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DRIEE\Base de données\"/>
    </mc:Choice>
  </mc:AlternateContent>
  <xr:revisionPtr revIDLastSave="0" documentId="13_ncr:1_{226CB1EF-319B-43CC-AE03-14C73E9F1B5F}" xr6:coauthVersionLast="45" xr6:coauthVersionMax="45" xr10:uidLastSave="{00000000-0000-0000-0000-000000000000}"/>
  <bookViews>
    <workbookView minimized="1" xWindow="532" yWindow="799" windowWidth="21637" windowHeight="11181" tabRatio="708" xr2:uid="{00000000-000D-0000-FFFF-FFFF00000000}"/>
  </bookViews>
  <sheets>
    <sheet name="INFO" sheetId="6" r:id="rId1"/>
    <sheet name="Unités" sheetId="5" r:id="rId2"/>
    <sheet name="Entrants-détails" sheetId="9" state="hidden" r:id="rId3"/>
    <sheet name="Sortants_NRJ-détails" sheetId="17" state="hidden" r:id="rId4"/>
    <sheet name="Entrants" sheetId="2" r:id="rId5"/>
    <sheet name="Sortants_NRJ" sheetId="3" r:id="rId6"/>
    <sheet name="Sortants_Agro" sheetId="4" r:id="rId7"/>
    <sheet name="BILAN" sheetId="10" r:id="rId8"/>
    <sheet name="Suivi BDD" sheetId="16" r:id="rId9"/>
    <sheet name="Listes" sheetId="1" state="hidden" r:id="rId10"/>
    <sheet name="Commune et code insee et postal" sheetId="8" state="hidden" r:id="rId11"/>
  </sheets>
  <definedNames>
    <definedName name="_xlnm._FilterDatabase" localSheetId="1" hidden="1">Unités!$B$2:$BI$68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9" l="1"/>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3"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820" i="9"/>
  <c r="B821" i="9"/>
  <c r="B822" i="9"/>
  <c r="B823" i="9"/>
  <c r="B824" i="9"/>
  <c r="B825" i="9"/>
  <c r="B826" i="9"/>
  <c r="B827" i="9"/>
  <c r="B828" i="9"/>
  <c r="B829" i="9"/>
  <c r="B830" i="9"/>
  <c r="B831" i="9"/>
  <c r="B832" i="9"/>
  <c r="B833" i="9"/>
  <c r="B834" i="9"/>
  <c r="B835" i="9"/>
  <c r="B836" i="9"/>
  <c r="B837" i="9"/>
  <c r="B838" i="9"/>
  <c r="B839" i="9"/>
  <c r="B840" i="9"/>
  <c r="B841" i="9"/>
  <c r="B842" i="9"/>
  <c r="B843" i="9"/>
  <c r="B844" i="9"/>
  <c r="B845" i="9"/>
  <c r="B846" i="9"/>
  <c r="B847" i="9"/>
  <c r="B848" i="9"/>
  <c r="B849" i="9"/>
  <c r="B850" i="9"/>
  <c r="B851" i="9"/>
  <c r="B852" i="9"/>
  <c r="B853" i="9"/>
  <c r="B854" i="9"/>
  <c r="B855" i="9"/>
  <c r="B856" i="9"/>
  <c r="B857" i="9"/>
  <c r="B858" i="9"/>
  <c r="B859" i="9"/>
  <c r="B860" i="9"/>
  <c r="B861" i="9"/>
  <c r="B862" i="9"/>
  <c r="B863" i="9"/>
  <c r="B864" i="9"/>
  <c r="B865" i="9"/>
  <c r="B866" i="9"/>
  <c r="B867" i="9"/>
  <c r="B868" i="9"/>
  <c r="B869" i="9"/>
  <c r="B870" i="9"/>
  <c r="B871" i="9"/>
  <c r="B872" i="9"/>
  <c r="B873" i="9"/>
  <c r="B874" i="9"/>
  <c r="B875" i="9"/>
  <c r="B876" i="9"/>
  <c r="B877" i="9"/>
  <c r="B878" i="9"/>
  <c r="B879" i="9"/>
  <c r="B880" i="9"/>
  <c r="B881" i="9"/>
  <c r="B882" i="9"/>
  <c r="B883" i="9"/>
  <c r="B884" i="9"/>
  <c r="B885" i="9"/>
  <c r="B886" i="9"/>
  <c r="B887" i="9"/>
  <c r="B888" i="9"/>
  <c r="B889" i="9"/>
  <c r="B890" i="9"/>
  <c r="B891" i="9"/>
  <c r="B892" i="9"/>
  <c r="B893" i="9"/>
  <c r="B894" i="9"/>
  <c r="B895" i="9"/>
  <c r="B896" i="9"/>
  <c r="B897" i="9"/>
  <c r="B898" i="9"/>
  <c r="B899" i="9"/>
  <c r="B900" i="9"/>
  <c r="B901" i="9"/>
  <c r="B902" i="9"/>
  <c r="B903" i="9"/>
  <c r="B904" i="9"/>
  <c r="B905" i="9"/>
  <c r="B906" i="9"/>
  <c r="B907" i="9"/>
  <c r="B908" i="9"/>
  <c r="B909" i="9"/>
  <c r="B910" i="9"/>
  <c r="B911" i="9"/>
  <c r="B912" i="9"/>
  <c r="B913" i="9"/>
  <c r="B914" i="9"/>
  <c r="B915" i="9"/>
  <c r="B916" i="9"/>
  <c r="B917" i="9"/>
  <c r="B918" i="9"/>
  <c r="B919" i="9"/>
  <c r="B920" i="9"/>
  <c r="B921" i="9"/>
  <c r="B922" i="9"/>
  <c r="B923" i="9"/>
  <c r="B924" i="9"/>
  <c r="B925" i="9"/>
  <c r="B926" i="9"/>
  <c r="B927" i="9"/>
  <c r="B928" i="9"/>
  <c r="B929" i="9"/>
  <c r="B930" i="9"/>
  <c r="B931" i="9"/>
  <c r="B932" i="9"/>
  <c r="B933" i="9"/>
  <c r="B934" i="9"/>
  <c r="B935" i="9"/>
  <c r="B936" i="9"/>
  <c r="B937" i="9"/>
  <c r="B938" i="9"/>
  <c r="B939" i="9"/>
  <c r="B940" i="9"/>
  <c r="B941" i="9"/>
  <c r="B942" i="9"/>
  <c r="B943" i="9"/>
  <c r="B944" i="9"/>
  <c r="B945" i="9"/>
  <c r="B946" i="9"/>
  <c r="B947" i="9"/>
  <c r="B948" i="9"/>
  <c r="B949" i="9"/>
  <c r="B950" i="9"/>
  <c r="B951" i="9"/>
  <c r="B952" i="9"/>
  <c r="B953" i="9"/>
  <c r="B954" i="9"/>
  <c r="B955" i="9"/>
  <c r="B956" i="9"/>
  <c r="B957" i="9"/>
  <c r="B958" i="9"/>
  <c r="B959" i="9"/>
  <c r="B960" i="9"/>
  <c r="B961" i="9"/>
  <c r="B962" i="9"/>
  <c r="B963" i="9"/>
  <c r="B964" i="9"/>
  <c r="B965" i="9"/>
  <c r="B966" i="9"/>
  <c r="B967" i="9"/>
  <c r="B968" i="9"/>
  <c r="B969" i="9"/>
  <c r="B970" i="9"/>
  <c r="B971" i="9"/>
  <c r="B972" i="9"/>
  <c r="B973" i="9"/>
  <c r="B974" i="9"/>
  <c r="B975" i="9"/>
  <c r="B976" i="9"/>
  <c r="B977" i="9"/>
  <c r="B978" i="9"/>
  <c r="B979" i="9"/>
  <c r="B980" i="9"/>
  <c r="B981" i="9"/>
  <c r="B982" i="9"/>
  <c r="B983" i="9"/>
  <c r="B984" i="9"/>
  <c r="B985" i="9"/>
  <c r="B986" i="9"/>
  <c r="B987" i="9"/>
  <c r="B988" i="9"/>
  <c r="B989" i="9"/>
  <c r="B990" i="9"/>
  <c r="B991" i="9"/>
  <c r="B992" i="9"/>
  <c r="B993" i="9"/>
  <c r="B994" i="9"/>
  <c r="B995" i="9"/>
  <c r="B996" i="9"/>
  <c r="B997" i="9"/>
  <c r="B998" i="9"/>
  <c r="B999" i="9"/>
  <c r="B1000"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3" i="9"/>
  <c r="D60" i="10" l="1"/>
  <c r="E60" i="10"/>
  <c r="C60" i="10"/>
  <c r="D13" i="3" l="1"/>
  <c r="D14" i="3"/>
  <c r="D12" i="3"/>
  <c r="B57" i="10" l="1"/>
  <c r="M57" i="10" s="1"/>
  <c r="M56" i="10"/>
  <c r="L56" i="10"/>
  <c r="E56" i="10"/>
  <c r="B56" i="10"/>
  <c r="K56" i="10" s="1"/>
  <c r="M55" i="10"/>
  <c r="L55" i="10"/>
  <c r="K55" i="10"/>
  <c r="D55" i="10"/>
  <c r="B55" i="10"/>
  <c r="E55" i="10" s="1"/>
  <c r="L54" i="10"/>
  <c r="K54" i="10"/>
  <c r="E54" i="10"/>
  <c r="C54" i="10"/>
  <c r="B54" i="10"/>
  <c r="D54" i="10" s="1"/>
  <c r="M48" i="10"/>
  <c r="L48" i="10"/>
  <c r="K48" i="10"/>
  <c r="E48" i="10"/>
  <c r="D48" i="10"/>
  <c r="C48" i="10"/>
  <c r="M47" i="10"/>
  <c r="L47" i="10"/>
  <c r="K47" i="10"/>
  <c r="E47" i="10"/>
  <c r="D47" i="10"/>
  <c r="C47" i="10"/>
  <c r="E46" i="10"/>
  <c r="D46" i="10"/>
  <c r="E45" i="10"/>
  <c r="M39" i="10"/>
  <c r="L39" i="10"/>
  <c r="D39" i="10"/>
  <c r="B39" i="10"/>
  <c r="M38" i="10"/>
  <c r="L38" i="10"/>
  <c r="K38" i="10"/>
  <c r="E38" i="10"/>
  <c r="D38" i="10"/>
  <c r="C38" i="10"/>
  <c r="B38" i="10"/>
  <c r="M37" i="10"/>
  <c r="K37" i="10"/>
  <c r="E37" i="10"/>
  <c r="D37" i="10"/>
  <c r="B37" i="10"/>
  <c r="L37" i="10" s="1"/>
  <c r="D36" i="10"/>
  <c r="C36" i="10"/>
  <c r="B36" i="10"/>
  <c r="L36" i="10" s="1"/>
  <c r="B35" i="10"/>
  <c r="M34" i="10"/>
  <c r="L34" i="10"/>
  <c r="B34" i="10"/>
  <c r="M33" i="10"/>
  <c r="K33" i="10"/>
  <c r="E33" i="10"/>
  <c r="C33" i="10"/>
  <c r="B33" i="10"/>
  <c r="L33" i="10" s="1"/>
  <c r="B32" i="10"/>
  <c r="M31" i="10"/>
  <c r="L31" i="10"/>
  <c r="K31" i="10"/>
  <c r="E31" i="10"/>
  <c r="D31" i="10"/>
  <c r="B31" i="10"/>
  <c r="L30" i="10"/>
  <c r="K30" i="10"/>
  <c r="E30" i="10"/>
  <c r="D30" i="10"/>
  <c r="B30" i="10"/>
  <c r="C29" i="10"/>
  <c r="B29" i="10"/>
  <c r="M29" i="10" s="1"/>
  <c r="M28" i="10"/>
  <c r="L28" i="10"/>
  <c r="K28" i="10"/>
  <c r="D28" i="10"/>
  <c r="B28" i="10"/>
  <c r="M27" i="10"/>
  <c r="L27" i="10"/>
  <c r="K27" i="10"/>
  <c r="E27" i="10"/>
  <c r="D27" i="10"/>
  <c r="B27" i="10"/>
  <c r="M26" i="10"/>
  <c r="K26" i="10"/>
  <c r="E26" i="10"/>
  <c r="D26" i="10"/>
  <c r="B26" i="10"/>
  <c r="L26" i="10" s="1"/>
  <c r="B25" i="10"/>
  <c r="E25" i="10" s="1"/>
  <c r="M24" i="10"/>
  <c r="B24" i="10"/>
  <c r="L23" i="10"/>
  <c r="K23" i="10"/>
  <c r="E23" i="10"/>
  <c r="B23" i="10"/>
  <c r="M23" i="10" s="1"/>
  <c r="M22" i="10"/>
  <c r="L22" i="10"/>
  <c r="K22" i="10"/>
  <c r="E22" i="10"/>
  <c r="D22" i="10"/>
  <c r="C22" i="10"/>
  <c r="B22" i="10"/>
  <c r="B21" i="10"/>
  <c r="M20" i="10"/>
  <c r="K20" i="10"/>
  <c r="D20" i="10"/>
  <c r="B20" i="10"/>
  <c r="B19" i="10"/>
  <c r="M19" i="10" s="1"/>
  <c r="X13" i="10"/>
  <c r="W13" i="10"/>
  <c r="V13" i="10"/>
  <c r="U13" i="10"/>
  <c r="T13" i="10"/>
  <c r="S13" i="10"/>
  <c r="R13" i="10"/>
  <c r="Q13" i="10"/>
  <c r="P13" i="10"/>
  <c r="O13" i="10"/>
  <c r="N13" i="10"/>
  <c r="M13" i="10"/>
  <c r="L13" i="10"/>
  <c r="K13" i="10"/>
  <c r="J13" i="10"/>
  <c r="I13" i="10"/>
  <c r="H13" i="10"/>
  <c r="G13" i="10"/>
  <c r="F13" i="10"/>
  <c r="E13" i="10"/>
  <c r="D13" i="10"/>
  <c r="C13" i="10"/>
  <c r="H9" i="10"/>
  <c r="G9" i="10"/>
  <c r="F9" i="10"/>
  <c r="E9" i="10"/>
  <c r="D9" i="10"/>
  <c r="C9" i="10"/>
  <c r="B9" i="10"/>
  <c r="G8" i="10"/>
  <c r="F8" i="10"/>
  <c r="E8" i="10"/>
  <c r="C8" i="10"/>
  <c r="B8" i="10"/>
  <c r="H8" i="10" s="1"/>
  <c r="H7" i="10"/>
  <c r="E7" i="10"/>
  <c r="D7" i="10"/>
  <c r="C7" i="10"/>
  <c r="B7" i="10"/>
  <c r="G7" i="10" s="1"/>
  <c r="B6" i="10"/>
  <c r="F6" i="10" s="1"/>
  <c r="H5" i="10"/>
  <c r="G5" i="10"/>
  <c r="F5" i="10"/>
  <c r="D5" i="10"/>
  <c r="C5" i="10"/>
  <c r="B5" i="10"/>
  <c r="E5" i="10" s="1"/>
  <c r="E216" i="4"/>
  <c r="A216" i="4"/>
  <c r="E215" i="4"/>
  <c r="A215" i="4"/>
  <c r="E214" i="4"/>
  <c r="A214" i="4"/>
  <c r="E213" i="4"/>
  <c r="A213" i="4"/>
  <c r="E212" i="4"/>
  <c r="A212" i="4"/>
  <c r="E211" i="4"/>
  <c r="A211" i="4"/>
  <c r="E210" i="4"/>
  <c r="A210" i="4"/>
  <c r="E209" i="4"/>
  <c r="A209" i="4"/>
  <c r="E208" i="4"/>
  <c r="A208" i="4"/>
  <c r="E207" i="4"/>
  <c r="A207" i="4"/>
  <c r="E206" i="4"/>
  <c r="A206" i="4"/>
  <c r="E205" i="4"/>
  <c r="A205" i="4"/>
  <c r="E204" i="4"/>
  <c r="A204" i="4"/>
  <c r="E203" i="4"/>
  <c r="A203" i="4"/>
  <c r="E202" i="4"/>
  <c r="A202" i="4"/>
  <c r="E201" i="4"/>
  <c r="A201" i="4"/>
  <c r="E200" i="4"/>
  <c r="A200" i="4"/>
  <c r="E199" i="4"/>
  <c r="A199" i="4"/>
  <c r="E198" i="4"/>
  <c r="A198" i="4"/>
  <c r="E197" i="4"/>
  <c r="A197" i="4"/>
  <c r="E196" i="4"/>
  <c r="A196" i="4"/>
  <c r="E195" i="4"/>
  <c r="A195" i="4"/>
  <c r="E194" i="4"/>
  <c r="A194" i="4"/>
  <c r="E193" i="4"/>
  <c r="A193" i="4"/>
  <c r="E192" i="4"/>
  <c r="A192" i="4"/>
  <c r="E191" i="4"/>
  <c r="A191" i="4"/>
  <c r="E190" i="4"/>
  <c r="A190" i="4"/>
  <c r="E189" i="4"/>
  <c r="A189" i="4"/>
  <c r="E188" i="4"/>
  <c r="A188" i="4"/>
  <c r="E187" i="4"/>
  <c r="A187" i="4"/>
  <c r="E186" i="4"/>
  <c r="A186" i="4"/>
  <c r="E185" i="4"/>
  <c r="A185" i="4"/>
  <c r="E184" i="4"/>
  <c r="A184" i="4"/>
  <c r="E183" i="4"/>
  <c r="A183" i="4"/>
  <c r="E182" i="4"/>
  <c r="A182" i="4"/>
  <c r="E181" i="4"/>
  <c r="A181" i="4"/>
  <c r="E180" i="4"/>
  <c r="A180" i="4"/>
  <c r="E179" i="4"/>
  <c r="A179" i="4"/>
  <c r="E178" i="4"/>
  <c r="A178" i="4"/>
  <c r="E177" i="4"/>
  <c r="A177" i="4"/>
  <c r="E176" i="4"/>
  <c r="A176" i="4"/>
  <c r="E175" i="4"/>
  <c r="A175" i="4"/>
  <c r="E174" i="4"/>
  <c r="A174" i="4"/>
  <c r="E173" i="4"/>
  <c r="A173" i="4"/>
  <c r="E172" i="4"/>
  <c r="A172" i="4"/>
  <c r="E171" i="4"/>
  <c r="A171" i="4"/>
  <c r="E170" i="4"/>
  <c r="A170" i="4"/>
  <c r="E169" i="4"/>
  <c r="A169" i="4"/>
  <c r="E168" i="4"/>
  <c r="A168" i="4"/>
  <c r="E167" i="4"/>
  <c r="A167" i="4"/>
  <c r="E166" i="4"/>
  <c r="A166" i="4"/>
  <c r="E165" i="4"/>
  <c r="A165" i="4"/>
  <c r="E164" i="4"/>
  <c r="A164" i="4"/>
  <c r="E163" i="4"/>
  <c r="A163" i="4"/>
  <c r="E162" i="4"/>
  <c r="A162" i="4"/>
  <c r="E161" i="4"/>
  <c r="A161" i="4"/>
  <c r="E160" i="4"/>
  <c r="A160" i="4"/>
  <c r="E159" i="4"/>
  <c r="A159" i="4"/>
  <c r="E158" i="4"/>
  <c r="A158" i="4"/>
  <c r="E157" i="4"/>
  <c r="A157" i="4"/>
  <c r="E156" i="4"/>
  <c r="A156" i="4"/>
  <c r="E155" i="4"/>
  <c r="A155" i="4"/>
  <c r="E154" i="4"/>
  <c r="A154" i="4"/>
  <c r="E153" i="4"/>
  <c r="A153" i="4"/>
  <c r="E152" i="4"/>
  <c r="A152" i="4"/>
  <c r="E151" i="4"/>
  <c r="A151" i="4"/>
  <c r="E150" i="4"/>
  <c r="A150" i="4"/>
  <c r="E149" i="4"/>
  <c r="A149" i="4"/>
  <c r="E148" i="4"/>
  <c r="A148" i="4"/>
  <c r="E147" i="4"/>
  <c r="A147" i="4"/>
  <c r="E146" i="4"/>
  <c r="A146" i="4"/>
  <c r="E145" i="4"/>
  <c r="A145" i="4"/>
  <c r="E144" i="4"/>
  <c r="A144" i="4"/>
  <c r="E143" i="4"/>
  <c r="A143" i="4"/>
  <c r="E142" i="4"/>
  <c r="A142" i="4"/>
  <c r="E141" i="4"/>
  <c r="A141" i="4"/>
  <c r="E140" i="4"/>
  <c r="A140" i="4"/>
  <c r="E139" i="4"/>
  <c r="A139" i="4"/>
  <c r="E138" i="4"/>
  <c r="A138" i="4"/>
  <c r="E137" i="4"/>
  <c r="A137" i="4"/>
  <c r="E136" i="4"/>
  <c r="A136" i="4"/>
  <c r="E135" i="4"/>
  <c r="A135" i="4"/>
  <c r="E134" i="4"/>
  <c r="A134" i="4"/>
  <c r="E133" i="4"/>
  <c r="A133" i="4"/>
  <c r="E132" i="4"/>
  <c r="A132" i="4"/>
  <c r="E131" i="4"/>
  <c r="A131" i="4"/>
  <c r="E130" i="4"/>
  <c r="A130" i="4"/>
  <c r="E129" i="4"/>
  <c r="A129" i="4"/>
  <c r="E128" i="4"/>
  <c r="A128" i="4"/>
  <c r="E127" i="4"/>
  <c r="A127" i="4"/>
  <c r="E126" i="4"/>
  <c r="A126" i="4"/>
  <c r="E125" i="4"/>
  <c r="A125" i="4"/>
  <c r="E124" i="4"/>
  <c r="A124" i="4"/>
  <c r="E123" i="4"/>
  <c r="A123" i="4"/>
  <c r="E122" i="4"/>
  <c r="A122" i="4"/>
  <c r="E121" i="4"/>
  <c r="A121" i="4"/>
  <c r="E120" i="4"/>
  <c r="A120" i="4"/>
  <c r="E119" i="4"/>
  <c r="A119" i="4"/>
  <c r="E118" i="4"/>
  <c r="A118" i="4"/>
  <c r="E117" i="4"/>
  <c r="A117" i="4"/>
  <c r="E116" i="4"/>
  <c r="A116" i="4"/>
  <c r="E115" i="4"/>
  <c r="A115" i="4"/>
  <c r="E114" i="4"/>
  <c r="A114" i="4"/>
  <c r="E113" i="4"/>
  <c r="A113" i="4"/>
  <c r="E112" i="4"/>
  <c r="A112" i="4"/>
  <c r="E111" i="4"/>
  <c r="A111" i="4"/>
  <c r="E110" i="4"/>
  <c r="A110" i="4"/>
  <c r="E109" i="4"/>
  <c r="A109" i="4"/>
  <c r="E108" i="4"/>
  <c r="A108" i="4"/>
  <c r="E107" i="4"/>
  <c r="A107" i="4"/>
  <c r="E106" i="4"/>
  <c r="A106" i="4"/>
  <c r="E105" i="4"/>
  <c r="A105" i="4"/>
  <c r="E104" i="4"/>
  <c r="A104" i="4"/>
  <c r="E103" i="4"/>
  <c r="A103" i="4"/>
  <c r="E102" i="4"/>
  <c r="A102" i="4"/>
  <c r="E101" i="4"/>
  <c r="A101" i="4"/>
  <c r="E100" i="4"/>
  <c r="A100" i="4"/>
  <c r="E99" i="4"/>
  <c r="A99" i="4"/>
  <c r="E98" i="4"/>
  <c r="A98" i="4"/>
  <c r="E97" i="4"/>
  <c r="A97" i="4"/>
  <c r="E96" i="4"/>
  <c r="A96" i="4"/>
  <c r="E95" i="4"/>
  <c r="A95" i="4"/>
  <c r="E94" i="4"/>
  <c r="A94" i="4"/>
  <c r="E93" i="4"/>
  <c r="A93" i="4"/>
  <c r="E92" i="4"/>
  <c r="A92" i="4"/>
  <c r="E91" i="4"/>
  <c r="A91" i="4"/>
  <c r="E90" i="4"/>
  <c r="A90" i="4"/>
  <c r="E89" i="4"/>
  <c r="A89" i="4"/>
  <c r="E88" i="4"/>
  <c r="A88" i="4"/>
  <c r="E87" i="4"/>
  <c r="A87" i="4"/>
  <c r="E86" i="4"/>
  <c r="A86" i="4"/>
  <c r="E85" i="4"/>
  <c r="A85" i="4"/>
  <c r="E84" i="4"/>
  <c r="A84" i="4"/>
  <c r="E83" i="4"/>
  <c r="A83" i="4"/>
  <c r="E82" i="4"/>
  <c r="A82" i="4"/>
  <c r="E81" i="4"/>
  <c r="A81" i="4"/>
  <c r="E80" i="4"/>
  <c r="A80" i="4"/>
  <c r="E79" i="4"/>
  <c r="A79" i="4"/>
  <c r="E78" i="4"/>
  <c r="A78" i="4"/>
  <c r="E77" i="4"/>
  <c r="A77" i="4"/>
  <c r="E76" i="4"/>
  <c r="A76" i="4"/>
  <c r="E75" i="4"/>
  <c r="A75" i="4"/>
  <c r="E74" i="4"/>
  <c r="A74" i="4"/>
  <c r="E73" i="4"/>
  <c r="A73" i="4"/>
  <c r="E72" i="4"/>
  <c r="A72" i="4"/>
  <c r="E71" i="4"/>
  <c r="A71" i="4"/>
  <c r="E70" i="4"/>
  <c r="A70" i="4"/>
  <c r="E69" i="4"/>
  <c r="A69" i="4"/>
  <c r="E68" i="4"/>
  <c r="A68" i="4"/>
  <c r="E67" i="4"/>
  <c r="A67" i="4"/>
  <c r="E66" i="4"/>
  <c r="A66" i="4"/>
  <c r="E65" i="4"/>
  <c r="A65" i="4"/>
  <c r="E64" i="4"/>
  <c r="A64" i="4"/>
  <c r="E63" i="4"/>
  <c r="A63" i="4"/>
  <c r="E62" i="4"/>
  <c r="A62" i="4"/>
  <c r="E61" i="4"/>
  <c r="A61" i="4"/>
  <c r="E60" i="4"/>
  <c r="A60" i="4"/>
  <c r="E59" i="4"/>
  <c r="A59" i="4"/>
  <c r="E58" i="4"/>
  <c r="A58" i="4"/>
  <c r="E57" i="4"/>
  <c r="A57" i="4"/>
  <c r="E56" i="4"/>
  <c r="A56" i="4"/>
  <c r="E55" i="4"/>
  <c r="A55" i="4"/>
  <c r="E54" i="4"/>
  <c r="A54" i="4"/>
  <c r="E53" i="4"/>
  <c r="A53" i="4"/>
  <c r="E52" i="4"/>
  <c r="A52" i="4"/>
  <c r="E51" i="4"/>
  <c r="A51" i="4"/>
  <c r="E50" i="4"/>
  <c r="A50" i="4"/>
  <c r="E49" i="4"/>
  <c r="A49" i="4"/>
  <c r="E48" i="4"/>
  <c r="A48" i="4"/>
  <c r="E47" i="4"/>
  <c r="A47" i="4"/>
  <c r="E46" i="4"/>
  <c r="A46" i="4"/>
  <c r="E45" i="4"/>
  <c r="A45" i="4"/>
  <c r="E44" i="4"/>
  <c r="A44" i="4"/>
  <c r="E43" i="4"/>
  <c r="A43" i="4"/>
  <c r="E42" i="4"/>
  <c r="A42" i="4"/>
  <c r="E41" i="4"/>
  <c r="A41" i="4"/>
  <c r="E40" i="4"/>
  <c r="A40" i="4"/>
  <c r="E39" i="4"/>
  <c r="A39" i="4"/>
  <c r="E38" i="4"/>
  <c r="A38" i="4"/>
  <c r="E37" i="4"/>
  <c r="A37" i="4"/>
  <c r="E36" i="4"/>
  <c r="A36" i="4"/>
  <c r="E35" i="4"/>
  <c r="A35" i="4"/>
  <c r="E34" i="4"/>
  <c r="A34" i="4"/>
  <c r="E33" i="4"/>
  <c r="A33" i="4"/>
  <c r="E32" i="4"/>
  <c r="A32" i="4"/>
  <c r="E31" i="4"/>
  <c r="A31" i="4"/>
  <c r="E30" i="4"/>
  <c r="A30" i="4"/>
  <c r="E29" i="4"/>
  <c r="A29" i="4"/>
  <c r="E28" i="4"/>
  <c r="A28" i="4"/>
  <c r="E27" i="4"/>
  <c r="A27" i="4"/>
  <c r="E26" i="4"/>
  <c r="A26" i="4"/>
  <c r="E25" i="4"/>
  <c r="A25" i="4"/>
  <c r="E24" i="4"/>
  <c r="A24" i="4"/>
  <c r="E23" i="4"/>
  <c r="A23" i="4"/>
  <c r="E22" i="4"/>
  <c r="A22" i="4"/>
  <c r="E21" i="4"/>
  <c r="A21" i="4"/>
  <c r="E20" i="4"/>
  <c r="A20" i="4"/>
  <c r="E19" i="4"/>
  <c r="A19" i="4"/>
  <c r="E18" i="4"/>
  <c r="A18" i="4"/>
  <c r="E17" i="4"/>
  <c r="A17" i="4"/>
  <c r="E16" i="4"/>
  <c r="A16" i="4"/>
  <c r="E15" i="4"/>
  <c r="A15" i="4"/>
  <c r="E14" i="4"/>
  <c r="A14" i="4"/>
  <c r="E13" i="4"/>
  <c r="A13" i="4"/>
  <c r="E12" i="4"/>
  <c r="A12" i="4"/>
  <c r="E11" i="4"/>
  <c r="A11" i="4"/>
  <c r="E10" i="4"/>
  <c r="A10" i="4"/>
  <c r="E9" i="4"/>
  <c r="A9" i="4"/>
  <c r="E8" i="4"/>
  <c r="A8" i="4"/>
  <c r="E7" i="4"/>
  <c r="A7" i="4"/>
  <c r="E6" i="4"/>
  <c r="A6" i="4"/>
  <c r="E5" i="4"/>
  <c r="A5" i="4"/>
  <c r="A4" i="4"/>
  <c r="A3" i="4"/>
  <c r="A2" i="4"/>
  <c r="B210" i="4" s="1"/>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H11" i="3"/>
  <c r="H9" i="3"/>
  <c r="H8" i="3"/>
  <c r="H7" i="3"/>
  <c r="H3" i="3"/>
  <c r="G48" i="2"/>
  <c r="G46" i="2"/>
  <c r="G45" i="2"/>
  <c r="G44" i="2"/>
  <c r="G36" i="2"/>
  <c r="G28" i="2"/>
  <c r="D20" i="17"/>
  <c r="D19" i="17"/>
  <c r="D18" i="17"/>
  <c r="D12" i="17"/>
  <c r="E11" i="17"/>
  <c r="H10" i="3" s="1"/>
  <c r="D11" i="17"/>
  <c r="E10" i="17"/>
  <c r="D10" i="17"/>
  <c r="E9" i="17"/>
  <c r="D9" i="17"/>
  <c r="E8" i="17"/>
  <c r="D8" i="17"/>
  <c r="E7" i="17"/>
  <c r="H6" i="3" s="1"/>
  <c r="D7" i="17"/>
  <c r="E6" i="17"/>
  <c r="H5" i="3" s="1"/>
  <c r="D6" i="17"/>
  <c r="E5" i="17"/>
  <c r="H4" i="3" s="1"/>
  <c r="D5" i="17"/>
  <c r="E4" i="17"/>
  <c r="D4" i="17"/>
  <c r="E3" i="17"/>
  <c r="H2" i="3" s="1"/>
  <c r="D3" i="17"/>
  <c r="F37" i="9"/>
  <c r="F36" i="9"/>
  <c r="F35" i="9"/>
  <c r="F34" i="9"/>
  <c r="F33" i="9"/>
  <c r="F32" i="9"/>
  <c r="F31" i="9"/>
  <c r="F30" i="9"/>
  <c r="F29" i="9"/>
  <c r="F28" i="9"/>
  <c r="D14" i="9"/>
  <c r="D13" i="9"/>
  <c r="D12" i="9"/>
  <c r="D11" i="9"/>
  <c r="D10" i="9"/>
  <c r="D9" i="9"/>
  <c r="D8" i="9"/>
  <c r="D7" i="9"/>
  <c r="D6" i="9"/>
  <c r="D5" i="9"/>
  <c r="D4" i="9"/>
  <c r="D3" i="9"/>
  <c r="E8" i="2" s="1"/>
  <c r="X400" i="5"/>
  <c r="AA400" i="5" s="1"/>
  <c r="X399" i="5"/>
  <c r="AA399" i="5" s="1"/>
  <c r="X398" i="5"/>
  <c r="AA398" i="5" s="1"/>
  <c r="AA397" i="5"/>
  <c r="X397" i="5"/>
  <c r="X396" i="5"/>
  <c r="AA396" i="5" s="1"/>
  <c r="X395" i="5"/>
  <c r="AA395" i="5" s="1"/>
  <c r="X394" i="5"/>
  <c r="AA394" i="5" s="1"/>
  <c r="X393" i="5"/>
  <c r="AA393" i="5" s="1"/>
  <c r="X392" i="5"/>
  <c r="AA392" i="5" s="1"/>
  <c r="X391" i="5"/>
  <c r="AA391" i="5" s="1"/>
  <c r="AA390" i="5"/>
  <c r="X390" i="5"/>
  <c r="X389" i="5"/>
  <c r="AA389" i="5" s="1"/>
  <c r="AA388" i="5"/>
  <c r="X388" i="5"/>
  <c r="X387" i="5"/>
  <c r="AA387" i="5" s="1"/>
  <c r="X386" i="5"/>
  <c r="AA386" i="5" s="1"/>
  <c r="X385" i="5"/>
  <c r="AA385" i="5" s="1"/>
  <c r="X384" i="5"/>
  <c r="AA384" i="5" s="1"/>
  <c r="X383" i="5"/>
  <c r="AA383" i="5" s="1"/>
  <c r="X382" i="5"/>
  <c r="AA382" i="5" s="1"/>
  <c r="AA381" i="5"/>
  <c r="X381" i="5"/>
  <c r="X380" i="5"/>
  <c r="AA380" i="5" s="1"/>
  <c r="X379" i="5"/>
  <c r="AA379" i="5" s="1"/>
  <c r="X378" i="5"/>
  <c r="AA378" i="5" s="1"/>
  <c r="X377" i="5"/>
  <c r="AA377" i="5" s="1"/>
  <c r="X376" i="5"/>
  <c r="AA376" i="5" s="1"/>
  <c r="X375" i="5"/>
  <c r="AA375" i="5" s="1"/>
  <c r="AA374" i="5"/>
  <c r="X374" i="5"/>
  <c r="X373" i="5"/>
  <c r="AA373" i="5" s="1"/>
  <c r="AA372" i="5"/>
  <c r="X372" i="5"/>
  <c r="X371" i="5"/>
  <c r="AA371" i="5" s="1"/>
  <c r="X370" i="5"/>
  <c r="AA370" i="5" s="1"/>
  <c r="X369" i="5"/>
  <c r="AA369" i="5" s="1"/>
  <c r="X368" i="5"/>
  <c r="AA368" i="5" s="1"/>
  <c r="X367" i="5"/>
  <c r="AA367" i="5" s="1"/>
  <c r="X366" i="5"/>
  <c r="AA366" i="5" s="1"/>
  <c r="AA365" i="5"/>
  <c r="X365" i="5"/>
  <c r="X364" i="5"/>
  <c r="AA364" i="5" s="1"/>
  <c r="X363" i="5"/>
  <c r="AA363" i="5" s="1"/>
  <c r="X362" i="5"/>
  <c r="AA362" i="5" s="1"/>
  <c r="X361" i="5"/>
  <c r="AA361" i="5" s="1"/>
  <c r="X360" i="5"/>
  <c r="AA360" i="5" s="1"/>
  <c r="X359" i="5"/>
  <c r="AA359" i="5" s="1"/>
  <c r="AA358" i="5"/>
  <c r="X358" i="5"/>
  <c r="X357" i="5"/>
  <c r="AA357" i="5" s="1"/>
  <c r="AA356" i="5"/>
  <c r="X356" i="5"/>
  <c r="X355" i="5"/>
  <c r="AA355" i="5" s="1"/>
  <c r="X354" i="5"/>
  <c r="AA354" i="5" s="1"/>
  <c r="X353" i="5"/>
  <c r="AA353" i="5" s="1"/>
  <c r="X352" i="5"/>
  <c r="AA352" i="5" s="1"/>
  <c r="X351" i="5"/>
  <c r="AA351" i="5" s="1"/>
  <c r="X350" i="5"/>
  <c r="AA350" i="5" s="1"/>
  <c r="AA349" i="5"/>
  <c r="X349" i="5"/>
  <c r="X348" i="5"/>
  <c r="AA348" i="5" s="1"/>
  <c r="X347" i="5"/>
  <c r="AA347" i="5" s="1"/>
  <c r="X346" i="5"/>
  <c r="AA346" i="5" s="1"/>
  <c r="X345" i="5"/>
  <c r="AA345" i="5" s="1"/>
  <c r="X344" i="5"/>
  <c r="AA344" i="5" s="1"/>
  <c r="X343" i="5"/>
  <c r="AA343" i="5" s="1"/>
  <c r="AA342" i="5"/>
  <c r="X342" i="5"/>
  <c r="X341" i="5"/>
  <c r="AA341" i="5" s="1"/>
  <c r="AA340" i="5"/>
  <c r="X340" i="5"/>
  <c r="X339" i="5"/>
  <c r="AA339" i="5" s="1"/>
  <c r="X338" i="5"/>
  <c r="AA338" i="5" s="1"/>
  <c r="X337" i="5"/>
  <c r="AA337" i="5" s="1"/>
  <c r="X336" i="5"/>
  <c r="AA336" i="5" s="1"/>
  <c r="X335" i="5"/>
  <c r="AA335" i="5" s="1"/>
  <c r="X334" i="5"/>
  <c r="AA334" i="5" s="1"/>
  <c r="AA333" i="5"/>
  <c r="X333" i="5"/>
  <c r="X332" i="5"/>
  <c r="AA332" i="5" s="1"/>
  <c r="X331" i="5"/>
  <c r="AA331" i="5" s="1"/>
  <c r="X330" i="5"/>
  <c r="AA330" i="5" s="1"/>
  <c r="X329" i="5"/>
  <c r="AA329" i="5" s="1"/>
  <c r="X328" i="5"/>
  <c r="AA328" i="5" s="1"/>
  <c r="X327" i="5"/>
  <c r="AA327" i="5" s="1"/>
  <c r="G327" i="5"/>
  <c r="X326" i="5"/>
  <c r="AA326" i="5" s="1"/>
  <c r="G326" i="5"/>
  <c r="X325" i="5"/>
  <c r="AA325" i="5" s="1"/>
  <c r="G325" i="5"/>
  <c r="X324" i="5"/>
  <c r="AA324" i="5" s="1"/>
  <c r="G324" i="5"/>
  <c r="AA323" i="5"/>
  <c r="X323" i="5"/>
  <c r="G323" i="5"/>
  <c r="X322" i="5"/>
  <c r="AA322" i="5" s="1"/>
  <c r="G322" i="5"/>
  <c r="AA321" i="5"/>
  <c r="X321" i="5"/>
  <c r="G321" i="5"/>
  <c r="X320" i="5"/>
  <c r="AA320" i="5" s="1"/>
  <c r="G320" i="5"/>
  <c r="X319" i="5"/>
  <c r="AA319" i="5" s="1"/>
  <c r="I319" i="5"/>
  <c r="G319" i="5"/>
  <c r="X318" i="5"/>
  <c r="AA318" i="5" s="1"/>
  <c r="I318" i="5"/>
  <c r="G318" i="5"/>
  <c r="X317" i="5"/>
  <c r="AA317" i="5" s="1"/>
  <c r="I317" i="5"/>
  <c r="G317" i="5"/>
  <c r="X316" i="5"/>
  <c r="AA316" i="5" s="1"/>
  <c r="I316" i="5"/>
  <c r="G316" i="5"/>
  <c r="AA315" i="5"/>
  <c r="X315" i="5"/>
  <c r="I315" i="5"/>
  <c r="G315" i="5"/>
  <c r="X314" i="5"/>
  <c r="AA314" i="5" s="1"/>
  <c r="I314" i="5"/>
  <c r="G314" i="5"/>
  <c r="X313" i="5"/>
  <c r="AA313" i="5" s="1"/>
  <c r="I313" i="5"/>
  <c r="G313" i="5"/>
  <c r="X312" i="5"/>
  <c r="AA312" i="5" s="1"/>
  <c r="I312" i="5"/>
  <c r="G312" i="5"/>
  <c r="X311" i="5"/>
  <c r="AA311" i="5" s="1"/>
  <c r="I311" i="5"/>
  <c r="G311" i="5"/>
  <c r="X310" i="5"/>
  <c r="AA310" i="5" s="1"/>
  <c r="I310" i="5"/>
  <c r="G310" i="5"/>
  <c r="X309" i="5"/>
  <c r="AA309" i="5" s="1"/>
  <c r="I309" i="5"/>
  <c r="G309" i="5"/>
  <c r="X308" i="5"/>
  <c r="AA308" i="5" s="1"/>
  <c r="I308" i="5"/>
  <c r="G308" i="5"/>
  <c r="AA307" i="5"/>
  <c r="X307" i="5"/>
  <c r="I307" i="5"/>
  <c r="G307" i="5"/>
  <c r="X306" i="5"/>
  <c r="AA306" i="5" s="1"/>
  <c r="I306" i="5"/>
  <c r="G306" i="5"/>
  <c r="X305" i="5"/>
  <c r="AA305" i="5" s="1"/>
  <c r="I305" i="5"/>
  <c r="G305" i="5"/>
  <c r="X304" i="5"/>
  <c r="AA304" i="5" s="1"/>
  <c r="I304" i="5"/>
  <c r="G304" i="5"/>
  <c r="X303" i="5"/>
  <c r="AA303" i="5" s="1"/>
  <c r="I303" i="5"/>
  <c r="G303" i="5"/>
  <c r="X302" i="5"/>
  <c r="AA302" i="5" s="1"/>
  <c r="I302" i="5"/>
  <c r="G302" i="5"/>
  <c r="X301" i="5"/>
  <c r="AA301" i="5" s="1"/>
  <c r="I301" i="5"/>
  <c r="G301" i="5"/>
  <c r="X300" i="5"/>
  <c r="AA300" i="5" s="1"/>
  <c r="I300" i="5"/>
  <c r="G300" i="5"/>
  <c r="AA299" i="5"/>
  <c r="X299" i="5"/>
  <c r="I299" i="5"/>
  <c r="G299" i="5"/>
  <c r="X298" i="5"/>
  <c r="AA298" i="5" s="1"/>
  <c r="I298" i="5"/>
  <c r="G298" i="5"/>
  <c r="X297" i="5"/>
  <c r="AA297" i="5" s="1"/>
  <c r="I297" i="5"/>
  <c r="G297" i="5"/>
  <c r="X296" i="5"/>
  <c r="AA296" i="5" s="1"/>
  <c r="I296" i="5"/>
  <c r="G296" i="5"/>
  <c r="X295" i="5"/>
  <c r="AA295" i="5" s="1"/>
  <c r="I295" i="5"/>
  <c r="G295" i="5"/>
  <c r="X294" i="5"/>
  <c r="AA294" i="5" s="1"/>
  <c r="I294" i="5"/>
  <c r="G294" i="5"/>
  <c r="X293" i="5"/>
  <c r="AA293" i="5" s="1"/>
  <c r="I293" i="5"/>
  <c r="G293" i="5"/>
  <c r="X292" i="5"/>
  <c r="AA292" i="5" s="1"/>
  <c r="I292" i="5"/>
  <c r="G292" i="5"/>
  <c r="AA291" i="5"/>
  <c r="X291" i="5"/>
  <c r="I291" i="5"/>
  <c r="G291" i="5"/>
  <c r="X290" i="5"/>
  <c r="AA290" i="5" s="1"/>
  <c r="I290" i="5"/>
  <c r="G290" i="5"/>
  <c r="X289" i="5"/>
  <c r="AA289" i="5" s="1"/>
  <c r="I289" i="5"/>
  <c r="G289" i="5"/>
  <c r="X288" i="5"/>
  <c r="AA288" i="5" s="1"/>
  <c r="I288" i="5"/>
  <c r="G288" i="5"/>
  <c r="X287" i="5"/>
  <c r="AA287" i="5" s="1"/>
  <c r="I287" i="5"/>
  <c r="G287" i="5"/>
  <c r="X286" i="5"/>
  <c r="AA286" i="5" s="1"/>
  <c r="I286" i="5"/>
  <c r="G286" i="5"/>
  <c r="X285" i="5"/>
  <c r="AA285" i="5" s="1"/>
  <c r="I285" i="5"/>
  <c r="G285" i="5"/>
  <c r="X284" i="5"/>
  <c r="AA284" i="5" s="1"/>
  <c r="I284" i="5"/>
  <c r="G284" i="5"/>
  <c r="AA283" i="5"/>
  <c r="X283" i="5"/>
  <c r="I283" i="5"/>
  <c r="G283" i="5"/>
  <c r="X282" i="5"/>
  <c r="AA282" i="5" s="1"/>
  <c r="I282" i="5"/>
  <c r="G282" i="5"/>
  <c r="X281" i="5"/>
  <c r="AA281" i="5" s="1"/>
  <c r="I281" i="5"/>
  <c r="G281" i="5"/>
  <c r="X280" i="5"/>
  <c r="AA280" i="5" s="1"/>
  <c r="I280" i="5"/>
  <c r="G280" i="5"/>
  <c r="AN279" i="5"/>
  <c r="AG279" i="5"/>
  <c r="AA279" i="5"/>
  <c r="X279" i="5"/>
  <c r="I279" i="5"/>
  <c r="G279" i="5"/>
  <c r="AN278" i="5"/>
  <c r="AG278" i="5"/>
  <c r="X278" i="5"/>
  <c r="AA278" i="5" s="1"/>
  <c r="I278" i="5"/>
  <c r="G278" i="5"/>
  <c r="AN277" i="5"/>
  <c r="AG277" i="5"/>
  <c r="AA277" i="5"/>
  <c r="X277" i="5"/>
  <c r="I277" i="5"/>
  <c r="G277" i="5"/>
  <c r="AN276" i="5"/>
  <c r="AG276" i="5"/>
  <c r="X276" i="5"/>
  <c r="AA276" i="5" s="1"/>
  <c r="I276" i="5"/>
  <c r="G276" i="5"/>
  <c r="AN275" i="5"/>
  <c r="AG275" i="5"/>
  <c r="X275" i="5"/>
  <c r="AA275" i="5" s="1"/>
  <c r="I275" i="5"/>
  <c r="G275" i="5"/>
  <c r="AN274" i="5"/>
  <c r="AG274" i="5"/>
  <c r="X274" i="5"/>
  <c r="AA274" i="5" s="1"/>
  <c r="I274" i="5"/>
  <c r="G274" i="5"/>
  <c r="AN273" i="5"/>
  <c r="AG273" i="5"/>
  <c r="X273" i="5"/>
  <c r="AA273" i="5" s="1"/>
  <c r="I273" i="5"/>
  <c r="G273" i="5"/>
  <c r="AN272" i="5"/>
  <c r="AG272" i="5"/>
  <c r="X272" i="5"/>
  <c r="AA272" i="5" s="1"/>
  <c r="I272" i="5"/>
  <c r="G272" i="5"/>
  <c r="AN271" i="5"/>
  <c r="AG271" i="5"/>
  <c r="X271" i="5"/>
  <c r="AA271" i="5" s="1"/>
  <c r="I271" i="5"/>
  <c r="G271" i="5"/>
  <c r="AN270" i="5"/>
  <c r="AG270" i="5"/>
  <c r="AA270" i="5"/>
  <c r="X270" i="5"/>
  <c r="I270" i="5"/>
  <c r="G270" i="5"/>
  <c r="AN269" i="5"/>
  <c r="AG269" i="5"/>
  <c r="X269" i="5"/>
  <c r="AA269" i="5" s="1"/>
  <c r="I269" i="5"/>
  <c r="G269" i="5"/>
  <c r="AN268" i="5"/>
  <c r="AG268" i="5"/>
  <c r="X268" i="5"/>
  <c r="AA268" i="5" s="1"/>
  <c r="I268" i="5"/>
  <c r="G268" i="5"/>
  <c r="AN267" i="5"/>
  <c r="AG267" i="5"/>
  <c r="X267" i="5"/>
  <c r="AA267" i="5" s="1"/>
  <c r="I267" i="5"/>
  <c r="G267" i="5"/>
  <c r="AN266" i="5"/>
  <c r="AG266" i="5"/>
  <c r="X266" i="5"/>
  <c r="AA266" i="5" s="1"/>
  <c r="I266" i="5"/>
  <c r="G266" i="5"/>
  <c r="AN265" i="5"/>
  <c r="AG265" i="5"/>
  <c r="X265" i="5"/>
  <c r="AA265" i="5" s="1"/>
  <c r="I265" i="5"/>
  <c r="G265" i="5"/>
  <c r="AN264" i="5"/>
  <c r="AG264" i="5"/>
  <c r="X264" i="5"/>
  <c r="AA264" i="5" s="1"/>
  <c r="I264" i="5"/>
  <c r="G264" i="5"/>
  <c r="AN263" i="5"/>
  <c r="AG263" i="5"/>
  <c r="AA263" i="5"/>
  <c r="X263" i="5"/>
  <c r="I263" i="5"/>
  <c r="G263" i="5"/>
  <c r="AN262" i="5"/>
  <c r="AG262" i="5"/>
  <c r="X262" i="5"/>
  <c r="AA262" i="5" s="1"/>
  <c r="I262" i="5"/>
  <c r="G262" i="5"/>
  <c r="AN261" i="5"/>
  <c r="AG261" i="5"/>
  <c r="AA261" i="5"/>
  <c r="X261" i="5"/>
  <c r="I261" i="5"/>
  <c r="G261" i="5"/>
  <c r="AN260" i="5"/>
  <c r="AG260" i="5"/>
  <c r="X260" i="5"/>
  <c r="AA260" i="5" s="1"/>
  <c r="I260" i="5"/>
  <c r="G260" i="5"/>
  <c r="AN259" i="5"/>
  <c r="AG259" i="5"/>
  <c r="X259" i="5"/>
  <c r="AA259" i="5" s="1"/>
  <c r="I259" i="5"/>
  <c r="G259" i="5"/>
  <c r="AN258" i="5"/>
  <c r="AG258" i="5"/>
  <c r="X258" i="5"/>
  <c r="AA258" i="5" s="1"/>
  <c r="I258" i="5"/>
  <c r="G258" i="5"/>
  <c r="AN257" i="5"/>
  <c r="AG257" i="5"/>
  <c r="X257" i="5"/>
  <c r="AA257" i="5" s="1"/>
  <c r="I257" i="5"/>
  <c r="G257" i="5"/>
  <c r="AN256" i="5"/>
  <c r="AG256" i="5"/>
  <c r="X256" i="5"/>
  <c r="AA256" i="5" s="1"/>
  <c r="I256" i="5"/>
  <c r="G256" i="5"/>
  <c r="AN255" i="5"/>
  <c r="AG255" i="5"/>
  <c r="X255" i="5"/>
  <c r="AA255" i="5" s="1"/>
  <c r="I255" i="5"/>
  <c r="G255" i="5"/>
  <c r="AN254" i="5"/>
  <c r="AG254" i="5"/>
  <c r="AA254" i="5"/>
  <c r="X254" i="5"/>
  <c r="I254" i="5"/>
  <c r="G254" i="5"/>
  <c r="AN253" i="5"/>
  <c r="AG253" i="5"/>
  <c r="X253" i="5"/>
  <c r="AA253" i="5" s="1"/>
  <c r="I253" i="5"/>
  <c r="G253" i="5"/>
  <c r="AN252" i="5"/>
  <c r="AG252" i="5"/>
  <c r="X252" i="5"/>
  <c r="AA252" i="5" s="1"/>
  <c r="I252" i="5"/>
  <c r="G252" i="5"/>
  <c r="AN251" i="5"/>
  <c r="AG251" i="5"/>
  <c r="X251" i="5"/>
  <c r="AA251" i="5" s="1"/>
  <c r="I251" i="5"/>
  <c r="G251" i="5"/>
  <c r="AN250" i="5"/>
  <c r="AG250" i="5"/>
  <c r="X250" i="5"/>
  <c r="AA250" i="5" s="1"/>
  <c r="I250" i="5"/>
  <c r="G250" i="5"/>
  <c r="AN249" i="5"/>
  <c r="AG249" i="5"/>
  <c r="X249" i="5"/>
  <c r="AA249" i="5" s="1"/>
  <c r="I249" i="5"/>
  <c r="G249" i="5"/>
  <c r="AN248" i="5"/>
  <c r="AG248" i="5"/>
  <c r="X248" i="5"/>
  <c r="AA248" i="5" s="1"/>
  <c r="I248" i="5"/>
  <c r="G248" i="5"/>
  <c r="AN247" i="5"/>
  <c r="AG247" i="5"/>
  <c r="AA247" i="5"/>
  <c r="X247" i="5"/>
  <c r="I247" i="5"/>
  <c r="G247" i="5"/>
  <c r="AN246" i="5"/>
  <c r="AG246" i="5"/>
  <c r="X246" i="5"/>
  <c r="AA246" i="5" s="1"/>
  <c r="I246" i="5"/>
  <c r="G246" i="5"/>
  <c r="AN245" i="5"/>
  <c r="AG245" i="5"/>
  <c r="AA245" i="5"/>
  <c r="X245" i="5"/>
  <c r="I245" i="5"/>
  <c r="G245" i="5"/>
  <c r="AN244" i="5"/>
  <c r="AG244" i="5"/>
  <c r="X244" i="5"/>
  <c r="AA244" i="5" s="1"/>
  <c r="I244" i="5"/>
  <c r="G244" i="5"/>
  <c r="AN243" i="5"/>
  <c r="AG243" i="5"/>
  <c r="X243" i="5"/>
  <c r="AA243" i="5" s="1"/>
  <c r="I243" i="5"/>
  <c r="G243" i="5"/>
  <c r="AN242" i="5"/>
  <c r="AG242" i="5"/>
  <c r="X242" i="5"/>
  <c r="AA242" i="5" s="1"/>
  <c r="I242" i="5"/>
  <c r="G242" i="5"/>
  <c r="AN241" i="5"/>
  <c r="AG241" i="5"/>
  <c r="X241" i="5"/>
  <c r="AA241" i="5" s="1"/>
  <c r="I241" i="5"/>
  <c r="G241" i="5"/>
  <c r="AN240" i="5"/>
  <c r="AG240" i="5"/>
  <c r="X240" i="5"/>
  <c r="AA240" i="5" s="1"/>
  <c r="I240" i="5"/>
  <c r="G240" i="5"/>
  <c r="AN239" i="5"/>
  <c r="AG239" i="5"/>
  <c r="X239" i="5"/>
  <c r="AA239" i="5" s="1"/>
  <c r="I239" i="5"/>
  <c r="G239" i="5"/>
  <c r="AN238" i="5"/>
  <c r="AG238" i="5"/>
  <c r="AA238" i="5"/>
  <c r="X238" i="5"/>
  <c r="I238" i="5"/>
  <c r="G238" i="5"/>
  <c r="AN237" i="5"/>
  <c r="AG237" i="5"/>
  <c r="X237" i="5"/>
  <c r="AA237" i="5" s="1"/>
  <c r="I237" i="5"/>
  <c r="G237" i="5"/>
  <c r="AN236" i="5"/>
  <c r="AG236" i="5"/>
  <c r="X236" i="5"/>
  <c r="AA236" i="5" s="1"/>
  <c r="I236" i="5"/>
  <c r="G236" i="5"/>
  <c r="AN235" i="5"/>
  <c r="AG235" i="5"/>
  <c r="X235" i="5"/>
  <c r="AA235" i="5" s="1"/>
  <c r="I235" i="5"/>
  <c r="G235" i="5"/>
  <c r="AN234" i="5"/>
  <c r="AG234" i="5"/>
  <c r="X234" i="5"/>
  <c r="AA234" i="5" s="1"/>
  <c r="I234" i="5"/>
  <c r="G234" i="5"/>
  <c r="AN233" i="5"/>
  <c r="AG233" i="5"/>
  <c r="X233" i="5"/>
  <c r="AA233" i="5" s="1"/>
  <c r="I233" i="5"/>
  <c r="G233" i="5"/>
  <c r="AN232" i="5"/>
  <c r="AG232" i="5"/>
  <c r="X232" i="5"/>
  <c r="AA232" i="5" s="1"/>
  <c r="I232" i="5"/>
  <c r="G232" i="5"/>
  <c r="AN231" i="5"/>
  <c r="AG231" i="5"/>
  <c r="AA231" i="5"/>
  <c r="X231" i="5"/>
  <c r="I231" i="5"/>
  <c r="G231" i="5"/>
  <c r="AN230" i="5"/>
  <c r="AG230" i="5"/>
  <c r="X230" i="5"/>
  <c r="AA230" i="5" s="1"/>
  <c r="I230" i="5"/>
  <c r="G230" i="5"/>
  <c r="AN229" i="5"/>
  <c r="AG229" i="5"/>
  <c r="AA229" i="5"/>
  <c r="X229" i="5"/>
  <c r="I229" i="5"/>
  <c r="G229" i="5"/>
  <c r="AN228" i="5"/>
  <c r="AG228" i="5"/>
  <c r="X228" i="5"/>
  <c r="AA228" i="5" s="1"/>
  <c r="I228" i="5"/>
  <c r="G228" i="5"/>
  <c r="AN227" i="5"/>
  <c r="AG227" i="5"/>
  <c r="X227" i="5"/>
  <c r="AA227" i="5" s="1"/>
  <c r="I227" i="5"/>
  <c r="G227" i="5"/>
  <c r="AN226" i="5"/>
  <c r="AG226" i="5"/>
  <c r="X226" i="5"/>
  <c r="AA226" i="5" s="1"/>
  <c r="I226" i="5"/>
  <c r="G226" i="5"/>
  <c r="AN225" i="5"/>
  <c r="AG225" i="5"/>
  <c r="X225" i="5"/>
  <c r="AA225" i="5" s="1"/>
  <c r="I225" i="5"/>
  <c r="G225" i="5"/>
  <c r="AN224" i="5"/>
  <c r="AG224" i="5"/>
  <c r="X224" i="5"/>
  <c r="AA224" i="5" s="1"/>
  <c r="I224" i="5"/>
  <c r="G224" i="5"/>
  <c r="AN223" i="5"/>
  <c r="AG223" i="5"/>
  <c r="X223" i="5"/>
  <c r="AA223" i="5" s="1"/>
  <c r="I223" i="5"/>
  <c r="G223" i="5"/>
  <c r="AN222" i="5"/>
  <c r="AG222" i="5"/>
  <c r="AA222" i="5"/>
  <c r="X222" i="5"/>
  <c r="I222" i="5"/>
  <c r="G222" i="5"/>
  <c r="AN221" i="5"/>
  <c r="AG221" i="5"/>
  <c r="X221" i="5"/>
  <c r="AA221" i="5" s="1"/>
  <c r="I221" i="5"/>
  <c r="G221" i="5"/>
  <c r="AN220" i="5"/>
  <c r="AG220" i="5"/>
  <c r="X220" i="5"/>
  <c r="AA220" i="5" s="1"/>
  <c r="I220" i="5"/>
  <c r="G220" i="5"/>
  <c r="AN219" i="5"/>
  <c r="AG219" i="5"/>
  <c r="X219" i="5"/>
  <c r="AA219" i="5" s="1"/>
  <c r="I219" i="5"/>
  <c r="G219" i="5"/>
  <c r="AN218" i="5"/>
  <c r="AG218" i="5"/>
  <c r="X218" i="5"/>
  <c r="AA218" i="5" s="1"/>
  <c r="I218" i="5"/>
  <c r="G218" i="5"/>
  <c r="AN217" i="5"/>
  <c r="AG217" i="5"/>
  <c r="X217" i="5"/>
  <c r="AA217" i="5" s="1"/>
  <c r="I217" i="5"/>
  <c r="G217" i="5"/>
  <c r="AN216" i="5"/>
  <c r="AG216" i="5"/>
  <c r="X216" i="5"/>
  <c r="AA216" i="5" s="1"/>
  <c r="I216" i="5"/>
  <c r="G216" i="5"/>
  <c r="AN215" i="5"/>
  <c r="AG215" i="5"/>
  <c r="AA215" i="5"/>
  <c r="X215" i="5"/>
  <c r="I215" i="5"/>
  <c r="G215" i="5"/>
  <c r="AN214" i="5"/>
  <c r="AG214" i="5"/>
  <c r="X214" i="5"/>
  <c r="AA214" i="5" s="1"/>
  <c r="I214" i="5"/>
  <c r="G214" i="5"/>
  <c r="AN213" i="5"/>
  <c r="AG213" i="5"/>
  <c r="X213" i="5"/>
  <c r="AA213" i="5" s="1"/>
  <c r="I213" i="5"/>
  <c r="G213" i="5"/>
  <c r="AN212" i="5"/>
  <c r="AG212" i="5"/>
  <c r="X212" i="5"/>
  <c r="AA212" i="5" s="1"/>
  <c r="I212" i="5"/>
  <c r="G212" i="5"/>
  <c r="AN211" i="5"/>
  <c r="AG211" i="5"/>
  <c r="X211" i="5"/>
  <c r="AA211" i="5" s="1"/>
  <c r="I211" i="5"/>
  <c r="G211" i="5"/>
  <c r="AN210" i="5"/>
  <c r="AG210" i="5"/>
  <c r="X210" i="5"/>
  <c r="AA210" i="5" s="1"/>
  <c r="I210" i="5"/>
  <c r="G210" i="5"/>
  <c r="AN209" i="5"/>
  <c r="AG209" i="5"/>
  <c r="X209" i="5"/>
  <c r="AA209" i="5" s="1"/>
  <c r="I209" i="5"/>
  <c r="G209" i="5"/>
  <c r="AN208" i="5"/>
  <c r="AG208" i="5"/>
  <c r="X208" i="5"/>
  <c r="AA208" i="5" s="1"/>
  <c r="I208" i="5"/>
  <c r="G208" i="5"/>
  <c r="AN207" i="5"/>
  <c r="AG207" i="5"/>
  <c r="X207" i="5"/>
  <c r="AA207" i="5" s="1"/>
  <c r="I207" i="5"/>
  <c r="G207" i="5"/>
  <c r="AN206" i="5"/>
  <c r="AG206" i="5"/>
  <c r="X206" i="5"/>
  <c r="AA206" i="5" s="1"/>
  <c r="I206" i="5"/>
  <c r="G206" i="5"/>
  <c r="AN205" i="5"/>
  <c r="AG205" i="5"/>
  <c r="X205" i="5"/>
  <c r="AA205" i="5" s="1"/>
  <c r="I205" i="5"/>
  <c r="G205" i="5"/>
  <c r="AN204" i="5"/>
  <c r="AG204" i="5"/>
  <c r="X204" i="5"/>
  <c r="AA204" i="5" s="1"/>
  <c r="I204" i="5"/>
  <c r="G204" i="5"/>
  <c r="AN203" i="5"/>
  <c r="AG203" i="5"/>
  <c r="X203" i="5"/>
  <c r="AA203" i="5" s="1"/>
  <c r="I203" i="5"/>
  <c r="G203" i="5"/>
  <c r="AN202" i="5"/>
  <c r="AG202" i="5"/>
  <c r="X202" i="5"/>
  <c r="AA202" i="5" s="1"/>
  <c r="I202" i="5"/>
  <c r="G202" i="5"/>
  <c r="AN201" i="5"/>
  <c r="AG201" i="5"/>
  <c r="X201" i="5"/>
  <c r="AA201" i="5" s="1"/>
  <c r="I201" i="5"/>
  <c r="G201" i="5"/>
  <c r="AN200" i="5"/>
  <c r="AG200" i="5"/>
  <c r="X200" i="5"/>
  <c r="AA200" i="5" s="1"/>
  <c r="I200" i="5"/>
  <c r="G200" i="5"/>
  <c r="AN199" i="5"/>
  <c r="AG199" i="5"/>
  <c r="X199" i="5"/>
  <c r="AA199" i="5" s="1"/>
  <c r="I199" i="5"/>
  <c r="G199" i="5"/>
  <c r="AN198" i="5"/>
  <c r="AG198" i="5"/>
  <c r="X198" i="5"/>
  <c r="AA198" i="5" s="1"/>
  <c r="I198" i="5"/>
  <c r="G198" i="5"/>
  <c r="AN197" i="5"/>
  <c r="AG197" i="5"/>
  <c r="X197" i="5"/>
  <c r="AA197" i="5" s="1"/>
  <c r="I197" i="5"/>
  <c r="G197" i="5"/>
  <c r="AN196" i="5"/>
  <c r="AG196" i="5"/>
  <c r="X196" i="5"/>
  <c r="AA196" i="5" s="1"/>
  <c r="I196" i="5"/>
  <c r="G196" i="5"/>
  <c r="AN195" i="5"/>
  <c r="AG195" i="5"/>
  <c r="X195" i="5"/>
  <c r="AA195" i="5" s="1"/>
  <c r="I195" i="5"/>
  <c r="G195" i="5"/>
  <c r="AN194" i="5"/>
  <c r="AG194" i="5"/>
  <c r="X194" i="5"/>
  <c r="AA194" i="5" s="1"/>
  <c r="I194" i="5"/>
  <c r="G194" i="5"/>
  <c r="AN193" i="5"/>
  <c r="AG193" i="5"/>
  <c r="X193" i="5"/>
  <c r="AA193" i="5" s="1"/>
  <c r="I193" i="5"/>
  <c r="G193" i="5"/>
  <c r="AN192" i="5"/>
  <c r="AG192" i="5"/>
  <c r="X192" i="5"/>
  <c r="AA192" i="5" s="1"/>
  <c r="I192" i="5"/>
  <c r="G192" i="5"/>
  <c r="AN191" i="5"/>
  <c r="AG191" i="5"/>
  <c r="X191" i="5"/>
  <c r="AA191" i="5" s="1"/>
  <c r="I191" i="5"/>
  <c r="G191" i="5"/>
  <c r="AN190" i="5"/>
  <c r="AG190" i="5"/>
  <c r="X190" i="5"/>
  <c r="AA190" i="5" s="1"/>
  <c r="I190" i="5"/>
  <c r="G190" i="5"/>
  <c r="AN189" i="5"/>
  <c r="AG189" i="5"/>
  <c r="X189" i="5"/>
  <c r="AA189" i="5" s="1"/>
  <c r="I189" i="5"/>
  <c r="G189" i="5"/>
  <c r="AN188" i="5"/>
  <c r="AG188" i="5"/>
  <c r="X188" i="5"/>
  <c r="AA188" i="5" s="1"/>
  <c r="I188" i="5"/>
  <c r="G188" i="5"/>
  <c r="AN187" i="5"/>
  <c r="AG187" i="5"/>
  <c r="X187" i="5"/>
  <c r="AA187" i="5" s="1"/>
  <c r="I187" i="5"/>
  <c r="G187" i="5"/>
  <c r="AN186" i="5"/>
  <c r="AG186" i="5"/>
  <c r="X186" i="5"/>
  <c r="AA186" i="5" s="1"/>
  <c r="I186" i="5"/>
  <c r="G186" i="5"/>
  <c r="AN185" i="5"/>
  <c r="AG185" i="5"/>
  <c r="X185" i="5"/>
  <c r="AA185" i="5" s="1"/>
  <c r="I185" i="5"/>
  <c r="G185" i="5"/>
  <c r="AN184" i="5"/>
  <c r="AG184" i="5"/>
  <c r="X184" i="5"/>
  <c r="AA184" i="5" s="1"/>
  <c r="I184" i="5"/>
  <c r="G184" i="5"/>
  <c r="AN183" i="5"/>
  <c r="AG183" i="5"/>
  <c r="X183" i="5"/>
  <c r="AA183" i="5" s="1"/>
  <c r="I183" i="5"/>
  <c r="G183" i="5"/>
  <c r="AN182" i="5"/>
  <c r="AG182" i="5"/>
  <c r="X182" i="5"/>
  <c r="AA182" i="5" s="1"/>
  <c r="I182" i="5"/>
  <c r="G182" i="5"/>
  <c r="AN181" i="5"/>
  <c r="AG181" i="5"/>
  <c r="X181" i="5"/>
  <c r="AA181" i="5" s="1"/>
  <c r="I181" i="5"/>
  <c r="G181" i="5"/>
  <c r="AN180" i="5"/>
  <c r="AG180" i="5"/>
  <c r="X180" i="5"/>
  <c r="AA180" i="5" s="1"/>
  <c r="I180" i="5"/>
  <c r="G180" i="5"/>
  <c r="AN179" i="5"/>
  <c r="AG179" i="5"/>
  <c r="X179" i="5"/>
  <c r="AA179" i="5" s="1"/>
  <c r="I179" i="5"/>
  <c r="G179" i="5"/>
  <c r="AN178" i="5"/>
  <c r="AG178" i="5"/>
  <c r="X178" i="5"/>
  <c r="AA178" i="5" s="1"/>
  <c r="I178" i="5"/>
  <c r="G178" i="5"/>
  <c r="AN177" i="5"/>
  <c r="AG177" i="5"/>
  <c r="X177" i="5"/>
  <c r="AA177" i="5" s="1"/>
  <c r="I177" i="5"/>
  <c r="G177" i="5"/>
  <c r="AN176" i="5"/>
  <c r="AG176" i="5"/>
  <c r="X176" i="5"/>
  <c r="AA176" i="5" s="1"/>
  <c r="I176" i="5"/>
  <c r="H176" i="5"/>
  <c r="G176" i="5"/>
  <c r="AN175" i="5"/>
  <c r="AG175" i="5"/>
  <c r="X175" i="5"/>
  <c r="AA175" i="5" s="1"/>
  <c r="I175" i="5"/>
  <c r="H175" i="5"/>
  <c r="G175" i="5"/>
  <c r="AN174" i="5"/>
  <c r="AG174" i="5"/>
  <c r="X174" i="5"/>
  <c r="AA174" i="5" s="1"/>
  <c r="I174" i="5"/>
  <c r="H174" i="5"/>
  <c r="G174" i="5"/>
  <c r="AN173" i="5"/>
  <c r="AG173" i="5"/>
  <c r="X173" i="5"/>
  <c r="AA173" i="5" s="1"/>
  <c r="I173" i="5"/>
  <c r="H173" i="5"/>
  <c r="G173" i="5"/>
  <c r="AN172" i="5"/>
  <c r="AG172" i="5"/>
  <c r="X172" i="5"/>
  <c r="AA172" i="5" s="1"/>
  <c r="I172" i="5"/>
  <c r="H172" i="5"/>
  <c r="G172" i="5"/>
  <c r="AN171" i="5"/>
  <c r="AG171" i="5"/>
  <c r="X171" i="5"/>
  <c r="AA171" i="5" s="1"/>
  <c r="I171" i="5"/>
  <c r="H171" i="5"/>
  <c r="G171" i="5"/>
  <c r="AN170" i="5"/>
  <c r="AG170" i="5"/>
  <c r="X170" i="5"/>
  <c r="AA170" i="5" s="1"/>
  <c r="I170" i="5"/>
  <c r="H170" i="5"/>
  <c r="G170" i="5"/>
  <c r="AN169" i="5"/>
  <c r="AG169" i="5"/>
  <c r="AA169" i="5"/>
  <c r="X169" i="5"/>
  <c r="I169" i="5"/>
  <c r="H169" i="5"/>
  <c r="G169" i="5"/>
  <c r="AN168" i="5"/>
  <c r="AG168" i="5"/>
  <c r="X168" i="5"/>
  <c r="AA168" i="5" s="1"/>
  <c r="I168" i="5"/>
  <c r="H168" i="5"/>
  <c r="G168" i="5"/>
  <c r="AN167" i="5"/>
  <c r="AG167" i="5"/>
  <c r="X167" i="5"/>
  <c r="AA167" i="5" s="1"/>
  <c r="I167" i="5"/>
  <c r="H167" i="5"/>
  <c r="G167" i="5"/>
  <c r="AN166" i="5"/>
  <c r="AG166" i="5"/>
  <c r="X166" i="5"/>
  <c r="AA166" i="5" s="1"/>
  <c r="I166" i="5"/>
  <c r="H166" i="5"/>
  <c r="G166" i="5"/>
  <c r="AN165" i="5"/>
  <c r="AG165" i="5"/>
  <c r="X165" i="5"/>
  <c r="AA165" i="5" s="1"/>
  <c r="I165" i="5"/>
  <c r="H165" i="5"/>
  <c r="G165" i="5"/>
  <c r="AN164" i="5"/>
  <c r="AG164" i="5"/>
  <c r="X164" i="5"/>
  <c r="AA164" i="5" s="1"/>
  <c r="I164" i="5"/>
  <c r="H164" i="5"/>
  <c r="G164" i="5"/>
  <c r="AN163" i="5"/>
  <c r="AG163" i="5"/>
  <c r="X163" i="5"/>
  <c r="AA163" i="5" s="1"/>
  <c r="I163" i="5"/>
  <c r="H163" i="5"/>
  <c r="G163" i="5"/>
  <c r="AN162" i="5"/>
  <c r="AG162" i="5"/>
  <c r="X162" i="5"/>
  <c r="AA162" i="5" s="1"/>
  <c r="I162" i="5"/>
  <c r="H162" i="5"/>
  <c r="G162" i="5"/>
  <c r="AN161" i="5"/>
  <c r="AG161" i="5"/>
  <c r="AA161" i="5"/>
  <c r="X161" i="5"/>
  <c r="I161" i="5"/>
  <c r="H161" i="5"/>
  <c r="G161" i="5"/>
  <c r="AN160" i="5"/>
  <c r="AG160" i="5"/>
  <c r="X160" i="5"/>
  <c r="AA160" i="5" s="1"/>
  <c r="I160" i="5"/>
  <c r="H160" i="5"/>
  <c r="G160" i="5"/>
  <c r="AN159" i="5"/>
  <c r="AG159" i="5"/>
  <c r="X159" i="5"/>
  <c r="AA159" i="5" s="1"/>
  <c r="I159" i="5"/>
  <c r="H159" i="5"/>
  <c r="G159" i="5"/>
  <c r="AN158" i="5"/>
  <c r="AG158" i="5"/>
  <c r="X158" i="5"/>
  <c r="AA158" i="5" s="1"/>
  <c r="I158" i="5"/>
  <c r="H158" i="5"/>
  <c r="G158" i="5"/>
  <c r="AN157" i="5"/>
  <c r="AG157" i="5"/>
  <c r="X157" i="5"/>
  <c r="AA157" i="5" s="1"/>
  <c r="I157" i="5"/>
  <c r="H157" i="5"/>
  <c r="G157" i="5"/>
  <c r="AN156" i="5"/>
  <c r="AG156" i="5"/>
  <c r="X156" i="5"/>
  <c r="AA156" i="5" s="1"/>
  <c r="I156" i="5"/>
  <c r="H156" i="5"/>
  <c r="G156" i="5"/>
  <c r="AN155" i="5"/>
  <c r="AG155" i="5"/>
  <c r="X155" i="5"/>
  <c r="AA155" i="5" s="1"/>
  <c r="I155" i="5"/>
  <c r="H155" i="5"/>
  <c r="G155" i="5"/>
  <c r="AN154" i="5"/>
  <c r="AG154" i="5"/>
  <c r="X154" i="5"/>
  <c r="AA154" i="5" s="1"/>
  <c r="I154" i="5"/>
  <c r="H154" i="5"/>
  <c r="G154" i="5"/>
  <c r="AN153" i="5"/>
  <c r="AG153" i="5"/>
  <c r="AA153" i="5"/>
  <c r="X153" i="5"/>
  <c r="I153" i="5"/>
  <c r="H153" i="5"/>
  <c r="G153" i="5"/>
  <c r="AN152" i="5"/>
  <c r="AG152" i="5"/>
  <c r="X152" i="5"/>
  <c r="AA152" i="5" s="1"/>
  <c r="I152" i="5"/>
  <c r="H152" i="5"/>
  <c r="G152" i="5"/>
  <c r="AN151" i="5"/>
  <c r="AG151" i="5"/>
  <c r="AA151" i="5"/>
  <c r="X151" i="5"/>
  <c r="I151" i="5"/>
  <c r="H151" i="5"/>
  <c r="G151" i="5"/>
  <c r="AN150" i="5"/>
  <c r="AG150" i="5"/>
  <c r="X150" i="5"/>
  <c r="AA150" i="5" s="1"/>
  <c r="I150" i="5"/>
  <c r="H150" i="5"/>
  <c r="G150" i="5"/>
  <c r="AN149" i="5"/>
  <c r="AG149" i="5"/>
  <c r="X149" i="5"/>
  <c r="AA149" i="5" s="1"/>
  <c r="I149" i="5"/>
  <c r="H149" i="5"/>
  <c r="G149" i="5"/>
  <c r="AN148" i="5"/>
  <c r="AG148" i="5"/>
  <c r="X148" i="5"/>
  <c r="AA148" i="5" s="1"/>
  <c r="I148" i="5"/>
  <c r="H148" i="5"/>
  <c r="G148" i="5"/>
  <c r="AN147" i="5"/>
  <c r="AG147" i="5"/>
  <c r="X147" i="5"/>
  <c r="AA147" i="5" s="1"/>
  <c r="I147" i="5"/>
  <c r="H147" i="5"/>
  <c r="G147" i="5"/>
  <c r="AN146" i="5"/>
  <c r="AG146" i="5"/>
  <c r="X146" i="5"/>
  <c r="AA146" i="5" s="1"/>
  <c r="I146" i="5"/>
  <c r="H146" i="5"/>
  <c r="G146" i="5"/>
  <c r="AN145" i="5"/>
  <c r="AG145" i="5"/>
  <c r="X145" i="5"/>
  <c r="AA145" i="5" s="1"/>
  <c r="I145" i="5"/>
  <c r="H145" i="5"/>
  <c r="G145" i="5"/>
  <c r="AN144" i="5"/>
  <c r="AG144" i="5"/>
  <c r="X144" i="5"/>
  <c r="AA144" i="5" s="1"/>
  <c r="I144" i="5"/>
  <c r="H144" i="5"/>
  <c r="G144" i="5"/>
  <c r="AN143" i="5"/>
  <c r="AG143" i="5"/>
  <c r="X143" i="5"/>
  <c r="AA143" i="5" s="1"/>
  <c r="I143" i="5"/>
  <c r="H143" i="5"/>
  <c r="G143" i="5"/>
  <c r="AN142" i="5"/>
  <c r="AG142" i="5"/>
  <c r="X142" i="5"/>
  <c r="AA142" i="5" s="1"/>
  <c r="I142" i="5"/>
  <c r="H142" i="5"/>
  <c r="G142" i="5"/>
  <c r="AN141" i="5"/>
  <c r="AG141" i="5"/>
  <c r="AA141" i="5"/>
  <c r="X141" i="5"/>
  <c r="I141" i="5"/>
  <c r="H141" i="5"/>
  <c r="G141" i="5"/>
  <c r="AN140" i="5"/>
  <c r="AG140" i="5"/>
  <c r="X140" i="5"/>
  <c r="AA140" i="5" s="1"/>
  <c r="I140" i="5"/>
  <c r="H140" i="5"/>
  <c r="G140" i="5"/>
  <c r="AN139" i="5"/>
  <c r="AG139" i="5"/>
  <c r="X139" i="5"/>
  <c r="AA139" i="5" s="1"/>
  <c r="I139" i="5"/>
  <c r="H139" i="5"/>
  <c r="G139" i="5"/>
  <c r="AN138" i="5"/>
  <c r="AG138" i="5"/>
  <c r="X138" i="5"/>
  <c r="AA138" i="5" s="1"/>
  <c r="I138" i="5"/>
  <c r="H138" i="5"/>
  <c r="G138" i="5"/>
  <c r="AN137" i="5"/>
  <c r="AG137" i="5"/>
  <c r="AA137" i="5"/>
  <c r="X137" i="5"/>
  <c r="I137" i="5"/>
  <c r="H137" i="5"/>
  <c r="G137" i="5"/>
  <c r="AN136" i="5"/>
  <c r="AG136" i="5"/>
  <c r="X136" i="5"/>
  <c r="AA136" i="5" s="1"/>
  <c r="I136" i="5"/>
  <c r="H136" i="5"/>
  <c r="G136" i="5"/>
  <c r="AN135" i="5"/>
  <c r="AG135" i="5"/>
  <c r="X135" i="5"/>
  <c r="AA135" i="5" s="1"/>
  <c r="I135" i="5"/>
  <c r="H135" i="5"/>
  <c r="G135" i="5"/>
  <c r="AN134" i="5"/>
  <c r="AG134" i="5"/>
  <c r="X134" i="5"/>
  <c r="AA134" i="5" s="1"/>
  <c r="I134" i="5"/>
  <c r="H134" i="5"/>
  <c r="G134" i="5"/>
  <c r="AN133" i="5"/>
  <c r="AG133" i="5"/>
  <c r="AA133" i="5"/>
  <c r="X133" i="5"/>
  <c r="I133" i="5"/>
  <c r="H133" i="5"/>
  <c r="G133" i="5"/>
  <c r="AN132" i="5"/>
  <c r="AG132" i="5"/>
  <c r="X132" i="5"/>
  <c r="AA132" i="5" s="1"/>
  <c r="I132" i="5"/>
  <c r="H132" i="5"/>
  <c r="G132" i="5"/>
  <c r="AN131" i="5"/>
  <c r="AG131" i="5"/>
  <c r="X131" i="5"/>
  <c r="AA131" i="5" s="1"/>
  <c r="I131" i="5"/>
  <c r="H131" i="5"/>
  <c r="G131" i="5"/>
  <c r="AN130" i="5"/>
  <c r="AG130" i="5"/>
  <c r="X130" i="5"/>
  <c r="AA130" i="5" s="1"/>
  <c r="I130" i="5"/>
  <c r="H130" i="5"/>
  <c r="G130" i="5"/>
  <c r="AN129" i="5"/>
  <c r="AG129" i="5"/>
  <c r="X129" i="5"/>
  <c r="AA129" i="5" s="1"/>
  <c r="I129" i="5"/>
  <c r="H129" i="5"/>
  <c r="G129" i="5"/>
  <c r="AN128" i="5"/>
  <c r="AG128" i="5"/>
  <c r="X128" i="5"/>
  <c r="AA128" i="5" s="1"/>
  <c r="I128" i="5"/>
  <c r="H128" i="5"/>
  <c r="G128" i="5"/>
  <c r="AN127" i="5"/>
  <c r="AG127" i="5"/>
  <c r="X127" i="5"/>
  <c r="AA127" i="5" s="1"/>
  <c r="I127" i="5"/>
  <c r="H127" i="5"/>
  <c r="G127" i="5"/>
  <c r="AN126" i="5"/>
  <c r="AG126" i="5"/>
  <c r="X126" i="5"/>
  <c r="AA126" i="5" s="1"/>
  <c r="I126" i="5"/>
  <c r="H126" i="5"/>
  <c r="G126" i="5"/>
  <c r="AN125" i="5"/>
  <c r="AG125" i="5"/>
  <c r="X125" i="5"/>
  <c r="AA125" i="5" s="1"/>
  <c r="I125" i="5"/>
  <c r="H125" i="5"/>
  <c r="G125" i="5"/>
  <c r="AN124" i="5"/>
  <c r="AG124" i="5"/>
  <c r="X124" i="5"/>
  <c r="AA124" i="5" s="1"/>
  <c r="I124" i="5"/>
  <c r="H124" i="5"/>
  <c r="G124" i="5"/>
  <c r="AN123" i="5"/>
  <c r="AG123" i="5"/>
  <c r="AA123" i="5"/>
  <c r="X123" i="5"/>
  <c r="I123" i="5"/>
  <c r="H123" i="5"/>
  <c r="G123" i="5"/>
  <c r="AN122" i="5"/>
  <c r="AG122" i="5"/>
  <c r="X122" i="5"/>
  <c r="AA122" i="5" s="1"/>
  <c r="I122" i="5"/>
  <c r="H122" i="5"/>
  <c r="G122" i="5"/>
  <c r="AN121" i="5"/>
  <c r="AG121" i="5"/>
  <c r="AA121" i="5"/>
  <c r="X121" i="5"/>
  <c r="I121" i="5"/>
  <c r="H121" i="5"/>
  <c r="G121" i="5"/>
  <c r="AN120" i="5"/>
  <c r="AG120" i="5"/>
  <c r="X120" i="5"/>
  <c r="AA120" i="5" s="1"/>
  <c r="I120" i="5"/>
  <c r="H120" i="5"/>
  <c r="G120" i="5"/>
  <c r="AN119" i="5"/>
  <c r="AG119" i="5"/>
  <c r="X119" i="5"/>
  <c r="AA119" i="5" s="1"/>
  <c r="I119" i="5"/>
  <c r="H119" i="5"/>
  <c r="G119" i="5"/>
  <c r="AN118" i="5"/>
  <c r="AG118" i="5"/>
  <c r="X118" i="5"/>
  <c r="AA118" i="5" s="1"/>
  <c r="I118" i="5"/>
  <c r="H118" i="5"/>
  <c r="G118" i="5"/>
  <c r="AN117" i="5"/>
  <c r="AG117" i="5"/>
  <c r="X117" i="5"/>
  <c r="AA117" i="5" s="1"/>
  <c r="I117" i="5"/>
  <c r="H117" i="5"/>
  <c r="G117" i="5"/>
  <c r="AN116" i="5"/>
  <c r="AG116" i="5"/>
  <c r="X116" i="5"/>
  <c r="AA116" i="5" s="1"/>
  <c r="I116" i="5"/>
  <c r="H116" i="5"/>
  <c r="G116" i="5"/>
  <c r="AN115" i="5"/>
  <c r="AG115" i="5"/>
  <c r="AA115" i="5"/>
  <c r="X115" i="5"/>
  <c r="I115" i="5"/>
  <c r="H115" i="5"/>
  <c r="G115" i="5"/>
  <c r="AN114" i="5"/>
  <c r="AG114" i="5"/>
  <c r="X114" i="5"/>
  <c r="AA114" i="5" s="1"/>
  <c r="I114" i="5"/>
  <c r="H114" i="5"/>
  <c r="G114" i="5"/>
  <c r="AN113" i="5"/>
  <c r="AG113" i="5"/>
  <c r="X113" i="5"/>
  <c r="AA113" i="5" s="1"/>
  <c r="I113" i="5"/>
  <c r="H113" i="5"/>
  <c r="G113" i="5"/>
  <c r="AN112" i="5"/>
  <c r="AG112" i="5"/>
  <c r="X112" i="5"/>
  <c r="AA112" i="5" s="1"/>
  <c r="I112" i="5"/>
  <c r="H112" i="5"/>
  <c r="G112" i="5"/>
  <c r="AN111" i="5"/>
  <c r="AG111" i="5"/>
  <c r="X111" i="5"/>
  <c r="AA111" i="5" s="1"/>
  <c r="I111" i="5"/>
  <c r="H111" i="5"/>
  <c r="G111" i="5"/>
  <c r="AN110" i="5"/>
  <c r="AG110" i="5"/>
  <c r="X110" i="5"/>
  <c r="AA110" i="5" s="1"/>
  <c r="I110" i="5"/>
  <c r="H110" i="5"/>
  <c r="G110" i="5"/>
  <c r="AN109" i="5"/>
  <c r="AG109" i="5"/>
  <c r="X109" i="5"/>
  <c r="AA109" i="5" s="1"/>
  <c r="I109" i="5"/>
  <c r="H109" i="5"/>
  <c r="G109" i="5"/>
  <c r="AN108" i="5"/>
  <c r="AG108" i="5"/>
  <c r="X108" i="5"/>
  <c r="AA108" i="5" s="1"/>
  <c r="I108" i="5"/>
  <c r="H108" i="5"/>
  <c r="G108" i="5"/>
  <c r="AN107" i="5"/>
  <c r="AG107" i="5"/>
  <c r="X107" i="5"/>
  <c r="AA107" i="5" s="1"/>
  <c r="I107" i="5"/>
  <c r="H107" i="5"/>
  <c r="G107" i="5"/>
  <c r="AN106" i="5"/>
  <c r="AG106" i="5"/>
  <c r="X106" i="5"/>
  <c r="AA106" i="5" s="1"/>
  <c r="I106" i="5"/>
  <c r="H106" i="5"/>
  <c r="G106" i="5"/>
  <c r="AN105" i="5"/>
  <c r="AG105" i="5"/>
  <c r="AA105" i="5"/>
  <c r="X105" i="5"/>
  <c r="I105" i="5"/>
  <c r="H105" i="5"/>
  <c r="G105" i="5"/>
  <c r="AN104" i="5"/>
  <c r="AG104" i="5"/>
  <c r="X104" i="5"/>
  <c r="AA104" i="5" s="1"/>
  <c r="I104" i="5"/>
  <c r="H104" i="5"/>
  <c r="G104" i="5"/>
  <c r="AN103" i="5"/>
  <c r="AG103" i="5"/>
  <c r="X103" i="5"/>
  <c r="AA103" i="5" s="1"/>
  <c r="I103" i="5"/>
  <c r="H103" i="5"/>
  <c r="G103" i="5"/>
  <c r="AN102" i="5"/>
  <c r="AG102" i="5"/>
  <c r="X102" i="5"/>
  <c r="AA102" i="5" s="1"/>
  <c r="I102" i="5"/>
  <c r="H102" i="5"/>
  <c r="G102" i="5"/>
  <c r="AN101" i="5"/>
  <c r="AG101" i="5"/>
  <c r="X101" i="5"/>
  <c r="AA101" i="5" s="1"/>
  <c r="I101" i="5"/>
  <c r="H101" i="5"/>
  <c r="G101" i="5"/>
  <c r="AN100" i="5"/>
  <c r="AG100" i="5"/>
  <c r="X100" i="5"/>
  <c r="AA100" i="5" s="1"/>
  <c r="I100" i="5"/>
  <c r="H100" i="5"/>
  <c r="G100" i="5"/>
  <c r="AN99" i="5"/>
  <c r="AG99" i="5"/>
  <c r="X99" i="5"/>
  <c r="AA99" i="5" s="1"/>
  <c r="I99" i="5"/>
  <c r="H99" i="5"/>
  <c r="G99" i="5"/>
  <c r="AN98" i="5"/>
  <c r="AG98" i="5"/>
  <c r="X98" i="5"/>
  <c r="AA98" i="5" s="1"/>
  <c r="I98" i="5"/>
  <c r="H98" i="5"/>
  <c r="G98" i="5"/>
  <c r="AN97" i="5"/>
  <c r="AG97" i="5"/>
  <c r="AA97" i="5"/>
  <c r="X97" i="5"/>
  <c r="I97" i="5"/>
  <c r="H97" i="5"/>
  <c r="G97" i="5"/>
  <c r="AN96" i="5"/>
  <c r="AG96" i="5"/>
  <c r="X96" i="5"/>
  <c r="AA96" i="5" s="1"/>
  <c r="I96" i="5"/>
  <c r="H96" i="5"/>
  <c r="G96" i="5"/>
  <c r="AN95" i="5"/>
  <c r="AG95" i="5"/>
  <c r="X95" i="5"/>
  <c r="AA95" i="5" s="1"/>
  <c r="I95" i="5"/>
  <c r="H95" i="5"/>
  <c r="G95" i="5"/>
  <c r="AN94" i="5"/>
  <c r="AG94" i="5"/>
  <c r="X94" i="5"/>
  <c r="AA94" i="5" s="1"/>
  <c r="I94" i="5"/>
  <c r="H94" i="5"/>
  <c r="G94" i="5"/>
  <c r="AN93" i="5"/>
  <c r="AG93" i="5"/>
  <c r="X93" i="5"/>
  <c r="AA93" i="5" s="1"/>
  <c r="I93" i="5"/>
  <c r="H93" i="5"/>
  <c r="G93" i="5"/>
  <c r="AN92" i="5"/>
  <c r="AG92" i="5"/>
  <c r="X92" i="5"/>
  <c r="AA92" i="5" s="1"/>
  <c r="I92" i="5"/>
  <c r="H92" i="5"/>
  <c r="G92" i="5"/>
  <c r="AN91" i="5"/>
  <c r="AG91" i="5"/>
  <c r="X91" i="5"/>
  <c r="AA91" i="5" s="1"/>
  <c r="I91" i="5"/>
  <c r="H91" i="5"/>
  <c r="G91" i="5"/>
  <c r="AN90" i="5"/>
  <c r="AG90" i="5"/>
  <c r="X90" i="5"/>
  <c r="AA90" i="5" s="1"/>
  <c r="I90" i="5"/>
  <c r="H90" i="5"/>
  <c r="G90" i="5"/>
  <c r="AN89" i="5"/>
  <c r="AG89" i="5"/>
  <c r="X89" i="5"/>
  <c r="AA89" i="5" s="1"/>
  <c r="I89" i="5"/>
  <c r="H89" i="5"/>
  <c r="G89" i="5"/>
  <c r="AN88" i="5"/>
  <c r="AG88" i="5"/>
  <c r="X88" i="5"/>
  <c r="AA88" i="5" s="1"/>
  <c r="I88" i="5"/>
  <c r="H88" i="5"/>
  <c r="G88" i="5"/>
  <c r="AN87" i="5"/>
  <c r="AG87" i="5"/>
  <c r="AA87" i="5"/>
  <c r="X87" i="5"/>
  <c r="I87" i="5"/>
  <c r="H87" i="5"/>
  <c r="G87" i="5"/>
  <c r="AN86" i="5"/>
  <c r="AG86" i="5"/>
  <c r="X86" i="5"/>
  <c r="AA86" i="5" s="1"/>
  <c r="I86" i="5"/>
  <c r="H86" i="5"/>
  <c r="G86" i="5"/>
  <c r="AN85" i="5"/>
  <c r="AG85" i="5"/>
  <c r="X85" i="5"/>
  <c r="AA85" i="5" s="1"/>
  <c r="I85" i="5"/>
  <c r="H85" i="5"/>
  <c r="G85" i="5"/>
  <c r="AN84" i="5"/>
  <c r="AG84" i="5"/>
  <c r="X84" i="5"/>
  <c r="AA84" i="5" s="1"/>
  <c r="I84" i="5"/>
  <c r="H84" i="5"/>
  <c r="G84" i="5"/>
  <c r="AN83" i="5"/>
  <c r="AG83" i="5"/>
  <c r="X83" i="5"/>
  <c r="AA83" i="5" s="1"/>
  <c r="I83" i="5"/>
  <c r="H83" i="5"/>
  <c r="G83" i="5"/>
  <c r="AN82" i="5"/>
  <c r="AG82" i="5"/>
  <c r="X82" i="5"/>
  <c r="AA82" i="5" s="1"/>
  <c r="I82" i="5"/>
  <c r="H82" i="5"/>
  <c r="G82" i="5"/>
  <c r="AN81" i="5"/>
  <c r="AG81" i="5"/>
  <c r="X81" i="5"/>
  <c r="AA81" i="5" s="1"/>
  <c r="I81" i="5"/>
  <c r="H81" i="5"/>
  <c r="G81" i="5"/>
  <c r="AN80" i="5"/>
  <c r="AG80" i="5"/>
  <c r="X80" i="5"/>
  <c r="AA80" i="5" s="1"/>
  <c r="I80" i="5"/>
  <c r="H80" i="5"/>
  <c r="G80" i="5"/>
  <c r="AN79" i="5"/>
  <c r="AG79" i="5"/>
  <c r="AA79" i="5"/>
  <c r="X79" i="5"/>
  <c r="I79" i="5"/>
  <c r="H79" i="5"/>
  <c r="G79" i="5"/>
  <c r="AN78" i="5"/>
  <c r="AG78" i="5"/>
  <c r="X78" i="5"/>
  <c r="AA78" i="5" s="1"/>
  <c r="I78" i="5"/>
  <c r="H78" i="5"/>
  <c r="G78" i="5"/>
  <c r="AN77" i="5"/>
  <c r="AG77" i="5"/>
  <c r="X77" i="5"/>
  <c r="AA77" i="5" s="1"/>
  <c r="I77" i="5"/>
  <c r="H77" i="5"/>
  <c r="G77" i="5"/>
  <c r="AN76" i="5"/>
  <c r="AG76" i="5"/>
  <c r="X76" i="5"/>
  <c r="AA76" i="5" s="1"/>
  <c r="I76" i="5"/>
  <c r="H76" i="5"/>
  <c r="G76" i="5"/>
  <c r="AN75" i="5"/>
  <c r="AG75" i="5"/>
  <c r="X75" i="5"/>
  <c r="AA75" i="5" s="1"/>
  <c r="I75" i="5"/>
  <c r="H75" i="5"/>
  <c r="G75" i="5"/>
  <c r="AN74" i="5"/>
  <c r="AG74" i="5"/>
  <c r="X74" i="5"/>
  <c r="AA74" i="5" s="1"/>
  <c r="I74" i="5"/>
  <c r="H74" i="5"/>
  <c r="G74" i="5"/>
  <c r="AN73" i="5"/>
  <c r="AG73" i="5"/>
  <c r="X73" i="5"/>
  <c r="AA73" i="5" s="1"/>
  <c r="I73" i="5"/>
  <c r="H73" i="5"/>
  <c r="G73" i="5"/>
  <c r="AN72" i="5"/>
  <c r="AG72" i="5"/>
  <c r="X72" i="5"/>
  <c r="AA72" i="5" s="1"/>
  <c r="I72" i="5"/>
  <c r="H72" i="5"/>
  <c r="G72" i="5"/>
  <c r="AN71" i="5"/>
  <c r="AG71" i="5"/>
  <c r="AA71" i="5"/>
  <c r="X71" i="5"/>
  <c r="I71" i="5"/>
  <c r="H71" i="5"/>
  <c r="G71" i="5"/>
  <c r="AN70" i="5"/>
  <c r="AG70" i="5"/>
  <c r="X70" i="5"/>
  <c r="AA70" i="5" s="1"/>
  <c r="I70" i="5"/>
  <c r="H70" i="5"/>
  <c r="G70" i="5"/>
  <c r="AN69" i="5"/>
  <c r="AG69" i="5"/>
  <c r="X69" i="5"/>
  <c r="AA69" i="5" s="1"/>
  <c r="I69" i="5"/>
  <c r="H69" i="5"/>
  <c r="G69" i="5"/>
  <c r="AN68" i="5"/>
  <c r="AG68" i="5"/>
  <c r="X68" i="5"/>
  <c r="AA68" i="5" s="1"/>
  <c r="I68" i="5"/>
  <c r="H68" i="5"/>
  <c r="G68" i="5"/>
  <c r="AN67" i="5"/>
  <c r="AG67" i="5"/>
  <c r="X67" i="5"/>
  <c r="AA67" i="5" s="1"/>
  <c r="I67" i="5"/>
  <c r="H67" i="5"/>
  <c r="G67" i="5"/>
  <c r="AN66" i="5"/>
  <c r="AG66" i="5"/>
  <c r="X66" i="5"/>
  <c r="AA66" i="5" s="1"/>
  <c r="I66" i="5"/>
  <c r="H66" i="5"/>
  <c r="G66" i="5"/>
  <c r="AN65" i="5"/>
  <c r="AG65" i="5"/>
  <c r="X65" i="5"/>
  <c r="AA65" i="5" s="1"/>
  <c r="I65" i="5"/>
  <c r="H65" i="5"/>
  <c r="G65" i="5"/>
  <c r="AN64" i="5"/>
  <c r="AG64" i="5"/>
  <c r="X64" i="5"/>
  <c r="AA64" i="5" s="1"/>
  <c r="I64" i="5"/>
  <c r="H64" i="5"/>
  <c r="G64" i="5"/>
  <c r="AN63" i="5"/>
  <c r="I63" i="5"/>
  <c r="H63" i="5"/>
  <c r="G63" i="5"/>
  <c r="AN62" i="5"/>
  <c r="AG62" i="5"/>
  <c r="X62" i="5"/>
  <c r="AA62" i="5" s="1"/>
  <c r="I62" i="5"/>
  <c r="H62" i="5"/>
  <c r="G62" i="5"/>
  <c r="AN61" i="5"/>
  <c r="AG61" i="5"/>
  <c r="X61" i="5"/>
  <c r="AA61" i="5" s="1"/>
  <c r="I61" i="5"/>
  <c r="H61" i="5"/>
  <c r="G61" i="5"/>
  <c r="AN60" i="5"/>
  <c r="AG60" i="5"/>
  <c r="X60" i="5"/>
  <c r="AA60" i="5" s="1"/>
  <c r="I60" i="5"/>
  <c r="H60" i="5"/>
  <c r="G60" i="5"/>
  <c r="AN59" i="5"/>
  <c r="AG59" i="5"/>
  <c r="X59" i="5"/>
  <c r="AA59" i="5" s="1"/>
  <c r="I59" i="5"/>
  <c r="H59" i="5"/>
  <c r="G59" i="5"/>
  <c r="AN58" i="5"/>
  <c r="AG58" i="5"/>
  <c r="X58" i="5"/>
  <c r="AA58" i="5" s="1"/>
  <c r="I58" i="5"/>
  <c r="H58" i="5"/>
  <c r="G58" i="5"/>
  <c r="AN57" i="5"/>
  <c r="AG57" i="5"/>
  <c r="X57" i="5"/>
  <c r="AA57" i="5" s="1"/>
  <c r="I57" i="5"/>
  <c r="H57" i="5"/>
  <c r="G57" i="5"/>
  <c r="AN56" i="5"/>
  <c r="AG56" i="5"/>
  <c r="X56" i="5"/>
  <c r="AA56" i="5" s="1"/>
  <c r="I56" i="5"/>
  <c r="H56" i="5"/>
  <c r="G56" i="5"/>
  <c r="AN55" i="5"/>
  <c r="AG55" i="5"/>
  <c r="X55" i="5"/>
  <c r="AA55" i="5" s="1"/>
  <c r="I55" i="5"/>
  <c r="H55" i="5"/>
  <c r="G55" i="5"/>
  <c r="AN54" i="5"/>
  <c r="AG54" i="5"/>
  <c r="X54" i="5"/>
  <c r="AA54" i="5" s="1"/>
  <c r="I54" i="5"/>
  <c r="H54" i="5"/>
  <c r="G54" i="5"/>
  <c r="AN53" i="5"/>
  <c r="AG53" i="5"/>
  <c r="X53" i="5"/>
  <c r="AA53" i="5" s="1"/>
  <c r="I53" i="5"/>
  <c r="H53" i="5"/>
  <c r="G53" i="5"/>
  <c r="AN52" i="5"/>
  <c r="AG52" i="5"/>
  <c r="X52" i="5"/>
  <c r="AA52" i="5" s="1"/>
  <c r="I52" i="5"/>
  <c r="H52" i="5"/>
  <c r="G52" i="5"/>
  <c r="AN51" i="5"/>
  <c r="AG51" i="5"/>
  <c r="AA51" i="5"/>
  <c r="I51" i="5"/>
  <c r="H51" i="5"/>
  <c r="G51" i="5"/>
  <c r="AQ50" i="5"/>
  <c r="AN50" i="5"/>
  <c r="AG50" i="5"/>
  <c r="AA50" i="5"/>
  <c r="I50" i="5"/>
  <c r="H50" i="5"/>
  <c r="G50" i="5"/>
  <c r="AQ49" i="5"/>
  <c r="AN49" i="5"/>
  <c r="AG49" i="5"/>
  <c r="AA49" i="5"/>
  <c r="I49" i="5"/>
  <c r="H49" i="5"/>
  <c r="G49" i="5"/>
  <c r="AQ48" i="5"/>
  <c r="AN48" i="5"/>
  <c r="AG48" i="5"/>
  <c r="AA48" i="5"/>
  <c r="I48" i="5"/>
  <c r="H48" i="5"/>
  <c r="G48" i="5"/>
  <c r="AQ47" i="5"/>
  <c r="AN47" i="5"/>
  <c r="AG47" i="5"/>
  <c r="AA47" i="5"/>
  <c r="I47" i="5"/>
  <c r="H47" i="5"/>
  <c r="G47" i="5"/>
  <c r="AQ46" i="5"/>
  <c r="AN46" i="5"/>
  <c r="AG46" i="5"/>
  <c r="AA46" i="5"/>
  <c r="I46" i="5"/>
  <c r="H46" i="5"/>
  <c r="G46" i="5"/>
  <c r="AQ45" i="5"/>
  <c r="AN45" i="5"/>
  <c r="AG45" i="5"/>
  <c r="AA45" i="5"/>
  <c r="I45" i="5"/>
  <c r="H45" i="5"/>
  <c r="G45" i="5"/>
  <c r="AQ44" i="5"/>
  <c r="AN44" i="5"/>
  <c r="AG44" i="5"/>
  <c r="AA44" i="5"/>
  <c r="I44" i="5"/>
  <c r="H44" i="5"/>
  <c r="G44" i="5"/>
  <c r="AQ43" i="5"/>
  <c r="AN43" i="5"/>
  <c r="AG43" i="5"/>
  <c r="AA43" i="5"/>
  <c r="I43" i="5"/>
  <c r="H43" i="5"/>
  <c r="G43" i="5"/>
  <c r="AQ42" i="5"/>
  <c r="AN42" i="5"/>
  <c r="AG42" i="5"/>
  <c r="AA42" i="5"/>
  <c r="I42" i="5"/>
  <c r="H42" i="5"/>
  <c r="G42" i="5"/>
  <c r="AQ41" i="5"/>
  <c r="AN41" i="5"/>
  <c r="AG41" i="5"/>
  <c r="AA41" i="5"/>
  <c r="I41" i="5"/>
  <c r="H41" i="5"/>
  <c r="G41" i="5"/>
  <c r="AN40" i="5"/>
  <c r="AG40" i="5"/>
  <c r="AA40" i="5"/>
  <c r="I40" i="5"/>
  <c r="H40" i="5"/>
  <c r="G40" i="5"/>
  <c r="AQ39" i="5"/>
  <c r="AN39" i="5"/>
  <c r="AG39" i="5"/>
  <c r="AA39" i="5"/>
  <c r="I39" i="5"/>
  <c r="H39" i="5"/>
  <c r="G39" i="5"/>
  <c r="AN38" i="5"/>
  <c r="AG38" i="5"/>
  <c r="AA38" i="5"/>
  <c r="I38" i="5"/>
  <c r="H38" i="5"/>
  <c r="G38" i="5"/>
  <c r="AN37" i="5"/>
  <c r="AG37" i="5"/>
  <c r="AA37" i="5"/>
  <c r="I37" i="5"/>
  <c r="H37" i="5"/>
  <c r="G37" i="5"/>
  <c r="AQ36" i="5"/>
  <c r="AN36" i="5"/>
  <c r="AG36" i="5"/>
  <c r="AA36" i="5"/>
  <c r="I36" i="5"/>
  <c r="H36" i="5"/>
  <c r="G36" i="5"/>
  <c r="AN35" i="5"/>
  <c r="AG35" i="5"/>
  <c r="AA35" i="5"/>
  <c r="I35" i="5"/>
  <c r="H35" i="5"/>
  <c r="G35" i="5"/>
  <c r="AQ34" i="5"/>
  <c r="AN34" i="5"/>
  <c r="AG34" i="5"/>
  <c r="AA34" i="5"/>
  <c r="I34" i="5"/>
  <c r="H34" i="5"/>
  <c r="G34" i="5"/>
  <c r="AX33" i="5"/>
  <c r="AN33" i="5"/>
  <c r="AG33" i="5"/>
  <c r="AA33" i="5"/>
  <c r="I33" i="5"/>
  <c r="H33" i="5"/>
  <c r="G33" i="5"/>
  <c r="AQ32" i="5"/>
  <c r="AN32" i="5"/>
  <c r="AG32" i="5"/>
  <c r="AA32" i="5"/>
  <c r="I32" i="5"/>
  <c r="H32" i="5"/>
  <c r="G32" i="5"/>
  <c r="AN31" i="5"/>
  <c r="AG31" i="5"/>
  <c r="AA31" i="5"/>
  <c r="I31" i="5"/>
  <c r="H31" i="5"/>
  <c r="G31" i="5"/>
  <c r="AX30" i="5"/>
  <c r="AN30" i="5"/>
  <c r="AG30" i="5"/>
  <c r="AA30" i="5"/>
  <c r="I30" i="5"/>
  <c r="H30" i="5"/>
  <c r="G30" i="5"/>
  <c r="AQ29" i="5"/>
  <c r="AN29" i="5"/>
  <c r="AG29" i="5"/>
  <c r="AA29" i="5"/>
  <c r="I29" i="5"/>
  <c r="H29" i="5"/>
  <c r="G29" i="5"/>
  <c r="AX28" i="5"/>
  <c r="AN28" i="5"/>
  <c r="AG28" i="5"/>
  <c r="AA28" i="5"/>
  <c r="I28" i="5"/>
  <c r="H28" i="5"/>
  <c r="G28" i="5"/>
  <c r="AQ27" i="5"/>
  <c r="AN27" i="5"/>
  <c r="AG27" i="5"/>
  <c r="AA27" i="5"/>
  <c r="C11" i="3" s="1"/>
  <c r="I27" i="5"/>
  <c r="H27" i="5"/>
  <c r="G27" i="5"/>
  <c r="AX26" i="5"/>
  <c r="AQ26" i="5"/>
  <c r="AN26" i="5"/>
  <c r="AG26" i="5"/>
  <c r="AA26" i="5"/>
  <c r="I26" i="5"/>
  <c r="H26" i="5"/>
  <c r="G26" i="5"/>
  <c r="AX25" i="5"/>
  <c r="AN25" i="5"/>
  <c r="AG25" i="5"/>
  <c r="AA25" i="5"/>
  <c r="I25" i="5"/>
  <c r="H25" i="5"/>
  <c r="G25" i="5"/>
  <c r="AQ24" i="5"/>
  <c r="AN24" i="5"/>
  <c r="AG24" i="5"/>
  <c r="AA24" i="5"/>
  <c r="I24" i="5"/>
  <c r="H24" i="5"/>
  <c r="G24" i="5"/>
  <c r="AQ23" i="5"/>
  <c r="AN23" i="5"/>
  <c r="AG23" i="5"/>
  <c r="AA23" i="5"/>
  <c r="I23" i="5"/>
  <c r="H23" i="5"/>
  <c r="G23" i="5"/>
  <c r="AN22" i="5"/>
  <c r="AG22" i="5"/>
  <c r="AA22" i="5"/>
  <c r="I22" i="5"/>
  <c r="H22" i="5"/>
  <c r="G22" i="5"/>
  <c r="AN21" i="5"/>
  <c r="AG21" i="5"/>
  <c r="AA21" i="5"/>
  <c r="I21" i="5"/>
  <c r="H21" i="5"/>
  <c r="G21" i="5"/>
  <c r="AQ20" i="5"/>
  <c r="AN20" i="5"/>
  <c r="AG20" i="5"/>
  <c r="AA20" i="5"/>
  <c r="I20" i="5"/>
  <c r="H20" i="5"/>
  <c r="G20" i="5"/>
  <c r="AQ19" i="5"/>
  <c r="AN19" i="5"/>
  <c r="AG19" i="5"/>
  <c r="AA19" i="5"/>
  <c r="I19" i="5"/>
  <c r="H19" i="5"/>
  <c r="G19" i="5"/>
  <c r="AN18" i="5"/>
  <c r="AG18" i="5"/>
  <c r="AA18" i="5"/>
  <c r="I18" i="5"/>
  <c r="H18" i="5"/>
  <c r="G18" i="5"/>
  <c r="AQ17" i="5"/>
  <c r="AN17" i="5"/>
  <c r="AG17" i="5"/>
  <c r="AA17" i="5"/>
  <c r="I17" i="5"/>
  <c r="H17" i="5"/>
  <c r="G17" i="5"/>
  <c r="AQ16" i="5"/>
  <c r="AN16" i="5"/>
  <c r="AG16" i="5"/>
  <c r="AA16" i="5"/>
  <c r="I16" i="5"/>
  <c r="H16" i="5"/>
  <c r="G16" i="5"/>
  <c r="AQ15" i="5"/>
  <c r="AN15" i="5"/>
  <c r="AG15" i="5"/>
  <c r="AA15" i="5"/>
  <c r="I15" i="5"/>
  <c r="H15" i="5"/>
  <c r="G15" i="5"/>
  <c r="AQ14" i="5"/>
  <c r="AN14" i="5"/>
  <c r="AG14" i="5"/>
  <c r="AA14" i="5"/>
  <c r="I14" i="5"/>
  <c r="H14" i="5"/>
  <c r="G14" i="5"/>
  <c r="AQ13" i="5"/>
  <c r="AN13" i="5"/>
  <c r="AG13" i="5"/>
  <c r="AA13" i="5"/>
  <c r="I13" i="5"/>
  <c r="H13" i="5"/>
  <c r="G13" i="5"/>
  <c r="AQ12" i="5"/>
  <c r="AN12" i="5"/>
  <c r="AG12" i="5"/>
  <c r="AA12" i="5"/>
  <c r="I12" i="5"/>
  <c r="H12" i="5"/>
  <c r="G12" i="5"/>
  <c r="AQ11" i="5"/>
  <c r="AN11" i="5"/>
  <c r="AG11" i="5"/>
  <c r="AA11" i="5"/>
  <c r="C10" i="3" s="1"/>
  <c r="I11" i="5"/>
  <c r="H11" i="5"/>
  <c r="G11" i="5"/>
  <c r="AQ10" i="5"/>
  <c r="AN10" i="5"/>
  <c r="AG10" i="5"/>
  <c r="AA10" i="5"/>
  <c r="C7" i="3" s="1"/>
  <c r="I10" i="5"/>
  <c r="H10" i="5"/>
  <c r="G10" i="5"/>
  <c r="AQ9" i="5"/>
  <c r="AN9" i="5"/>
  <c r="AG9" i="5"/>
  <c r="AA9" i="5"/>
  <c r="C2" i="3" s="1"/>
  <c r="I9" i="5"/>
  <c r="H9" i="5"/>
  <c r="G9" i="5"/>
  <c r="AQ8" i="5"/>
  <c r="AN8" i="5"/>
  <c r="AG8" i="5"/>
  <c r="AA8" i="5"/>
  <c r="C3" i="3" s="1"/>
  <c r="I8" i="5"/>
  <c r="H8" i="5"/>
  <c r="G8" i="5"/>
  <c r="AQ7" i="5"/>
  <c r="AN7" i="5"/>
  <c r="AG7" i="5"/>
  <c r="AA7" i="5"/>
  <c r="C6" i="3" s="1"/>
  <c r="I7" i="5"/>
  <c r="H7" i="5"/>
  <c r="G7" i="5"/>
  <c r="AQ6" i="5"/>
  <c r="AN6" i="5"/>
  <c r="AG6" i="5"/>
  <c r="AA6" i="5"/>
  <c r="C5" i="3" s="1"/>
  <c r="I6" i="5"/>
  <c r="H6" i="5"/>
  <c r="G6" i="5"/>
  <c r="AN5" i="5"/>
  <c r="AG5" i="5"/>
  <c r="AA5" i="5"/>
  <c r="C8" i="3" s="1"/>
  <c r="I5" i="5"/>
  <c r="H5" i="5"/>
  <c r="G5" i="5"/>
  <c r="AN4" i="5"/>
  <c r="AG4" i="5"/>
  <c r="AA4" i="5"/>
  <c r="C9" i="3" s="1"/>
  <c r="I4" i="5"/>
  <c r="H4" i="5"/>
  <c r="G4" i="5"/>
  <c r="AN3" i="5"/>
  <c r="AG3" i="5"/>
  <c r="AA3" i="5"/>
  <c r="C4" i="3" s="1"/>
  <c r="I3" i="5"/>
  <c r="H3" i="5"/>
  <c r="G3" i="5"/>
  <c r="Q25" i="10" l="1"/>
  <c r="L46" i="10"/>
  <c r="M46" i="10"/>
  <c r="H10" i="10"/>
  <c r="D19" i="10"/>
  <c r="P19" i="10" s="1"/>
  <c r="O29" i="10"/>
  <c r="G32" i="10"/>
  <c r="H32" i="10"/>
  <c r="I32" i="10"/>
  <c r="C32" i="10"/>
  <c r="O32" i="10" s="1"/>
  <c r="Q33" i="10"/>
  <c r="O36" i="10"/>
  <c r="Q37" i="10"/>
  <c r="C25" i="10"/>
  <c r="O25" i="10" s="1"/>
  <c r="D29" i="10"/>
  <c r="P29" i="10" s="1"/>
  <c r="O22" i="10"/>
  <c r="Q26" i="10"/>
  <c r="C6" i="10"/>
  <c r="K19" i="10"/>
  <c r="I21" i="10"/>
  <c r="H21" i="10"/>
  <c r="P22" i="10"/>
  <c r="D32" i="10"/>
  <c r="P32" i="10" s="1"/>
  <c r="H35" i="10"/>
  <c r="I35" i="10"/>
  <c r="G35" i="10"/>
  <c r="L35" i="10"/>
  <c r="P36" i="10"/>
  <c r="E10" i="10"/>
  <c r="D6" i="10"/>
  <c r="F7" i="10"/>
  <c r="L19" i="10"/>
  <c r="D21" i="10"/>
  <c r="P21" i="10" s="1"/>
  <c r="Q22" i="10"/>
  <c r="D25" i="10"/>
  <c r="P25" i="10" s="1"/>
  <c r="I28" i="10"/>
  <c r="H28" i="10"/>
  <c r="E28" i="10"/>
  <c r="Q28" i="10" s="1"/>
  <c r="E29" i="10"/>
  <c r="Q29" i="10" s="1"/>
  <c r="I31" i="10"/>
  <c r="H31" i="10"/>
  <c r="E32" i="10"/>
  <c r="Q32" i="10" s="1"/>
  <c r="C35" i="10"/>
  <c r="O35" i="10" s="1"/>
  <c r="E36" i="10"/>
  <c r="Q36" i="10" s="1"/>
  <c r="E21" i="10"/>
  <c r="Q21" i="10" s="1"/>
  <c r="I24" i="10"/>
  <c r="H24" i="10"/>
  <c r="K24" i="10"/>
  <c r="P28" i="10"/>
  <c r="L29" i="10"/>
  <c r="P31" i="10"/>
  <c r="K32" i="10"/>
  <c r="D35" i="10"/>
  <c r="P35" i="10" s="1"/>
  <c r="K36" i="10"/>
  <c r="G39" i="10"/>
  <c r="I39" i="10"/>
  <c r="H39" i="10"/>
  <c r="C39" i="10"/>
  <c r="O39" i="10" s="1"/>
  <c r="I25" i="10"/>
  <c r="G25" i="10"/>
  <c r="H25" i="10"/>
  <c r="L25" i="10"/>
  <c r="D10" i="10"/>
  <c r="G6" i="10"/>
  <c r="H20" i="10"/>
  <c r="I20" i="10"/>
  <c r="L20" i="10"/>
  <c r="K21" i="10"/>
  <c r="D24" i="10"/>
  <c r="P24" i="10" s="1"/>
  <c r="K25" i="10"/>
  <c r="Q31" i="10"/>
  <c r="L32" i="10"/>
  <c r="H34" i="10"/>
  <c r="I34" i="10"/>
  <c r="K34" i="10"/>
  <c r="E35" i="10"/>
  <c r="Q35" i="10" s="1"/>
  <c r="P39" i="10"/>
  <c r="F10" i="10"/>
  <c r="H6" i="10"/>
  <c r="P20" i="10"/>
  <c r="L21" i="10"/>
  <c r="E24" i="10"/>
  <c r="Q24" i="10" s="1"/>
  <c r="M25" i="10"/>
  <c r="P27" i="10"/>
  <c r="H30" i="10"/>
  <c r="I30" i="10"/>
  <c r="M30" i="10"/>
  <c r="M32" i="10"/>
  <c r="D34" i="10"/>
  <c r="P34" i="10" s="1"/>
  <c r="K35" i="10"/>
  <c r="G37" i="10"/>
  <c r="H37" i="10"/>
  <c r="I37" i="10"/>
  <c r="O38" i="10"/>
  <c r="E39" i="10"/>
  <c r="Q39" i="10" s="1"/>
  <c r="E6" i="10"/>
  <c r="G10" i="10"/>
  <c r="D8" i="10"/>
  <c r="E20" i="10"/>
  <c r="Q20" i="10" s="1"/>
  <c r="M21" i="10"/>
  <c r="H23" i="10"/>
  <c r="I23" i="10"/>
  <c r="D23" i="10"/>
  <c r="P23" i="10" s="1"/>
  <c r="L24" i="10"/>
  <c r="H26" i="10"/>
  <c r="I26" i="10"/>
  <c r="Q27" i="10"/>
  <c r="P30" i="10"/>
  <c r="H33" i="10"/>
  <c r="I33" i="10"/>
  <c r="G33" i="10"/>
  <c r="D33" i="10"/>
  <c r="P33" i="10" s="1"/>
  <c r="E34" i="10"/>
  <c r="Q34" i="10" s="1"/>
  <c r="M35" i="10"/>
  <c r="C37" i="10"/>
  <c r="O37" i="10" s="1"/>
  <c r="P38" i="10"/>
  <c r="K39" i="10"/>
  <c r="I19" i="10"/>
  <c r="H19" i="10"/>
  <c r="E19" i="10"/>
  <c r="Q19" i="10" s="1"/>
  <c r="Q23" i="10"/>
  <c r="P26" i="10"/>
  <c r="G29" i="10"/>
  <c r="H29" i="10"/>
  <c r="I29" i="10"/>
  <c r="K29" i="10"/>
  <c r="Q30" i="10"/>
  <c r="O33" i="10"/>
  <c r="I36" i="10"/>
  <c r="H36" i="10"/>
  <c r="G36" i="10"/>
  <c r="M36" i="10"/>
  <c r="P37" i="10"/>
  <c r="Q38" i="10"/>
  <c r="M54" i="10"/>
  <c r="C57" i="10"/>
  <c r="C56" i="10"/>
  <c r="D57" i="10"/>
  <c r="C55" i="10"/>
  <c r="D56" i="10"/>
  <c r="E57" i="10"/>
  <c r="K57" i="10"/>
  <c r="H22" i="10"/>
  <c r="I22" i="10"/>
  <c r="G22" i="10"/>
  <c r="I27" i="10"/>
  <c r="H27" i="10"/>
  <c r="H38" i="10"/>
  <c r="G38" i="10"/>
  <c r="I38" i="10"/>
  <c r="L57" i="10"/>
  <c r="I7" i="10"/>
  <c r="I9" i="10"/>
  <c r="I5" i="10"/>
  <c r="E18" i="2"/>
  <c r="E20" i="2"/>
  <c r="E22" i="2"/>
  <c r="E24" i="2"/>
  <c r="E26" i="2"/>
  <c r="E28" i="2"/>
  <c r="G24" i="10" s="1"/>
  <c r="E30" i="2"/>
  <c r="E32" i="2"/>
  <c r="E34" i="2"/>
  <c r="E36" i="2"/>
  <c r="E38" i="2"/>
  <c r="E40" i="2"/>
  <c r="E42" i="2"/>
  <c r="E44" i="2"/>
  <c r="G34" i="10" s="1"/>
  <c r="E46" i="2"/>
  <c r="E48" i="2"/>
  <c r="G23" i="10" s="1"/>
  <c r="E4" i="2"/>
  <c r="E6" i="2"/>
  <c r="E10" i="2"/>
  <c r="E12" i="2"/>
  <c r="E14" i="2"/>
  <c r="E16" i="2"/>
  <c r="G31" i="10" s="1"/>
  <c r="E19" i="2"/>
  <c r="E21" i="2"/>
  <c r="E23" i="2"/>
  <c r="E25" i="2"/>
  <c r="E27" i="2"/>
  <c r="E29" i="2"/>
  <c r="E31" i="2"/>
  <c r="E33" i="2"/>
  <c r="E35" i="2"/>
  <c r="E37" i="2"/>
  <c r="E39" i="2"/>
  <c r="E41" i="2"/>
  <c r="E43" i="2"/>
  <c r="E45" i="2"/>
  <c r="G20" i="10" s="1"/>
  <c r="E47" i="2"/>
  <c r="E3" i="2"/>
  <c r="E5" i="2"/>
  <c r="E7" i="2"/>
  <c r="E9" i="2"/>
  <c r="E11" i="2"/>
  <c r="E13" i="2"/>
  <c r="G19" i="10" s="1"/>
  <c r="E15" i="2"/>
  <c r="E17" i="2"/>
  <c r="E2" i="2"/>
  <c r="G27" i="10" s="1"/>
  <c r="G41" i="2"/>
  <c r="C20" i="10"/>
  <c r="O20" i="10" s="1"/>
  <c r="G7" i="2"/>
  <c r="C24" i="10"/>
  <c r="O24" i="10" s="1"/>
  <c r="C34" i="10"/>
  <c r="O34" i="10" s="1"/>
  <c r="C23" i="10"/>
  <c r="O23" i="10" s="1"/>
  <c r="G13" i="2"/>
  <c r="G16" i="2"/>
  <c r="D18" i="10"/>
  <c r="G9" i="2"/>
  <c r="C12" i="3"/>
  <c r="E2" i="4"/>
  <c r="G39" i="2"/>
  <c r="G47" i="2"/>
  <c r="C2" i="2"/>
  <c r="C4" i="2"/>
  <c r="C6" i="2"/>
  <c r="C9" i="2"/>
  <c r="C11" i="2"/>
  <c r="C13" i="2"/>
  <c r="C14" i="2"/>
  <c r="C16" i="2"/>
  <c r="C18" i="2"/>
  <c r="C20" i="2"/>
  <c r="C22" i="2"/>
  <c r="C24" i="2"/>
  <c r="C26" i="2"/>
  <c r="C28" i="2"/>
  <c r="C30" i="2"/>
  <c r="C32" i="2"/>
  <c r="C34" i="2"/>
  <c r="C36" i="2"/>
  <c r="C38" i="2"/>
  <c r="C40" i="2"/>
  <c r="C42" i="2"/>
  <c r="C44" i="2"/>
  <c r="C45" i="2"/>
  <c r="C46" i="2"/>
  <c r="C47" i="2"/>
  <c r="E3" i="4"/>
  <c r="C13" i="3"/>
  <c r="C14" i="3"/>
  <c r="E4" i="4"/>
  <c r="C3" i="2"/>
  <c r="C5" i="2"/>
  <c r="C7" i="2"/>
  <c r="C8" i="2"/>
  <c r="C10" i="2"/>
  <c r="C12" i="2"/>
  <c r="C15" i="2"/>
  <c r="C17" i="2"/>
  <c r="C19" i="2"/>
  <c r="C21" i="2"/>
  <c r="C23" i="2"/>
  <c r="C25" i="2"/>
  <c r="C27" i="2"/>
  <c r="C29" i="2"/>
  <c r="C31" i="2"/>
  <c r="C33" i="2"/>
  <c r="C35" i="2"/>
  <c r="C37" i="2"/>
  <c r="C39" i="2"/>
  <c r="C41" i="2"/>
  <c r="C43" i="2"/>
  <c r="C48" i="2"/>
  <c r="I6" i="10"/>
  <c r="I8" i="10"/>
  <c r="E18" i="10"/>
  <c r="G2" i="2"/>
  <c r="G4" i="2"/>
  <c r="G6" i="2"/>
  <c r="G8" i="2"/>
  <c r="G10" i="2"/>
  <c r="G12" i="2"/>
  <c r="G14" i="2"/>
  <c r="G20" i="2"/>
  <c r="G21" i="2"/>
  <c r="G22" i="2"/>
  <c r="G23" i="2"/>
  <c r="G26" i="2"/>
  <c r="G30" i="2"/>
  <c r="G32" i="2"/>
  <c r="G34" i="2"/>
  <c r="G38" i="2"/>
  <c r="G40" i="2"/>
  <c r="G42" i="2"/>
  <c r="G43" i="2"/>
  <c r="G3" i="2"/>
  <c r="G5" i="2"/>
  <c r="G11" i="2"/>
  <c r="G15" i="2"/>
  <c r="G17" i="2"/>
  <c r="G18" i="2"/>
  <c r="G19" i="2"/>
  <c r="G24" i="2"/>
  <c r="G25" i="2"/>
  <c r="G27" i="2"/>
  <c r="G29" i="2"/>
  <c r="G31" i="2"/>
  <c r="G33" i="2"/>
  <c r="G35" i="2"/>
  <c r="G37" i="2"/>
  <c r="C10" i="10"/>
  <c r="D45" i="10"/>
  <c r="K46" i="10"/>
  <c r="C46" i="10"/>
  <c r="C45" i="10" s="1"/>
  <c r="E53" i="10"/>
  <c r="C53" i="10"/>
  <c r="D53" i="10"/>
  <c r="B4" i="4"/>
  <c r="B12" i="4"/>
  <c r="B20" i="4"/>
  <c r="B28" i="4"/>
  <c r="B36" i="4"/>
  <c r="B44" i="4"/>
  <c r="B58" i="4"/>
  <c r="B74" i="4"/>
  <c r="B90" i="4"/>
  <c r="B106" i="4"/>
  <c r="B122" i="4"/>
  <c r="B138" i="4"/>
  <c r="B154" i="4"/>
  <c r="B170" i="4"/>
  <c r="B186" i="4"/>
  <c r="B202" i="4"/>
  <c r="B2" i="4"/>
  <c r="B214" i="4"/>
  <c r="B8" i="4"/>
  <c r="B16" i="4"/>
  <c r="B24" i="4"/>
  <c r="B32" i="4"/>
  <c r="B40" i="4"/>
  <c r="B50" i="4"/>
  <c r="B66" i="4"/>
  <c r="B82" i="4"/>
  <c r="B98" i="4"/>
  <c r="B114" i="4"/>
  <c r="B130" i="4"/>
  <c r="B146" i="4"/>
  <c r="B162" i="4"/>
  <c r="B178" i="4"/>
  <c r="B194" i="4"/>
  <c r="B6" i="4"/>
  <c r="B10" i="4"/>
  <c r="B14" i="4"/>
  <c r="B18" i="4"/>
  <c r="B22" i="4"/>
  <c r="B26" i="4"/>
  <c r="B30" i="4"/>
  <c r="B34" i="4"/>
  <c r="B38" i="4"/>
  <c r="B42" i="4"/>
  <c r="B46" i="4"/>
  <c r="B54" i="4"/>
  <c r="B62" i="4"/>
  <c r="B70" i="4"/>
  <c r="B78" i="4"/>
  <c r="B86" i="4"/>
  <c r="B94" i="4"/>
  <c r="B102" i="4"/>
  <c r="B110" i="4"/>
  <c r="B118" i="4"/>
  <c r="B126" i="4"/>
  <c r="B134" i="4"/>
  <c r="B142" i="4"/>
  <c r="B150" i="4"/>
  <c r="B158" i="4"/>
  <c r="B166" i="4"/>
  <c r="B174" i="4"/>
  <c r="B182" i="4"/>
  <c r="B190" i="4"/>
  <c r="B198" i="4"/>
  <c r="B206" i="4"/>
  <c r="B215" i="4"/>
  <c r="B213" i="4"/>
  <c r="B211" i="4"/>
  <c r="B209" i="4"/>
  <c r="B207" i="4"/>
  <c r="B205" i="4"/>
  <c r="B203" i="4"/>
  <c r="B201" i="4"/>
  <c r="B199" i="4"/>
  <c r="B197" i="4"/>
  <c r="B195" i="4"/>
  <c r="B193" i="4"/>
  <c r="B191" i="4"/>
  <c r="B189" i="4"/>
  <c r="B187" i="4"/>
  <c r="B185" i="4"/>
  <c r="B183" i="4"/>
  <c r="B181" i="4"/>
  <c r="B179" i="4"/>
  <c r="B177" i="4"/>
  <c r="B175" i="4"/>
  <c r="B173" i="4"/>
  <c r="B171" i="4"/>
  <c r="B169" i="4"/>
  <c r="B167" i="4"/>
  <c r="B165" i="4"/>
  <c r="B163" i="4"/>
  <c r="B161" i="4"/>
  <c r="B159" i="4"/>
  <c r="B157" i="4"/>
  <c r="B155" i="4"/>
  <c r="B153" i="4"/>
  <c r="B151" i="4"/>
  <c r="B149" i="4"/>
  <c r="B147" i="4"/>
  <c r="B145" i="4"/>
  <c r="B143" i="4"/>
  <c r="B141" i="4"/>
  <c r="B139" i="4"/>
  <c r="B137" i="4"/>
  <c r="B135" i="4"/>
  <c r="B133" i="4"/>
  <c r="B131" i="4"/>
  <c r="B129" i="4"/>
  <c r="B127" i="4"/>
  <c r="B125" i="4"/>
  <c r="B123" i="4"/>
  <c r="B121" i="4"/>
  <c r="B119" i="4"/>
  <c r="B117" i="4"/>
  <c r="B115" i="4"/>
  <c r="B113" i="4"/>
  <c r="B111" i="4"/>
  <c r="B109" i="4"/>
  <c r="B107" i="4"/>
  <c r="B105" i="4"/>
  <c r="B103" i="4"/>
  <c r="B101" i="4"/>
  <c r="B99" i="4"/>
  <c r="B97" i="4"/>
  <c r="B95" i="4"/>
  <c r="B93" i="4"/>
  <c r="B91" i="4"/>
  <c r="B89" i="4"/>
  <c r="B87" i="4"/>
  <c r="B85" i="4"/>
  <c r="B83" i="4"/>
  <c r="B81" i="4"/>
  <c r="B79" i="4"/>
  <c r="B77" i="4"/>
  <c r="B75" i="4"/>
  <c r="B73" i="4"/>
  <c r="B71" i="4"/>
  <c r="B69" i="4"/>
  <c r="B67" i="4"/>
  <c r="B65" i="4"/>
  <c r="B63" i="4"/>
  <c r="B61" i="4"/>
  <c r="B59" i="4"/>
  <c r="B57" i="4"/>
  <c r="B55" i="4"/>
  <c r="B53" i="4"/>
  <c r="B51" i="4"/>
  <c r="B49" i="4"/>
  <c r="B47" i="4"/>
  <c r="B3" i="4"/>
  <c r="B5" i="4"/>
  <c r="B7" i="4"/>
  <c r="B9" i="4"/>
  <c r="B11" i="4"/>
  <c r="B13" i="4"/>
  <c r="B15" i="4"/>
  <c r="B17" i="4"/>
  <c r="B19" i="4"/>
  <c r="B21" i="4"/>
  <c r="B23" i="4"/>
  <c r="B25" i="4"/>
  <c r="B27" i="4"/>
  <c r="B29" i="4"/>
  <c r="B31" i="4"/>
  <c r="B33" i="4"/>
  <c r="B35" i="4"/>
  <c r="B37" i="4"/>
  <c r="B39" i="4"/>
  <c r="B41" i="4"/>
  <c r="B43" i="4"/>
  <c r="B45" i="4"/>
  <c r="B48" i="4"/>
  <c r="B52" i="4"/>
  <c r="B56" i="4"/>
  <c r="B60" i="4"/>
  <c r="B64" i="4"/>
  <c r="B68" i="4"/>
  <c r="B72" i="4"/>
  <c r="B76" i="4"/>
  <c r="B80" i="4"/>
  <c r="B84" i="4"/>
  <c r="B88" i="4"/>
  <c r="B92" i="4"/>
  <c r="B96" i="4"/>
  <c r="B100" i="4"/>
  <c r="B104" i="4"/>
  <c r="B108" i="4"/>
  <c r="B112" i="4"/>
  <c r="B116" i="4"/>
  <c r="B120" i="4"/>
  <c r="B124" i="4"/>
  <c r="B128" i="4"/>
  <c r="B132" i="4"/>
  <c r="B136" i="4"/>
  <c r="B140" i="4"/>
  <c r="B144" i="4"/>
  <c r="B148" i="4"/>
  <c r="B152" i="4"/>
  <c r="B156" i="4"/>
  <c r="B160" i="4"/>
  <c r="B164" i="4"/>
  <c r="B168" i="4"/>
  <c r="B172" i="4"/>
  <c r="B176" i="4"/>
  <c r="B180" i="4"/>
  <c r="B184" i="4"/>
  <c r="B188" i="4"/>
  <c r="B192" i="4"/>
  <c r="B196" i="4"/>
  <c r="B200" i="4"/>
  <c r="B204" i="4"/>
  <c r="B208" i="4"/>
  <c r="B212" i="4"/>
  <c r="B216" i="4"/>
  <c r="I10" i="10" l="1"/>
  <c r="G28" i="10"/>
  <c r="G30" i="10"/>
  <c r="G26" i="10"/>
  <c r="G21" i="10"/>
  <c r="C19" i="10"/>
  <c r="O19" i="10" s="1"/>
  <c r="C31" i="10"/>
  <c r="O31" i="10" s="1"/>
  <c r="C26" i="10"/>
  <c r="O26" i="10" s="1"/>
  <c r="C21" i="10"/>
  <c r="O21" i="10" s="1"/>
  <c r="C30" i="10"/>
  <c r="O30" i="10" s="1"/>
  <c r="C27" i="10"/>
  <c r="O27" i="10" s="1"/>
  <c r="C28" i="10"/>
  <c r="O28" i="10" s="1"/>
  <c r="C18"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KLEIN Theo</author>
    <author>DUCOTTET Severine</author>
  </authors>
  <commentList>
    <comment ref="AC2" authorId="0" shapeId="0" xr:uid="{00000000-0006-0000-0100-000001000000}">
      <text>
        <r>
          <rPr>
            <b/>
            <sz val="9"/>
            <color indexed="81"/>
            <rFont val="Tahoma"/>
            <family val="2"/>
          </rPr>
          <t>KLEIN Theo:</t>
        </r>
        <r>
          <rPr>
            <sz val="9"/>
            <color indexed="81"/>
            <rFont val="Tahoma"/>
            <family val="2"/>
          </rPr>
          <t xml:space="preserve">
Etude d'opportunité, étude de faisabilité, concertation, etc.</t>
        </r>
      </text>
    </comment>
    <comment ref="AD2" authorId="0" shapeId="0" xr:uid="{00000000-0006-0000-0100-000002000000}">
      <text>
        <r>
          <rPr>
            <b/>
            <sz val="9"/>
            <color indexed="81"/>
            <rFont val="Tahoma"/>
            <family val="2"/>
          </rPr>
          <t>KLEIN Theo:</t>
        </r>
        <r>
          <rPr>
            <sz val="9"/>
            <color indexed="81"/>
            <rFont val="Tahoma"/>
            <family val="2"/>
          </rPr>
          <t xml:space="preserve">
Etude d'opportunité, étude de faisabilité, concertation, etc.</t>
        </r>
      </text>
    </comment>
    <comment ref="AE2" authorId="0" shapeId="0" xr:uid="{00000000-0006-0000-0100-000003000000}">
      <text>
        <r>
          <rPr>
            <b/>
            <sz val="9"/>
            <color indexed="81"/>
            <rFont val="Tahoma"/>
            <family val="2"/>
          </rPr>
          <t>KLEIN Theo:</t>
        </r>
        <r>
          <rPr>
            <sz val="9"/>
            <color indexed="81"/>
            <rFont val="Tahoma"/>
            <family val="2"/>
          </rPr>
          <t xml:space="preserve">
Etude d'opportunité, étude de faisabilité, concertation, etc.</t>
        </r>
      </text>
    </comment>
    <comment ref="AF2" authorId="0" shapeId="0" xr:uid="{00000000-0006-0000-0100-000004000000}">
      <text>
        <r>
          <rPr>
            <b/>
            <sz val="9"/>
            <color indexed="81"/>
            <rFont val="Tahoma"/>
            <family val="2"/>
          </rPr>
          <t>KLEIN Theo:</t>
        </r>
        <r>
          <rPr>
            <sz val="9"/>
            <color indexed="81"/>
            <rFont val="Tahoma"/>
            <family val="2"/>
          </rPr>
          <t xml:space="preserve">
Etude d'opportunité, étude de faisabilité, concertation, etc.</t>
        </r>
      </text>
    </comment>
    <comment ref="AG2" authorId="0" shapeId="0" xr:uid="{00000000-0006-0000-0100-000005000000}">
      <text>
        <r>
          <rPr>
            <b/>
            <sz val="9"/>
            <color indexed="81"/>
            <rFont val="Tahoma"/>
            <family val="2"/>
          </rPr>
          <t>KLEIN Theo:</t>
        </r>
        <r>
          <rPr>
            <sz val="9"/>
            <color indexed="81"/>
            <rFont val="Tahoma"/>
            <family val="2"/>
          </rPr>
          <t xml:space="preserve">
Etude d'opportunité, étude de faisabilité, concertation, etc.</t>
        </r>
      </text>
    </comment>
    <comment ref="AV3" authorId="0" shapeId="0" xr:uid="{00000000-0006-0000-0100-000006000000}">
      <text>
        <r>
          <rPr>
            <b/>
            <sz val="9"/>
            <color indexed="81"/>
            <rFont val="Tahoma"/>
            <family val="2"/>
          </rPr>
          <t>KLEIN Theo:</t>
        </r>
        <r>
          <rPr>
            <sz val="9"/>
            <color indexed="81"/>
            <rFont val="Tahoma"/>
            <family val="2"/>
          </rPr>
          <t xml:space="preserve">
Souce : DRIEE (Romain LE BOURSICOT 20/03/2020)</t>
        </r>
      </text>
    </comment>
    <comment ref="AX3" authorId="0" shapeId="0" xr:uid="{00000000-0006-0000-0100-000007000000}">
      <text>
        <r>
          <rPr>
            <b/>
            <sz val="9"/>
            <color indexed="81"/>
            <rFont val="Tahoma"/>
            <family val="2"/>
          </rPr>
          <t>KLEIN Theo:</t>
        </r>
        <r>
          <rPr>
            <sz val="9"/>
            <color indexed="81"/>
            <rFont val="Tahoma"/>
            <family val="2"/>
          </rPr>
          <t xml:space="preserve">
Souce : DRIEE (extraction Romain LE BOURSICOT 9/10/2019)</t>
        </r>
      </text>
    </comment>
    <comment ref="AV4" authorId="0" shapeId="0" xr:uid="{00000000-0006-0000-0100-000008000000}">
      <text>
        <r>
          <rPr>
            <b/>
            <sz val="9"/>
            <color indexed="81"/>
            <rFont val="Tahoma"/>
            <family val="2"/>
          </rPr>
          <t>KLEIN Theo:</t>
        </r>
        <r>
          <rPr>
            <sz val="9"/>
            <color indexed="81"/>
            <rFont val="Tahoma"/>
            <family val="2"/>
          </rPr>
          <t xml:space="preserve">
Souce : DRIEE (Romain LE BOURSICOT 20/03/2020)</t>
        </r>
      </text>
    </comment>
    <comment ref="AX4" authorId="0" shapeId="0" xr:uid="{00000000-0006-0000-0100-000009000000}">
      <text>
        <r>
          <rPr>
            <b/>
            <sz val="9"/>
            <color indexed="81"/>
            <rFont val="Tahoma"/>
            <family val="2"/>
          </rPr>
          <t>KLEIN Theo:</t>
        </r>
        <r>
          <rPr>
            <sz val="9"/>
            <color indexed="81"/>
            <rFont val="Tahoma"/>
            <family val="2"/>
          </rPr>
          <t xml:space="preserve">
Souce : DRIEE (extraction Romain LE BOURSICOT 9/10/2019)</t>
        </r>
      </text>
    </comment>
    <comment ref="AV5" authorId="0" shapeId="0" xr:uid="{00000000-0006-0000-0100-00000A000000}">
      <text>
        <r>
          <rPr>
            <b/>
            <sz val="9"/>
            <color indexed="81"/>
            <rFont val="Tahoma"/>
            <family val="2"/>
          </rPr>
          <t>KLEIN Theo:</t>
        </r>
        <r>
          <rPr>
            <sz val="9"/>
            <color indexed="81"/>
            <rFont val="Tahoma"/>
            <family val="2"/>
          </rPr>
          <t xml:space="preserve">
Souce : DRIEE (Romain LE BOURSICOT 20/03/2020)</t>
        </r>
      </text>
    </comment>
    <comment ref="AW5" authorId="0" shapeId="0" xr:uid="{00000000-0006-0000-0100-00000B000000}">
      <text>
        <r>
          <rPr>
            <b/>
            <sz val="9"/>
            <color indexed="81"/>
            <rFont val="Tahoma"/>
            <family val="2"/>
          </rPr>
          <t>KLEIN Theo:</t>
        </r>
        <r>
          <rPr>
            <sz val="9"/>
            <color indexed="81"/>
            <rFont val="Tahoma"/>
            <family val="2"/>
          </rPr>
          <t xml:space="preserve">
Souce : GRDF - Réunion 29/11/2019
Nouvelle augmentation prévue en 2020</t>
        </r>
      </text>
    </comment>
    <comment ref="AX5" authorId="0" shapeId="0" xr:uid="{00000000-0006-0000-0100-00000C000000}">
      <text>
        <r>
          <rPr>
            <b/>
            <sz val="9"/>
            <color indexed="81"/>
            <rFont val="Tahoma"/>
            <family val="2"/>
          </rPr>
          <t>KLEIN Theo:</t>
        </r>
        <r>
          <rPr>
            <sz val="9"/>
            <color indexed="81"/>
            <rFont val="Tahoma"/>
            <family val="2"/>
          </rPr>
          <t xml:space="preserve">
Souce : DRIEE (extraction Romain LE BOURSICOT 9/10/2019)</t>
        </r>
      </text>
    </comment>
    <comment ref="AV6" authorId="0" shapeId="0" xr:uid="{00000000-0006-0000-0100-00000D000000}">
      <text>
        <r>
          <rPr>
            <b/>
            <sz val="9"/>
            <color indexed="81"/>
            <rFont val="Tahoma"/>
            <family val="2"/>
          </rPr>
          <t>KLEIN Theo:</t>
        </r>
        <r>
          <rPr>
            <sz val="9"/>
            <color indexed="81"/>
            <rFont val="Tahoma"/>
            <family val="2"/>
          </rPr>
          <t xml:space="preserve">
Souce : DRIEE (Romain LE BOURSICOT 20/03/2020)</t>
        </r>
      </text>
    </comment>
    <comment ref="AX6" authorId="0" shapeId="0" xr:uid="{00000000-0006-0000-0100-00000E000000}">
      <text>
        <r>
          <rPr>
            <b/>
            <sz val="9"/>
            <color indexed="81"/>
            <rFont val="Tahoma"/>
            <family val="2"/>
          </rPr>
          <t>KLEIN Theo:</t>
        </r>
        <r>
          <rPr>
            <sz val="9"/>
            <color indexed="81"/>
            <rFont val="Tahoma"/>
            <family val="2"/>
          </rPr>
          <t xml:space="preserve">
Souce : DRIEE (extraction Romain LE BOURSICOT 9/10/2019)</t>
        </r>
      </text>
    </comment>
    <comment ref="AV7" authorId="0" shapeId="0" xr:uid="{00000000-0006-0000-0100-00000F000000}">
      <text>
        <r>
          <rPr>
            <b/>
            <sz val="9"/>
            <color indexed="81"/>
            <rFont val="Tahoma"/>
            <family val="2"/>
          </rPr>
          <t>KLEIN Theo:</t>
        </r>
        <r>
          <rPr>
            <sz val="9"/>
            <color indexed="81"/>
            <rFont val="Tahoma"/>
            <family val="2"/>
          </rPr>
          <t xml:space="preserve">
Souce : DRIEE (Romain LE BOURSICOT 20/03/2020)</t>
        </r>
      </text>
    </comment>
    <comment ref="AX7" authorId="0" shapeId="0" xr:uid="{00000000-0006-0000-0100-000010000000}">
      <text>
        <r>
          <rPr>
            <b/>
            <sz val="9"/>
            <color indexed="81"/>
            <rFont val="Tahoma"/>
            <family val="2"/>
          </rPr>
          <t>KLEIN Theo:</t>
        </r>
        <r>
          <rPr>
            <sz val="9"/>
            <color indexed="81"/>
            <rFont val="Tahoma"/>
            <family val="2"/>
          </rPr>
          <t xml:space="preserve">
Souce : DRIEE (extraction Romain LE BOURSICOT 9/10/2019)</t>
        </r>
      </text>
    </comment>
    <comment ref="AV8" authorId="0" shapeId="0" xr:uid="{00000000-0006-0000-0100-000011000000}">
      <text>
        <r>
          <rPr>
            <b/>
            <sz val="9"/>
            <color indexed="81"/>
            <rFont val="Tahoma"/>
            <family val="2"/>
          </rPr>
          <t>KLEIN Theo:</t>
        </r>
        <r>
          <rPr>
            <sz val="9"/>
            <color indexed="81"/>
            <rFont val="Tahoma"/>
            <family val="2"/>
          </rPr>
          <t xml:space="preserve">
Souce : DRIEE (Romain LE BOURSICOT 20/03/2020)</t>
        </r>
      </text>
    </comment>
    <comment ref="AX8" authorId="0" shapeId="0" xr:uid="{00000000-0006-0000-0100-000012000000}">
      <text>
        <r>
          <rPr>
            <b/>
            <sz val="9"/>
            <color indexed="81"/>
            <rFont val="Tahoma"/>
            <family val="2"/>
          </rPr>
          <t>KLEIN Theo:</t>
        </r>
        <r>
          <rPr>
            <sz val="9"/>
            <color indexed="81"/>
            <rFont val="Tahoma"/>
            <family val="2"/>
          </rPr>
          <t xml:space="preserve">
Souce : DRIEE (extraction Romain LE BOURSICOT 9/10/2019)</t>
        </r>
      </text>
    </comment>
    <comment ref="AV9" authorId="0" shapeId="0" xr:uid="{00000000-0006-0000-0100-000013000000}">
      <text>
        <r>
          <rPr>
            <b/>
            <sz val="9"/>
            <color indexed="81"/>
            <rFont val="Tahoma"/>
            <family val="2"/>
          </rPr>
          <t>KLEIN Theo:</t>
        </r>
        <r>
          <rPr>
            <sz val="9"/>
            <color indexed="81"/>
            <rFont val="Tahoma"/>
            <family val="2"/>
          </rPr>
          <t xml:space="preserve">
Souce : DRIEE (Romain LE BOURSICOT 20/03/2020)</t>
        </r>
      </text>
    </comment>
    <comment ref="AX9" authorId="0" shapeId="0" xr:uid="{00000000-0006-0000-0100-000014000000}">
      <text>
        <r>
          <rPr>
            <b/>
            <sz val="9"/>
            <color indexed="81"/>
            <rFont val="Tahoma"/>
            <family val="2"/>
          </rPr>
          <t>KLEIN Theo:</t>
        </r>
        <r>
          <rPr>
            <sz val="9"/>
            <color indexed="81"/>
            <rFont val="Tahoma"/>
            <family val="2"/>
          </rPr>
          <t xml:space="preserve">
Souce : DRIEE (extraction Romain LE BOURSICOT 9/10/2019)</t>
        </r>
      </text>
    </comment>
    <comment ref="AV10" authorId="0" shapeId="0" xr:uid="{00000000-0006-0000-0100-000015000000}">
      <text>
        <r>
          <rPr>
            <b/>
            <sz val="9"/>
            <color indexed="81"/>
            <rFont val="Tahoma"/>
            <family val="2"/>
          </rPr>
          <t>KLEIN Theo:</t>
        </r>
        <r>
          <rPr>
            <sz val="9"/>
            <color indexed="81"/>
            <rFont val="Tahoma"/>
            <family val="2"/>
          </rPr>
          <t xml:space="preserve">
Souce : DRIEE (Romain LE BOURSICOT 20/03/2020)</t>
        </r>
      </text>
    </comment>
    <comment ref="AX10" authorId="0" shapeId="0" xr:uid="{00000000-0006-0000-0100-000016000000}">
      <text>
        <r>
          <rPr>
            <b/>
            <sz val="9"/>
            <color indexed="81"/>
            <rFont val="Tahoma"/>
            <family val="2"/>
          </rPr>
          <t>KLEIN Theo:</t>
        </r>
        <r>
          <rPr>
            <sz val="9"/>
            <color indexed="81"/>
            <rFont val="Tahoma"/>
            <family val="2"/>
          </rPr>
          <t xml:space="preserve">
Souce : DRIEE (extraction Romain LE BOURSICOT 9/10/2019)</t>
        </r>
      </text>
    </comment>
    <comment ref="AV11" authorId="0" shapeId="0" xr:uid="{00000000-0006-0000-0100-000017000000}">
      <text>
        <r>
          <rPr>
            <b/>
            <sz val="9"/>
            <color indexed="81"/>
            <rFont val="Tahoma"/>
            <family val="2"/>
          </rPr>
          <t>KLEIN Theo:</t>
        </r>
        <r>
          <rPr>
            <sz val="9"/>
            <color indexed="81"/>
            <rFont val="Tahoma"/>
            <family val="2"/>
          </rPr>
          <t xml:space="preserve">
Souce : DRIEE (extraction Romain LE BOURSICOT 9/10/2019)</t>
        </r>
      </text>
    </comment>
    <comment ref="AX11" authorId="0" shapeId="0" xr:uid="{00000000-0006-0000-0100-000018000000}">
      <text>
        <r>
          <rPr>
            <b/>
            <sz val="9"/>
            <color indexed="81"/>
            <rFont val="Tahoma"/>
            <family val="2"/>
          </rPr>
          <t>KLEIN Theo:</t>
        </r>
        <r>
          <rPr>
            <sz val="9"/>
            <color indexed="81"/>
            <rFont val="Tahoma"/>
            <family val="2"/>
          </rPr>
          <t xml:space="preserve">
Souce : DRIEE (extraction Romain LE BOURSICOT 9/10/2019)</t>
        </r>
      </text>
    </comment>
    <comment ref="AV12" authorId="0" shapeId="0" xr:uid="{00000000-0006-0000-0100-000019000000}">
      <text>
        <r>
          <rPr>
            <b/>
            <sz val="9"/>
            <color indexed="81"/>
            <rFont val="Tahoma"/>
            <family val="2"/>
          </rPr>
          <t>KLEIN Theo:</t>
        </r>
        <r>
          <rPr>
            <sz val="9"/>
            <color indexed="81"/>
            <rFont val="Tahoma"/>
            <family val="2"/>
          </rPr>
          <t xml:space="preserve">
Souce : DRIEE (extraction Romain LE BOURSICOT 9/10/2019)</t>
        </r>
      </text>
    </comment>
    <comment ref="AW12" authorId="0" shapeId="0" xr:uid="{00000000-0006-0000-0100-00001A000000}">
      <text>
        <r>
          <rPr>
            <b/>
            <sz val="9"/>
            <color indexed="81"/>
            <rFont val="Tahoma"/>
            <family val="2"/>
          </rPr>
          <t>KLEIN Theo:</t>
        </r>
        <r>
          <rPr>
            <sz val="9"/>
            <color indexed="81"/>
            <rFont val="Tahoma"/>
            <family val="2"/>
          </rPr>
          <t xml:space="preserve">
Source : 
Réunion GRTgaz 29/11/2019</t>
        </r>
      </text>
    </comment>
    <comment ref="AX12" authorId="0" shapeId="0" xr:uid="{00000000-0006-0000-0100-00001B000000}">
      <text>
        <r>
          <rPr>
            <b/>
            <sz val="9"/>
            <color indexed="81"/>
            <rFont val="Tahoma"/>
            <family val="2"/>
          </rPr>
          <t>KLEIN Theo:</t>
        </r>
        <r>
          <rPr>
            <sz val="9"/>
            <color indexed="81"/>
            <rFont val="Tahoma"/>
            <family val="2"/>
          </rPr>
          <t xml:space="preserve">
Souce : DRIEE (extraction Romain LE BOURSICOT 9/10/2019)</t>
        </r>
      </text>
    </comment>
    <comment ref="AD13" authorId="1" shapeId="0" xr:uid="{00000000-0006-0000-0100-00001C000000}">
      <text>
        <r>
          <rPr>
            <b/>
            <sz val="9"/>
            <color indexed="81"/>
            <rFont val="Tahoma"/>
            <family val="2"/>
          </rPr>
          <t>DUCOTTET Severine:</t>
        </r>
        <r>
          <rPr>
            <sz val="9"/>
            <color indexed="81"/>
            <rFont val="Tahoma"/>
            <family val="2"/>
          </rPr>
          <t xml:space="preserve">
CP 20/11/2014</t>
        </r>
      </text>
    </comment>
    <comment ref="AV13" authorId="0" shapeId="0" xr:uid="{00000000-0006-0000-0100-00001D000000}">
      <text>
        <r>
          <rPr>
            <b/>
            <sz val="9"/>
            <color indexed="81"/>
            <rFont val="Tahoma"/>
            <family val="2"/>
          </rPr>
          <t>KLEIN Theo:</t>
        </r>
        <r>
          <rPr>
            <sz val="9"/>
            <color indexed="81"/>
            <rFont val="Tahoma"/>
            <family val="2"/>
          </rPr>
          <t xml:space="preserve">
Souce : DRIEE (extraction Romain LE BOURSICOT 9/10/2019)</t>
        </r>
      </text>
    </comment>
    <comment ref="AX13" authorId="0" shapeId="0" xr:uid="{00000000-0006-0000-0100-00001E000000}">
      <text>
        <r>
          <rPr>
            <b/>
            <sz val="9"/>
            <color indexed="81"/>
            <rFont val="Tahoma"/>
            <family val="2"/>
          </rPr>
          <t>KLEIN Theo:</t>
        </r>
        <r>
          <rPr>
            <sz val="9"/>
            <color indexed="81"/>
            <rFont val="Tahoma"/>
            <family val="2"/>
          </rPr>
          <t xml:space="preserve">
Souce : DRIEE (extraction Romain LE BOURSICOT 9/10/2019)</t>
        </r>
      </text>
    </comment>
    <comment ref="AV14" authorId="0" shapeId="0" xr:uid="{00000000-0006-0000-0100-00001F000000}">
      <text>
        <r>
          <rPr>
            <b/>
            <sz val="9"/>
            <color indexed="81"/>
            <rFont val="Tahoma"/>
            <family val="2"/>
          </rPr>
          <t>KLEIN Theo:</t>
        </r>
        <r>
          <rPr>
            <sz val="9"/>
            <color indexed="81"/>
            <rFont val="Tahoma"/>
            <family val="2"/>
          </rPr>
          <t xml:space="preserve">
Souce : DRIEE (extraction Romain LE BOURSICOT 9/10/2019)</t>
        </r>
      </text>
    </comment>
    <comment ref="AX14" authorId="0" shapeId="0" xr:uid="{00000000-0006-0000-0100-000020000000}">
      <text>
        <r>
          <rPr>
            <b/>
            <sz val="9"/>
            <color indexed="81"/>
            <rFont val="Tahoma"/>
            <family val="2"/>
          </rPr>
          <t>KLEIN Theo:</t>
        </r>
        <r>
          <rPr>
            <sz val="9"/>
            <color indexed="81"/>
            <rFont val="Tahoma"/>
            <family val="2"/>
          </rPr>
          <t xml:space="preserve">
Souce : DRIEE (extraction Romain LE BOURSICOT 9/10/2019)</t>
        </r>
      </text>
    </comment>
    <comment ref="AV15" authorId="0" shapeId="0" xr:uid="{00000000-0006-0000-0100-000021000000}">
      <text>
        <r>
          <rPr>
            <b/>
            <sz val="9"/>
            <color indexed="81"/>
            <rFont val="Tahoma"/>
            <family val="2"/>
          </rPr>
          <t>KLEIN Theo:</t>
        </r>
        <r>
          <rPr>
            <sz val="9"/>
            <color indexed="81"/>
            <rFont val="Tahoma"/>
            <family val="2"/>
          </rPr>
          <t xml:space="preserve">
Souce : DRIEE (extraction Romain LE BOURSICOT 9/10/2019)</t>
        </r>
      </text>
    </comment>
    <comment ref="AW15" authorId="0" shapeId="0" xr:uid="{00000000-0006-0000-0100-000022000000}">
      <text>
        <r>
          <rPr>
            <b/>
            <sz val="9"/>
            <color indexed="81"/>
            <rFont val="Tahoma"/>
            <family val="2"/>
          </rPr>
          <t>KLEIN Theo:</t>
        </r>
        <r>
          <rPr>
            <sz val="9"/>
            <color indexed="81"/>
            <rFont val="Tahoma"/>
            <family val="2"/>
          </rPr>
          <t xml:space="preserve">
Source : dossier candidature AAP 2018-2019</t>
        </r>
      </text>
    </comment>
    <comment ref="AX15" authorId="0" shapeId="0" xr:uid="{00000000-0006-0000-0100-000023000000}">
      <text>
        <r>
          <rPr>
            <b/>
            <sz val="9"/>
            <color indexed="81"/>
            <rFont val="Tahoma"/>
            <family val="2"/>
          </rPr>
          <t>KLEIN Theo:</t>
        </r>
        <r>
          <rPr>
            <sz val="9"/>
            <color indexed="81"/>
            <rFont val="Tahoma"/>
            <family val="2"/>
          </rPr>
          <t xml:space="preserve">
Souce : DRIEE (extraction Romain LE BOURSICOT 9/10/2019)</t>
        </r>
      </text>
    </comment>
    <comment ref="AV16" authorId="0" shapeId="0" xr:uid="{00000000-0006-0000-0100-000024000000}">
      <text>
        <r>
          <rPr>
            <b/>
            <sz val="9"/>
            <color indexed="81"/>
            <rFont val="Tahoma"/>
            <family val="2"/>
          </rPr>
          <t>KLEIN Theo:</t>
        </r>
        <r>
          <rPr>
            <sz val="9"/>
            <color indexed="81"/>
            <rFont val="Tahoma"/>
            <family val="2"/>
          </rPr>
          <t xml:space="preserve">
Souce : DRIEE (extraction Romain LE BOURSICOT 9/10/2019)</t>
        </r>
      </text>
    </comment>
    <comment ref="AX16" authorId="0" shapeId="0" xr:uid="{00000000-0006-0000-0100-000025000000}">
      <text>
        <r>
          <rPr>
            <b/>
            <sz val="9"/>
            <color indexed="81"/>
            <rFont val="Tahoma"/>
            <family val="2"/>
          </rPr>
          <t>KLEIN Theo:</t>
        </r>
        <r>
          <rPr>
            <sz val="9"/>
            <color indexed="81"/>
            <rFont val="Tahoma"/>
            <family val="2"/>
          </rPr>
          <t xml:space="preserve">
Souce : DRIEE (extraction Romain LE BOURSICOT 9/10/2019)</t>
        </r>
      </text>
    </comment>
    <comment ref="AV17" authorId="0" shapeId="0" xr:uid="{00000000-0006-0000-0100-000026000000}">
      <text>
        <r>
          <rPr>
            <b/>
            <sz val="9"/>
            <color indexed="81"/>
            <rFont val="Tahoma"/>
            <family val="2"/>
          </rPr>
          <t>KLEIN Theo:</t>
        </r>
        <r>
          <rPr>
            <sz val="9"/>
            <color indexed="81"/>
            <rFont val="Tahoma"/>
            <family val="2"/>
          </rPr>
          <t xml:space="preserve">
Souce : DRIEE (extraction Romain LE BOURSICOT 9/10/2019)</t>
        </r>
      </text>
    </comment>
    <comment ref="AX17" authorId="0" shapeId="0" xr:uid="{00000000-0006-0000-0100-000027000000}">
      <text>
        <r>
          <rPr>
            <b/>
            <sz val="9"/>
            <color indexed="81"/>
            <rFont val="Tahoma"/>
            <family val="2"/>
          </rPr>
          <t>KLEIN Theo:</t>
        </r>
        <r>
          <rPr>
            <sz val="9"/>
            <color indexed="81"/>
            <rFont val="Tahoma"/>
            <family val="2"/>
          </rPr>
          <t xml:space="preserve">
Souce : DRIEE (extraction Romain LE BOURSICOT 9/10/2019)</t>
        </r>
      </text>
    </comment>
    <comment ref="AV18" authorId="0" shapeId="0" xr:uid="{00000000-0006-0000-0100-000028000000}">
      <text>
        <r>
          <rPr>
            <b/>
            <sz val="9"/>
            <color indexed="81"/>
            <rFont val="Tahoma"/>
            <family val="2"/>
          </rPr>
          <t>KLEIN Theo:</t>
        </r>
        <r>
          <rPr>
            <sz val="9"/>
            <color indexed="81"/>
            <rFont val="Tahoma"/>
            <family val="2"/>
          </rPr>
          <t xml:space="preserve">
Souce : DRIEE (extraction Romain LE BOURSICOT 9/10/2019)</t>
        </r>
      </text>
    </comment>
    <comment ref="AW18" authorId="0" shapeId="0" xr:uid="{00000000-0006-0000-0100-000029000000}">
      <text>
        <r>
          <rPr>
            <b/>
            <sz val="9"/>
            <color indexed="81"/>
            <rFont val="Tahoma"/>
            <family val="2"/>
          </rPr>
          <t>KLEIN Theo:</t>
        </r>
        <r>
          <rPr>
            <sz val="9"/>
            <color indexed="81"/>
            <rFont val="Tahoma"/>
            <family val="2"/>
          </rPr>
          <t xml:space="preserve">
Souce : DRIEE (extraction Romain LE BOURSICOT 9/10/2019)</t>
        </r>
      </text>
    </comment>
    <comment ref="AX18" authorId="0" shapeId="0" xr:uid="{00000000-0006-0000-0100-00002A000000}">
      <text>
        <r>
          <rPr>
            <b/>
            <sz val="9"/>
            <color indexed="81"/>
            <rFont val="Tahoma"/>
            <family val="2"/>
          </rPr>
          <t>KLEIN Theo:</t>
        </r>
        <r>
          <rPr>
            <sz val="9"/>
            <color indexed="81"/>
            <rFont val="Tahoma"/>
            <family val="2"/>
          </rPr>
          <t xml:space="preserve">
Souce : DRIEE (extraction Romain LE BOURSICOT 9/10/2019)</t>
        </r>
      </text>
    </comment>
    <comment ref="AV19" authorId="0" shapeId="0" xr:uid="{00000000-0006-0000-0100-00002B000000}">
      <text>
        <r>
          <rPr>
            <b/>
            <sz val="9"/>
            <color indexed="81"/>
            <rFont val="Tahoma"/>
            <family val="2"/>
          </rPr>
          <t>KLEIN Theo:</t>
        </r>
        <r>
          <rPr>
            <sz val="9"/>
            <color indexed="81"/>
            <rFont val="Tahoma"/>
            <family val="2"/>
          </rPr>
          <t xml:space="preserve">
Source : ETUDE TECHNIQUE ET FINANCIERE PREALABLE A L’ETABLISSEMENT DU PFD</t>
        </r>
      </text>
    </comment>
    <comment ref="AX19" authorId="1" shapeId="0" xr:uid="{00000000-0006-0000-0100-00002C000000}">
      <text>
        <r>
          <rPr>
            <b/>
            <sz val="9"/>
            <color indexed="81"/>
            <rFont val="Tahoma"/>
            <family val="2"/>
          </rPr>
          <t>DUCOTTET Severine:</t>
        </r>
        <r>
          <rPr>
            <sz val="9"/>
            <color indexed="81"/>
            <rFont val="Tahoma"/>
            <family val="2"/>
          </rPr>
          <t xml:space="preserve">
MWh PCS, source doss subv</t>
        </r>
      </text>
    </comment>
    <comment ref="AV20" authorId="0" shapeId="0" xr:uid="{00000000-0006-0000-0100-00002D000000}">
      <text>
        <r>
          <rPr>
            <b/>
            <sz val="9"/>
            <color indexed="81"/>
            <rFont val="Tahoma"/>
            <family val="2"/>
          </rPr>
          <t>KLEIN Theo:</t>
        </r>
        <r>
          <rPr>
            <sz val="9"/>
            <color indexed="81"/>
            <rFont val="Tahoma"/>
            <family val="2"/>
          </rPr>
          <t xml:space="preserve">
Souce : DRIEE (extraction Romain LE BOURSICOT 9/10/2019)</t>
        </r>
      </text>
    </comment>
    <comment ref="AW20" authorId="0" shapeId="0" xr:uid="{00000000-0006-0000-0100-00002E000000}">
      <text>
        <r>
          <rPr>
            <b/>
            <sz val="9"/>
            <color indexed="81"/>
            <rFont val="Tahoma"/>
            <family val="2"/>
          </rPr>
          <t>KLEIN Theo:</t>
        </r>
        <r>
          <rPr>
            <sz val="9"/>
            <color indexed="81"/>
            <rFont val="Tahoma"/>
            <family val="2"/>
          </rPr>
          <t xml:space="preserve">
Source : dossier candidature AAP 2018-2019</t>
        </r>
      </text>
    </comment>
    <comment ref="AX20" authorId="0" shapeId="0" xr:uid="{00000000-0006-0000-0100-00002F000000}">
      <text>
        <r>
          <rPr>
            <b/>
            <sz val="9"/>
            <color indexed="81"/>
            <rFont val="Tahoma"/>
            <family val="2"/>
          </rPr>
          <t>KLEIN Theo:</t>
        </r>
        <r>
          <rPr>
            <sz val="9"/>
            <color indexed="81"/>
            <rFont val="Tahoma"/>
            <family val="2"/>
          </rPr>
          <t xml:space="preserve">
Souce : DRIEE (extraction Romain LE BOURSICOT 9/10/2019)
-&gt; 6,98 GWh Mail Sevesc nov 2018</t>
        </r>
      </text>
    </comment>
    <comment ref="AX21" authorId="1" shapeId="0" xr:uid="{00000000-0006-0000-0100-000030000000}">
      <text>
        <r>
          <rPr>
            <b/>
            <sz val="9"/>
            <color indexed="81"/>
            <rFont val="Tahoma"/>
            <family val="2"/>
          </rPr>
          <t>DUCOTTET Severine:</t>
        </r>
        <r>
          <rPr>
            <sz val="9"/>
            <color indexed="81"/>
            <rFont val="Tahoma"/>
            <family val="2"/>
          </rPr>
          <t xml:space="preserve">
Estimation -&gt; cf. Base Métha 2019</t>
        </r>
      </text>
    </comment>
    <comment ref="BD21" authorId="0" shapeId="0" xr:uid="{00000000-0006-0000-0100-000031000000}">
      <text>
        <r>
          <rPr>
            <b/>
            <sz val="9"/>
            <color indexed="81"/>
            <rFont val="Tahoma"/>
            <family val="2"/>
          </rPr>
          <t>KLEIN Theo:</t>
        </r>
        <r>
          <rPr>
            <sz val="9"/>
            <color indexed="81"/>
            <rFont val="Tahoma"/>
            <family val="2"/>
          </rPr>
          <t xml:space="preserve">
Proveo</t>
        </r>
      </text>
    </comment>
    <comment ref="AX22" authorId="0" shapeId="0" xr:uid="{00000000-0006-0000-0100-000032000000}">
      <text>
        <r>
          <rPr>
            <b/>
            <sz val="9"/>
            <color indexed="81"/>
            <rFont val="Tahoma"/>
            <family val="2"/>
          </rPr>
          <t>KLEIN Theo:</t>
        </r>
        <r>
          <rPr>
            <sz val="9"/>
            <color indexed="81"/>
            <rFont val="Tahoma"/>
            <family val="2"/>
          </rPr>
          <t xml:space="preserve">
ARENE</t>
        </r>
      </text>
    </comment>
    <comment ref="AX23" authorId="0" shapeId="0" xr:uid="{00000000-0006-0000-0100-000033000000}">
      <text>
        <r>
          <rPr>
            <b/>
            <sz val="9"/>
            <color indexed="81"/>
            <rFont val="Tahoma"/>
            <family val="2"/>
          </rPr>
          <t>KLEIN Theo:</t>
        </r>
        <r>
          <rPr>
            <sz val="9"/>
            <color indexed="81"/>
            <rFont val="Tahoma"/>
            <family val="2"/>
          </rPr>
          <t xml:space="preserve">
Estimation (cf. Base Métha 2019)</t>
        </r>
      </text>
    </comment>
    <comment ref="AV24" authorId="0" shapeId="0" xr:uid="{00000000-0006-0000-0100-000034000000}">
      <text>
        <r>
          <rPr>
            <b/>
            <sz val="9"/>
            <color indexed="81"/>
            <rFont val="Tahoma"/>
            <family val="2"/>
          </rPr>
          <t>KLEIN Theo:</t>
        </r>
        <r>
          <rPr>
            <sz val="9"/>
            <color indexed="81"/>
            <rFont val="Tahoma"/>
            <family val="2"/>
          </rPr>
          <t xml:space="preserve">
Souce : DRIEE (extraction Romain LE BOURSICOT 9/10/2019)</t>
        </r>
      </text>
    </comment>
    <comment ref="AX24" authorId="0" shapeId="0" xr:uid="{00000000-0006-0000-0100-000035000000}">
      <text>
        <r>
          <rPr>
            <b/>
            <sz val="9"/>
            <color indexed="81"/>
            <rFont val="Tahoma"/>
            <family val="2"/>
          </rPr>
          <t>KLEIN Theo:</t>
        </r>
        <r>
          <rPr>
            <sz val="9"/>
            <color indexed="81"/>
            <rFont val="Tahoma"/>
            <family val="2"/>
          </rPr>
          <t xml:space="preserve">
Souce : DRIEE (extraction Romain LE BOURSICOT 9/10/2019)</t>
        </r>
      </text>
    </comment>
    <comment ref="AX25" authorId="1" shapeId="0" xr:uid="{00000000-0006-0000-0100-000036000000}">
      <text>
        <r>
          <rPr>
            <b/>
            <sz val="9"/>
            <color indexed="81"/>
            <rFont val="Tahoma"/>
            <family val="2"/>
          </rPr>
          <t>DUCOTTET Severine:</t>
        </r>
        <r>
          <rPr>
            <sz val="9"/>
            <color indexed="81"/>
            <rFont val="Tahoma"/>
            <family val="2"/>
          </rPr>
          <t xml:space="preserve">
info DRIEE sept 2018, donnée 2017. somme prod chaudière + entrée cogé</t>
        </r>
      </text>
    </comment>
    <comment ref="AX26" authorId="1" shapeId="0" xr:uid="{00000000-0006-0000-0100-000037000000}">
      <text>
        <r>
          <rPr>
            <b/>
            <sz val="9"/>
            <color indexed="81"/>
            <rFont val="Tahoma"/>
            <family val="2"/>
          </rPr>
          <t>DUCOTTET Severine:</t>
        </r>
        <r>
          <rPr>
            <sz val="9"/>
            <color indexed="81"/>
            <rFont val="Tahoma"/>
            <family val="2"/>
          </rPr>
          <t xml:space="preserve">
donnée agroparistech 2017 : 12 000 m3 biogaz (source driee)</t>
        </r>
      </text>
    </comment>
    <comment ref="AV27" authorId="0" shapeId="0" xr:uid="{00000000-0006-0000-0100-000038000000}">
      <text>
        <r>
          <rPr>
            <b/>
            <sz val="9"/>
            <color indexed="81"/>
            <rFont val="Tahoma"/>
            <family val="2"/>
          </rPr>
          <t>KLEIN Theo:</t>
        </r>
        <r>
          <rPr>
            <sz val="9"/>
            <color indexed="81"/>
            <rFont val="Tahoma"/>
            <family val="2"/>
          </rPr>
          <t xml:space="preserve">
Souce : https://opendata.grdf.fr
Augmentation de capacité prévue en 2021</t>
        </r>
      </text>
    </comment>
    <comment ref="AX27" authorId="0" shapeId="0" xr:uid="{00000000-0006-0000-0100-000039000000}">
      <text>
        <r>
          <rPr>
            <b/>
            <sz val="9"/>
            <color indexed="81"/>
            <rFont val="Tahoma"/>
            <family val="2"/>
          </rPr>
          <t>KLEIN Theo:</t>
        </r>
        <r>
          <rPr>
            <sz val="9"/>
            <color indexed="81"/>
            <rFont val="Tahoma"/>
            <family val="2"/>
          </rPr>
          <t xml:space="preserve">
Souce : DRIEE (extraction Romain LE BOURSICOT 9/10/2019)</t>
        </r>
      </text>
    </comment>
    <comment ref="AX28" authorId="1" shapeId="0" xr:uid="{00000000-0006-0000-0100-00003A000000}">
      <text>
        <r>
          <rPr>
            <b/>
            <sz val="9"/>
            <color indexed="81"/>
            <rFont val="Tahoma"/>
            <family val="2"/>
          </rPr>
          <t>DUCOTTET Severine:</t>
        </r>
        <r>
          <rPr>
            <sz val="9"/>
            <color indexed="81"/>
            <rFont val="Tahoma"/>
            <family val="2"/>
          </rPr>
          <t xml:space="preserve">
info DRIEE sept 2018, donnée 2017. somme prod chaudière + entrée cogé</t>
        </r>
      </text>
    </comment>
    <comment ref="AX29" authorId="0" shapeId="0" xr:uid="{00000000-0006-0000-0100-00003B000000}">
      <text>
        <r>
          <rPr>
            <b/>
            <sz val="9"/>
            <color indexed="81"/>
            <rFont val="Tahoma"/>
            <family val="2"/>
          </rPr>
          <t>KLEIN Theo:</t>
        </r>
        <r>
          <rPr>
            <sz val="9"/>
            <color indexed="81"/>
            <rFont val="Tahoma"/>
            <family val="2"/>
          </rPr>
          <t xml:space="preserve">
Estimation (cf. Base Métha 2019)</t>
        </r>
      </text>
    </comment>
    <comment ref="AX30" authorId="1" shapeId="0" xr:uid="{00000000-0006-0000-0100-00003C000000}">
      <text>
        <r>
          <rPr>
            <b/>
            <sz val="9"/>
            <color indexed="81"/>
            <rFont val="Tahoma"/>
            <family val="2"/>
          </rPr>
          <t>DUCOTTET Severine:</t>
        </r>
        <r>
          <rPr>
            <sz val="9"/>
            <color indexed="81"/>
            <rFont val="Tahoma"/>
            <family val="2"/>
          </rPr>
          <t xml:space="preserve">
estim / prod 600 Nm3 biog / t MS après dig, 55% CH4</t>
        </r>
      </text>
    </comment>
    <comment ref="AV31" authorId="0" shapeId="0" xr:uid="{00000000-0006-0000-0100-00003D000000}">
      <text>
        <r>
          <rPr>
            <b/>
            <sz val="9"/>
            <color indexed="81"/>
            <rFont val="Tahoma"/>
            <family val="2"/>
          </rPr>
          <t>KLEIN Theo:</t>
        </r>
        <r>
          <rPr>
            <sz val="9"/>
            <color indexed="81"/>
            <rFont val="Tahoma"/>
            <family val="2"/>
          </rPr>
          <t xml:space="preserve">
Souce :  DRIEE (20/03/2020)</t>
        </r>
      </text>
    </comment>
    <comment ref="AW31" authorId="0" shapeId="0" xr:uid="{00000000-0006-0000-0100-00003E000000}">
      <text>
        <r>
          <rPr>
            <b/>
            <sz val="9"/>
            <color indexed="81"/>
            <rFont val="Tahoma"/>
            <family val="2"/>
          </rPr>
          <t>KLEIN Theo:</t>
        </r>
        <r>
          <rPr>
            <sz val="9"/>
            <color indexed="81"/>
            <rFont val="Tahoma"/>
            <family val="2"/>
          </rPr>
          <t xml:space="preserve">
Source : dossier candidature AAP 2018-2019</t>
        </r>
      </text>
    </comment>
    <comment ref="AX31" authorId="0" shapeId="0" xr:uid="{00000000-0006-0000-0100-00003F000000}">
      <text>
        <r>
          <rPr>
            <b/>
            <sz val="9"/>
            <color indexed="81"/>
            <rFont val="Tahoma"/>
            <family val="2"/>
          </rPr>
          <t>KLEIN Theo:</t>
        </r>
        <r>
          <rPr>
            <sz val="9"/>
            <color indexed="81"/>
            <rFont val="Tahoma"/>
            <family val="2"/>
          </rPr>
          <t xml:space="preserve">
Souce : DRIEE (extraction Romain LE BOURSICOT 9/10/2019)</t>
        </r>
      </text>
    </comment>
    <comment ref="AX32" authorId="1" shapeId="0" xr:uid="{00000000-0006-0000-0100-000040000000}">
      <text>
        <r>
          <rPr>
            <b/>
            <sz val="9"/>
            <color indexed="81"/>
            <rFont val="Tahoma"/>
            <family val="2"/>
          </rPr>
          <t>DUCOTTET Severine:</t>
        </r>
        <r>
          <rPr>
            <sz val="9"/>
            <color indexed="81"/>
            <rFont val="Tahoma"/>
            <family val="2"/>
          </rPr>
          <t xml:space="preserve">
info DRIEE CODOA, donnée 2017 = 7 222 000 m3 à 58,6% CH4 x 9,95 kW/m3</t>
        </r>
      </text>
    </comment>
    <comment ref="AX33" authorId="1" shapeId="0" xr:uid="{00000000-0006-0000-0100-000041000000}">
      <text>
        <r>
          <rPr>
            <b/>
            <sz val="9"/>
            <color indexed="81"/>
            <rFont val="Tahoma"/>
            <family val="2"/>
          </rPr>
          <t>DUCOTTET Severine:</t>
        </r>
        <r>
          <rPr>
            <sz val="9"/>
            <color indexed="81"/>
            <rFont val="Tahoma"/>
            <family val="2"/>
          </rPr>
          <t xml:space="preserve">
estim / prod 600 Nm3 biog / t MS après dig, 55% CH4</t>
        </r>
      </text>
    </comment>
    <comment ref="AV34" authorId="0" shapeId="0" xr:uid="{00000000-0006-0000-0100-000042000000}">
      <text>
        <r>
          <rPr>
            <b/>
            <sz val="9"/>
            <color indexed="81"/>
            <rFont val="Tahoma"/>
            <family val="2"/>
          </rPr>
          <t>KLEIN Theo:</t>
        </r>
        <r>
          <rPr>
            <sz val="9"/>
            <color indexed="81"/>
            <rFont val="Tahoma"/>
            <family val="2"/>
          </rPr>
          <t xml:space="preserve">
Souce : DRIEE (extraction Romain LE BOURSICOT 9/10/2019)</t>
        </r>
      </text>
    </comment>
    <comment ref="AX34" authorId="0" shapeId="0" xr:uid="{00000000-0006-0000-0100-000043000000}">
      <text>
        <r>
          <rPr>
            <b/>
            <sz val="9"/>
            <color indexed="81"/>
            <rFont val="Tahoma"/>
            <family val="2"/>
          </rPr>
          <t>KLEIN Theo:</t>
        </r>
        <r>
          <rPr>
            <sz val="9"/>
            <color indexed="81"/>
            <rFont val="Tahoma"/>
            <family val="2"/>
          </rPr>
          <t xml:space="preserve">
Souce : DRIEE (extraction Romain LE BOURSICOT 9/10/2019)</t>
        </r>
      </text>
    </comment>
    <comment ref="AX35" authorId="1" shapeId="0" xr:uid="{00000000-0006-0000-0100-000044000000}">
      <text>
        <r>
          <rPr>
            <b/>
            <sz val="9"/>
            <color indexed="81"/>
            <rFont val="Tahoma"/>
            <family val="2"/>
          </rPr>
          <t>DUCOTTET Severine:</t>
        </r>
        <r>
          <rPr>
            <sz val="9"/>
            <color indexed="81"/>
            <rFont val="Tahoma"/>
            <family val="2"/>
          </rPr>
          <t xml:space="preserve">
estim / évalution production étude grdf et chiffre trzité 2017 (44 000 t OM =&gt; 18550 entrée dig)
correspond à rendement élec 33%</t>
        </r>
      </text>
    </comment>
    <comment ref="BD35" authorId="0" shapeId="0" xr:uid="{00000000-0006-0000-0100-000045000000}">
      <text>
        <r>
          <rPr>
            <b/>
            <sz val="9"/>
            <color indexed="81"/>
            <rFont val="Tahoma"/>
            <family val="2"/>
          </rPr>
          <t>KLEIN Theo:</t>
        </r>
        <r>
          <rPr>
            <sz val="9"/>
            <color indexed="81"/>
            <rFont val="Tahoma"/>
            <family val="2"/>
          </rPr>
          <t xml:space="preserve">
Procédé Valorga - SRW</t>
        </r>
      </text>
    </comment>
    <comment ref="AX36" authorId="1" shapeId="0" xr:uid="{00000000-0006-0000-0100-000046000000}">
      <text>
        <r>
          <rPr>
            <b/>
            <sz val="9"/>
            <color indexed="81"/>
            <rFont val="Tahoma"/>
            <family val="2"/>
          </rPr>
          <t>DUCOTTET Severine:</t>
        </r>
        <r>
          <rPr>
            <sz val="9"/>
            <color indexed="81"/>
            <rFont val="Tahoma"/>
            <family val="2"/>
          </rPr>
          <t xml:space="preserve">
toutes les données NRJ : doss dem subv compl déc 2017</t>
        </r>
      </text>
    </comment>
    <comment ref="AD37" authorId="1" shapeId="0" xr:uid="{00000000-0006-0000-0100-000047000000}">
      <text>
        <r>
          <rPr>
            <b/>
            <sz val="9"/>
            <color indexed="81"/>
            <rFont val="Tahoma"/>
            <family val="2"/>
          </rPr>
          <t>DUCOTTET Severine:</t>
        </r>
        <r>
          <rPr>
            <sz val="9"/>
            <color indexed="81"/>
            <rFont val="Tahoma"/>
            <family val="2"/>
          </rPr>
          <t xml:space="preserve">
CP 20/09/2017</t>
        </r>
      </text>
    </comment>
    <comment ref="AX37" authorId="0" shapeId="0" xr:uid="{00000000-0006-0000-0100-000048000000}">
      <text>
        <r>
          <rPr>
            <b/>
            <sz val="9"/>
            <color indexed="81"/>
            <rFont val="Tahoma"/>
            <family val="2"/>
          </rPr>
          <t>KLEIN Theo:</t>
        </r>
        <r>
          <rPr>
            <sz val="9"/>
            <color indexed="81"/>
            <rFont val="Tahoma"/>
            <family val="2"/>
          </rPr>
          <t xml:space="preserve">
Cf. Base Métha 2019</t>
        </r>
      </text>
    </comment>
    <comment ref="AX38" authorId="1" shapeId="0" xr:uid="{00000000-0006-0000-0100-000049000000}">
      <text>
        <r>
          <rPr>
            <b/>
            <sz val="9"/>
            <color indexed="81"/>
            <rFont val="Tahoma"/>
            <family val="2"/>
          </rPr>
          <t>DUCOTTET Severine:</t>
        </r>
        <r>
          <rPr>
            <sz val="9"/>
            <color indexed="81"/>
            <rFont val="Tahoma"/>
            <family val="2"/>
          </rPr>
          <t xml:space="preserve">
retour DRIEE sept 2018, prod 2018
Eestim / chaleur sortie chaudière et rendement 90%. En attente chiffres oonsolidés SIAAP</t>
        </r>
      </text>
    </comment>
    <comment ref="AV39" authorId="0" shapeId="0" xr:uid="{00000000-0006-0000-0100-00004A000000}">
      <text>
        <r>
          <rPr>
            <b/>
            <sz val="9"/>
            <color indexed="81"/>
            <rFont val="Tahoma"/>
            <family val="2"/>
          </rPr>
          <t>KLEIN Theo:</t>
        </r>
        <r>
          <rPr>
            <sz val="9"/>
            <color indexed="81"/>
            <rFont val="Tahoma"/>
            <family val="2"/>
          </rPr>
          <t xml:space="preserve">
Souce : DRIEE (extraction Romain LE BOURSICOT 9/10/2019)</t>
        </r>
      </text>
    </comment>
    <comment ref="AX39" authorId="0" shapeId="0" xr:uid="{00000000-0006-0000-0100-00004B000000}">
      <text>
        <r>
          <rPr>
            <b/>
            <sz val="9"/>
            <color indexed="81"/>
            <rFont val="Tahoma"/>
            <family val="2"/>
          </rPr>
          <t>KLEIN Theo:</t>
        </r>
        <r>
          <rPr>
            <sz val="9"/>
            <color indexed="81"/>
            <rFont val="Tahoma"/>
            <family val="2"/>
          </rPr>
          <t xml:space="preserve">
Souce : DRIEE (extraction Romain LE BOURSICOT 9/10/2019)</t>
        </r>
      </text>
    </comment>
    <comment ref="AX40" authorId="1" shapeId="0" xr:uid="{00000000-0006-0000-0100-00004C000000}">
      <text>
        <r>
          <rPr>
            <b/>
            <sz val="9"/>
            <color indexed="81"/>
            <rFont val="Tahoma"/>
            <family val="2"/>
          </rPr>
          <t>DUCOTTET Severine:</t>
        </r>
        <r>
          <rPr>
            <sz val="9"/>
            <color indexed="81"/>
            <rFont val="Tahoma"/>
            <family val="2"/>
          </rPr>
          <t xml:space="preserve">
estim / données 2008 : 1 132 000 Nm3 biogaz à 55% CH4</t>
        </r>
      </text>
    </comment>
    <comment ref="AV41" authorId="0" shapeId="0" xr:uid="{00000000-0006-0000-0100-00004D000000}">
      <text>
        <r>
          <rPr>
            <b/>
            <sz val="9"/>
            <color indexed="81"/>
            <rFont val="Tahoma"/>
            <family val="2"/>
          </rPr>
          <t>KLEIN Theo:</t>
        </r>
        <r>
          <rPr>
            <sz val="9"/>
            <color indexed="81"/>
            <rFont val="Tahoma"/>
            <family val="2"/>
          </rPr>
          <t xml:space="preserve">
Souce : DRIEE (extraction Romain LE BOURSICOT 9/10/2019)</t>
        </r>
      </text>
    </comment>
    <comment ref="AW41" authorId="0" shapeId="0" xr:uid="{00000000-0006-0000-0100-00004E000000}">
      <text>
        <r>
          <rPr>
            <b/>
            <sz val="9"/>
            <color indexed="81"/>
            <rFont val="Tahoma"/>
            <family val="2"/>
          </rPr>
          <t>KLEIN Theo:</t>
        </r>
        <r>
          <rPr>
            <sz val="9"/>
            <color indexed="81"/>
            <rFont val="Tahoma"/>
            <family val="2"/>
          </rPr>
          <t xml:space="preserve">
Source : dossier candidature AAP 2018-2019</t>
        </r>
      </text>
    </comment>
    <comment ref="AX41" authorId="0" shapeId="0" xr:uid="{00000000-0006-0000-0100-00004F000000}">
      <text>
        <r>
          <rPr>
            <b/>
            <sz val="9"/>
            <color indexed="81"/>
            <rFont val="Tahoma"/>
            <family val="2"/>
          </rPr>
          <t>KLEIN Theo:</t>
        </r>
        <r>
          <rPr>
            <sz val="9"/>
            <color indexed="81"/>
            <rFont val="Tahoma"/>
            <family val="2"/>
          </rPr>
          <t xml:space="preserve">
Souce : DRIEE (extraction Romain LE BOURSICOT 9/10/2019)</t>
        </r>
      </text>
    </comment>
    <comment ref="AV42" authorId="0" shapeId="0" xr:uid="{00000000-0006-0000-0100-000050000000}">
      <text>
        <r>
          <rPr>
            <b/>
            <sz val="9"/>
            <color indexed="81"/>
            <rFont val="Tahoma"/>
            <family val="2"/>
          </rPr>
          <t>KLEIN Theo:</t>
        </r>
        <r>
          <rPr>
            <sz val="9"/>
            <color indexed="81"/>
            <rFont val="Tahoma"/>
            <family val="2"/>
          </rPr>
          <t xml:space="preserve">
Souce : DRIEE (extraction Romain LE BOURSICOT 9/10/2019)</t>
        </r>
      </text>
    </comment>
    <comment ref="AW42" authorId="0" shapeId="0" xr:uid="{00000000-0006-0000-0100-000051000000}">
      <text>
        <r>
          <rPr>
            <b/>
            <sz val="9"/>
            <color indexed="81"/>
            <rFont val="Tahoma"/>
            <family val="2"/>
          </rPr>
          <t>KLEIN Theo:</t>
        </r>
        <r>
          <rPr>
            <sz val="9"/>
            <color indexed="81"/>
            <rFont val="Tahoma"/>
            <family val="2"/>
          </rPr>
          <t xml:space="preserve">
Source : dossier candidature AAP 2018-2019</t>
        </r>
      </text>
    </comment>
    <comment ref="AX42" authorId="0" shapeId="0" xr:uid="{00000000-0006-0000-0100-000052000000}">
      <text>
        <r>
          <rPr>
            <b/>
            <sz val="9"/>
            <color indexed="81"/>
            <rFont val="Tahoma"/>
            <family val="2"/>
          </rPr>
          <t>KLEIN Theo:</t>
        </r>
        <r>
          <rPr>
            <sz val="9"/>
            <color indexed="81"/>
            <rFont val="Tahoma"/>
            <family val="2"/>
          </rPr>
          <t xml:space="preserve">
Souce : DRIEE (extraction Romain LE BOURSICOT 9/10/2019)</t>
        </r>
      </text>
    </comment>
    <comment ref="AV43" authorId="0" shapeId="0" xr:uid="{00000000-0006-0000-0100-000053000000}">
      <text>
        <r>
          <rPr>
            <b/>
            <sz val="9"/>
            <color indexed="81"/>
            <rFont val="Tahoma"/>
            <family val="2"/>
          </rPr>
          <t>KLEIN Theo:</t>
        </r>
        <r>
          <rPr>
            <sz val="9"/>
            <color indexed="81"/>
            <rFont val="Tahoma"/>
            <family val="2"/>
          </rPr>
          <t xml:space="preserve">
Souce : DRIEE (extraction Romain LE BOURSICOT 9/10/2019)</t>
        </r>
      </text>
    </comment>
    <comment ref="AW43" authorId="0" shapeId="0" xr:uid="{00000000-0006-0000-0100-000054000000}">
      <text>
        <r>
          <rPr>
            <b/>
            <sz val="9"/>
            <color indexed="81"/>
            <rFont val="Tahoma"/>
            <family val="2"/>
          </rPr>
          <t>KLEIN Theo:</t>
        </r>
        <r>
          <rPr>
            <sz val="9"/>
            <color indexed="81"/>
            <rFont val="Tahoma"/>
            <family val="2"/>
          </rPr>
          <t xml:space="preserve">
Source : dossier candidature AAP 2018-2019</t>
        </r>
      </text>
    </comment>
    <comment ref="AX43" authorId="0" shapeId="0" xr:uid="{00000000-0006-0000-0100-000055000000}">
      <text>
        <r>
          <rPr>
            <b/>
            <sz val="9"/>
            <color indexed="81"/>
            <rFont val="Tahoma"/>
            <family val="2"/>
          </rPr>
          <t>KLEIN Theo:</t>
        </r>
        <r>
          <rPr>
            <sz val="9"/>
            <color indexed="81"/>
            <rFont val="Tahoma"/>
            <family val="2"/>
          </rPr>
          <t xml:space="preserve">
Souce : DRIEE (extraction Romain LE BOURSICOT 9/10/2019)</t>
        </r>
      </text>
    </comment>
    <comment ref="AV44" authorId="0" shapeId="0" xr:uid="{00000000-0006-0000-0100-000056000000}">
      <text>
        <r>
          <rPr>
            <b/>
            <sz val="9"/>
            <color indexed="81"/>
            <rFont val="Tahoma"/>
            <family val="2"/>
          </rPr>
          <t>KLEIN Theo:</t>
        </r>
        <r>
          <rPr>
            <sz val="9"/>
            <color indexed="81"/>
            <rFont val="Tahoma"/>
            <family val="2"/>
          </rPr>
          <t xml:space="preserve">
Souce : DRIEE (extraction Romain LE BOURSICOT 9/10/2019)</t>
        </r>
      </text>
    </comment>
    <comment ref="AW44" authorId="0" shapeId="0" xr:uid="{00000000-0006-0000-0100-000057000000}">
      <text>
        <r>
          <rPr>
            <b/>
            <sz val="9"/>
            <color indexed="81"/>
            <rFont val="Tahoma"/>
            <family val="2"/>
          </rPr>
          <t>KLEIN Theo:</t>
        </r>
        <r>
          <rPr>
            <sz val="9"/>
            <color indexed="81"/>
            <rFont val="Tahoma"/>
            <family val="2"/>
          </rPr>
          <t xml:space="preserve">
Source : dossier candidature AAP 2018-2019</t>
        </r>
      </text>
    </comment>
    <comment ref="AX44" authorId="0" shapeId="0" xr:uid="{00000000-0006-0000-0100-000058000000}">
      <text>
        <r>
          <rPr>
            <b/>
            <sz val="9"/>
            <color indexed="81"/>
            <rFont val="Tahoma"/>
            <family val="2"/>
          </rPr>
          <t>KLEIN Theo:</t>
        </r>
        <r>
          <rPr>
            <sz val="9"/>
            <color indexed="81"/>
            <rFont val="Tahoma"/>
            <family val="2"/>
          </rPr>
          <t xml:space="preserve">
Souce : DRIEE (extraction Romain LE BOURSICOT 9/10/2019)</t>
        </r>
      </text>
    </comment>
    <comment ref="AV45" authorId="0" shapeId="0" xr:uid="{00000000-0006-0000-0100-000059000000}">
      <text>
        <r>
          <rPr>
            <b/>
            <sz val="9"/>
            <color indexed="81"/>
            <rFont val="Tahoma"/>
            <family val="2"/>
          </rPr>
          <t>KLEIN Theo:</t>
        </r>
        <r>
          <rPr>
            <sz val="9"/>
            <color indexed="81"/>
            <rFont val="Tahoma"/>
            <family val="2"/>
          </rPr>
          <t xml:space="preserve">
Souce : DRIEE (extraction Romain LE BOURSICOT 9/10/2019)</t>
        </r>
      </text>
    </comment>
    <comment ref="AW45" authorId="0" shapeId="0" xr:uid="{00000000-0006-0000-0100-00005A000000}">
      <text>
        <r>
          <rPr>
            <b/>
            <sz val="9"/>
            <color indexed="81"/>
            <rFont val="Tahoma"/>
            <family val="2"/>
          </rPr>
          <t>KLEIN Theo:</t>
        </r>
        <r>
          <rPr>
            <sz val="9"/>
            <color indexed="81"/>
            <rFont val="Tahoma"/>
            <family val="2"/>
          </rPr>
          <t xml:space="preserve">
Source : dossier candidature AAP 2018-2019</t>
        </r>
      </text>
    </comment>
    <comment ref="AX45" authorId="0" shapeId="0" xr:uid="{00000000-0006-0000-0100-00005B000000}">
      <text>
        <r>
          <rPr>
            <b/>
            <sz val="9"/>
            <color indexed="81"/>
            <rFont val="Tahoma"/>
            <family val="2"/>
          </rPr>
          <t>KLEIN Theo:</t>
        </r>
        <r>
          <rPr>
            <sz val="9"/>
            <color indexed="81"/>
            <rFont val="Tahoma"/>
            <family val="2"/>
          </rPr>
          <t xml:space="preserve">
Souce : DRIEE (extraction Romain LE BOURSICOT 9/10/2019)</t>
        </r>
      </text>
    </comment>
    <comment ref="AV46" authorId="0" shapeId="0" xr:uid="{00000000-0006-0000-0100-00005C000000}">
      <text>
        <r>
          <rPr>
            <b/>
            <sz val="9"/>
            <color indexed="81"/>
            <rFont val="Tahoma"/>
            <family val="2"/>
          </rPr>
          <t>KLEIN Theo:</t>
        </r>
        <r>
          <rPr>
            <sz val="9"/>
            <color indexed="81"/>
            <rFont val="Tahoma"/>
            <family val="2"/>
          </rPr>
          <t xml:space="preserve">
Souce : DRIEE (extraction Romain LE BOURSICOT 9/10/2019)</t>
        </r>
      </text>
    </comment>
    <comment ref="AW46" authorId="0" shapeId="0" xr:uid="{00000000-0006-0000-0100-00005D000000}">
      <text>
        <r>
          <rPr>
            <b/>
            <sz val="9"/>
            <color indexed="81"/>
            <rFont val="Tahoma"/>
            <family val="2"/>
          </rPr>
          <t>KLEIN Theo:</t>
        </r>
        <r>
          <rPr>
            <sz val="9"/>
            <color indexed="81"/>
            <rFont val="Tahoma"/>
            <family val="2"/>
          </rPr>
          <t xml:space="preserve">
Source : dossier candidature AAP 2018-2019</t>
        </r>
      </text>
    </comment>
    <comment ref="AX46" authorId="0" shapeId="0" xr:uid="{00000000-0006-0000-0100-00005E000000}">
      <text>
        <r>
          <rPr>
            <b/>
            <sz val="9"/>
            <color indexed="81"/>
            <rFont val="Tahoma"/>
            <family val="2"/>
          </rPr>
          <t>KLEIN Theo:</t>
        </r>
        <r>
          <rPr>
            <sz val="9"/>
            <color indexed="81"/>
            <rFont val="Tahoma"/>
            <family val="2"/>
          </rPr>
          <t xml:space="preserve">
Souce : DRIEE (extraction Romain LE BOURSICOT 9/10/2019)</t>
        </r>
      </text>
    </comment>
    <comment ref="AV47" authorId="0" shapeId="0" xr:uid="{00000000-0006-0000-0100-00005F000000}">
      <text>
        <r>
          <rPr>
            <b/>
            <sz val="9"/>
            <color indexed="81"/>
            <rFont val="Tahoma"/>
            <family val="2"/>
          </rPr>
          <t>KLEIN Theo:</t>
        </r>
        <r>
          <rPr>
            <sz val="9"/>
            <color indexed="81"/>
            <rFont val="Tahoma"/>
            <family val="2"/>
          </rPr>
          <t xml:space="preserve">
Souce : DRIEE (extraction Romain LE BOURSICOT 9/10/2019)</t>
        </r>
      </text>
    </comment>
    <comment ref="AW47" authorId="0" shapeId="0" xr:uid="{00000000-0006-0000-0100-000060000000}">
      <text>
        <r>
          <rPr>
            <b/>
            <sz val="9"/>
            <color indexed="81"/>
            <rFont val="Tahoma"/>
            <family val="2"/>
          </rPr>
          <t>KLEIN Theo:</t>
        </r>
        <r>
          <rPr>
            <sz val="9"/>
            <color indexed="81"/>
            <rFont val="Tahoma"/>
            <family val="2"/>
          </rPr>
          <t xml:space="preserve">
Source : dossier candidature AAP 2018-2019</t>
        </r>
      </text>
    </comment>
    <comment ref="AX47" authorId="0" shapeId="0" xr:uid="{00000000-0006-0000-0100-000061000000}">
      <text>
        <r>
          <rPr>
            <b/>
            <sz val="9"/>
            <color indexed="81"/>
            <rFont val="Tahoma"/>
            <family val="2"/>
          </rPr>
          <t>KLEIN Theo:</t>
        </r>
        <r>
          <rPr>
            <sz val="9"/>
            <color indexed="81"/>
            <rFont val="Tahoma"/>
            <family val="2"/>
          </rPr>
          <t xml:space="preserve">
Souce : DRIEE (extraction Romain LE BOURSICOT 9/10/2019)</t>
        </r>
      </text>
    </comment>
    <comment ref="AV48" authorId="0" shapeId="0" xr:uid="{00000000-0006-0000-0100-000062000000}">
      <text>
        <r>
          <rPr>
            <b/>
            <sz val="9"/>
            <color indexed="81"/>
            <rFont val="Tahoma"/>
            <family val="2"/>
          </rPr>
          <t>KLEIN Theo:</t>
        </r>
        <r>
          <rPr>
            <sz val="9"/>
            <color indexed="81"/>
            <rFont val="Tahoma"/>
            <family val="2"/>
          </rPr>
          <t xml:space="preserve">
Souce : DRIEE (extraction Romain LE BOURSICOT 9/10/2019)</t>
        </r>
      </text>
    </comment>
    <comment ref="AW48" authorId="0" shapeId="0" xr:uid="{00000000-0006-0000-0100-000063000000}">
      <text>
        <r>
          <rPr>
            <b/>
            <sz val="9"/>
            <color indexed="81"/>
            <rFont val="Tahoma"/>
            <family val="2"/>
          </rPr>
          <t>KLEIN Theo:</t>
        </r>
        <r>
          <rPr>
            <sz val="9"/>
            <color indexed="81"/>
            <rFont val="Tahoma"/>
            <family val="2"/>
          </rPr>
          <t xml:space="preserve">
Source : dossier candidature AAP 2018-2019</t>
        </r>
      </text>
    </comment>
    <comment ref="AX48" authorId="0" shapeId="0" xr:uid="{00000000-0006-0000-0100-000064000000}">
      <text>
        <r>
          <rPr>
            <b/>
            <sz val="9"/>
            <color indexed="81"/>
            <rFont val="Tahoma"/>
            <family val="2"/>
          </rPr>
          <t>KLEIN Theo:</t>
        </r>
        <r>
          <rPr>
            <sz val="9"/>
            <color indexed="81"/>
            <rFont val="Tahoma"/>
            <family val="2"/>
          </rPr>
          <t xml:space="preserve">
Souce : DRIEE (extraction Romain LE BOURSICOT 9/10/2019)</t>
        </r>
      </text>
    </comment>
    <comment ref="AV49" authorId="0" shapeId="0" xr:uid="{00000000-0006-0000-0100-000065000000}">
      <text>
        <r>
          <rPr>
            <b/>
            <sz val="9"/>
            <color indexed="81"/>
            <rFont val="Tahoma"/>
            <family val="2"/>
          </rPr>
          <t>KLEIN Theo:</t>
        </r>
        <r>
          <rPr>
            <sz val="9"/>
            <color indexed="81"/>
            <rFont val="Tahoma"/>
            <family val="2"/>
          </rPr>
          <t xml:space="preserve">
Source : dossier candidature AAP 2018-2019</t>
        </r>
      </text>
    </comment>
    <comment ref="AW49" authorId="0" shapeId="0" xr:uid="{00000000-0006-0000-0100-000066000000}">
      <text>
        <r>
          <rPr>
            <b/>
            <sz val="9"/>
            <color indexed="81"/>
            <rFont val="Tahoma"/>
            <family val="2"/>
          </rPr>
          <t>KLEIN Theo:</t>
        </r>
        <r>
          <rPr>
            <sz val="9"/>
            <color indexed="81"/>
            <rFont val="Tahoma"/>
            <family val="2"/>
          </rPr>
          <t xml:space="preserve">
Source : dossier candidature AAP 2018-2019</t>
        </r>
      </text>
    </comment>
    <comment ref="AX49" authorId="0" shapeId="0" xr:uid="{00000000-0006-0000-0100-000067000000}">
      <text>
        <r>
          <rPr>
            <b/>
            <sz val="9"/>
            <color indexed="81"/>
            <rFont val="Tahoma"/>
            <family val="2"/>
          </rPr>
          <t>KLEIN Theo:</t>
        </r>
        <r>
          <rPr>
            <sz val="9"/>
            <color indexed="81"/>
            <rFont val="Tahoma"/>
            <family val="2"/>
          </rPr>
          <t xml:space="preserve">
Source : dossier candidature AAP 2018-2019</t>
        </r>
      </text>
    </comment>
    <comment ref="AV50" authorId="0" shapeId="0" xr:uid="{00000000-0006-0000-0100-000068000000}">
      <text>
        <r>
          <rPr>
            <b/>
            <sz val="9"/>
            <color indexed="81"/>
            <rFont val="Tahoma"/>
            <family val="2"/>
          </rPr>
          <t>KLEIN Theo:</t>
        </r>
        <r>
          <rPr>
            <sz val="9"/>
            <color indexed="81"/>
            <rFont val="Tahoma"/>
            <family val="2"/>
          </rPr>
          <t xml:space="preserve">
Souce : DRIEE (extraction Romain LE BOURSICOT 9/10/2019)</t>
        </r>
      </text>
    </comment>
    <comment ref="AW50" authorId="0" shapeId="0" xr:uid="{00000000-0006-0000-0100-000069000000}">
      <text>
        <r>
          <rPr>
            <b/>
            <sz val="9"/>
            <color indexed="81"/>
            <rFont val="Tahoma"/>
            <family val="2"/>
          </rPr>
          <t>KLEIN Theo:</t>
        </r>
        <r>
          <rPr>
            <sz val="9"/>
            <color indexed="81"/>
            <rFont val="Tahoma"/>
            <family val="2"/>
          </rPr>
          <t xml:space="preserve">
Source : dossier candidature AAP 2018-2019</t>
        </r>
      </text>
    </comment>
    <comment ref="AX50" authorId="0" shapeId="0" xr:uid="{00000000-0006-0000-0100-00006A000000}">
      <text>
        <r>
          <rPr>
            <b/>
            <sz val="9"/>
            <color indexed="81"/>
            <rFont val="Tahoma"/>
            <family val="2"/>
          </rPr>
          <t>KLEIN Theo:</t>
        </r>
        <r>
          <rPr>
            <sz val="9"/>
            <color indexed="81"/>
            <rFont val="Tahoma"/>
            <family val="2"/>
          </rPr>
          <t xml:space="preserve">
Souce : DRIEE (extraction Romain LE BOURSICOT 9/10/2019)</t>
        </r>
      </text>
    </comment>
    <comment ref="AV51" authorId="0" shapeId="0" xr:uid="{00000000-0006-0000-0100-00006B000000}">
      <text>
        <r>
          <rPr>
            <b/>
            <sz val="9"/>
            <color indexed="81"/>
            <rFont val="Tahoma"/>
            <family val="2"/>
          </rPr>
          <t>KLEIN Theo:</t>
        </r>
        <r>
          <rPr>
            <sz val="9"/>
            <color indexed="81"/>
            <rFont val="Tahoma"/>
            <family val="2"/>
          </rPr>
          <t xml:space="preserve">
Source : R. Le Boursicot (extraction 24/01/2020) - AP 2019</t>
        </r>
      </text>
    </comment>
    <comment ref="AW51" authorId="0" shapeId="0" xr:uid="{00000000-0006-0000-0100-00006C000000}">
      <text>
        <r>
          <rPr>
            <b/>
            <sz val="9"/>
            <color indexed="81"/>
            <rFont val="Tahoma"/>
            <family val="2"/>
          </rPr>
          <t>KLEIN Theo:</t>
        </r>
        <r>
          <rPr>
            <sz val="9"/>
            <color indexed="81"/>
            <rFont val="Tahoma"/>
            <family val="2"/>
          </rPr>
          <t xml:space="preserve">
Source : candidature AAP 2019</t>
        </r>
      </text>
    </comment>
    <comment ref="AX51" authorId="0" shapeId="0" xr:uid="{00000000-0006-0000-0100-00006D000000}">
      <text>
        <r>
          <rPr>
            <b/>
            <sz val="9"/>
            <color indexed="81"/>
            <rFont val="Tahoma"/>
            <family val="2"/>
          </rPr>
          <t>KLEIN Theo:</t>
        </r>
        <r>
          <rPr>
            <sz val="9"/>
            <color indexed="81"/>
            <rFont val="Tahoma"/>
            <family val="2"/>
          </rPr>
          <t xml:space="preserve">
Souce : DRIEE (extraction Romain LE BOURSICOT 9/10/2019)</t>
        </r>
      </text>
    </comment>
    <comment ref="AV52" authorId="0" shapeId="0" xr:uid="{00000000-0006-0000-0100-00006E000000}">
      <text>
        <r>
          <rPr>
            <b/>
            <sz val="9"/>
            <color indexed="81"/>
            <rFont val="Tahoma"/>
            <family val="2"/>
          </rPr>
          <t>KLEIN Theo:</t>
        </r>
        <r>
          <rPr>
            <sz val="9"/>
            <color indexed="81"/>
            <rFont val="Tahoma"/>
            <family val="2"/>
          </rPr>
          <t xml:space="preserve">
Source : R. Le Boursicot (extraction 24/01/2020) - AP 2019</t>
        </r>
      </text>
    </comment>
    <comment ref="AW52" authorId="0" shapeId="0" xr:uid="{00000000-0006-0000-0100-00006F000000}">
      <text>
        <r>
          <rPr>
            <b/>
            <sz val="9"/>
            <color indexed="81"/>
            <rFont val="Tahoma"/>
            <family val="2"/>
          </rPr>
          <t>KLEIN Theo:</t>
        </r>
        <r>
          <rPr>
            <sz val="9"/>
            <color indexed="81"/>
            <rFont val="Tahoma"/>
            <family val="2"/>
          </rPr>
          <t xml:space="preserve">
Source : candidature AAP 2019</t>
        </r>
      </text>
    </comment>
    <comment ref="AX52" authorId="0" shapeId="0" xr:uid="{00000000-0006-0000-0100-000070000000}">
      <text>
        <r>
          <rPr>
            <b/>
            <sz val="9"/>
            <color indexed="81"/>
            <rFont val="Tahoma"/>
            <family val="2"/>
          </rPr>
          <t>KLEIN Theo:</t>
        </r>
        <r>
          <rPr>
            <sz val="9"/>
            <color indexed="81"/>
            <rFont val="Tahoma"/>
            <family val="2"/>
          </rPr>
          <t xml:space="preserve">
Souce : DRIEE (extraction Romain LE BOURSICOT 9/10/2019)</t>
        </r>
      </text>
    </comment>
    <comment ref="AV53" authorId="0" shapeId="0" xr:uid="{00000000-0006-0000-0100-000071000000}">
      <text>
        <r>
          <rPr>
            <b/>
            <sz val="9"/>
            <color indexed="81"/>
            <rFont val="Tahoma"/>
            <family val="2"/>
          </rPr>
          <t>KLEIN Theo:</t>
        </r>
        <r>
          <rPr>
            <sz val="9"/>
            <color indexed="81"/>
            <rFont val="Tahoma"/>
            <family val="2"/>
          </rPr>
          <t xml:space="preserve">
Source : R. Le Boursicot (extraction 24/01/2020) - AP 2019</t>
        </r>
      </text>
    </comment>
    <comment ref="AW53" authorId="0" shapeId="0" xr:uid="{00000000-0006-0000-0100-000072000000}">
      <text>
        <r>
          <rPr>
            <b/>
            <sz val="9"/>
            <color indexed="81"/>
            <rFont val="Tahoma"/>
            <family val="2"/>
          </rPr>
          <t>KLEIN Theo:</t>
        </r>
        <r>
          <rPr>
            <sz val="9"/>
            <color indexed="81"/>
            <rFont val="Tahoma"/>
            <family val="2"/>
          </rPr>
          <t xml:space="preserve">
Source : candidature AAP 2019</t>
        </r>
      </text>
    </comment>
    <comment ref="AX53" authorId="0" shapeId="0" xr:uid="{00000000-0006-0000-0100-000073000000}">
      <text>
        <r>
          <rPr>
            <b/>
            <sz val="9"/>
            <color indexed="81"/>
            <rFont val="Tahoma"/>
            <family val="2"/>
          </rPr>
          <t>KLEIN Theo:</t>
        </r>
        <r>
          <rPr>
            <sz val="9"/>
            <color indexed="81"/>
            <rFont val="Tahoma"/>
            <family val="2"/>
          </rPr>
          <t xml:space="preserve">
Souce : DRIEE (extraction Romain LE BOURSICOT 9/10/2019)</t>
        </r>
      </text>
    </comment>
    <comment ref="AV54" authorId="0" shapeId="0" xr:uid="{00000000-0006-0000-0100-000074000000}">
      <text>
        <r>
          <rPr>
            <b/>
            <sz val="9"/>
            <color indexed="81"/>
            <rFont val="Tahoma"/>
            <family val="2"/>
          </rPr>
          <t>KLEIN Theo:</t>
        </r>
        <r>
          <rPr>
            <sz val="9"/>
            <color indexed="81"/>
            <rFont val="Tahoma"/>
            <family val="2"/>
          </rPr>
          <t xml:space="preserve">
Source : R. Le Boursicot (extraction 24/01/2020) - AP 2019</t>
        </r>
      </text>
    </comment>
    <comment ref="AW54" authorId="0" shapeId="0" xr:uid="{00000000-0006-0000-0100-000075000000}">
      <text>
        <r>
          <rPr>
            <b/>
            <sz val="9"/>
            <color indexed="81"/>
            <rFont val="Tahoma"/>
            <family val="2"/>
          </rPr>
          <t>KLEIN Theo:</t>
        </r>
        <r>
          <rPr>
            <sz val="9"/>
            <color indexed="81"/>
            <rFont val="Tahoma"/>
            <family val="2"/>
          </rPr>
          <t xml:space="preserve">
Source : candidature AAP 2019</t>
        </r>
      </text>
    </comment>
    <comment ref="AX54" authorId="0" shapeId="0" xr:uid="{00000000-0006-0000-0100-000076000000}">
      <text>
        <r>
          <rPr>
            <b/>
            <sz val="9"/>
            <color indexed="81"/>
            <rFont val="Tahoma"/>
            <family val="2"/>
          </rPr>
          <t>KLEIN Theo:</t>
        </r>
        <r>
          <rPr>
            <sz val="9"/>
            <color indexed="81"/>
            <rFont val="Tahoma"/>
            <family val="2"/>
          </rPr>
          <t xml:space="preserve">
Souce : DRIEE (extraction Romain LE BOURSICOT 9/10/2019)</t>
        </r>
      </text>
    </comment>
    <comment ref="AV55" authorId="0" shapeId="0" xr:uid="{00000000-0006-0000-0100-000077000000}">
      <text>
        <r>
          <rPr>
            <b/>
            <sz val="9"/>
            <color indexed="81"/>
            <rFont val="Tahoma"/>
            <family val="2"/>
          </rPr>
          <t>KLEIN Theo:</t>
        </r>
        <r>
          <rPr>
            <sz val="9"/>
            <color indexed="81"/>
            <rFont val="Tahoma"/>
            <family val="2"/>
          </rPr>
          <t xml:space="preserve">
Source : R. Le Boursicot (extraction 24/01/2020) - AP 2019</t>
        </r>
      </text>
    </comment>
    <comment ref="AW55" authorId="0" shapeId="0" xr:uid="{00000000-0006-0000-0100-000078000000}">
      <text>
        <r>
          <rPr>
            <b/>
            <sz val="9"/>
            <color indexed="81"/>
            <rFont val="Tahoma"/>
            <family val="2"/>
          </rPr>
          <t>KLEIN Theo:</t>
        </r>
        <r>
          <rPr>
            <sz val="9"/>
            <color indexed="81"/>
            <rFont val="Tahoma"/>
            <family val="2"/>
          </rPr>
          <t xml:space="preserve">
Source : candidature AAP 2019</t>
        </r>
      </text>
    </comment>
    <comment ref="AX55" authorId="0" shapeId="0" xr:uid="{00000000-0006-0000-0100-000079000000}">
      <text>
        <r>
          <rPr>
            <b/>
            <sz val="9"/>
            <color indexed="81"/>
            <rFont val="Tahoma"/>
            <family val="2"/>
          </rPr>
          <t>KLEIN Theo:</t>
        </r>
        <r>
          <rPr>
            <sz val="9"/>
            <color indexed="81"/>
            <rFont val="Tahoma"/>
            <family val="2"/>
          </rPr>
          <t xml:space="preserve">
Souce : DRIEE (extraction Romain LE BOURSICOT 9/10/2019)</t>
        </r>
      </text>
    </comment>
    <comment ref="AV56" authorId="0" shapeId="0" xr:uid="{00000000-0006-0000-0100-00007A000000}">
      <text>
        <r>
          <rPr>
            <b/>
            <sz val="9"/>
            <color indexed="81"/>
            <rFont val="Tahoma"/>
            <family val="2"/>
          </rPr>
          <t>KLEIN Theo:</t>
        </r>
        <r>
          <rPr>
            <sz val="9"/>
            <color indexed="81"/>
            <rFont val="Tahoma"/>
            <family val="2"/>
          </rPr>
          <t xml:space="preserve">
Source : R. Le Boursicot (extraction 24/01/2020) - AP 2019</t>
        </r>
      </text>
    </comment>
    <comment ref="AW56" authorId="0" shapeId="0" xr:uid="{00000000-0006-0000-0100-00007B000000}">
      <text>
        <r>
          <rPr>
            <b/>
            <sz val="9"/>
            <color indexed="81"/>
            <rFont val="Tahoma"/>
            <family val="2"/>
          </rPr>
          <t>KLEIN Theo:</t>
        </r>
        <r>
          <rPr>
            <sz val="9"/>
            <color indexed="81"/>
            <rFont val="Tahoma"/>
            <family val="2"/>
          </rPr>
          <t xml:space="preserve">
Source : candidature AAP 2019</t>
        </r>
      </text>
    </comment>
    <comment ref="AX56" authorId="0" shapeId="0" xr:uid="{00000000-0006-0000-0100-00007C000000}">
      <text>
        <r>
          <rPr>
            <b/>
            <sz val="9"/>
            <color indexed="81"/>
            <rFont val="Tahoma"/>
            <family val="2"/>
          </rPr>
          <t>KLEIN Theo:</t>
        </r>
        <r>
          <rPr>
            <sz val="9"/>
            <color indexed="81"/>
            <rFont val="Tahoma"/>
            <family val="2"/>
          </rPr>
          <t xml:space="preserve">
Souce : DRIEE (extraction Romain LE BOURSICOT 9/10/2019)</t>
        </r>
      </text>
    </comment>
    <comment ref="AV57" authorId="0" shapeId="0" xr:uid="{00000000-0006-0000-0100-00007D000000}">
      <text>
        <r>
          <rPr>
            <b/>
            <sz val="9"/>
            <color indexed="81"/>
            <rFont val="Tahoma"/>
            <family val="2"/>
          </rPr>
          <t>KLEIN Theo:</t>
        </r>
        <r>
          <rPr>
            <sz val="9"/>
            <color indexed="81"/>
            <rFont val="Tahoma"/>
            <family val="2"/>
          </rPr>
          <t xml:space="preserve">
Source : R. Le Boursicot (extraction 24/01/2020) - AP 2019</t>
        </r>
      </text>
    </comment>
    <comment ref="AW57" authorId="0" shapeId="0" xr:uid="{00000000-0006-0000-0100-00007E000000}">
      <text>
        <r>
          <rPr>
            <b/>
            <sz val="9"/>
            <color indexed="81"/>
            <rFont val="Tahoma"/>
            <family val="2"/>
          </rPr>
          <t>KLEIN Theo:</t>
        </r>
        <r>
          <rPr>
            <sz val="9"/>
            <color indexed="81"/>
            <rFont val="Tahoma"/>
            <family val="2"/>
          </rPr>
          <t xml:space="preserve">
Source : candidature AAP 2019</t>
        </r>
      </text>
    </comment>
    <comment ref="AX57" authorId="0" shapeId="0" xr:uid="{00000000-0006-0000-0100-00007F000000}">
      <text>
        <r>
          <rPr>
            <b/>
            <sz val="9"/>
            <color indexed="81"/>
            <rFont val="Tahoma"/>
            <family val="2"/>
          </rPr>
          <t>KLEIN Theo:</t>
        </r>
        <r>
          <rPr>
            <sz val="9"/>
            <color indexed="81"/>
            <rFont val="Tahoma"/>
            <family val="2"/>
          </rPr>
          <t xml:space="preserve">
Source : dossier candidature AAP 2019</t>
        </r>
      </text>
    </comment>
    <comment ref="AV58" authorId="0" shapeId="0" xr:uid="{00000000-0006-0000-0100-000080000000}">
      <text>
        <r>
          <rPr>
            <b/>
            <sz val="9"/>
            <color indexed="81"/>
            <rFont val="Tahoma"/>
            <family val="2"/>
          </rPr>
          <t>KLEIN Theo:</t>
        </r>
        <r>
          <rPr>
            <sz val="9"/>
            <color indexed="81"/>
            <rFont val="Tahoma"/>
            <family val="2"/>
          </rPr>
          <t xml:space="preserve">
Source : R. Le Boursicot (extraction 24/01/2020) - AP 2019</t>
        </r>
      </text>
    </comment>
    <comment ref="AW58" authorId="0" shapeId="0" xr:uid="{00000000-0006-0000-0100-000081000000}">
      <text>
        <r>
          <rPr>
            <b/>
            <sz val="9"/>
            <color indexed="81"/>
            <rFont val="Tahoma"/>
            <family val="2"/>
          </rPr>
          <t>KLEIN Theo:</t>
        </r>
        <r>
          <rPr>
            <sz val="9"/>
            <color indexed="81"/>
            <rFont val="Tahoma"/>
            <family val="2"/>
          </rPr>
          <t xml:space="preserve">
Source : candidature AAP 2019</t>
        </r>
      </text>
    </comment>
    <comment ref="AX58" authorId="0" shapeId="0" xr:uid="{00000000-0006-0000-0100-000082000000}">
      <text>
        <r>
          <rPr>
            <b/>
            <sz val="9"/>
            <color indexed="81"/>
            <rFont val="Tahoma"/>
            <family val="2"/>
          </rPr>
          <t>KLEIN Theo:</t>
        </r>
        <r>
          <rPr>
            <sz val="9"/>
            <color indexed="81"/>
            <rFont val="Tahoma"/>
            <family val="2"/>
          </rPr>
          <t xml:space="preserve">
Souce : DRIEE (extraction Romain LE BOURSICOT 9/10/2019)</t>
        </r>
      </text>
    </comment>
    <comment ref="AV59" authorId="0" shapeId="0" xr:uid="{00000000-0006-0000-0100-000083000000}">
      <text>
        <r>
          <rPr>
            <b/>
            <sz val="9"/>
            <color indexed="81"/>
            <rFont val="Tahoma"/>
            <family val="2"/>
          </rPr>
          <t>KLEIN Theo:</t>
        </r>
        <r>
          <rPr>
            <sz val="9"/>
            <color indexed="81"/>
            <rFont val="Tahoma"/>
            <family val="2"/>
          </rPr>
          <t xml:space="preserve">
Source : R. Le Boursicot (extraction 24/01/2020) - AP 2019</t>
        </r>
      </text>
    </comment>
    <comment ref="AW59" authorId="0" shapeId="0" xr:uid="{00000000-0006-0000-0100-000084000000}">
      <text>
        <r>
          <rPr>
            <b/>
            <sz val="9"/>
            <color indexed="81"/>
            <rFont val="Tahoma"/>
            <family val="2"/>
          </rPr>
          <t>KLEIN Theo:</t>
        </r>
        <r>
          <rPr>
            <sz val="9"/>
            <color indexed="81"/>
            <rFont val="Tahoma"/>
            <family val="2"/>
          </rPr>
          <t xml:space="preserve">
Source : candidature AAP 2019</t>
        </r>
      </text>
    </comment>
    <comment ref="AX59" authorId="0" shapeId="0" xr:uid="{00000000-0006-0000-0100-000085000000}">
      <text>
        <r>
          <rPr>
            <b/>
            <sz val="9"/>
            <color indexed="81"/>
            <rFont val="Tahoma"/>
            <family val="2"/>
          </rPr>
          <t>KLEIN Theo:</t>
        </r>
        <r>
          <rPr>
            <sz val="9"/>
            <color indexed="81"/>
            <rFont val="Tahoma"/>
            <family val="2"/>
          </rPr>
          <t xml:space="preserve">
Source : dossier de candidature AAP 2019</t>
        </r>
      </text>
    </comment>
    <comment ref="AV60" authorId="0" shapeId="0" xr:uid="{00000000-0006-0000-0100-000086000000}">
      <text>
        <r>
          <rPr>
            <b/>
            <sz val="9"/>
            <color indexed="81"/>
            <rFont val="Tahoma"/>
            <family val="2"/>
          </rPr>
          <t>KLEIN Theo:</t>
        </r>
        <r>
          <rPr>
            <sz val="9"/>
            <color indexed="81"/>
            <rFont val="Tahoma"/>
            <family val="2"/>
          </rPr>
          <t xml:space="preserve">
Source : R. Le Boursicot (extraction 24/01/2020) - AP 2019</t>
        </r>
      </text>
    </comment>
    <comment ref="AW60" authorId="0" shapeId="0" xr:uid="{00000000-0006-0000-0100-000087000000}">
      <text>
        <r>
          <rPr>
            <b/>
            <sz val="9"/>
            <color indexed="81"/>
            <rFont val="Tahoma"/>
            <family val="2"/>
          </rPr>
          <t>KLEIN Theo:</t>
        </r>
        <r>
          <rPr>
            <sz val="9"/>
            <color indexed="81"/>
            <rFont val="Tahoma"/>
            <family val="2"/>
          </rPr>
          <t xml:space="preserve">
Source : candidature AAP 2019</t>
        </r>
      </text>
    </comment>
    <comment ref="AX60" authorId="0" shapeId="0" xr:uid="{00000000-0006-0000-0100-000088000000}">
      <text>
        <r>
          <rPr>
            <b/>
            <sz val="9"/>
            <color indexed="81"/>
            <rFont val="Tahoma"/>
            <family val="2"/>
          </rPr>
          <t>KLEIN Theo:</t>
        </r>
        <r>
          <rPr>
            <sz val="9"/>
            <color indexed="81"/>
            <rFont val="Tahoma"/>
            <family val="2"/>
          </rPr>
          <t xml:space="preserve">
Souce : DRIEE (extraction Romain LE BOURSICOT 9/10/2019)</t>
        </r>
      </text>
    </comment>
    <comment ref="AV61" authorId="0" shapeId="0" xr:uid="{00000000-0006-0000-0100-000089000000}">
      <text>
        <r>
          <rPr>
            <b/>
            <sz val="9"/>
            <color indexed="81"/>
            <rFont val="Tahoma"/>
            <family val="2"/>
          </rPr>
          <t>KLEIN Theo:</t>
        </r>
        <r>
          <rPr>
            <sz val="9"/>
            <color indexed="81"/>
            <rFont val="Tahoma"/>
            <family val="2"/>
          </rPr>
          <t xml:space="preserve">
Source : R. Le Boursicot (extraction 24/01/2020) - AP 2019</t>
        </r>
      </text>
    </comment>
    <comment ref="AW61" authorId="0" shapeId="0" xr:uid="{00000000-0006-0000-0100-00008A000000}">
      <text>
        <r>
          <rPr>
            <b/>
            <sz val="9"/>
            <color indexed="81"/>
            <rFont val="Tahoma"/>
            <family val="2"/>
          </rPr>
          <t>KLEIN Theo:</t>
        </r>
        <r>
          <rPr>
            <sz val="9"/>
            <color indexed="81"/>
            <rFont val="Tahoma"/>
            <family val="2"/>
          </rPr>
          <t xml:space="preserve">
Source : candidature AAP 2019</t>
        </r>
      </text>
    </comment>
    <comment ref="AX61" authorId="0" shapeId="0" xr:uid="{00000000-0006-0000-0100-00008B000000}">
      <text>
        <r>
          <rPr>
            <b/>
            <sz val="9"/>
            <color indexed="81"/>
            <rFont val="Tahoma"/>
            <family val="2"/>
          </rPr>
          <t>KLEIN Theo:</t>
        </r>
        <r>
          <rPr>
            <sz val="9"/>
            <color indexed="81"/>
            <rFont val="Tahoma"/>
            <family val="2"/>
          </rPr>
          <t xml:space="preserve">
Souce : DRIEE (extraction Romain LE BOURSICOT 9/10/2019)</t>
        </r>
      </text>
    </comment>
    <comment ref="V62" authorId="0" shapeId="0" xr:uid="{00000000-0006-0000-0100-00008C000000}">
      <text>
        <r>
          <rPr>
            <b/>
            <sz val="9"/>
            <color indexed="81"/>
            <rFont val="Tahoma"/>
            <family val="2"/>
          </rPr>
          <t>KLEIN Theo:</t>
        </r>
        <r>
          <rPr>
            <sz val="9"/>
            <color indexed="81"/>
            <rFont val="Tahoma"/>
            <family val="2"/>
          </rPr>
          <t xml:space="preserve">
Consultés : Envitec, Hitachi, Biogasplus</t>
        </r>
      </text>
    </comment>
    <comment ref="AV62" authorId="0" shapeId="0" xr:uid="{00000000-0006-0000-0100-00008D000000}">
      <text>
        <r>
          <rPr>
            <b/>
            <sz val="9"/>
            <color indexed="81"/>
            <rFont val="Tahoma"/>
            <family val="2"/>
          </rPr>
          <t>KLEIN Theo:</t>
        </r>
        <r>
          <rPr>
            <sz val="9"/>
            <color indexed="81"/>
            <rFont val="Tahoma"/>
            <family val="2"/>
          </rPr>
          <t xml:space="preserve">
Source : R. Le Boursicot (extraction 24/01/2020) - AP 2019</t>
        </r>
      </text>
    </comment>
    <comment ref="AW62" authorId="0" shapeId="0" xr:uid="{00000000-0006-0000-0100-00008E000000}">
      <text>
        <r>
          <rPr>
            <b/>
            <sz val="9"/>
            <color indexed="81"/>
            <rFont val="Tahoma"/>
            <family val="2"/>
          </rPr>
          <t>KLEIN Theo:</t>
        </r>
        <r>
          <rPr>
            <sz val="9"/>
            <color indexed="81"/>
            <rFont val="Tahoma"/>
            <family val="2"/>
          </rPr>
          <t xml:space="preserve">
Source : candidature AAP 2019</t>
        </r>
      </text>
    </comment>
    <comment ref="AX62" authorId="0" shapeId="0" xr:uid="{00000000-0006-0000-0100-00008F000000}">
      <text>
        <r>
          <rPr>
            <b/>
            <sz val="9"/>
            <color indexed="81"/>
            <rFont val="Tahoma"/>
            <family val="2"/>
          </rPr>
          <t>KLEIN Theo:</t>
        </r>
        <r>
          <rPr>
            <sz val="9"/>
            <color indexed="81"/>
            <rFont val="Tahoma"/>
            <family val="2"/>
          </rPr>
          <t xml:space="preserve">
Souce : DRIEE (extraction Romain LE BOURSICOT 9/10/2019)</t>
        </r>
      </text>
    </comment>
    <comment ref="AW63" authorId="0" shapeId="0" xr:uid="{00000000-0006-0000-0100-000090000000}">
      <text>
        <r>
          <rPr>
            <b/>
            <sz val="9"/>
            <color indexed="81"/>
            <rFont val="Tahoma"/>
            <family val="2"/>
          </rPr>
          <t>KLEIN Theo:</t>
        </r>
        <r>
          <rPr>
            <sz val="9"/>
            <color indexed="81"/>
            <rFont val="Tahoma"/>
            <family val="2"/>
          </rPr>
          <t xml:space="preserve">
Source : candidature AAP 2019</t>
        </r>
      </text>
    </comment>
    <comment ref="AX63" authorId="0" shapeId="0" xr:uid="{00000000-0006-0000-0100-000091000000}">
      <text>
        <r>
          <rPr>
            <b/>
            <sz val="9"/>
            <color indexed="81"/>
            <rFont val="Tahoma"/>
            <family val="2"/>
          </rPr>
          <t>KLEIN Theo:</t>
        </r>
        <r>
          <rPr>
            <sz val="9"/>
            <color indexed="81"/>
            <rFont val="Tahoma"/>
            <family val="2"/>
          </rPr>
          <t xml:space="preserve">
Source : Dossier de candidature AAP 2019</t>
        </r>
      </text>
    </comment>
    <comment ref="AV64" authorId="0" shapeId="0" xr:uid="{00000000-0006-0000-0100-000092000000}">
      <text>
        <r>
          <rPr>
            <b/>
            <sz val="9"/>
            <color indexed="81"/>
            <rFont val="Tahoma"/>
            <family val="2"/>
          </rPr>
          <t>KLEIN Theo:</t>
        </r>
        <r>
          <rPr>
            <sz val="9"/>
            <color indexed="81"/>
            <rFont val="Tahoma"/>
            <family val="2"/>
          </rPr>
          <t xml:space="preserve">
Source : R. Le Boursicot (extraction 24/01/2020) - AP 2019</t>
        </r>
      </text>
    </comment>
    <comment ref="AW64" authorId="0" shapeId="0" xr:uid="{00000000-0006-0000-0100-000093000000}">
      <text>
        <r>
          <rPr>
            <b/>
            <sz val="9"/>
            <color indexed="81"/>
            <rFont val="Tahoma"/>
            <family val="2"/>
          </rPr>
          <t>KLEIN Theo:</t>
        </r>
        <r>
          <rPr>
            <sz val="9"/>
            <color indexed="81"/>
            <rFont val="Tahoma"/>
            <family val="2"/>
          </rPr>
          <t xml:space="preserve">
Source : candidature AAP 2019</t>
        </r>
      </text>
    </comment>
    <comment ref="AX64" authorId="0" shapeId="0" xr:uid="{00000000-0006-0000-0100-000094000000}">
      <text>
        <r>
          <rPr>
            <b/>
            <sz val="9"/>
            <color indexed="81"/>
            <rFont val="Tahoma"/>
            <family val="2"/>
          </rPr>
          <t>KLEIN Theo:</t>
        </r>
        <r>
          <rPr>
            <sz val="9"/>
            <color indexed="81"/>
            <rFont val="Tahoma"/>
            <family val="2"/>
          </rPr>
          <t xml:space="preserve">
Souce : DRIEE (extraction Romain LE BOURSICOT 9/10/2019)</t>
        </r>
      </text>
    </comment>
    <comment ref="AV65" authorId="0" shapeId="0" xr:uid="{00000000-0006-0000-0100-000095000000}">
      <text>
        <r>
          <rPr>
            <b/>
            <sz val="9"/>
            <color indexed="81"/>
            <rFont val="Tahoma"/>
            <family val="2"/>
          </rPr>
          <t>KLEIN Theo:</t>
        </r>
        <r>
          <rPr>
            <sz val="9"/>
            <color indexed="81"/>
            <rFont val="Tahoma"/>
            <family val="2"/>
          </rPr>
          <t xml:space="preserve">
Source : R. Le Boursicot (extraction 24/01/2020) - AP 2019</t>
        </r>
      </text>
    </comment>
    <comment ref="AW65" authorId="0" shapeId="0" xr:uid="{00000000-0006-0000-0100-000096000000}">
      <text>
        <r>
          <rPr>
            <b/>
            <sz val="9"/>
            <color indexed="81"/>
            <rFont val="Tahoma"/>
            <family val="2"/>
          </rPr>
          <t>KLEIN Theo:</t>
        </r>
        <r>
          <rPr>
            <sz val="9"/>
            <color indexed="81"/>
            <rFont val="Tahoma"/>
            <family val="2"/>
          </rPr>
          <t xml:space="preserve">
Source : candidature AAP 2019</t>
        </r>
      </text>
    </comment>
    <comment ref="AX65" authorId="0" shapeId="0" xr:uid="{00000000-0006-0000-0100-000097000000}">
      <text>
        <r>
          <rPr>
            <b/>
            <sz val="9"/>
            <color indexed="81"/>
            <rFont val="Tahoma"/>
            <family val="2"/>
          </rPr>
          <t>KLEIN Theo:</t>
        </r>
        <r>
          <rPr>
            <sz val="9"/>
            <color indexed="81"/>
            <rFont val="Tahoma"/>
            <family val="2"/>
          </rPr>
          <t xml:space="preserve">
Souce : DRIEE (extraction Romain LE BOURSICOT 9/10/2019)</t>
        </r>
      </text>
    </comment>
    <comment ref="V66" authorId="0" shapeId="0" xr:uid="{00000000-0006-0000-0100-000098000000}">
      <text>
        <r>
          <rPr>
            <b/>
            <sz val="9"/>
            <color indexed="81"/>
            <rFont val="Tahoma"/>
            <family val="2"/>
          </rPr>
          <t>KLEIN Theo:</t>
        </r>
        <r>
          <rPr>
            <sz val="9"/>
            <color indexed="81"/>
            <rFont val="Tahoma"/>
            <family val="2"/>
          </rPr>
          <t xml:space="preserve">
Consultés : ARKOLIA – BIOCONSTRUCT – EnviTec Biogas – AGROGAZ – Biogaz PlanET</t>
        </r>
      </text>
    </comment>
    <comment ref="AV66" authorId="0" shapeId="0" xr:uid="{00000000-0006-0000-0100-000099000000}">
      <text>
        <r>
          <rPr>
            <b/>
            <sz val="9"/>
            <color indexed="81"/>
            <rFont val="Tahoma"/>
            <family val="2"/>
          </rPr>
          <t>KLEIN Theo:</t>
        </r>
        <r>
          <rPr>
            <sz val="9"/>
            <color indexed="81"/>
            <rFont val="Tahoma"/>
            <family val="2"/>
          </rPr>
          <t xml:space="preserve">
Source : R. Le Boursicot (extraction 24/01/2020) - AP 2019</t>
        </r>
      </text>
    </comment>
    <comment ref="AW66" authorId="0" shapeId="0" xr:uid="{00000000-0006-0000-0100-00009A000000}">
      <text>
        <r>
          <rPr>
            <b/>
            <sz val="9"/>
            <color indexed="81"/>
            <rFont val="Tahoma"/>
            <family val="2"/>
          </rPr>
          <t>KLEIN Theo:</t>
        </r>
        <r>
          <rPr>
            <sz val="9"/>
            <color indexed="81"/>
            <rFont val="Tahoma"/>
            <family val="2"/>
          </rPr>
          <t xml:space="preserve">
Source : candidature AAP 2019</t>
        </r>
      </text>
    </comment>
    <comment ref="AX66" authorId="0" shapeId="0" xr:uid="{00000000-0006-0000-0100-00009B000000}">
      <text>
        <r>
          <rPr>
            <b/>
            <sz val="9"/>
            <color indexed="81"/>
            <rFont val="Tahoma"/>
            <family val="2"/>
          </rPr>
          <t>KLEIN Theo:</t>
        </r>
        <r>
          <rPr>
            <sz val="9"/>
            <color indexed="81"/>
            <rFont val="Tahoma"/>
            <family val="2"/>
          </rPr>
          <t xml:space="preserve">
Souce : DRIEE (extraction Romain LE BOURSICOT 9/10/2019)</t>
        </r>
      </text>
    </comment>
    <comment ref="V67" authorId="0" shapeId="0" xr:uid="{00000000-0006-0000-0100-00009C000000}">
      <text>
        <r>
          <rPr>
            <b/>
            <sz val="9"/>
            <color indexed="81"/>
            <rFont val="Tahoma"/>
            <family val="2"/>
          </rPr>
          <t>KLEIN Theo:</t>
        </r>
        <r>
          <rPr>
            <sz val="9"/>
            <color indexed="81"/>
            <rFont val="Tahoma"/>
            <family val="2"/>
          </rPr>
          <t xml:space="preserve">
Appel d’offre de fin septembre à octobre 2019 de l’Agence Noel (AES Dana, EnVitec Biogas, HZI, Planet Biogaz, agriKomp, Agrogaz, BiogasPlus, BTS Biogaz, BioConstruct, Méthalac</t>
        </r>
      </text>
    </comment>
    <comment ref="AV67" authorId="0" shapeId="0" xr:uid="{00000000-0006-0000-0100-00009D000000}">
      <text>
        <r>
          <rPr>
            <b/>
            <sz val="9"/>
            <color indexed="81"/>
            <rFont val="Tahoma"/>
            <family val="2"/>
          </rPr>
          <t>KLEIN Theo:</t>
        </r>
        <r>
          <rPr>
            <sz val="9"/>
            <color indexed="81"/>
            <rFont val="Tahoma"/>
            <family val="2"/>
          </rPr>
          <t xml:space="preserve">
Source : R. Le Boursicot (extraction 24/01/2020) - AP 2019</t>
        </r>
      </text>
    </comment>
    <comment ref="AW67" authorId="0" shapeId="0" xr:uid="{00000000-0006-0000-0100-00009E000000}">
      <text>
        <r>
          <rPr>
            <b/>
            <sz val="9"/>
            <color indexed="81"/>
            <rFont val="Tahoma"/>
            <family val="2"/>
          </rPr>
          <t>KLEIN Theo:</t>
        </r>
        <r>
          <rPr>
            <sz val="9"/>
            <color indexed="81"/>
            <rFont val="Tahoma"/>
            <family val="2"/>
          </rPr>
          <t xml:space="preserve">
Source : candidature AAP 2019</t>
        </r>
      </text>
    </comment>
    <comment ref="AX67" authorId="0" shapeId="0" xr:uid="{00000000-0006-0000-0100-00009F000000}">
      <text>
        <r>
          <rPr>
            <b/>
            <sz val="9"/>
            <color indexed="81"/>
            <rFont val="Tahoma"/>
            <family val="2"/>
          </rPr>
          <t>KLEIN Theo:</t>
        </r>
        <r>
          <rPr>
            <sz val="9"/>
            <color indexed="81"/>
            <rFont val="Tahoma"/>
            <family val="2"/>
          </rPr>
          <t xml:space="preserve">
Souce : DRIEE (extraction Romain LE BOURSICOT 9/10/2019)</t>
        </r>
      </text>
    </comment>
    <comment ref="AW68" authorId="0" shapeId="0" xr:uid="{00000000-0006-0000-0100-0000A0000000}">
      <text>
        <r>
          <rPr>
            <b/>
            <sz val="9"/>
            <color indexed="81"/>
            <rFont val="Tahoma"/>
            <family val="2"/>
          </rPr>
          <t>KLEIN Theo:</t>
        </r>
        <r>
          <rPr>
            <sz val="9"/>
            <color indexed="81"/>
            <rFont val="Tahoma"/>
            <family val="2"/>
          </rPr>
          <t xml:space="preserve">
Source : candidature AAP 2019</t>
        </r>
      </text>
    </comment>
    <comment ref="AX68" authorId="0" shapeId="0" xr:uid="{00000000-0006-0000-0100-0000A1000000}">
      <text>
        <r>
          <rPr>
            <b/>
            <sz val="9"/>
            <color indexed="81"/>
            <rFont val="Tahoma"/>
            <family val="2"/>
          </rPr>
          <t>KLEIN Theo:</t>
        </r>
        <r>
          <rPr>
            <sz val="9"/>
            <color indexed="81"/>
            <rFont val="Tahoma"/>
            <family val="2"/>
          </rPr>
          <t xml:space="preserve">
Source : dossier de candidature AAP 2019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KLEIN Theo</author>
  </authors>
  <commentList>
    <comment ref="C1" authorId="0" shapeId="0" xr:uid="{00000000-0006-0000-0400-000001000000}">
      <text>
        <r>
          <rPr>
            <b/>
            <sz val="9"/>
            <color indexed="81"/>
            <rFont val="Tahoma"/>
            <family val="2"/>
          </rPr>
          <t>KLEIN Theo:</t>
        </r>
        <r>
          <rPr>
            <sz val="9"/>
            <color indexed="81"/>
            <rFont val="Tahoma"/>
            <family val="2"/>
          </rPr>
          <t xml:space="preserve">
cf. Rubrique "Identifiant" de la feuille "Unités"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KLEIN Theo</author>
  </authors>
  <commentList>
    <comment ref="C1" authorId="0" shapeId="0" xr:uid="{00000000-0006-0000-0500-000001000000}">
      <text>
        <r>
          <rPr>
            <b/>
            <sz val="9"/>
            <color indexed="81"/>
            <rFont val="Tahoma"/>
            <family val="2"/>
          </rPr>
          <t>KLEIN Theo:</t>
        </r>
        <r>
          <rPr>
            <sz val="9"/>
            <color indexed="81"/>
            <rFont val="Tahoma"/>
            <family val="2"/>
          </rPr>
          <t xml:space="preserve">
cf. Rubrique "Identifiant" de la feuille "Unités"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KLEIN Theo</author>
  </authors>
  <commentList>
    <comment ref="E1" authorId="0" shapeId="0" xr:uid="{00000000-0006-0000-0600-000001000000}">
      <text>
        <r>
          <rPr>
            <b/>
            <sz val="9"/>
            <color indexed="81"/>
            <rFont val="Tahoma"/>
            <family val="2"/>
          </rPr>
          <t>KLEIN Theo:</t>
        </r>
        <r>
          <rPr>
            <sz val="9"/>
            <color indexed="81"/>
            <rFont val="Tahoma"/>
            <family val="2"/>
          </rPr>
          <t xml:space="preserve">
cf. Rubrique "Identifiant" de la feuille "Unités"</t>
        </r>
      </text>
    </comment>
  </commentList>
</comments>
</file>

<file path=xl/sharedStrings.xml><?xml version="1.0" encoding="utf-8"?>
<sst xmlns="http://schemas.openxmlformats.org/spreadsheetml/2006/main" count="3353" uniqueCount="2069">
  <si>
    <t>Entrants</t>
  </si>
  <si>
    <t>Commentaire</t>
  </si>
  <si>
    <t>Déchets verts</t>
  </si>
  <si>
    <t>Huiles alimentaires usagées (HAU)</t>
  </si>
  <si>
    <t>Implantation de l'unité</t>
  </si>
  <si>
    <t>Financements</t>
  </si>
  <si>
    <t>Administration</t>
  </si>
  <si>
    <t>Unité de méthanisation</t>
  </si>
  <si>
    <t>Date de mise à jour</t>
  </si>
  <si>
    <t>Nom du modificateur</t>
  </si>
  <si>
    <t>Depart.</t>
  </si>
  <si>
    <t>Code INSEE</t>
  </si>
  <si>
    <t>Exploitant</t>
  </si>
  <si>
    <t>Activités</t>
  </si>
  <si>
    <t>Contacts</t>
  </si>
  <si>
    <t>Mails</t>
  </si>
  <si>
    <t>Site internet du projet</t>
  </si>
  <si>
    <t>Code SIRET</t>
  </si>
  <si>
    <t>Code SINOE</t>
  </si>
  <si>
    <t>Commentaires</t>
  </si>
  <si>
    <t>Procédé</t>
  </si>
  <si>
    <t>En fonctionnement</t>
  </si>
  <si>
    <t>SAS</t>
  </si>
  <si>
    <t>SARL</t>
  </si>
  <si>
    <t>GAEC</t>
  </si>
  <si>
    <t>En cours de construction</t>
  </si>
  <si>
    <t>SEM</t>
  </si>
  <si>
    <t>Assainissement eaux</t>
  </si>
  <si>
    <t>Voie sèche continue</t>
  </si>
  <si>
    <t>EARL</t>
  </si>
  <si>
    <t>Commentaires généraux</t>
  </si>
  <si>
    <t>Suivi des modifications</t>
  </si>
  <si>
    <t>Code SANDRE</t>
  </si>
  <si>
    <t>Commune</t>
  </si>
  <si>
    <t>Descriptif modification</t>
  </si>
  <si>
    <t>Acteurs impliqués</t>
  </si>
  <si>
    <t>Liste des matières</t>
  </si>
  <si>
    <t>Unités</t>
  </si>
  <si>
    <t>Liste des activités</t>
  </si>
  <si>
    <t>Agriculture</t>
  </si>
  <si>
    <t>Traitement des déchets</t>
  </si>
  <si>
    <t>Mixte</t>
  </si>
  <si>
    <t>Industrie</t>
  </si>
  <si>
    <t>Téléphones</t>
  </si>
  <si>
    <t>Bureau d'études technique (BET) / Assistant à Maitrise d'Ouvrage (AMO)</t>
  </si>
  <si>
    <t>Constructeur / Installateur</t>
  </si>
  <si>
    <t>Type structure (raison sociale)</t>
  </si>
  <si>
    <t>Liste des types de structure</t>
  </si>
  <si>
    <t>SA</t>
  </si>
  <si>
    <t>Exploitation agricole à responsabilité limitée</t>
  </si>
  <si>
    <t>Société anonyme</t>
  </si>
  <si>
    <t>Groupement agricole d'exploitation en commun</t>
  </si>
  <si>
    <t>Société à responsabilité limitée</t>
  </si>
  <si>
    <t>Société d'économie mixte</t>
  </si>
  <si>
    <t>Société par actions simplifiées</t>
  </si>
  <si>
    <t>SCP</t>
  </si>
  <si>
    <t>Société civile professionnelle</t>
  </si>
  <si>
    <t>Société coopérative de production</t>
  </si>
  <si>
    <t>Société coopérative d’intérêt collectif</t>
  </si>
  <si>
    <t>SCOP</t>
  </si>
  <si>
    <t>SCIP</t>
  </si>
  <si>
    <t>EURL</t>
  </si>
  <si>
    <t>Entreprise unipersonnelle à responsabilité limitée</t>
  </si>
  <si>
    <t>TRAVAUX - Subvention Région</t>
  </si>
  <si>
    <t>ÉTUDES - TOTAL</t>
  </si>
  <si>
    <t>ÉTUDES - Subvention Région</t>
  </si>
  <si>
    <t>ÉTUDES - Subvention ADEME</t>
  </si>
  <si>
    <t>TRAVAUX - Investissement subventionnable Région</t>
  </si>
  <si>
    <t>TRAVAUX - Investissement subventionnable ADEME</t>
  </si>
  <si>
    <t>TRAVAUX - Subvention ADEME</t>
  </si>
  <si>
    <t>TRAVAUX - Autre subvention</t>
  </si>
  <si>
    <t>TRAVAUX - Total subvention</t>
  </si>
  <si>
    <t>Année</t>
  </si>
  <si>
    <t>Liste des Régimes de classement des ICPE</t>
  </si>
  <si>
    <t>Déclaration (D)</t>
  </si>
  <si>
    <t>Autorisation (A)</t>
  </si>
  <si>
    <t>Enregistrement (E)</t>
  </si>
  <si>
    <t>&lt; 30 t/j</t>
  </si>
  <si>
    <t>Capacités autorisées (Rubrique ICPE 2781)</t>
  </si>
  <si>
    <t>entre 30 et 100 t/j</t>
  </si>
  <si>
    <t>&gt; 100 t/j</t>
  </si>
  <si>
    <t>Liste des types d'unités de production de biogaz</t>
  </si>
  <si>
    <t>A la ferme avec déchets alimentaires</t>
  </si>
  <si>
    <t>A la ferme sans déchets alimentaires</t>
  </si>
  <si>
    <t>Biodéchets</t>
  </si>
  <si>
    <t xml:space="preserve">Déchets alimentaires et assimilés </t>
  </si>
  <si>
    <t>Territoriale avec déchets alimentaires</t>
  </si>
  <si>
    <t>Territoriale sans déchets alimentaires</t>
  </si>
  <si>
    <t>Type</t>
  </si>
  <si>
    <t>Liste de procédés</t>
  </si>
  <si>
    <t>Voie sèche discontinue</t>
  </si>
  <si>
    <t>Année de mise en service</t>
  </si>
  <si>
    <t>État de l'unité</t>
  </si>
  <si>
    <t>Liste des états de l'unité</t>
  </si>
  <si>
    <t>A l'étude</t>
  </si>
  <si>
    <t>Type d’intrant</t>
  </si>
  <si>
    <t>Distance d’approvisionnement (km)</t>
  </si>
  <si>
    <t>Région d’origine</t>
  </si>
  <si>
    <t>Source</t>
  </si>
  <si>
    <t>Liste des Régions</t>
  </si>
  <si>
    <t>Auvergne-Rhône-Alpes</t>
  </si>
  <si>
    <t>Bourgogne-Franche-Comté</t>
  </si>
  <si>
    <t>Bretagne</t>
  </si>
  <si>
    <t>Centre-Val de Loire</t>
  </si>
  <si>
    <t>Grand Est</t>
  </si>
  <si>
    <t>Hauts-de-France</t>
  </si>
  <si>
    <t>Île-de-France</t>
  </si>
  <si>
    <t>Normandie</t>
  </si>
  <si>
    <t>Nouvelle-Aquitaine</t>
  </si>
  <si>
    <t>Occitanie</t>
  </si>
  <si>
    <t>Pays de la Loire</t>
  </si>
  <si>
    <t>Provence-Alpes-Côte d'Azur</t>
  </si>
  <si>
    <t>Corse</t>
  </si>
  <si>
    <t>Hors France métropolitaine</t>
  </si>
  <si>
    <t>Station d'épuration des eaux usées (STEP)</t>
  </si>
  <si>
    <t>Installations de stockage de déchets non dangereux (ISDND)</t>
  </si>
  <si>
    <t>Type de digestat</t>
  </si>
  <si>
    <t>Type service de destination</t>
  </si>
  <si>
    <t>Commune de destination</t>
  </si>
  <si>
    <t>Masse (t MB)</t>
  </si>
  <si>
    <t>Surface d’épandage (Ha)</t>
  </si>
  <si>
    <t>Sortant - Valorisation agronomique</t>
  </si>
  <si>
    <t>Brut</t>
  </si>
  <si>
    <t>Liquide</t>
  </si>
  <si>
    <t>Solide</t>
  </si>
  <si>
    <t>Département de destination</t>
  </si>
  <si>
    <t>Distance de destination (km)</t>
  </si>
  <si>
    <t>Liste des types de digestat</t>
  </si>
  <si>
    <t>Incinération</t>
  </si>
  <si>
    <t>Stockage ISDND</t>
  </si>
  <si>
    <t>Composition des digestats (concentration NPK)</t>
  </si>
  <si>
    <t>Production de biogaz  - énergie primaire (MWh)</t>
  </si>
  <si>
    <t>Type de valorisation</t>
  </si>
  <si>
    <t>Capacité réservée par les gestionnaires des réseaux en Nm3/h</t>
  </si>
  <si>
    <t>Liste des types de valorisation énergétique</t>
  </si>
  <si>
    <t>Chaleur</t>
  </si>
  <si>
    <t>Cogénération</t>
  </si>
  <si>
    <t>Injection GRDF</t>
  </si>
  <si>
    <t>Injection GRTgaz</t>
  </si>
  <si>
    <t>Carburant</t>
  </si>
  <si>
    <t>Aucune</t>
  </si>
  <si>
    <t>Injection moyenne biométhane (Nm3/h)</t>
  </si>
  <si>
    <t>Chaleur produite (MWh)</t>
  </si>
  <si>
    <t>Chaleur vendue (MWh)</t>
  </si>
  <si>
    <t>Chaleur autoconsommée (MWh)</t>
  </si>
  <si>
    <t>Electricité produite (MWh)</t>
  </si>
  <si>
    <t>Electricité vendue (MWh)</t>
  </si>
  <si>
    <t>Electricité autoconsommée (MWh)</t>
  </si>
  <si>
    <t>Carburant vendu (MWh/an)</t>
  </si>
  <si>
    <t>Autres</t>
  </si>
  <si>
    <t>Cultures dédiées cultivées à titre de culture principale</t>
  </si>
  <si>
    <t>Résidus ou déchets végétaux d’autres agro industries</t>
  </si>
  <si>
    <t>Autres résidus ou déchets organiques d’autres agro industries</t>
  </si>
  <si>
    <t>Boues urbaines ou industrielles</t>
  </si>
  <si>
    <t>Boues d’industries agro-alimentaires</t>
  </si>
  <si>
    <t>Déchets graisseux de la restauration</t>
  </si>
  <si>
    <t>Déchets de Cuisines et de Tables (DCT) triés à la source</t>
  </si>
  <si>
    <t>Fraction Fermentescible des Ordures Ménagères (FFOM) issues d’un Traitement Mécano-Biologique (TMB)</t>
  </si>
  <si>
    <t>Déchets agricoles</t>
  </si>
  <si>
    <t>Tontes, feuilles, …</t>
  </si>
  <si>
    <t>Chanvre</t>
  </si>
  <si>
    <t>Liste des types de services de traitement/valorisation des digestats</t>
  </si>
  <si>
    <t>Issus de silo</t>
  </si>
  <si>
    <t>Autres résidus ou déchets végétaux des industries agro-alimentaires</t>
  </si>
  <si>
    <t>Fumiers-lisiers d'élevage</t>
  </si>
  <si>
    <t>Flux très spécifique de l’IDF et statut réglementaire particulier</t>
  </si>
  <si>
    <t>Nom de la Maitrise d'Ouvrage</t>
  </si>
  <si>
    <t>Code Postal</t>
  </si>
  <si>
    <t>Collectivité</t>
  </si>
  <si>
    <t>Identifiant</t>
  </si>
  <si>
    <t>ÉTUDES - Autre Subvention</t>
  </si>
  <si>
    <t>ÉTUDES - Total subventions</t>
  </si>
  <si>
    <t>TRAVAUX - date du vote Région</t>
  </si>
  <si>
    <t>TRAVAUX - date du vote ADEME</t>
  </si>
  <si>
    <t>Lauréat AAP régional - session concernée</t>
  </si>
  <si>
    <t>Lauréat AAP régional - année d'attribution</t>
  </si>
  <si>
    <t>Capacité maximale d'injection (Cmax) annoncée dans l'attestation préfectorale en Nm3/h</t>
  </si>
  <si>
    <t>Voie liquide</t>
  </si>
  <si>
    <t>Masse (t MB sauf boues de STEP en t MS)</t>
  </si>
  <si>
    <t>Pailles, fanes… = ce qui ne sort pas de l’exploitation agricole</t>
  </si>
  <si>
    <t>Fumiers équins</t>
  </si>
  <si>
    <t>Cultures intermédiaires à vocation énergétique (CIVE)</t>
  </si>
  <si>
    <t>Menues pailles</t>
  </si>
  <si>
    <t>Autres résidus de culture</t>
  </si>
  <si>
    <t>Herbes - fauchages de prairies</t>
  </si>
  <si>
    <t>Pulpes de betteraves</t>
  </si>
  <si>
    <t>Autres résidus ou déchets d'industries</t>
  </si>
  <si>
    <t>Epandage avec plan d'épandage</t>
  </si>
  <si>
    <t>Epandage sans plan d'épandage</t>
  </si>
  <si>
    <t xml:space="preserve">Digestat composté </t>
  </si>
  <si>
    <t>Quantité de biogaz torché (MWh/an)</t>
  </si>
  <si>
    <t>Quantité de biogaz torché (en Nm3/an)</t>
  </si>
  <si>
    <t>Autre code</t>
  </si>
  <si>
    <t>Code Métha</t>
  </si>
  <si>
    <t>Nom de l'unité</t>
  </si>
  <si>
    <t>Organismes avec droits d'écriture sur le document</t>
  </si>
  <si>
    <t>Conseil Régional</t>
  </si>
  <si>
    <t>ADEME</t>
  </si>
  <si>
    <t>Théo Klein</t>
  </si>
  <si>
    <t>Séverine Ducottet</t>
  </si>
  <si>
    <t>Jean-Marie Chaumel</t>
  </si>
  <si>
    <t>severine.ducottet@iledefrance.fr</t>
  </si>
  <si>
    <t>theo.klein@institutparisregion.fr</t>
  </si>
  <si>
    <t>jean-marie.chaumel@ademe.fr</t>
  </si>
  <si>
    <t>AREC (Institut Paris Region)</t>
  </si>
  <si>
    <t>C. Florette</t>
  </si>
  <si>
    <t>modif 4 (financement)</t>
  </si>
  <si>
    <t>L.Guy</t>
  </si>
  <si>
    <t>modif 2 (données administratives)</t>
  </si>
  <si>
    <t>C. Chou</t>
  </si>
  <si>
    <t>modif 3 (valo engtq)</t>
  </si>
  <si>
    <t>modif 2 (valo engtq)</t>
  </si>
  <si>
    <t>modif 3 (coordonnées et investissement)</t>
  </si>
  <si>
    <t>modif 4 (valo engtq)</t>
  </si>
  <si>
    <t>S. Ducottet</t>
  </si>
  <si>
    <t>Marc Boitel</t>
  </si>
  <si>
    <t>première insertion</t>
  </si>
  <si>
    <t>modif 4 (financement étude et procédé)</t>
  </si>
  <si>
    <t>modif 2 (contact)</t>
  </si>
  <si>
    <t>modif 1 (données administratives)</t>
  </si>
  <si>
    <t>modif 3 (données administratives et financement)</t>
  </si>
  <si>
    <t>modif 3 (données administratives)</t>
  </si>
  <si>
    <t>modif 3 (financement étude)</t>
  </si>
  <si>
    <t>modif 1 (activité et avancement)</t>
  </si>
  <si>
    <t>Codes INSEE</t>
  </si>
  <si>
    <t>code postal</t>
  </si>
  <si>
    <t>Département</t>
  </si>
  <si>
    <t>Communes</t>
  </si>
  <si>
    <t>ABBÉVILLE-LA-RIVIÈRE</t>
  </si>
  <si>
    <t>ABLEIGES</t>
  </si>
  <si>
    <t>ABLIS</t>
  </si>
  <si>
    <t>ABLON-SUR-SEINE</t>
  </si>
  <si>
    <t>ACHÈRES</t>
  </si>
  <si>
    <t>ACHÈRES-LA-FORÊT</t>
  </si>
  <si>
    <t>ADAINVILLE</t>
  </si>
  <si>
    <t>AIGREMONT</t>
  </si>
  <si>
    <t>AINCOURT</t>
  </si>
  <si>
    <t>ALFORTVILLE</t>
  </si>
  <si>
    <t>ALLAINVILLE</t>
  </si>
  <si>
    <t>AMBLEVILLE</t>
  </si>
  <si>
    <t>AMENUCOURT</t>
  </si>
  <si>
    <t>AMILLIS</t>
  </si>
  <si>
    <t>AMPONVILLE</t>
  </si>
  <si>
    <t>ANDELU</t>
  </si>
  <si>
    <t>ANDILLY</t>
  </si>
  <si>
    <t>ANDRÉSY</t>
  </si>
  <si>
    <t>ANDREZEL</t>
  </si>
  <si>
    <t>ANGERVILLE</t>
  </si>
  <si>
    <t>ANGERVILLIERS</t>
  </si>
  <si>
    <t>ANNET-SUR-MARNE</t>
  </si>
  <si>
    <t>ANTONY</t>
  </si>
  <si>
    <t>ARBONNE-LA-FORÊT</t>
  </si>
  <si>
    <t>ARCUEIL</t>
  </si>
  <si>
    <t>ARGENTEUIL</t>
  </si>
  <si>
    <t>ARGENTIÈRES</t>
  </si>
  <si>
    <t>ARMENTIÈRES-EN-BRIE</t>
  </si>
  <si>
    <t>ARNOUVILLE-LÈS-GONESSE</t>
  </si>
  <si>
    <t>ARNOUVILLE-LÈS-MANTES</t>
  </si>
  <si>
    <t>ARPAJON</t>
  </si>
  <si>
    <t>ARRANCOURT</t>
  </si>
  <si>
    <t>ARRONVILLE</t>
  </si>
  <si>
    <t>ARTHIES</t>
  </si>
  <si>
    <t>ARVILLE</t>
  </si>
  <si>
    <t>ASNIÈRES-SUR-OISE</t>
  </si>
  <si>
    <t>ASNIÈRES-SUR-SEINE</t>
  </si>
  <si>
    <t>ATHIS-MONS</t>
  </si>
  <si>
    <t>ATTAINVILLE</t>
  </si>
  <si>
    <t>AUBEPIERRE-OZOUER-LE-REPOS</t>
  </si>
  <si>
    <t>AUBERGENVILLE</t>
  </si>
  <si>
    <t>AUBERVILLIERS</t>
  </si>
  <si>
    <t>AUFFARGIS</t>
  </si>
  <si>
    <t>AUFFERVILLE</t>
  </si>
  <si>
    <t>AUFFREVILLE-BRASSEUIL</t>
  </si>
  <si>
    <t>AUGERS-EN-BRIE</t>
  </si>
  <si>
    <t>AULNAY-SOUS-BOIS</t>
  </si>
  <si>
    <t>AULNAY-SUR-MAULDRE</t>
  </si>
  <si>
    <t>AULNOY</t>
  </si>
  <si>
    <t>AUTEUIL</t>
  </si>
  <si>
    <t>AUTHON-LA-PLAINE</t>
  </si>
  <si>
    <t>AUTOUILLET</t>
  </si>
  <si>
    <t>AUVERNAUX</t>
  </si>
  <si>
    <t>AUVERS-SAINT-GEORGES</t>
  </si>
  <si>
    <t>AUVERS-SUR-OISE</t>
  </si>
  <si>
    <t>AVERNES</t>
  </si>
  <si>
    <t>AVON</t>
  </si>
  <si>
    <t>AVRAINVILLE</t>
  </si>
  <si>
    <t>BABY</t>
  </si>
  <si>
    <t>BAGNEAUX-SUR-LOING</t>
  </si>
  <si>
    <t>BAGNEUX</t>
  </si>
  <si>
    <t>BAGNOLET</t>
  </si>
  <si>
    <t>BAILLET-EN-FRANCE</t>
  </si>
  <si>
    <t>BAILLY</t>
  </si>
  <si>
    <t>BAILLY-ROMAINVILLIERS</t>
  </si>
  <si>
    <t>BALLAINVILLIERS</t>
  </si>
  <si>
    <t>BALLANCOURT-SUR-ESSONNE</t>
  </si>
  <si>
    <t>BALLOY</t>
  </si>
  <si>
    <t>BANNOST-VILLEGAGNON</t>
  </si>
  <si>
    <t>BANTHELU</t>
  </si>
  <si>
    <t>BARBEY</t>
  </si>
  <si>
    <t>BARBIZON</t>
  </si>
  <si>
    <t>BARCY</t>
  </si>
  <si>
    <t>BASSEVELLE</t>
  </si>
  <si>
    <t>BAULNE</t>
  </si>
  <si>
    <t>BAZAINVILLE</t>
  </si>
  <si>
    <t>BAZEMONT</t>
  </si>
  <si>
    <t>BAZOCHES-LÈS-BRAY</t>
  </si>
  <si>
    <t>BAZOCHES-SUR-GUYONNE</t>
  </si>
  <si>
    <t>BEAUCHAMP</t>
  </si>
  <si>
    <t>BEAUCHERY-SAINT-MARTIN</t>
  </si>
  <si>
    <t>BEAUMONT-DU-GÂTINAIS</t>
  </si>
  <si>
    <t>BEAUMONT-SUR-OISE</t>
  </si>
  <si>
    <t>BEAUTHEIL</t>
  </si>
  <si>
    <t>BEAUVOIR</t>
  </si>
  <si>
    <t>BÉHOUST</t>
  </si>
  <si>
    <t>BELLAY-EN-VEXIN</t>
  </si>
  <si>
    <t>BELLEFONTAINE</t>
  </si>
  <si>
    <t>BELLOT</t>
  </si>
  <si>
    <t>BELLOY-EN-FRANCE</t>
  </si>
  <si>
    <t>BENNECOURT</t>
  </si>
  <si>
    <t>BERNAY-VILBERT</t>
  </si>
  <si>
    <t>BERNES-SUR-OISE</t>
  </si>
  <si>
    <t>BERVILLE</t>
  </si>
  <si>
    <t>BESSANCOURT</t>
  </si>
  <si>
    <t>BÉTHEMONT-LA-FORÊT</t>
  </si>
  <si>
    <t>BETON-BAZOCHES</t>
  </si>
  <si>
    <t>BEYNES</t>
  </si>
  <si>
    <t>BEZALLES</t>
  </si>
  <si>
    <t>BEZONS</t>
  </si>
  <si>
    <t>BIÈVRES</t>
  </si>
  <si>
    <t>BLANDY</t>
  </si>
  <si>
    <t>BLARU</t>
  </si>
  <si>
    <t>BLENNES</t>
  </si>
  <si>
    <t>BOBIGNY</t>
  </si>
  <si>
    <t>BOIGNEVILLE</t>
  </si>
  <si>
    <t>BOINVILLE-EN-MANTOIS</t>
  </si>
  <si>
    <t>BOINVILLE-LE-GAILLARD</t>
  </si>
  <si>
    <t>BOINVILLIERS</t>
  </si>
  <si>
    <t>BOIS-COLOMBES</t>
  </si>
  <si>
    <t>BOIS-D'ARCY</t>
  </si>
  <si>
    <t>BOISDON</t>
  </si>
  <si>
    <t>BOISEMONT</t>
  </si>
  <si>
    <t>BOIS-HERPIN</t>
  </si>
  <si>
    <t>BOIS-LE-ROI</t>
  </si>
  <si>
    <t>BOISSETS</t>
  </si>
  <si>
    <t>BOISSETTES</t>
  </si>
  <si>
    <t>BOISSISE-LA-BERTRAND</t>
  </si>
  <si>
    <t>BOISSISE-LE-ROI</t>
  </si>
  <si>
    <t>BOISSY-AUX-CAILLES</t>
  </si>
  <si>
    <t>BOISSY-L'AILLERIE</t>
  </si>
  <si>
    <t>BOISSY-LA-RIVIÈRE</t>
  </si>
  <si>
    <t>BOISSY-LE-CHÂTEL</t>
  </si>
  <si>
    <t>BOISSY-LE-CUTTÉ</t>
  </si>
  <si>
    <t>BOISSY-LE-SEC</t>
  </si>
  <si>
    <t>BOISSY-MAUVOISIN</t>
  </si>
  <si>
    <t>BOISSY-SAINT-LÉGER</t>
  </si>
  <si>
    <t>BOISSY-SANS-AVOIR</t>
  </si>
  <si>
    <t>BOISSY-SOUS-SAINT-YON</t>
  </si>
  <si>
    <t>BOITRON</t>
  </si>
  <si>
    <t>BOMBON</t>
  </si>
  <si>
    <t>BONDOUFLE</t>
  </si>
  <si>
    <t>BONDY</t>
  </si>
  <si>
    <t>BONNELLES</t>
  </si>
  <si>
    <t>BONNEUIL-EN-FRANCE</t>
  </si>
  <si>
    <t>BONNEUIL-SUR-MARNE</t>
  </si>
  <si>
    <t>BONNIÈRES-SUR-SEINE</t>
  </si>
  <si>
    <t>BOUAFLE</t>
  </si>
  <si>
    <t>BOUFFÉMONT</t>
  </si>
  <si>
    <t>BOUGIVAL</t>
  </si>
  <si>
    <t>BOUGLIGNY</t>
  </si>
  <si>
    <t>BOULANCOURT</t>
  </si>
  <si>
    <t>BOULEURS</t>
  </si>
  <si>
    <t>BOULLAY-LES-TROUX</t>
  </si>
  <si>
    <t>BOULOGNE-BILLANCOURT</t>
  </si>
  <si>
    <t>BOUQUEVAL</t>
  </si>
  <si>
    <t>BOURAY-SUR-JUINE</t>
  </si>
  <si>
    <t>BOURDONNÉ</t>
  </si>
  <si>
    <t>BOURG-LA-REINE</t>
  </si>
  <si>
    <t>BOURRON-MARLOTTE</t>
  </si>
  <si>
    <t>BOUSSY-SAINT-ANTOINE</t>
  </si>
  <si>
    <t>BOUTERVILLIERS</t>
  </si>
  <si>
    <t>BOUTIGNY</t>
  </si>
  <si>
    <t>BOUTIGNY-SUR-ESSONNE</t>
  </si>
  <si>
    <t>BOUVILLE</t>
  </si>
  <si>
    <t>BRANSLES</t>
  </si>
  <si>
    <t>BRAY-ET-LÛ</t>
  </si>
  <si>
    <t>BRAY-SUR-SEINE</t>
  </si>
  <si>
    <t>BRÉANÇON</t>
  </si>
  <si>
    <t>BRÉAU</t>
  </si>
  <si>
    <t>BRÉTIGNY-SUR-ORGE</t>
  </si>
  <si>
    <t>BREUIL-BOIS-ROBERT</t>
  </si>
  <si>
    <t>BREUILLET</t>
  </si>
  <si>
    <t>BREUX-JOUY</t>
  </si>
  <si>
    <t>BRÉVAL</t>
  </si>
  <si>
    <t>BRIE-COMTE-ROBERT</t>
  </si>
  <si>
    <t>BRIÈRES-LES-SCELLÉS</t>
  </si>
  <si>
    <t>BRIGNANCOURT</t>
  </si>
  <si>
    <t>BRIIS-SOUS-FORGES</t>
  </si>
  <si>
    <t>BROU-SUR-CHANTEREINE</t>
  </si>
  <si>
    <t>BROUY</t>
  </si>
  <si>
    <t>BRUEIL-EN-VEXIN</t>
  </si>
  <si>
    <t>BRUNOY</t>
  </si>
  <si>
    <t>BRUYÈRES-LE-CHÂTEL</t>
  </si>
  <si>
    <t>BRUYÈRES-SUR-OISE</t>
  </si>
  <si>
    <t>BRY-SUR-MARNE</t>
  </si>
  <si>
    <t>BUC</t>
  </si>
  <si>
    <t>BUCHELAY</t>
  </si>
  <si>
    <t>BUHY</t>
  </si>
  <si>
    <t>BULLION</t>
  </si>
  <si>
    <t>BUNO-BONNEVAUX</t>
  </si>
  <si>
    <t>BURCY</t>
  </si>
  <si>
    <t>BURES-SUR-YVETTE</t>
  </si>
  <si>
    <t>BUSSIÈRES</t>
  </si>
  <si>
    <t>BUSSY-SAINT-GEORGES</t>
  </si>
  <si>
    <t>BUSSY-SAINT-MARTIN</t>
  </si>
  <si>
    <t>BUTHIERS</t>
  </si>
  <si>
    <t>BUTRY-SUR-OISE</t>
  </si>
  <si>
    <t>CACHAN</t>
  </si>
  <si>
    <t>CANNES-ÉCLUSE</t>
  </si>
  <si>
    <t>CARNETIN</t>
  </si>
  <si>
    <t>CARRIÈRES-SOUS-POISSY</t>
  </si>
  <si>
    <t>CARRIÈRES-SUR-SEINE</t>
  </si>
  <si>
    <t>CÉLY</t>
  </si>
  <si>
    <t>CERGY</t>
  </si>
  <si>
    <t>CERNAY-LA-VILLE</t>
  </si>
  <si>
    <t>CERNEUX</t>
  </si>
  <si>
    <t>CERNY</t>
  </si>
  <si>
    <t>CESSON</t>
  </si>
  <si>
    <t>CESSOY-EN-MONTOIS</t>
  </si>
  <si>
    <t>CHAILLY-EN-BIÈRE</t>
  </si>
  <si>
    <t>CHAILLY-EN-BRIE</t>
  </si>
  <si>
    <t>CHAINTREAUX</t>
  </si>
  <si>
    <t>CHALAUTRE-LA-GRANDE</t>
  </si>
  <si>
    <t>CHALAUTRE-LA-PETITE</t>
  </si>
  <si>
    <t>CHALIFERT</t>
  </si>
  <si>
    <t>CHALMAISON</t>
  </si>
  <si>
    <t>CHALO-SAINT-MARS</t>
  </si>
  <si>
    <t>CHALOU-MOULINEUX</t>
  </si>
  <si>
    <t>CHAMARANDE</t>
  </si>
  <si>
    <t>CHAMBOURCY</t>
  </si>
  <si>
    <t>CHAMBRY</t>
  </si>
  <si>
    <t>CHAMIGNY</t>
  </si>
  <si>
    <t>CHAMPAGNE-SUR-OISE</t>
  </si>
  <si>
    <t>CHAMPAGNE-SUR-SEINE</t>
  </si>
  <si>
    <t>CHAMPCENEST</t>
  </si>
  <si>
    <t>CHAMPCUEIL</t>
  </si>
  <si>
    <t>CHAMPDEUIL</t>
  </si>
  <si>
    <t>CHAMPEAUX</t>
  </si>
  <si>
    <t>CHAMPIGNY-SUR-MARNE</t>
  </si>
  <si>
    <t>CHAMPLAN</t>
  </si>
  <si>
    <t>CHAMPMOTTEUX</t>
  </si>
  <si>
    <t>CHAMPS-SUR-MARNE</t>
  </si>
  <si>
    <t>CHANGIS-SUR-MARNE</t>
  </si>
  <si>
    <t>CHANTELOUP-EN-BRIE</t>
  </si>
  <si>
    <t>CHANTELOUP-LES-VIGNES</t>
  </si>
  <si>
    <t>CHAPET</t>
  </si>
  <si>
    <t>CHARENTON-LE-PONT</t>
  </si>
  <si>
    <t>CHARMENTRAY</t>
  </si>
  <si>
    <t>CHARMONT</t>
  </si>
  <si>
    <t>CHARNY</t>
  </si>
  <si>
    <t>CHARS</t>
  </si>
  <si>
    <t>CHARTRETTES</t>
  </si>
  <si>
    <t>CHARTRONGES</t>
  </si>
  <si>
    <t>CHÂTEAUBLEAU</t>
  </si>
  <si>
    <t>CHÂTEAUFORT</t>
  </si>
  <si>
    <t>CHÂTEAU-LANDON</t>
  </si>
  <si>
    <t>CHÂTENAY-EN-FRANCE</t>
  </si>
  <si>
    <t>CHÂTENAY-MALABRY</t>
  </si>
  <si>
    <t>CHÂTENAY-SUR-SEINE</t>
  </si>
  <si>
    <t>CHÂTENOY</t>
  </si>
  <si>
    <t>CHATIGNONVILLE</t>
  </si>
  <si>
    <t>CHÂTILLON</t>
  </si>
  <si>
    <t>CHÂTILLON-LA-BORDE</t>
  </si>
  <si>
    <t>CHATOU</t>
  </si>
  <si>
    <t>CHÂTRES</t>
  </si>
  <si>
    <t>CHAUCONIN</t>
  </si>
  <si>
    <t>CHAUCONIN-NEUFMONTIERS</t>
  </si>
  <si>
    <t>CHAUFFOUR-LÈS-ÉTRÉCHY</t>
  </si>
  <si>
    <t>CHAUFFRY</t>
  </si>
  <si>
    <t>CHAUFOUR-LÈS-BONNIÈRES</t>
  </si>
  <si>
    <t>CHAUMES-EN-BRIE</t>
  </si>
  <si>
    <t>CHAUMONTEL</t>
  </si>
  <si>
    <t>CHAUSSY</t>
  </si>
  <si>
    <t>CHAUVRY</t>
  </si>
  <si>
    <t>CHAVENAY</t>
  </si>
  <si>
    <t>CHAVILLE</t>
  </si>
  <si>
    <t>CHELLES</t>
  </si>
  <si>
    <t>CHENNEVIÈRES-LÈS-LOUVRES</t>
  </si>
  <si>
    <t>CHENNEVIÈRES-SUR-MARNE</t>
  </si>
  <si>
    <t>CHENOISE</t>
  </si>
  <si>
    <t>CHENOU</t>
  </si>
  <si>
    <t>CHEPTAINVILLE</t>
  </si>
  <si>
    <t>CHÉRENCE</t>
  </si>
  <si>
    <t>CHESSY</t>
  </si>
  <si>
    <t>CHEVANNES</t>
  </si>
  <si>
    <t>CHEVILLY-LARUE</t>
  </si>
  <si>
    <t>CHEVRAINVILLIERS</t>
  </si>
  <si>
    <t>CHEVREUSE</t>
  </si>
  <si>
    <t>CHEVRU</t>
  </si>
  <si>
    <t>CHEVRY-COSSIGNY</t>
  </si>
  <si>
    <t>CHEVRY-EN-SEREINE</t>
  </si>
  <si>
    <t>CHILLY-MAZARIN</t>
  </si>
  <si>
    <t>CHOISEL</t>
  </si>
  <si>
    <t>CHOISY-EN-BRIE</t>
  </si>
  <si>
    <t>CHOISY-LE-ROI</t>
  </si>
  <si>
    <t>CITRY</t>
  </si>
  <si>
    <t>CIVRY-LA-FORÊT</t>
  </si>
  <si>
    <t>CLAIREFONTAINE-EN-YVELINES</t>
  </si>
  <si>
    <t>CLAMART</t>
  </si>
  <si>
    <t>CLAYE-SOUILLY</t>
  </si>
  <si>
    <t>CLÉRY-EN-VEXIN</t>
  </si>
  <si>
    <t>CLICHY</t>
  </si>
  <si>
    <t>CLICHY-SOUS-BOIS</t>
  </si>
  <si>
    <t>CLOS-FONTAINE</t>
  </si>
  <si>
    <t>COCHEREL</t>
  </si>
  <si>
    <t>COIGNIÈRES</t>
  </si>
  <si>
    <t>COLLÉGIEN</t>
  </si>
  <si>
    <t>COLOMBES</t>
  </si>
  <si>
    <t>COMBS-LA-VILLE</t>
  </si>
  <si>
    <t>COMMENY</t>
  </si>
  <si>
    <t>COMPANS</t>
  </si>
  <si>
    <t>CONCHES-SUR-GONDOIRE</t>
  </si>
  <si>
    <t>CONDÉCOURT</t>
  </si>
  <si>
    <t>CONDÉ-SAINTE-LIBIAIRE</t>
  </si>
  <si>
    <t>CONDÉ-SUR-VESGRE</t>
  </si>
  <si>
    <t>CONFLANS-SAINTE-HONORINE</t>
  </si>
  <si>
    <t>CONGERVILLE-THIONVILLE</t>
  </si>
  <si>
    <t>CONGIS-SUR-THÉROUANNE</t>
  </si>
  <si>
    <t>CORBEIL-ESSONNES</t>
  </si>
  <si>
    <t>CORBREUSE</t>
  </si>
  <si>
    <t>CORMEILLES-EN-PARISIS</t>
  </si>
  <si>
    <t>CORMEILLES-EN-VEXIN</t>
  </si>
  <si>
    <t>COUBERT</t>
  </si>
  <si>
    <t>COUBRON</t>
  </si>
  <si>
    <t>COUILLY-PONT-AUX-DAMES</t>
  </si>
  <si>
    <t>COULOMBS-EN-VALOIS</t>
  </si>
  <si>
    <t>COULOMMES</t>
  </si>
  <si>
    <t>COULOMMIERS</t>
  </si>
  <si>
    <t>COUPVRAY</t>
  </si>
  <si>
    <t>COURANCES</t>
  </si>
  <si>
    <t>COURBEVOIE</t>
  </si>
  <si>
    <t>COURCELLES-EN-BASSÉE</t>
  </si>
  <si>
    <t>COURCELLES-SUR-VIOSNE</t>
  </si>
  <si>
    <t>COURCHAMP</t>
  </si>
  <si>
    <t>COURCOURONNES</t>
  </si>
  <si>
    <t>COURDIMANCHE</t>
  </si>
  <si>
    <t>COURDIMANCHE-SUR-ESSONNE</t>
  </si>
  <si>
    <t>COURGENT</t>
  </si>
  <si>
    <t>COURPALAY</t>
  </si>
  <si>
    <t>COURQUETAINE</t>
  </si>
  <si>
    <t>COURSON-MONTELOUP</t>
  </si>
  <si>
    <t>COURTACON</t>
  </si>
  <si>
    <t>COURTOMER</t>
  </si>
  <si>
    <t>COURTRY</t>
  </si>
  <si>
    <t>COUTENÇON</t>
  </si>
  <si>
    <t>COUTEVROULT</t>
  </si>
  <si>
    <t>CRAVENT</t>
  </si>
  <si>
    <t>CRÉCY-LA-CHAPELLE</t>
  </si>
  <si>
    <t>CRÉGY-LÈS-MEAUX</t>
  </si>
  <si>
    <t>CRESPIÈRES</t>
  </si>
  <si>
    <t>CRÉTEIL</t>
  </si>
  <si>
    <t>CRÈVECOEUR-EN-BRIE</t>
  </si>
  <si>
    <t>CRISENOY</t>
  </si>
  <si>
    <t>CROISSY-BEAUBOURG</t>
  </si>
  <si>
    <t>CROISSY-SUR-SEINE</t>
  </si>
  <si>
    <t>CROSNE</t>
  </si>
  <si>
    <t>CROUY-SUR-OURCQ</t>
  </si>
  <si>
    <t>CUCHARMOY</t>
  </si>
  <si>
    <t>CUISY</t>
  </si>
  <si>
    <t>DAGNY</t>
  </si>
  <si>
    <t>DAMMARIE-LES-LYS</t>
  </si>
  <si>
    <t>DAMMARTIN-EN-GOËLE</t>
  </si>
  <si>
    <t>DAMMARTIN-EN-SERVE</t>
  </si>
  <si>
    <t>DAMMARTIN-SUR-TIGEAUX</t>
  </si>
  <si>
    <t>DAMPIERRE-EN-YVELINES</t>
  </si>
  <si>
    <t>DAMPMART</t>
  </si>
  <si>
    <t>DANNEMARIE</t>
  </si>
  <si>
    <t>DANNEMOIS</t>
  </si>
  <si>
    <t>DARVAULT</t>
  </si>
  <si>
    <t>DAVRON</t>
  </si>
  <si>
    <t>DEUIL-LA-BARRE</t>
  </si>
  <si>
    <t>D'HUISON-LONGUEVILLE</t>
  </si>
  <si>
    <t>DHUISY</t>
  </si>
  <si>
    <t>DIANT</t>
  </si>
  <si>
    <t>DOMONT</t>
  </si>
  <si>
    <t>DONNEMARIE-DONTILLY</t>
  </si>
  <si>
    <t>DORMELLES</t>
  </si>
  <si>
    <t>DOUE</t>
  </si>
  <si>
    <t>DOURDAN</t>
  </si>
  <si>
    <t>DOUY-LA-RAMÉE</t>
  </si>
  <si>
    <t>DRANCY</t>
  </si>
  <si>
    <t>DRAVEIL</t>
  </si>
  <si>
    <t>DROCOURT</t>
  </si>
  <si>
    <t>DUGNY</t>
  </si>
  <si>
    <t>EAUBONNE</t>
  </si>
  <si>
    <t>ÉCHARCON</t>
  </si>
  <si>
    <t>ÉCHOUBOULAINS</t>
  </si>
  <si>
    <t>ÉCOUEN</t>
  </si>
  <si>
    <t>ECQUEVILLY</t>
  </si>
  <si>
    <t>ÉCUELLES</t>
  </si>
  <si>
    <t>ÉGLIGNY</t>
  </si>
  <si>
    <t>ÉGLY</t>
  </si>
  <si>
    <t>ÉGREVILLE</t>
  </si>
  <si>
    <t>ÉLANCOURT</t>
  </si>
  <si>
    <t>émancé</t>
  </si>
  <si>
    <t>ÉMERAINVILLE</t>
  </si>
  <si>
    <t>ENGHIEN-LES-BAINS</t>
  </si>
  <si>
    <t>ENNERY</t>
  </si>
  <si>
    <t>ÉPIAIS-LÈS-LOUVRES</t>
  </si>
  <si>
    <t>ÉPIAIS-RHUS</t>
  </si>
  <si>
    <t>ÉPINAY-CHAMPLÂTREUX</t>
  </si>
  <si>
    <t>ÉPINAY-SOUS-SÉNART</t>
  </si>
  <si>
    <t>ÉPINAY-SUR-ORGE</t>
  </si>
  <si>
    <t>ÉPINAY-SUR-SEINE</t>
  </si>
  <si>
    <t>ÉPISY</t>
  </si>
  <si>
    <t>ÉPÔNE</t>
  </si>
  <si>
    <t>ÉRAGNY</t>
  </si>
  <si>
    <t>ERMONT</t>
  </si>
  <si>
    <t>ESBLY</t>
  </si>
  <si>
    <t>ESMANS</t>
  </si>
  <si>
    <t>ESTOUCHES</t>
  </si>
  <si>
    <t>ÉTAMPES</t>
  </si>
  <si>
    <t>ÉTIOLLES</t>
  </si>
  <si>
    <t>ÉTRÉCHY</t>
  </si>
  <si>
    <t>ÉTRÉPILLY</t>
  </si>
  <si>
    <t>ÉVECQUEMONT</t>
  </si>
  <si>
    <t>EVERLY</t>
  </si>
  <si>
    <t>ÉVRY</t>
  </si>
  <si>
    <t>ÉVRY-GRÉGY-SUR-YERRE</t>
  </si>
  <si>
    <t>ÉZANVILLE</t>
  </si>
  <si>
    <t>FAREMOUTIERS</t>
  </si>
  <si>
    <t>FAVIÈRES</t>
  </si>
  <si>
    <t>FAVRIEUX</t>
  </si>
  <si>
    <t>FAŸ-LÈS-NEMOURS</t>
  </si>
  <si>
    <t>FÉRICY</t>
  </si>
  <si>
    <t>FÉROLLES-ATTILLY</t>
  </si>
  <si>
    <t>FERRIÈRES-EN-BRIE</t>
  </si>
  <si>
    <t>FEUCHEROLLES</t>
  </si>
  <si>
    <t>FLACOURT</t>
  </si>
  <si>
    <t>FLAGY</t>
  </si>
  <si>
    <t>FLEURY-EN-BIÈRE</t>
  </si>
  <si>
    <t>FLEURY-MÉROGIS</t>
  </si>
  <si>
    <t>FLEXANVILLE</t>
  </si>
  <si>
    <t>FLINS-NEUVE-ÉGLISE</t>
  </si>
  <si>
    <t>FLINS-SUR-SEINE</t>
  </si>
  <si>
    <t>FOLLAINVILLE-DENNEMONT</t>
  </si>
  <si>
    <t>FONTAINEBLEAU</t>
  </si>
  <si>
    <t>FONTAINE-FOURCHES</t>
  </si>
  <si>
    <t>FONTAINE-LA-RIVIÈRE</t>
  </si>
  <si>
    <t>FONTAINE-LE-PORT</t>
  </si>
  <si>
    <t>FONTAINS</t>
  </si>
  <si>
    <t>FONTENAILLES</t>
  </si>
  <si>
    <t>FONTENAY-AUX-ROSES</t>
  </si>
  <si>
    <t>FONTENAY-EN-PARISIS</t>
  </si>
  <si>
    <t>FONTENAY-LE-FLEURY</t>
  </si>
  <si>
    <t>FONTENAY-LÈS-BRIIS</t>
  </si>
  <si>
    <t>FONTENAY-LE-VICOMTE</t>
  </si>
  <si>
    <t>FONTENAY-MAUVOISIN</t>
  </si>
  <si>
    <t>FONTENAY-SAINT-PÈRE</t>
  </si>
  <si>
    <t>FONTENAY-SOUS-BOIS</t>
  </si>
  <si>
    <t>FONTENAY-TRÉSIGNY</t>
  </si>
  <si>
    <t>FORFRY</t>
  </si>
  <si>
    <t>FORGES</t>
  </si>
  <si>
    <t>FORGES-LES-BAINS</t>
  </si>
  <si>
    <t>FOSSES</t>
  </si>
  <si>
    <t>FOUJU</t>
  </si>
  <si>
    <t>FOURQUEUX</t>
  </si>
  <si>
    <t>FRANCONVILLE</t>
  </si>
  <si>
    <t>FRÉMAINVILLE</t>
  </si>
  <si>
    <t>FRÉMÉCOURT</t>
  </si>
  <si>
    <t>FRENEUSE</t>
  </si>
  <si>
    <t>FRÉPILLON</t>
  </si>
  <si>
    <t>FRESNES</t>
  </si>
  <si>
    <t>FRESNES-SUR-MARNE</t>
  </si>
  <si>
    <t>FRÉTOY</t>
  </si>
  <si>
    <t>FROMONT</t>
  </si>
  <si>
    <t>FROUVILLE</t>
  </si>
  <si>
    <t>FUBLAINES</t>
  </si>
  <si>
    <t>GADANCOURT</t>
  </si>
  <si>
    <t>GAGNY</t>
  </si>
  <si>
    <t>GAILLON-SUR-MONTCIENT</t>
  </si>
  <si>
    <t>GALLUIS</t>
  </si>
  <si>
    <t>GAMBAIS</t>
  </si>
  <si>
    <t>GAMBAISEUIL</t>
  </si>
  <si>
    <t>GARANCIÈRES</t>
  </si>
  <si>
    <t>GARCHES</t>
  </si>
  <si>
    <t>GARENTREVILLE</t>
  </si>
  <si>
    <t>GARGENVILLE</t>
  </si>
  <si>
    <t>GARGES-LÈS-GONESSE</t>
  </si>
  <si>
    <t>GASTINS</t>
  </si>
  <si>
    <t>GAZERAN</t>
  </si>
  <si>
    <t>GENAINVILLE</t>
  </si>
  <si>
    <t>GÉNICOURT</t>
  </si>
  <si>
    <t>GENNEVILLIERS</t>
  </si>
  <si>
    <t>GENTILLY</t>
  </si>
  <si>
    <t>GERMIGNY-L'ÉVÊQUE</t>
  </si>
  <si>
    <t>GERMIGNY-SOUS-COULOMBS</t>
  </si>
  <si>
    <t>GESVRES-LE-CHAPITRE</t>
  </si>
  <si>
    <t>GIF-SUR-YVETTE</t>
  </si>
  <si>
    <t>GIREMOUTIERS</t>
  </si>
  <si>
    <t>GIRONVILLE</t>
  </si>
  <si>
    <t>GIRONVILLE-SUR-ESSONNE</t>
  </si>
  <si>
    <t>GOMETZ-LA-VILLE</t>
  </si>
  <si>
    <t>GOMETZ-LE-CHÂTEL</t>
  </si>
  <si>
    <t>GOMMECOURT</t>
  </si>
  <si>
    <t>GONESSE</t>
  </si>
  <si>
    <t>GOUAIX</t>
  </si>
  <si>
    <t>GOUPILLIÈRES</t>
  </si>
  <si>
    <t>GOURNAY-SUR-MARNE</t>
  </si>
  <si>
    <t>GOUSSAINVILLE</t>
  </si>
  <si>
    <t>GOUSSONVILLE</t>
  </si>
  <si>
    <t>GOUVERNES</t>
  </si>
  <si>
    <t>GOUZANGREZ</t>
  </si>
  <si>
    <t>GRANDCHAMP</t>
  </si>
  <si>
    <t>GRANDPUITS-BAILLY-CARROIS</t>
  </si>
  <si>
    <t>GRAVON</t>
  </si>
  <si>
    <t>GRESSEY</t>
  </si>
  <si>
    <t>GRESSY</t>
  </si>
  <si>
    <t>GRETZ-ARMAINVILLIERS</t>
  </si>
  <si>
    <t>GREZ-SUR-LOING</t>
  </si>
  <si>
    <t>GRIGNY</t>
  </si>
  <si>
    <t>GRISY-LES-PLÂTRES</t>
  </si>
  <si>
    <t>GRISY-SUISNES</t>
  </si>
  <si>
    <t>GRISY-SUR-SEINE</t>
  </si>
  <si>
    <t>GROSLAY</t>
  </si>
  <si>
    <t>GROSROUVRE</t>
  </si>
  <si>
    <t>GUÉRARD</t>
  </si>
  <si>
    <t>GUERCHEVILLE</t>
  </si>
  <si>
    <t>GUERMANTES</t>
  </si>
  <si>
    <t>GUERNES</t>
  </si>
  <si>
    <t>GUERVILLE</t>
  </si>
  <si>
    <t>GUIBEVILLE</t>
  </si>
  <si>
    <t>GUIGNES</t>
  </si>
  <si>
    <t>GUIGNEVILLE-SUR-ESSONNE</t>
  </si>
  <si>
    <t>GUILLERVAL</t>
  </si>
  <si>
    <t>GUIRY-EN-VEXIN</t>
  </si>
  <si>
    <t>GUITRANCOURT</t>
  </si>
  <si>
    <t>GURCY-LE-CHÂTEL</t>
  </si>
  <si>
    <t>GUYANCOURT</t>
  </si>
  <si>
    <t>HARAVILLIERS</t>
  </si>
  <si>
    <t>HARDRICOURT</t>
  </si>
  <si>
    <t>HARGEVILLE</t>
  </si>
  <si>
    <t>HAUTEFEUILLE</t>
  </si>
  <si>
    <t>HAUTE-ISLE</t>
  </si>
  <si>
    <t>HÉDOUVILLE</t>
  </si>
  <si>
    <t>HERBEVILLE</t>
  </si>
  <si>
    <t>HERBLAY</t>
  </si>
  <si>
    <t>HÉRICY</t>
  </si>
  <si>
    <t>HERMÉ</t>
  </si>
  <si>
    <t>HERMERAY</t>
  </si>
  <si>
    <t>HÉROUVILLE</t>
  </si>
  <si>
    <t>HODENT</t>
  </si>
  <si>
    <t>HONDEVILLIERS</t>
  </si>
  <si>
    <t>HOUDAN</t>
  </si>
  <si>
    <t>HOUILLES</t>
  </si>
  <si>
    <t>ICHY</t>
  </si>
  <si>
    <t>IGNY</t>
  </si>
  <si>
    <t>ISLES-LES-MELDEUSES</t>
  </si>
  <si>
    <t>ISLES-LÈS-VILLENOY</t>
  </si>
  <si>
    <t>ISSOU</t>
  </si>
  <si>
    <t>ISSY-LES-MOULINEAUX</t>
  </si>
  <si>
    <t>ITTEVILLE</t>
  </si>
  <si>
    <t>IVERNY</t>
  </si>
  <si>
    <t>IVRY-SUR-SEINE</t>
  </si>
  <si>
    <t>JABLINES</t>
  </si>
  <si>
    <t>JAGNY-SOUS-BOIS</t>
  </si>
  <si>
    <t>JAIGNES</t>
  </si>
  <si>
    <t>JAMBVILLE</t>
  </si>
  <si>
    <t>JANVILLE-SUR-JUINE</t>
  </si>
  <si>
    <t>JANVRY</t>
  </si>
  <si>
    <t>JAULNES</t>
  </si>
  <si>
    <t>JEUFOSSE</t>
  </si>
  <si>
    <t>JOINVILLE-LE-PONT</t>
  </si>
  <si>
    <t>JOSSIGNY</t>
  </si>
  <si>
    <t>JOUARRE</t>
  </si>
  <si>
    <t>JOUARS-PONTCHARTRAIN</t>
  </si>
  <si>
    <t>JOUY-EN-JOSAS</t>
  </si>
  <si>
    <t>JOUY-LE-CHÂTEL</t>
  </si>
  <si>
    <t>JOUY-LE-MOUTIER</t>
  </si>
  <si>
    <t>JOUY-MAUVOISIN</t>
  </si>
  <si>
    <t>JOUY-SUR-MORIN</t>
  </si>
  <si>
    <t>JUILLY</t>
  </si>
  <si>
    <t>JUMEAUVILLE</t>
  </si>
  <si>
    <t>JUTIGNY</t>
  </si>
  <si>
    <t>JUVISY-SUR-ORGE</t>
  </si>
  <si>
    <t>JUZIERS</t>
  </si>
  <si>
    <t>L' ÉTANG-LA-VILLE</t>
  </si>
  <si>
    <t>L' HAŸ-LES-ROSES</t>
  </si>
  <si>
    <t>L' ÎLE-SAINT-DENIS</t>
  </si>
  <si>
    <t>L' ISLE-ADAM</t>
  </si>
  <si>
    <t>LA BOISSIÈRE-ÉCOLE</t>
  </si>
  <si>
    <t>LA BROSSE-MONTCEAUX</t>
  </si>
  <si>
    <t>LA CELLE-LES-BORDES</t>
  </si>
  <si>
    <t>LA CELLE-SAINT-CLOUD</t>
  </si>
  <si>
    <t>LA CELLE-SUR-MORIN</t>
  </si>
  <si>
    <t>LA CHAPELLE-EN-VEXIN</t>
  </si>
  <si>
    <t>LA CHAPELLE-GAUTHIER</t>
  </si>
  <si>
    <t>LA CHAPELLE-IGER</t>
  </si>
  <si>
    <t>LA CHAPELLE-LA-REINE</t>
  </si>
  <si>
    <t>LA CHAPELLE-MOUTILS</t>
  </si>
  <si>
    <t>LA CHAPELLE-RABLAIS</t>
  </si>
  <si>
    <t>LA CHAPELLE-SAINT-SULPICE</t>
  </si>
  <si>
    <t>LA COURNEUVE</t>
  </si>
  <si>
    <t>LA CROIX-EN-BRIE</t>
  </si>
  <si>
    <t>LA FALAISE</t>
  </si>
  <si>
    <t>LA FERTÉ-ALAIS</t>
  </si>
  <si>
    <t>LA FERTÉ-GAUCHER</t>
  </si>
  <si>
    <t>LA FERTÉ-SOUS-JOUARRE</t>
  </si>
  <si>
    <t>LA FORÊT-LE-ROI</t>
  </si>
  <si>
    <t>LA FORÊT-SAINTE-CROIX</t>
  </si>
  <si>
    <t>LA FRETTE-SUR-SEINE</t>
  </si>
  <si>
    <t>LA GARENNE-COLOMBES</t>
  </si>
  <si>
    <t>LA GENEVRAYE</t>
  </si>
  <si>
    <t>LA GRANDE-PAROISSE</t>
  </si>
  <si>
    <t>LA HAUTE-MAISON</t>
  </si>
  <si>
    <t>LA HAUTEVILLE</t>
  </si>
  <si>
    <t>LA HOUSSAYE-EN-BRIE</t>
  </si>
  <si>
    <t>LA MADELEINE-SUR-LOING</t>
  </si>
  <si>
    <t>LA NORVILLE</t>
  </si>
  <si>
    <t>LA QUEUE-EN-BRIE</t>
  </si>
  <si>
    <t>LA QUEUE-LES-YVELINES</t>
  </si>
  <si>
    <t>LA ROCHE-GUYON</t>
  </si>
  <si>
    <t>LA ROCHETTE</t>
  </si>
  <si>
    <t>LA TOMBE</t>
  </si>
  <si>
    <t>LA TRÉTOIRE</t>
  </si>
  <si>
    <t>LA VERRIÈRE</t>
  </si>
  <si>
    <t>LA VILLE-DU-BOIS</t>
  </si>
  <si>
    <t>LA VILLENEUVE-EN-CHEVRIE</t>
  </si>
  <si>
    <t>LABBEVILLE</t>
  </si>
  <si>
    <t>LAGNY-SUR-MARNE</t>
  </si>
  <si>
    <t>LAINVILLE-EN-VEXIN</t>
  </si>
  <si>
    <t>LARCHANT</t>
  </si>
  <si>
    <t>LARDY</t>
  </si>
  <si>
    <t>LASSY</t>
  </si>
  <si>
    <t>LAVAL-EN-BRIE</t>
  </si>
  <si>
    <t>LE BLANC-MESNIL</t>
  </si>
  <si>
    <t>LE BOURGET</t>
  </si>
  <si>
    <t>LE CHÂTELET-EN-BRIE</t>
  </si>
  <si>
    <t>LE CHESNAY</t>
  </si>
  <si>
    <t>LE COUDRAY-MONTCEAUX</t>
  </si>
  <si>
    <t>LE HEAULME</t>
  </si>
  <si>
    <t>LE KREMLIN-BICÊTRE</t>
  </si>
  <si>
    <t>LE MÉE-SUR-SEINE</t>
  </si>
  <si>
    <t>LE MESNIL-AMELOT</t>
  </si>
  <si>
    <t>LE MESNIL-AUBRY</t>
  </si>
  <si>
    <t>LE MESNIL-LE-ROI</t>
  </si>
  <si>
    <t>LE MESNIL-SAINT-DENIS</t>
  </si>
  <si>
    <t>LE PECQ</t>
  </si>
  <si>
    <t>LE PERCHAY</t>
  </si>
  <si>
    <t>LE PERRAY-EN-YVELINES</t>
  </si>
  <si>
    <t>LE PERREUX-SUR-MARNE</t>
  </si>
  <si>
    <t>LE PIN</t>
  </si>
  <si>
    <t>LE PLESSIS-AUX-BOIS</t>
  </si>
  <si>
    <t>LE PLESSIS-BOUCHARD</t>
  </si>
  <si>
    <t>LE PLESSIS-FEU-AUSSOUX</t>
  </si>
  <si>
    <t>LE PLESSIS-GASSOT</t>
  </si>
  <si>
    <t>LE PLESSIS-L'ÉVÊQUE</t>
  </si>
  <si>
    <t>LE PLESSIS-LUZARCHES</t>
  </si>
  <si>
    <t>LE PLESSIS-PÂTÉ</t>
  </si>
  <si>
    <t>LE PLESSIS-PLACY</t>
  </si>
  <si>
    <t>LE PLESSIS-ROBINSON</t>
  </si>
  <si>
    <t>LE PLESSIS-TRÉVISE</t>
  </si>
  <si>
    <t>LE PORT-MARLY</t>
  </si>
  <si>
    <t>LE PRÉ-SAINT-GERVAIS</t>
  </si>
  <si>
    <t>LE RAINCY</t>
  </si>
  <si>
    <t>LE TERTRE-SAINT-DENIS</t>
  </si>
  <si>
    <t>LE THILLAY</t>
  </si>
  <si>
    <t>LE TREMBLAY-SUR-MAULDRE</t>
  </si>
  <si>
    <t>LE VAL-SAINT-GERMAIN</t>
  </si>
  <si>
    <t>LE VAUDOUÉ</t>
  </si>
  <si>
    <t>LE VÉSINET</t>
  </si>
  <si>
    <t>LÉCHELLE</t>
  </si>
  <si>
    <t>LES ALLUETS-LE-ROI</t>
  </si>
  <si>
    <t>LES BRÉVIAIRES</t>
  </si>
  <si>
    <t>LES CHAPELLES-BOURBON</t>
  </si>
  <si>
    <t>LES CLAYES-SOUS-BOIS</t>
  </si>
  <si>
    <t>LES ÉCRENNES</t>
  </si>
  <si>
    <t>LES ESSARTS-LE-ROI</t>
  </si>
  <si>
    <t>LES GRANGES-LE-ROI</t>
  </si>
  <si>
    <t>LES LILAS</t>
  </si>
  <si>
    <t>LES LOGES-EN-JOSAS</t>
  </si>
  <si>
    <t>LES MARÊTS</t>
  </si>
  <si>
    <t>LES MESNULS</t>
  </si>
  <si>
    <t>LES MOLIÈRES</t>
  </si>
  <si>
    <t>LES MUREAUX</t>
  </si>
  <si>
    <t>LES ORMES-SUR-VOULZIE</t>
  </si>
  <si>
    <t>LES PAVILLONS-SOUS-BOIS</t>
  </si>
  <si>
    <t>LES ULIS</t>
  </si>
  <si>
    <t>LESCHEROLLES</t>
  </si>
  <si>
    <t>LESCHES</t>
  </si>
  <si>
    <t>LÉSIGNY</t>
  </si>
  <si>
    <t>LEUDEVILLE</t>
  </si>
  <si>
    <t>LEUDON-EN-BRIE</t>
  </si>
  <si>
    <t>LEUVILLE-SUR-ORGE</t>
  </si>
  <si>
    <t>LEVALLOIS-PERRET</t>
  </si>
  <si>
    <t>LÉVIS-SAINT-NOM</t>
  </si>
  <si>
    <t>LIEUSAINT</t>
  </si>
  <si>
    <t>LIMAY</t>
  </si>
  <si>
    <t>LIMEIL-BRÉVANNES</t>
  </si>
  <si>
    <t>LIMETZ-VILLEZ</t>
  </si>
  <si>
    <t>LIMOGES-FOURCHES</t>
  </si>
  <si>
    <t>LIMOURS</t>
  </si>
  <si>
    <t>LINAS</t>
  </si>
  <si>
    <t>LISSES</t>
  </si>
  <si>
    <t>LISSY</t>
  </si>
  <si>
    <t>LIVERDY-EN-BRIE</t>
  </si>
  <si>
    <t>LIVILLIERS</t>
  </si>
  <si>
    <t>LIVRY-GARGAN</t>
  </si>
  <si>
    <t>LIVRY-SUR-SEINE</t>
  </si>
  <si>
    <t>LIZINES</t>
  </si>
  <si>
    <t>LIZY-SUR-OURCQ</t>
  </si>
  <si>
    <t>LOGNES</t>
  </si>
  <si>
    <t>LOMMOYE</t>
  </si>
  <si>
    <t>LONGJUMEAU</t>
  </si>
  <si>
    <t>LONGNES</t>
  </si>
  <si>
    <t>LONGPERRIER</t>
  </si>
  <si>
    <t>LONGPONT-SUR-ORGE</t>
  </si>
  <si>
    <t>LONGUESSE</t>
  </si>
  <si>
    <t>LONGUEVILLE</t>
  </si>
  <si>
    <t>LONGVILLIERS</t>
  </si>
  <si>
    <t>LORREZ-LE-BOCAGE-PRÉAUX</t>
  </si>
  <si>
    <t>LOUAN-VILLEGRUIS-FONTAINE</t>
  </si>
  <si>
    <t>LOUVECIENNES</t>
  </si>
  <si>
    <t>LOUVRES</t>
  </si>
  <si>
    <t>LUISETAINES</t>
  </si>
  <si>
    <t>LUMIGNY-NESLES-ORMEAUX</t>
  </si>
  <si>
    <t>LUZANCY</t>
  </si>
  <si>
    <t>LUZARCHES</t>
  </si>
  <si>
    <t>MACHAULT</t>
  </si>
  <si>
    <t>MAFFLIERS</t>
  </si>
  <si>
    <t>MAGNANVILLE</t>
  </si>
  <si>
    <t>MAGNY-EN-VEXIN</t>
  </si>
  <si>
    <t>MAGNY-LE-HONGRE</t>
  </si>
  <si>
    <t>MAGNY-LES-HAMEAUX</t>
  </si>
  <si>
    <t>MAINCY</t>
  </si>
  <si>
    <t>MAISONCELLES-EN-BRIE</t>
  </si>
  <si>
    <t>MAISONCELLES-EN-GÂTINAIS</t>
  </si>
  <si>
    <t>MAISON-ROUGE</t>
  </si>
  <si>
    <t>MAISONS-ALFORT</t>
  </si>
  <si>
    <t>MAISONS-LAFFITTE</t>
  </si>
  <si>
    <t>MAISSE</t>
  </si>
  <si>
    <t>MALAKOFF</t>
  </si>
  <si>
    <t>MANDRES-LES-ROSES</t>
  </si>
  <si>
    <t>MANTES-LA-JOLIE</t>
  </si>
  <si>
    <t>MANTES-LA-VILLE</t>
  </si>
  <si>
    <t>MARCHÉMORET</t>
  </si>
  <si>
    <t>MARCILLY</t>
  </si>
  <si>
    <t>MARCOUSSIS</t>
  </si>
  <si>
    <t>MARCQ</t>
  </si>
  <si>
    <t>MAREIL-EN-FRANCE</t>
  </si>
  <si>
    <t>MAREIL-LE-GUYON</t>
  </si>
  <si>
    <t>MAREIL-MARLY</t>
  </si>
  <si>
    <t>MAREIL-SUR-MAULDRE</t>
  </si>
  <si>
    <t>MAREUIL-LÈS-MEAUX</t>
  </si>
  <si>
    <t>MARGENCY</t>
  </si>
  <si>
    <t>MARINES</t>
  </si>
  <si>
    <t>MARLES-EN-BRIE</t>
  </si>
  <si>
    <t>MARLY-LA-VILLE</t>
  </si>
  <si>
    <t>MARLY-LE-ROI</t>
  </si>
  <si>
    <t>MARNES-LA-COQUETTE</t>
  </si>
  <si>
    <t>MAROLLES-EN-BEAUCE</t>
  </si>
  <si>
    <t>MAROLLES-EN-BRIE</t>
  </si>
  <si>
    <t>MAROLLES-EN-HUREPOIX</t>
  </si>
  <si>
    <t>MAROLLES-SUR-SEINE</t>
  </si>
  <si>
    <t>MARY-SUR-MARNE</t>
  </si>
  <si>
    <t>MASSY</t>
  </si>
  <si>
    <t>MAUCHAMPS</t>
  </si>
  <si>
    <t>MAUDÉTOUR-EN-VEXIN</t>
  </si>
  <si>
    <t>MAULE</t>
  </si>
  <si>
    <t>MAULETTE</t>
  </si>
  <si>
    <t>MAUPERTHUIS</t>
  </si>
  <si>
    <t>MAURECOURT</t>
  </si>
  <si>
    <t>MAUREGARD</t>
  </si>
  <si>
    <t>MAUREPAS</t>
  </si>
  <si>
    <t>MAY-EN-MULTIEN</t>
  </si>
  <si>
    <t>MEAUX</t>
  </si>
  <si>
    <t>MÉDAN</t>
  </si>
  <si>
    <t>MEIGNEUX</t>
  </si>
  <si>
    <t>MEILLERAY</t>
  </si>
  <si>
    <t>MELUN</t>
  </si>
  <si>
    <t>MELZ-SUR-SEINE</t>
  </si>
  <si>
    <t>MÉNERVILLE</t>
  </si>
  <si>
    <t>MENNECY</t>
  </si>
  <si>
    <t>MENOUVILLE</t>
  </si>
  <si>
    <t>MENUCOURT</t>
  </si>
  <si>
    <t>MÉRÉ</t>
  </si>
  <si>
    <t>MÉRÉVILLE</t>
  </si>
  <si>
    <t>MÉRICOURT</t>
  </si>
  <si>
    <t>MÉRIEL</t>
  </si>
  <si>
    <t>MÉROBERT</t>
  </si>
  <si>
    <t>MÉRY-SUR-MARNE</t>
  </si>
  <si>
    <t>MÉRY-SUR-OISE</t>
  </si>
  <si>
    <t>MESPUITS</t>
  </si>
  <si>
    <t>MESSY</t>
  </si>
  <si>
    <t>MEUDON</t>
  </si>
  <si>
    <t>MEULAN</t>
  </si>
  <si>
    <t>MÉZIÈRES-SUR-SEINE</t>
  </si>
  <si>
    <t>MÉZY-SUR-SEINE</t>
  </si>
  <si>
    <t>MILLEMONT</t>
  </si>
  <si>
    <t>MILLY-LA-FORÊT</t>
  </si>
  <si>
    <t>MILON-LA-CHAPELLE</t>
  </si>
  <si>
    <t>MISY-SUR-YONNE</t>
  </si>
  <si>
    <t>MITRY-MORY</t>
  </si>
  <si>
    <t>MITTAINVILLE</t>
  </si>
  <si>
    <t>MOIGNY-SUR-ÉCOLE</t>
  </si>
  <si>
    <t>MOISENAY</t>
  </si>
  <si>
    <t>MOISSELLES</t>
  </si>
  <si>
    <t>MOISSON</t>
  </si>
  <si>
    <t>MOISSY-CRAMAYEL</t>
  </si>
  <si>
    <t>MONDEVILLE</t>
  </si>
  <si>
    <t>MONDREVILLE</t>
  </si>
  <si>
    <t>MONNERVILLE</t>
  </si>
  <si>
    <t>MONS-EN-MONTOIS</t>
  </si>
  <si>
    <t>MONTAINVILLE</t>
  </si>
  <si>
    <t>MONTALET-LE-BOIS</t>
  </si>
  <si>
    <t>MONTARLOT</t>
  </si>
  <si>
    <t>MONTCEAUX-LÈS-MEAUX</t>
  </si>
  <si>
    <t>MONTCEAUX-LÈS-PROVINS</t>
  </si>
  <si>
    <t>MONTCHAUVET</t>
  </si>
  <si>
    <t>MONTCOURT-FROMONVILLE</t>
  </si>
  <si>
    <t>MONTDAUPHIN</t>
  </si>
  <si>
    <t>MONTENILS</t>
  </si>
  <si>
    <t>MONTEREAU-FAULT-YONNE</t>
  </si>
  <si>
    <t>MONTEREAU-SUR-LE-JARD</t>
  </si>
  <si>
    <t>MONTESSON</t>
  </si>
  <si>
    <t>MONTÉVRAIN</t>
  </si>
  <si>
    <t>MONTFERMEIL</t>
  </si>
  <si>
    <t>MONTFORT-L'AMAURY</t>
  </si>
  <si>
    <t>MONTGÉ-EN-GOËLE</t>
  </si>
  <si>
    <t>MONTGERON</t>
  </si>
  <si>
    <t>MONTGEROULT</t>
  </si>
  <si>
    <t>MONTHYON</t>
  </si>
  <si>
    <t>MONTIGNY-LE-BRETONNEUX</t>
  </si>
  <si>
    <t>MONTIGNY-LE-GUESDIER</t>
  </si>
  <si>
    <t>MONTIGNY-LENCOUP</t>
  </si>
  <si>
    <t>Montigny-lès-cormeilles</t>
  </si>
  <si>
    <t>MONTIGNY-SUR-LOING</t>
  </si>
  <si>
    <t>MONTLHÉRY</t>
  </si>
  <si>
    <t>MONTLIGNON</t>
  </si>
  <si>
    <t>MONTMACHOUX</t>
  </si>
  <si>
    <t>MONTMAGNY</t>
  </si>
  <si>
    <t>MONTMORENCY</t>
  </si>
  <si>
    <t>MONTOLIVET</t>
  </si>
  <si>
    <t>MONTREUIL</t>
  </si>
  <si>
    <t>MONTREUIL-SUR-EPTE</t>
  </si>
  <si>
    <t>MONTROUGE</t>
  </si>
  <si>
    <t>MONTRY</t>
  </si>
  <si>
    <t>MONTSOULT</t>
  </si>
  <si>
    <t>MORAINVILLIERS</t>
  </si>
  <si>
    <t>MORANGIS</t>
  </si>
  <si>
    <t>MORET-SUR-LOING</t>
  </si>
  <si>
    <t>MORIGNY-CHAMPIGNY</t>
  </si>
  <si>
    <t>MORMANT</t>
  </si>
  <si>
    <t>MORSANG-SUR-ORGE</t>
  </si>
  <si>
    <t>MORSANG-SUR-SEINE</t>
  </si>
  <si>
    <t>MORTCERF</t>
  </si>
  <si>
    <t>MORTERY</t>
  </si>
  <si>
    <t>MOUROUX</t>
  </si>
  <si>
    <t>MOURS</t>
  </si>
  <si>
    <t>MOUSSEAUX-LÈS-BRAY</t>
  </si>
  <si>
    <t>MOUSSEAUX-SUR-SEINE</t>
  </si>
  <si>
    <t>MOUSSY</t>
  </si>
  <si>
    <t>MOUSSY-LE-NEUF</t>
  </si>
  <si>
    <t>MOUSSY-LE-VIEUX</t>
  </si>
  <si>
    <t>MOUY-SUR-SEINE</t>
  </si>
  <si>
    <t>MULCENT</t>
  </si>
  <si>
    <t>NAINVILLE-LES-ROCHES</t>
  </si>
  <si>
    <t>NANDY</t>
  </si>
  <si>
    <t>NANGIS</t>
  </si>
  <si>
    <t>NANTEAU-SUR-ESSONNE</t>
  </si>
  <si>
    <t>NANTEAU-SUR-LUNAIN</t>
  </si>
  <si>
    <t>NANTERRE</t>
  </si>
  <si>
    <t>NANTEUIL-LÈS-MEAUX</t>
  </si>
  <si>
    <t>NANTEUIL-SUR-MARNE</t>
  </si>
  <si>
    <t>NANTOUILLET</t>
  </si>
  <si>
    <t>NEAUPHLE-LE-CHÂTEAU</t>
  </si>
  <si>
    <t>NEAUPHLE-LE-VIEUX</t>
  </si>
  <si>
    <t>NEAUPHLETTE</t>
  </si>
  <si>
    <t>NEMOURS</t>
  </si>
  <si>
    <t>NERVILLE-LA-FORÊT</t>
  </si>
  <si>
    <t>NESLES-LA-VALLÉE</t>
  </si>
  <si>
    <t>NEUFMOUTIERS-EN-BRIE</t>
  </si>
  <si>
    <t>NEUILLY-EN-VEXIN</t>
  </si>
  <si>
    <t>NEUILLY-PLAISANCE</t>
  </si>
  <si>
    <t>NEUILLY-SUR-MARNE</t>
  </si>
  <si>
    <t>NEUILLY-SUR-SEINE</t>
  </si>
  <si>
    <t>NEUVILLE-SUR-OISE</t>
  </si>
  <si>
    <t>NÉZEL</t>
  </si>
  <si>
    <t>NOGENT-SUR-MARNE</t>
  </si>
  <si>
    <t>NOINTEL</t>
  </si>
  <si>
    <t>NOISEAU</t>
  </si>
  <si>
    <t>NOISIEL</t>
  </si>
  <si>
    <t>NOISY-LE-GRAND</t>
  </si>
  <si>
    <t>NOISY-LE-ROI</t>
  </si>
  <si>
    <t>NOISY-LE-SEC</t>
  </si>
  <si>
    <t>NOISY-RUDIGNON</t>
  </si>
  <si>
    <t>NOISY-SUR-ÉCOLE</t>
  </si>
  <si>
    <t>NOISY-SUR-OISE</t>
  </si>
  <si>
    <t>NONVILLE</t>
  </si>
  <si>
    <t>NOYEN-SUR-SEINE</t>
  </si>
  <si>
    <t>NOZAY</t>
  </si>
  <si>
    <t>NUCOURT</t>
  </si>
  <si>
    <t>OBSONVILLE</t>
  </si>
  <si>
    <t>OCQUERRE</t>
  </si>
  <si>
    <t>OINVILLE-SUR-MONTCIENT</t>
  </si>
  <si>
    <t>OISSERY</t>
  </si>
  <si>
    <t>OLLAINVILLE</t>
  </si>
  <si>
    <t>OMERVILLE</t>
  </si>
  <si>
    <t>ONCY-SUR-ÉCOLE</t>
  </si>
  <si>
    <t>ORCEMONT</t>
  </si>
  <si>
    <t>ORGERUS</t>
  </si>
  <si>
    <t>ORGEVAL</t>
  </si>
  <si>
    <t>ORLY</t>
  </si>
  <si>
    <t>ORLY-SUR-MORIN</t>
  </si>
  <si>
    <t>ORMESSON</t>
  </si>
  <si>
    <t>ORMESSON-SUR-MARNE</t>
  </si>
  <si>
    <t>ORMOY</t>
  </si>
  <si>
    <t>ORMOY-LA-RIVIÈRE</t>
  </si>
  <si>
    <t>ORPHIN</t>
  </si>
  <si>
    <t>ORSAY</t>
  </si>
  <si>
    <t>ORSONVILLE</t>
  </si>
  <si>
    <t>ORVEAU</t>
  </si>
  <si>
    <t>ORVILLIERS</t>
  </si>
  <si>
    <t>OSMOY</t>
  </si>
  <si>
    <t>OSNY</t>
  </si>
  <si>
    <t>OTHIS</t>
  </si>
  <si>
    <t>OZOIR-LA-FERRIÈRE</t>
  </si>
  <si>
    <t>OZOUER-LE-VOULGIS</t>
  </si>
  <si>
    <t>PALAISEAU</t>
  </si>
  <si>
    <t>PALEY</t>
  </si>
  <si>
    <t>PAMFOU</t>
  </si>
  <si>
    <t>PANTIN</t>
  </si>
  <si>
    <t>PARAY-DOUAVILLE</t>
  </si>
  <si>
    <t>PARAY-VIEILLE-POSTE</t>
  </si>
  <si>
    <t>PARIS 10E ARRONDISSEMENT</t>
  </si>
  <si>
    <t>PARIS 11E ARRONDISSEMENT</t>
  </si>
  <si>
    <t>PARIS 12E ARRONDISSEMENT</t>
  </si>
  <si>
    <t>PARIS 13E ARRONDISSEMENT</t>
  </si>
  <si>
    <t>PARIS 14E ARRONDISSEMENT</t>
  </si>
  <si>
    <t>PARIS 15E ARRONDISSEMENT</t>
  </si>
  <si>
    <t>PARIS 16E ARRONDISSEMENT</t>
  </si>
  <si>
    <t>PARIS 17E ARRONDISSEMENT</t>
  </si>
  <si>
    <t>PARIS 18E ARRONDISSEMENT</t>
  </si>
  <si>
    <t>PARIS 19E ARRONDISSEMENT</t>
  </si>
  <si>
    <t>PARIS 1ER ARRONDISSEMENT</t>
  </si>
  <si>
    <t>PARIS 20E ARRONDISSEMENT</t>
  </si>
  <si>
    <t>PARIS 2E ARRONDISSEMENT</t>
  </si>
  <si>
    <t>PARIS 3E ARRONDISSEMENT</t>
  </si>
  <si>
    <t>PARIS 4E ARRONDISSEMENT</t>
  </si>
  <si>
    <t>PARIS 5E ARRONDISSEMENT</t>
  </si>
  <si>
    <t>PARIS 6E ARRONDISSEMENT</t>
  </si>
  <si>
    <t>PARIS 7E ARRONDISSEMENT</t>
  </si>
  <si>
    <t>PARIS 8E ARRONDISSEMENT</t>
  </si>
  <si>
    <t>PARIS 9E ARRONDISSEMENT</t>
  </si>
  <si>
    <t>PARMAIN</t>
  </si>
  <si>
    <t>PAROY</t>
  </si>
  <si>
    <t>PASSY-SUR-SEINE</t>
  </si>
  <si>
    <t>PECQUEUSE</t>
  </si>
  <si>
    <t>PÉCY</t>
  </si>
  <si>
    <t>PENCHARD</t>
  </si>
  <si>
    <t>PERDREAUVILLE</t>
  </si>
  <si>
    <t>PÉRIGNY</t>
  </si>
  <si>
    <t>PERSAN</t>
  </si>
  <si>
    <t>PERTHES</t>
  </si>
  <si>
    <t>PÉZARCHES</t>
  </si>
  <si>
    <t>PIERREFITTE-SUR-SEINE</t>
  </si>
  <si>
    <t>PIERRELAYE</t>
  </si>
  <si>
    <t>PIERRE-LEVÉE</t>
  </si>
  <si>
    <t>PISCOP</t>
  </si>
  <si>
    <t>PLAISIR</t>
  </si>
  <si>
    <t>PLESSIS-SAINT-BENOIST</t>
  </si>
  <si>
    <t>POIGNY</t>
  </si>
  <si>
    <t>POIGNY-LA-FORÊT</t>
  </si>
  <si>
    <t>POINCY</t>
  </si>
  <si>
    <t>POISSY</t>
  </si>
  <si>
    <t>POLIGNY</t>
  </si>
  <si>
    <t>POMMEUSE</t>
  </si>
  <si>
    <t>POMPONNE</t>
  </si>
  <si>
    <t>PONTAULT-COMBAULT</t>
  </si>
  <si>
    <t>PONTCARRÉ</t>
  </si>
  <si>
    <t>PONTHÉVRARD</t>
  </si>
  <si>
    <t>PONTOISE</t>
  </si>
  <si>
    <t>PORCHEVILLE</t>
  </si>
  <si>
    <t>PORT-VILLEZ</t>
  </si>
  <si>
    <t>PRÉCY-SUR-MARNE</t>
  </si>
  <si>
    <t>PRESLES</t>
  </si>
  <si>
    <t>PRESLES-EN-BRIE</t>
  </si>
  <si>
    <t>PRINGY</t>
  </si>
  <si>
    <t>PROVINS</t>
  </si>
  <si>
    <t>PRUNAY-EN-YVELINES</t>
  </si>
  <si>
    <t>PRUNAY-LE-TEMPLE</t>
  </si>
  <si>
    <t>PRUNAY-SUR-ESSONNE</t>
  </si>
  <si>
    <t>PUISELET-LE-MARAIS</t>
  </si>
  <si>
    <t>PUISEUX-EN-FRANCE</t>
  </si>
  <si>
    <t>PUISEUX-PONTOISE</t>
  </si>
  <si>
    <t>PUISIEUX</t>
  </si>
  <si>
    <t>PUSSAY</t>
  </si>
  <si>
    <t>PUTEAUX</t>
  </si>
  <si>
    <t>QUIERS</t>
  </si>
  <si>
    <t>QUINCY-SOUS-SÉNART</t>
  </si>
  <si>
    <t>QUINCY-VOISINS</t>
  </si>
  <si>
    <t>RAIZEUX</t>
  </si>
  <si>
    <t>RAMBOUILLET</t>
  </si>
  <si>
    <t>RAMPILLON</t>
  </si>
  <si>
    <t>RÉAU</t>
  </si>
  <si>
    <t>REBAIS</t>
  </si>
  <si>
    <t>RECLOSES</t>
  </si>
  <si>
    <t>REMAUVILLE</t>
  </si>
  <si>
    <t>RENNEMOULIN</t>
  </si>
  <si>
    <t>REUIL-EN-BRIE</t>
  </si>
  <si>
    <t>RICHARVILLE</t>
  </si>
  <si>
    <t>RICHEBOURG</t>
  </si>
  <si>
    <t>RIS-ORANGIS</t>
  </si>
  <si>
    <t>ROCHEFORT-EN-YVELINES</t>
  </si>
  <si>
    <t>ROCQUENCOURT</t>
  </si>
  <si>
    <t>ROINVILLE</t>
  </si>
  <si>
    <t>ROINVILLIERS</t>
  </si>
  <si>
    <t>ROISSY-EN-BRIE</t>
  </si>
  <si>
    <t>ROISSY-EN-FRANCE</t>
  </si>
  <si>
    <t>ROLLEBOISE</t>
  </si>
  <si>
    <t>ROMAINVILLE</t>
  </si>
  <si>
    <t>RONQUEROLLES</t>
  </si>
  <si>
    <t>ROSAY</t>
  </si>
  <si>
    <t>ROSNY-SOUS-BOIS</t>
  </si>
  <si>
    <t>ROSNY-SUR-SEINE</t>
  </si>
  <si>
    <t>ROUILLY</t>
  </si>
  <si>
    <t>ROUVRES</t>
  </si>
  <si>
    <t>ROZAY-EN-BRIE</t>
  </si>
  <si>
    <t>RUBELLES</t>
  </si>
  <si>
    <t>RUEIL-MALMAISON</t>
  </si>
  <si>
    <t>RUMONT</t>
  </si>
  <si>
    <t>RUNGIS</t>
  </si>
  <si>
    <t>RUPéREUX</t>
  </si>
  <si>
    <t>SAÂCY-SUR-MARNE</t>
  </si>
  <si>
    <t>SABLONNIÈRES</t>
  </si>
  <si>
    <t>SACLAS</t>
  </si>
  <si>
    <t>SACLAY</t>
  </si>
  <si>
    <t>SAGY</t>
  </si>
  <si>
    <t>SAILLY</t>
  </si>
  <si>
    <t>SAINT-ANGE-LE-VIEL</t>
  </si>
  <si>
    <t>SAINT-ARNOULT-EN-YVELINES</t>
  </si>
  <si>
    <t>SAINT-AUBIN</t>
  </si>
  <si>
    <t>SAINT-AUGUSTIN</t>
  </si>
  <si>
    <t>SAINT-BARTHÉLEMY</t>
  </si>
  <si>
    <t>SAINT-BRICE</t>
  </si>
  <si>
    <t>SAINT-BRICE-SOUS-FORÊT</t>
  </si>
  <si>
    <t>SAINT-CHÉRON</t>
  </si>
  <si>
    <t>SAINT-CLAIR-SUR-EPTE</t>
  </si>
  <si>
    <t>SAINT-CLOUD</t>
  </si>
  <si>
    <t>SAINT-CYR-EN-ARTHIES</t>
  </si>
  <si>
    <t>SAINT-CYR-LA-RIVIÈRE</t>
  </si>
  <si>
    <t>SAINT-CYR-L'ÉCOLE</t>
  </si>
  <si>
    <t>SAINT-CYR-SOUS-DOURDAN</t>
  </si>
  <si>
    <t>SAINT-CYR-SUR-MORIN</t>
  </si>
  <si>
    <t>SAINT-DENIS</t>
  </si>
  <si>
    <t>SAINT-DENIS-LÈS-REBAIS</t>
  </si>
  <si>
    <t>SAINTE-AULDE</t>
  </si>
  <si>
    <t>SAINTE-COLOMBE</t>
  </si>
  <si>
    <t>SAINTE-GENEVIÈVE-DES-BOIS</t>
  </si>
  <si>
    <t>SAINTE-MESME</t>
  </si>
  <si>
    <t>SAINT-ESCOBILLE</t>
  </si>
  <si>
    <t>SAINT-FARGEAU-PONTHIERRY</t>
  </si>
  <si>
    <t>SAINT-FIACRE</t>
  </si>
  <si>
    <t>SAINT-FORGET</t>
  </si>
  <si>
    <t>SAINT-GERMAIN-DE-LA-GRANGE</t>
  </si>
  <si>
    <t>SAINT-GERMAIN-EN-LAYE</t>
  </si>
  <si>
    <t>SAINT-GERMAIN-LAVAL</t>
  </si>
  <si>
    <t>SAINT-GERMAIN-LAXIS</t>
  </si>
  <si>
    <t>SAINT-GERMAIN-LÈS-ARPAJON</t>
  </si>
  <si>
    <t>SAINT-GERMAIN-LÈS-CORBEIL</t>
  </si>
  <si>
    <t>SAINT-GERMAIN-SOUS-DOUE</t>
  </si>
  <si>
    <t>SAINT-GERMAIN-SUR-ÉCOLE</t>
  </si>
  <si>
    <t>SAINT-GERMAIN-SUR-MORIN</t>
  </si>
  <si>
    <t>SAINT-GERVAIS</t>
  </si>
  <si>
    <t>SAINT-GRATIEN</t>
  </si>
  <si>
    <t>SAINT-HILAIRE</t>
  </si>
  <si>
    <t>SAINT-HILARION</t>
  </si>
  <si>
    <t>SAINT-HILLIERS</t>
  </si>
  <si>
    <t>SAINT-ILLIERS-LA-VILLE</t>
  </si>
  <si>
    <t>SAINT-ILLIERS-LE-BOIS</t>
  </si>
  <si>
    <t>SAINT-JEAN-DE-BEAUREGARD</t>
  </si>
  <si>
    <t>SAINT-JEAN-LES-DEUX-JUMEAUX</t>
  </si>
  <si>
    <t>SAINT-JUST-EN-BRIE</t>
  </si>
  <si>
    <t>SAINT-LAMBERT</t>
  </si>
  <si>
    <t>SAINT-LéGER</t>
  </si>
  <si>
    <t>SAINT-LÉGER-EN-YVELINES</t>
  </si>
  <si>
    <t>SAINT-LEU-LA-FORÊT</t>
  </si>
  <si>
    <t>SAINT-LOUP-DE-NAUD</t>
  </si>
  <si>
    <t>SAINT-MAMMÈS</t>
  </si>
  <si>
    <t>SAINT-MANDÉ</t>
  </si>
  <si>
    <t>SAINT-MARD</t>
  </si>
  <si>
    <t>Saint-Mars-Vieux-Maisons</t>
  </si>
  <si>
    <t>SAINT-MARTIN-DE-BRÉTHENCOURT</t>
  </si>
  <si>
    <t>SAINT-MARTIN-DES-CHAMPS</t>
  </si>
  <si>
    <t>SAINT-MARTIN-DU-BOSCHET</t>
  </si>
  <si>
    <t>SAINT-MARTIN-DU-TERTRE</t>
  </si>
  <si>
    <t>SAINT-MARTIN-EN-BIÈRE</t>
  </si>
  <si>
    <t>SAINT-MARTIN-LA-GARENNE</t>
  </si>
  <si>
    <t>SAINT-MAUR-DES-FOSSÉS</t>
  </si>
  <si>
    <t>SAINT-MAURICE</t>
  </si>
  <si>
    <t>SAINT-MAURICE-MONTCOURONNE</t>
  </si>
  <si>
    <t>SAINT-MÉRY</t>
  </si>
  <si>
    <t>SAINT-MESMES</t>
  </si>
  <si>
    <t>SAINT-MICHEL-SUR-ORGE</t>
  </si>
  <si>
    <t>SAINT-NOM-LA-BRETÈCHE</t>
  </si>
  <si>
    <t>SAINT-OUEN</t>
  </si>
  <si>
    <t>SAINT-OUEN-EN-BRIE</t>
  </si>
  <si>
    <t>SAINT-OUEN-L'AUMÔNE</t>
  </si>
  <si>
    <t>SAINT-OUEN-SUR-MORIN</t>
  </si>
  <si>
    <t>SAINT-PATHUS</t>
  </si>
  <si>
    <t>SAINT-PIERRE-DU-PERRAY</t>
  </si>
  <si>
    <t>SAINT-PIERRE-LÈS-NEMOURS</t>
  </si>
  <si>
    <t>SAINT-PRIX</t>
  </si>
  <si>
    <t>SAINT-RÉMY-LA-VANNE</t>
  </si>
  <si>
    <t>SAINT-RÉMY-LÈS-CHEVREUSE</t>
  </si>
  <si>
    <t>SAINT-RÉMY-L'HONORÉ</t>
  </si>
  <si>
    <t>SAINTRY-SUR-SEINE</t>
  </si>
  <si>
    <t>SAINTS</t>
  </si>
  <si>
    <t>SAINT-SAUVEUR-LÈS-BRAY</t>
  </si>
  <si>
    <t>SAINT-SAUVEUR-SUR-ÉCOLE</t>
  </si>
  <si>
    <t>SAINT-SIMÉON</t>
  </si>
  <si>
    <t>SAINT-SOUPPLETS</t>
  </si>
  <si>
    <t>SAINT-SULPICE-DE-FAVIÈRES</t>
  </si>
  <si>
    <t>SAINT-THIBAULT-DES-VIGNES</t>
  </si>
  <si>
    <t>SAINT-VRAIN</t>
  </si>
  <si>
    <t>SAINT-WITZ</t>
  </si>
  <si>
    <t>SAINT-YON</t>
  </si>
  <si>
    <t>SALINS</t>
  </si>
  <si>
    <t>SAMMERON</t>
  </si>
  <si>
    <t>SAMOIS-SUR-SEINE</t>
  </si>
  <si>
    <t>SAMOREAU</t>
  </si>
  <si>
    <t>SANCY</t>
  </si>
  <si>
    <t>SANCY-LÈS-PROVINS</t>
  </si>
  <si>
    <t>SANNOIS</t>
  </si>
  <si>
    <t>SANTENY</t>
  </si>
  <si>
    <t>SANTEUIL</t>
  </si>
  <si>
    <t>SARCELLES</t>
  </si>
  <si>
    <t>SARTROUVILLE</t>
  </si>
  <si>
    <t>SAULX-LES-CHARTREUX</t>
  </si>
  <si>
    <t>SAULX-MARCHAIS</t>
  </si>
  <si>
    <t>SAVIGNY-LE-TEMPLE</t>
  </si>
  <si>
    <t>SAVIGNY-SUR-ORGE</t>
  </si>
  <si>
    <t>SAVINS</t>
  </si>
  <si>
    <t>SCEAUX</t>
  </si>
  <si>
    <t>SEINE-PORT</t>
  </si>
  <si>
    <t>SENLISSE</t>
  </si>
  <si>
    <t>SEPTEUIL</t>
  </si>
  <si>
    <t>SEPT-SORTS</t>
  </si>
  <si>
    <t>SERAINCOURT</t>
  </si>
  <si>
    <t>SERMAISE</t>
  </si>
  <si>
    <t>SERRIS</t>
  </si>
  <si>
    <t>SERVON</t>
  </si>
  <si>
    <t>SEUGY</t>
  </si>
  <si>
    <t>SEVRAN</t>
  </si>
  <si>
    <t>SÈVRES</t>
  </si>
  <si>
    <t>SIGNY-SIGNETS</t>
  </si>
  <si>
    <t>SIGY</t>
  </si>
  <si>
    <t>SIVRY-COURTRY</t>
  </si>
  <si>
    <t>SOGNOLLES-EN-MONTOIS</t>
  </si>
  <si>
    <t>SOIGNOLLES-EN-BRIE</t>
  </si>
  <si>
    <t>SOINDRES</t>
  </si>
  <si>
    <t>SOISY-BOUY</t>
  </si>
  <si>
    <t>SOISY-SOUS-MONTMORENCY</t>
  </si>
  <si>
    <t>SOISY-SUR-ÉCOLE</t>
  </si>
  <si>
    <t>SOISY-SUR-SEINE</t>
  </si>
  <si>
    <t>SOLERS</t>
  </si>
  <si>
    <t>SONCHAMP</t>
  </si>
  <si>
    <t>SOUPPES-SUR-LOING</t>
  </si>
  <si>
    <t>SOURDUN</t>
  </si>
  <si>
    <t>SOUZY-LA-BRICHE</t>
  </si>
  <si>
    <t>STAINS</t>
  </si>
  <si>
    <t>SUCY-EN-BRIE</t>
  </si>
  <si>
    <t>SURESNES</t>
  </si>
  <si>
    <t>SURVILLIERS</t>
  </si>
  <si>
    <t>TACOIGNIÈRES</t>
  </si>
  <si>
    <t>TANCROU</t>
  </si>
  <si>
    <t>TARTRE-GAUDRAN</t>
  </si>
  <si>
    <t>TAVERNY</t>
  </si>
  <si>
    <t>TESSANCOURT-SUR-AUBETTE</t>
  </si>
  <si>
    <t>THÉMÉRICOURT</t>
  </si>
  <si>
    <t>THÉNISY</t>
  </si>
  <si>
    <t>THEUVILLE</t>
  </si>
  <si>
    <t>THIAIS</t>
  </si>
  <si>
    <t>THIEUX</t>
  </si>
  <si>
    <t>THIVERVAL-GRIGNON</t>
  </si>
  <si>
    <t>THOIRY</t>
  </si>
  <si>
    <t>THOMERY</t>
  </si>
  <si>
    <t>THORIGNY-SUR-MARNE</t>
  </si>
  <si>
    <t>THOURY-FÉROTTES</t>
  </si>
  <si>
    <t>TIGEAUX</t>
  </si>
  <si>
    <t>TIGERY</t>
  </si>
  <si>
    <t>TILLY</t>
  </si>
  <si>
    <t>TORCY</t>
  </si>
  <si>
    <t>TORFOU</t>
  </si>
  <si>
    <t>TOUQUIN</t>
  </si>
  <si>
    <t>TOURNAN-EN-BRIE</t>
  </si>
  <si>
    <t>TOUSSON</t>
  </si>
  <si>
    <t>TOUSSUS-LE-NOBLE</t>
  </si>
  <si>
    <t>TRAPPES</t>
  </si>
  <si>
    <t>TREMBLAY-EN-FRANCE</t>
  </si>
  <si>
    <t>TREUZY-LEVELAY</t>
  </si>
  <si>
    <t>TRIEL-SUR-SEINE</t>
  </si>
  <si>
    <t>TRILBARDOU</t>
  </si>
  <si>
    <t>TRILPORT</t>
  </si>
  <si>
    <t>TROCY-EN-MULTIEN</t>
  </si>
  <si>
    <t>URY</t>
  </si>
  <si>
    <t>US</t>
  </si>
  <si>
    <t>USSY-SUR-MARNE</t>
  </si>
  <si>
    <t>VAIRES-SUR-MARNE</t>
  </si>
  <si>
    <t>VALENCE-EN-BRIE</t>
  </si>
  <si>
    <t>VALENTON</t>
  </si>
  <si>
    <t>VALLANGOUJARD</t>
  </si>
  <si>
    <t>VALMONDOIS</t>
  </si>
  <si>
    <t>VALPUISEAUX</t>
  </si>
  <si>
    <t>VANVES</t>
  </si>
  <si>
    <t>VANVILLÉ</t>
  </si>
  <si>
    <t>VARENNES-JARCY</t>
  </si>
  <si>
    <t>VARENNES-SUR-SEINE</t>
  </si>
  <si>
    <t>VARREDDES</t>
  </si>
  <si>
    <t>VAUCOURTOIS</t>
  </si>
  <si>
    <t>VAUCRESSON</t>
  </si>
  <si>
    <t>VAUDHERLAND</t>
  </si>
  <si>
    <t>VAUDOY-EN-BRIE</t>
  </si>
  <si>
    <t>VAUGRIGNEUSE</t>
  </si>
  <si>
    <t>VAUHALLAN</t>
  </si>
  <si>
    <t>VAUJOURS</t>
  </si>
  <si>
    <t>VAURÉAL</t>
  </si>
  <si>
    <t>VAUX-LE-PÉNIL</t>
  </si>
  <si>
    <t>VAUX-SUR-LUNAIN</t>
  </si>
  <si>
    <t>VAUX-SUR-SEINE</t>
  </si>
  <si>
    <t>VAYRES-SUR-ESSONNE</t>
  </si>
  <si>
    <t>VÉLIZY-VILLACOUBLAY</t>
  </si>
  <si>
    <t>VÉMARS</t>
  </si>
  <si>
    <t>VENDREST</t>
  </si>
  <si>
    <t>VENEUX-LES-SABLONS</t>
  </si>
  <si>
    <t>VERDELOT</t>
  </si>
  <si>
    <t>VERNEUIL-L'ÉTANG</t>
  </si>
  <si>
    <t>VERNEUIL-SUR-SEINE</t>
  </si>
  <si>
    <t>VERNOUILLET</t>
  </si>
  <si>
    <t>VERNOU-LA-CELLE-SUR-SEINE</t>
  </si>
  <si>
    <t>VERRIÈRES-LE-BUISSON</t>
  </si>
  <si>
    <t>VERSAILLES</t>
  </si>
  <si>
    <t>VERT</t>
  </si>
  <si>
    <t>VERT-LE-GRAND</t>
  </si>
  <si>
    <t>VERT-LE-PETIT</t>
  </si>
  <si>
    <t>VERT-SAINT-DENIS</t>
  </si>
  <si>
    <t>VÉTHEUIL</t>
  </si>
  <si>
    <t>VIARMES</t>
  </si>
  <si>
    <t>VICQ</t>
  </si>
  <si>
    <t>VIDELLES</t>
  </si>
  <si>
    <t>VIEILLE-ÉGLISE-EN-YVELINES</t>
  </si>
  <si>
    <t>VIENNE-EN-ARTHIES</t>
  </si>
  <si>
    <t>VIEUX-CHAMPAGNE</t>
  </si>
  <si>
    <t>VIGNELY</t>
  </si>
  <si>
    <t>VIGNEUX-SUR-SEINE</t>
  </si>
  <si>
    <t>VIGNY</t>
  </si>
  <si>
    <t>VILLABÉ</t>
  </si>
  <si>
    <t>VILLAINES-SOUS-BOIS</t>
  </si>
  <si>
    <t>VILLEBÉON</t>
  </si>
  <si>
    <t>VILLEBON-SUR-YVETTE</t>
  </si>
  <si>
    <t>VILLECERF</t>
  </si>
  <si>
    <t>VILLECONIN</t>
  </si>
  <si>
    <t>VILLECRESNES</t>
  </si>
  <si>
    <t>VILLE-D'AVRAY</t>
  </si>
  <si>
    <t>VILLEJUIF</t>
  </si>
  <si>
    <t>VILLEJUST</t>
  </si>
  <si>
    <t>VILLEMARÉCHAL</t>
  </si>
  <si>
    <t>VILLEMAREUIL</t>
  </si>
  <si>
    <t>VILLEMER</t>
  </si>
  <si>
    <t>VILLEMOISSON-SUR-ORGE</t>
  </si>
  <si>
    <t>VILLEMOMBLE</t>
  </si>
  <si>
    <t>VILLENAUXE-LA-PETITE</t>
  </si>
  <si>
    <t>VILLENEUVE-LA-GARENNE</t>
  </si>
  <si>
    <t>VILLENEUVE-LE-COMTE</t>
  </si>
  <si>
    <t>VILLENEUVE-LE-ROI</t>
  </si>
  <si>
    <t>VILLENEUVE-LES-BORDES</t>
  </si>
  <si>
    <t>VILLENEUVE-SAINT-DENIS</t>
  </si>
  <si>
    <t>VILLENEUVE-SAINT-GEORGES</t>
  </si>
  <si>
    <t>VILLENEUVE-SOUS-DAMMARTIN</t>
  </si>
  <si>
    <t>VILLENEUVE-SUR-AUVERS</t>
  </si>
  <si>
    <t>VILLENEUVE-SUR-BELLOT</t>
  </si>
  <si>
    <t>VILLENNES-SUR-SEINE</t>
  </si>
  <si>
    <t>VILLENOY</t>
  </si>
  <si>
    <t>VILLEPARISIS</t>
  </si>
  <si>
    <t>VILLEPINTE</t>
  </si>
  <si>
    <t>VILLEPREUX</t>
  </si>
  <si>
    <t>VILLERON</t>
  </si>
  <si>
    <t>VILLEROY</t>
  </si>
  <si>
    <t>VILLERS-EN-ARTHIES</t>
  </si>
  <si>
    <t>VILLE-SAINT-JACQUES</t>
  </si>
  <si>
    <t>VILLETANEUSE</t>
  </si>
  <si>
    <t>VILLETTE</t>
  </si>
  <si>
    <t>VILLEVAUDÉ</t>
  </si>
  <si>
    <t>VILLIERS-ADAM</t>
  </si>
  <si>
    <t>VILLIERS-EN-BIÈRE</t>
  </si>
  <si>
    <t>VILLIERS-LE-BÂCLE</t>
  </si>
  <si>
    <t>VILLIERS-LE-BEL</t>
  </si>
  <si>
    <t>VILLIERS-LE-MAHIEU</t>
  </si>
  <si>
    <t>VILLIERS-LE-SEC</t>
  </si>
  <si>
    <t>VILLIERS-SAINT-FRÉDERIC</t>
  </si>
  <si>
    <t>VILLIERS-SAINT-GEORGES</t>
  </si>
  <si>
    <t>VILLIERS-SOUS-GREZ</t>
  </si>
  <si>
    <t>VILLIERS-SUR-MARNE</t>
  </si>
  <si>
    <t>VILLIERS-SUR-MORIN</t>
  </si>
  <si>
    <t>VILLIERS-SUR-ORGE</t>
  </si>
  <si>
    <t>VILLIERS-SUR-SEINE</t>
  </si>
  <si>
    <t>VILLUIS</t>
  </si>
  <si>
    <t>VIMPELLES</t>
  </si>
  <si>
    <t>VINANTES</t>
  </si>
  <si>
    <t>VINCENNES</t>
  </si>
  <si>
    <t>VINCY-MANŒUVRE</t>
  </si>
  <si>
    <t>VIROFLAY</t>
  </si>
  <si>
    <t>VIRY-CHÂTILLON</t>
  </si>
  <si>
    <t>VITRY-SUR-SEINE</t>
  </si>
  <si>
    <t>VOINSLES</t>
  </si>
  <si>
    <t>VOISENON</t>
  </si>
  <si>
    <t>VOISINS-LE-BRETONNEUX</t>
  </si>
  <si>
    <t>VOULANGIS</t>
  </si>
  <si>
    <t>VOULTON</t>
  </si>
  <si>
    <t>VOULX</t>
  </si>
  <si>
    <t>VULAINES-LÈS-PROVINS</t>
  </si>
  <si>
    <t>VULAINES-SUR-SEINE</t>
  </si>
  <si>
    <t>WISSOUS</t>
  </si>
  <si>
    <t>WY-DIT-JOLI-VILLAGE</t>
  </si>
  <si>
    <t>YÈBLES</t>
  </si>
  <si>
    <t>YERRES</t>
  </si>
  <si>
    <t>Bioénergie de la Brie</t>
  </si>
  <si>
    <t>Létang Biogaz SARL</t>
  </si>
  <si>
    <t>O'Terres Energies SAS</t>
  </si>
  <si>
    <t>Biogaz Meaux</t>
  </si>
  <si>
    <t>Brie Biogaz</t>
  </si>
  <si>
    <t>Bassée Biogaz</t>
  </si>
  <si>
    <t>Agri métha Energy</t>
  </si>
  <si>
    <t xml:space="preserve">METHABRIE SAS </t>
  </si>
  <si>
    <t>Letang Biomethane</t>
  </si>
  <si>
    <t>Nangis Biogaz</t>
  </si>
  <si>
    <t xml:space="preserve">MAHE BIO ENERGIE </t>
  </si>
  <si>
    <t>MESSY BIOGAZ</t>
  </si>
  <si>
    <t>Valosfer</t>
  </si>
  <si>
    <t>CVO 77</t>
  </si>
  <si>
    <t>Brie Compost</t>
  </si>
  <si>
    <t>Bi-Metha 77</t>
  </si>
  <si>
    <t>HYDREAULYS</t>
  </si>
  <si>
    <t>NP Pharm</t>
  </si>
  <si>
    <t>SIAAP Seine Aval</t>
  </si>
  <si>
    <t>Thoiry Bioenergie</t>
  </si>
  <si>
    <t>SIAAP Seine Gresillons</t>
  </si>
  <si>
    <t>SIARNC</t>
  </si>
  <si>
    <t>Sémardel</t>
  </si>
  <si>
    <t>Bionerval</t>
  </si>
  <si>
    <t>Bionénergie de Dhuilet</t>
  </si>
  <si>
    <t>SIVOM Yerres Sénart</t>
  </si>
  <si>
    <t>Méthanagri</t>
  </si>
  <si>
    <t>Energie Verte Roissy</t>
  </si>
  <si>
    <t>Biogaz du Multien</t>
  </si>
  <si>
    <t>VDMT Biogaz</t>
  </si>
  <si>
    <t>Charny Energies</t>
  </si>
  <si>
    <t>Bioenergies de l'Ourcq</t>
  </si>
  <si>
    <t>R&amp;D Bio Energy</t>
  </si>
  <si>
    <t>CPL Biogaz</t>
  </si>
  <si>
    <t>Agri-Biogaz de la Brie</t>
  </si>
  <si>
    <t>Les Ormes Biométhane</t>
  </si>
  <si>
    <t>Ferme des 30 arpents</t>
  </si>
  <si>
    <t>Mauritz Quaak
Jacques-Pierre Quaak</t>
  </si>
  <si>
    <t>bioenergiedelabrie@gmail.com</t>
  </si>
  <si>
    <t>01 67 06 07 82  / 06 77 05 20 05</t>
  </si>
  <si>
    <t>François-Xavier Letang</t>
  </si>
  <si>
    <t>fxletang@yahoo.fr</t>
  </si>
  <si>
    <t>01 64 00 74 54 / 06 80 04 81 93</t>
  </si>
  <si>
    <t>M. Delaitre</t>
  </si>
  <si>
    <t xml:space="preserve">oterres.energies@gmail.com </t>
  </si>
  <si>
    <t>01 60 22 13 03</t>
  </si>
  <si>
    <t>Etienne Proffit
Raphaël Dujardin</t>
  </si>
  <si>
    <t>etienne.proffit@gmail.com</t>
  </si>
  <si>
    <t>06 32 10 61 24</t>
  </si>
  <si>
    <t>Alexis Lepeu</t>
  </si>
  <si>
    <t>alexis.lepeu@lafermedepassy.fr</t>
  </si>
  <si>
    <t>Nicolas brunet</t>
  </si>
  <si>
    <t>brunetn@wanadoo.fr</t>
  </si>
  <si>
    <t>06 81 89 43 59</t>
  </si>
  <si>
    <t>Bertrand Fahy
Arnaud Maury</t>
  </si>
  <si>
    <t>bertrandfahy@hotmail.com ; maury.arnaud@yahoo.fr</t>
  </si>
  <si>
    <t>06 73 75 26 60 06 18 90 25 00</t>
  </si>
  <si>
    <t>Emilien ARNOUTL</t>
  </si>
  <si>
    <t>earnoult@hotmail.fr</t>
  </si>
  <si>
    <t xml:space="preserve">06 81 07 67 62 </t>
  </si>
  <si>
    <t>Cyril Lesaffre
Emmanuel Champenois</t>
  </si>
  <si>
    <t>06 77 64 80 49
06 09 43 53 12</t>
  </si>
  <si>
    <t>Monsieur Mahé</t>
  </si>
  <si>
    <t>mahe.lm@wanadoo.fr</t>
  </si>
  <si>
    <t>06 81 91 00 24</t>
  </si>
  <si>
    <t>Charles DESCHAMPS</t>
  </si>
  <si>
    <t>charles.deschamps@capvertenergie.com</t>
  </si>
  <si>
    <t>06.66.98.17.92</t>
  </si>
  <si>
    <t xml:space="preserve">Gilles Verkinderen </t>
  </si>
  <si>
    <t>Thomas Fichot</t>
  </si>
  <si>
    <t>t.fichot@terre-net.fr
tf10@orange.fr</t>
  </si>
  <si>
    <t>01 60 96 17 30 / 06 73 51 47 44</t>
  </si>
  <si>
    <t>Hubert D'Halluin
Bernard Delaunay</t>
  </si>
  <si>
    <t>hubert.dhalluin@suez.com
delaunaybb@gmail.com</t>
  </si>
  <si>
    <t>01 30 98 11 89
/ 06 86 34 41 86 
06 47 87 00 04</t>
  </si>
  <si>
    <t>Olivier Philippe
Romain Philippe</t>
  </si>
  <si>
    <t>olivier.philippe@ceres-env.com
romain_philippe@live.fr</t>
  </si>
  <si>
    <t>06.83.05.48.36
06.44.23.49.52</t>
  </si>
  <si>
    <t>Fabrice Julien</t>
  </si>
  <si>
    <t>fj.sem.bimetha77@gmail.com</t>
  </si>
  <si>
    <t>06 88 70 63 13</t>
  </si>
  <si>
    <t>eloi.de-fautereau@suez.com</t>
  </si>
  <si>
    <t>Philippe LESCANNE, CACEPA 
sylvain barjon
henri cazajus</t>
  </si>
  <si>
    <t>01 42 66 17 50
01 34 85 03 63
06 08 66 90 77</t>
  </si>
  <si>
    <t>Sophie Lemiere</t>
  </si>
  <si>
    <t>slemiere@sirr.fr</t>
  </si>
  <si>
    <t>Stéphanie FAIVRE
DGST – Cycle de l’Eau
Responsable de secteur – Site Carrières sous Poissy</t>
  </si>
  <si>
    <t>stephanie.faivre@gpseo.fr</t>
  </si>
  <si>
    <t>Tel : +33 (0) 1 34 01 20 21 - Mobile : 06 49 60 66 36</t>
  </si>
  <si>
    <t>BENARD Lionel</t>
  </si>
  <si>
    <t>Lionel.BENARD@siaap.fr</t>
  </si>
  <si>
    <t>01 44 75 69 73 / 06 98 31 12 56</t>
  </si>
  <si>
    <t>Dominique TRISTANT</t>
  </si>
  <si>
    <t>dominique.tristant@agroparistech.fr</t>
  </si>
  <si>
    <t>01 30 54 37 34 / 06 18 05 45 85</t>
  </si>
  <si>
    <t>Colomba de La Panouse-Turbull 
Sylvie Fleury (IVALOE)</t>
  </si>
  <si>
    <t>01 34 87 53 65 / 06.09.93.45.14
06 11 96 56 51 / 01 34 85 98 15</t>
  </si>
  <si>
    <t>JUVANON Claude</t>
  </si>
  <si>
    <t>claude.juvanon@siarnc.fr</t>
  </si>
  <si>
    <t>01 34 89 96 87</t>
  </si>
  <si>
    <t>Pierre ARNAUD</t>
  </si>
  <si>
    <t>p-arnaud@siarce.fr</t>
  </si>
  <si>
    <t>01 60 89 82 42
06 10 84 05 79</t>
  </si>
  <si>
    <t>Nadir Cros
Maxime ANTONINI</t>
  </si>
  <si>
    <t>ncros@semardel.fr
mantonini@semardel.fr</t>
  </si>
  <si>
    <t xml:space="preserve">01 64 56 75 06 / 06 80 16 80 97 
</t>
  </si>
  <si>
    <t xml:space="preserve">Etampes:  Gilles Baudoin maire adjoint à l'urbanisme et à l'amélioration de l'habitat, CC: jean perthuis pdt de la communauté de communes de l'Etampois sud essonne
Serge Verdier, Directeur Général
Julie Thinat, direction technique
</t>
  </si>
  <si>
    <t>01 41 40 30 39
01 41 40 30 15 (tel de Belinda Charron, assistante de Serge Verdier)</t>
  </si>
  <si>
    <t>bioenergiededhuilet@gmail.com</t>
  </si>
  <si>
    <t>Magali-Anne COUNIL</t>
  </si>
  <si>
    <t>m-a.counil@sivom.com</t>
  </si>
  <si>
    <t>01 69 00 96 90
01.69.00.16.29
06.20.31.17.08</t>
  </si>
  <si>
    <t>Thierry Marais
Olivier Roche
Philippe Vandenhende
François Haumont AMO</t>
  </si>
  <si>
    <t>0672958228
0604500553</t>
  </si>
  <si>
    <t>Réza Méralli-Ballou</t>
  </si>
  <si>
    <t>reza.meralli@sigeif.fr</t>
  </si>
  <si>
    <t>01 44 13 92 47
06 14 37 16 40</t>
  </si>
  <si>
    <t>Laurent Gautier</t>
  </si>
  <si>
    <t>lgstains@aol.com</t>
  </si>
  <si>
    <t>06 12 73 32 44</t>
  </si>
  <si>
    <t>Jérôme GARNIER</t>
  </si>
  <si>
    <t>jrm.garnier@gmail.com</t>
  </si>
  <si>
    <t>Aurélien Vandierendonck
Elodie Vandierendonck</t>
  </si>
  <si>
    <t>06 18 45 30 56
06.11.83.55.42</t>
  </si>
  <si>
    <t>Edouard PROFFIT</t>
  </si>
  <si>
    <t>edouardproffit@hotmail.com</t>
  </si>
  <si>
    <t>06 07 77 07 10</t>
  </si>
  <si>
    <t>bioenergies.ourcq@gmail.com
laurentcossut@gmail.com</t>
  </si>
  <si>
    <t>Mr. Rabourdin</t>
  </si>
  <si>
    <t>06 77 15 67 87</t>
  </si>
  <si>
    <t>Baptiste Charpentier</t>
  </si>
  <si>
    <t>sceacharpentier@nordnet.fr</t>
  </si>
  <si>
    <t>06 78 47 37 23</t>
  </si>
  <si>
    <t>Benjamin DELOISON</t>
  </si>
  <si>
    <t>Benjamin.deloison1@gmail.com</t>
  </si>
  <si>
    <t>06 68 95 86 50</t>
  </si>
  <si>
    <t>Didier BUET</t>
  </si>
  <si>
    <t>d.buet@edr-heritage.com</t>
  </si>
  <si>
    <t>Cap Vert Energie</t>
  </si>
  <si>
    <t>https://vdmtbiogaz.wixsite.com/sas-vdmt-biogaz</t>
  </si>
  <si>
    <t>Bassée Biogaz SAS</t>
  </si>
  <si>
    <t>Agri métha Energy SAS</t>
  </si>
  <si>
    <t>GAEC Mahé</t>
  </si>
  <si>
    <t>Equimeth</t>
  </si>
  <si>
    <t>Naskeo</t>
  </si>
  <si>
    <t xml:space="preserve"> La Tremblaye</t>
  </si>
  <si>
    <t>ferme de grignon</t>
  </si>
  <si>
    <t>Thoiry Energie SAS</t>
  </si>
  <si>
    <t>Société des eaux de l'Essonne</t>
  </si>
  <si>
    <t>URBASYS</t>
  </si>
  <si>
    <t>Degrémont</t>
  </si>
  <si>
    <t>OTV</t>
  </si>
  <si>
    <t>Artaim conseil</t>
  </si>
  <si>
    <t>Chambre d'agricutlure de l'Aisne</t>
  </si>
  <si>
    <t>Mines ParisTech, Naskeo</t>
  </si>
  <si>
    <t>Solagro / Safège</t>
  </si>
  <si>
    <t>Biogaz planet</t>
  </si>
  <si>
    <t>Merlin</t>
  </si>
  <si>
    <t>Ivaloe, Sylvie Fleury</t>
  </si>
  <si>
    <t>Biogazpro</t>
  </si>
  <si>
    <t>Chambre d'agriculture</t>
  </si>
  <si>
    <t>Planet Biogaz</t>
  </si>
  <si>
    <t>MT Energie</t>
  </si>
  <si>
    <t>EnviTec Biogas</t>
  </si>
  <si>
    <t>pas choisi</t>
  </si>
  <si>
    <t>Valorga</t>
  </si>
  <si>
    <t>Bioconstruct</t>
  </si>
  <si>
    <t>HZI</t>
  </si>
  <si>
    <t>Agrogaz</t>
  </si>
  <si>
    <t>28 800</t>
  </si>
  <si>
    <t>Avant début AAP</t>
  </si>
  <si>
    <t>Aidé  politique Déchets + politique Energie
 + PREVAIR </t>
  </si>
  <si>
    <t>attention, subvention accordée pour projet energalys (=&gt; projet annulé), pas nénuphar. Er site techno nenuphar depuis 2014, remplacé par "vraie" techno métha à partir de 2020, projet lauréat AAP 6 (2018-2019)</t>
  </si>
  <si>
    <t>METHABRIE</t>
  </si>
  <si>
    <t>O'Terres Energies</t>
  </si>
  <si>
    <t>Létang Biogaz</t>
  </si>
  <si>
    <t>SASU</t>
  </si>
  <si>
    <t>Société par actions simplifiée à associé unique</t>
  </si>
  <si>
    <t>SIRR (Syndicat mixte intercommunal de la région de Rambouillet)</t>
  </si>
  <si>
    <t>Grignon Bioénergie</t>
  </si>
  <si>
    <t>Etablissement public national scientifique, culturel et professionnel</t>
  </si>
  <si>
    <t>EPSCP</t>
  </si>
  <si>
    <t>STEP Les Mureaux</t>
  </si>
  <si>
    <t>SIARCE (Syndicat Intercommunal d'Aménagement, de Réseaux et du Cycle de l'Eau)</t>
  </si>
  <si>
    <t>STEP Corbeil-Essonnes</t>
  </si>
  <si>
    <t>SIVOM Yerres Sénart (syndicat intercommunal à vocations multiples)</t>
  </si>
  <si>
    <t>https://biomethanisation.syctom-sigeif.fr/</t>
  </si>
  <si>
    <t>Biométhanisation</t>
  </si>
  <si>
    <t>Sigeif/Syctom</t>
  </si>
  <si>
    <t>STEP Seine Amont</t>
  </si>
  <si>
    <t>STEP Seine Gresillons</t>
  </si>
  <si>
    <t>STEP Seine Aval</t>
  </si>
  <si>
    <t>SIARP</t>
  </si>
  <si>
    <t>Ferme De La Tremblaye</t>
  </si>
  <si>
    <t>STEP Evry</t>
  </si>
  <si>
    <t>STEP Cergy Pontoise</t>
  </si>
  <si>
    <t>T. KLEIN</t>
  </si>
  <si>
    <t>modif 2 (adresse)</t>
  </si>
  <si>
    <t>modif 5 (état de l'unité)</t>
  </si>
  <si>
    <t>T. Klein</t>
  </si>
  <si>
    <t>http://www.fermedegrignon.fr/</t>
  </si>
  <si>
    <t>modif 2 (code sinoe,subvention région)
modif 3 : intégration nouveau projet métha
modif 4 : année de mise en service et état de l'unité</t>
  </si>
  <si>
    <t>Etat d'avancement octobre 2019 : analyse de devis des lots VRD, bâtiments, électricien, maçon, assurance
En parallèle, réalisation des premiers ensilage de maïs</t>
  </si>
  <si>
    <t>SIRR Rambouillet</t>
  </si>
  <si>
    <t>Matthieu IMBAULT
Mauritz QUAAK</t>
  </si>
  <si>
    <t>Tél. : +33(0)1.60.80.43.31
Mobile : +33(0)6.62.00.32.74
06 77 05 20 05 (M. QUAAK)</t>
  </si>
  <si>
    <t>Agrément sanitaire / Statut Sous-produits animaux</t>
  </si>
  <si>
    <t>modif 4 (agrément sanitaire et type métha)
modif 3 (valo engtq)</t>
  </si>
  <si>
    <t>modif 3 (agrément sanitaire et type métha)
modif 2 (valo engtq)</t>
  </si>
  <si>
    <t>AP d'autorisation du 09/04/2018, autorisé à 23 000 t/an (initialement 11 000 t/an)</t>
  </si>
  <si>
    <t>Régime ICPE</t>
  </si>
  <si>
    <t>Déclaration contrôlée (DC)</t>
  </si>
  <si>
    <t>vdmtbiogaz@gmail.com</t>
  </si>
  <si>
    <t>modif 4 (avancement)
modif 3 (avancement)</t>
  </si>
  <si>
    <t>Avancement projet communiqué le 24/09/2019 : 
- Fin juin 2019 : Réception des offres du marché public global de performance de conception/réalisation/exploitation
- En cours : négociation avec un groupement 
- 2020 : démarches administratives (dépôt de dossier et instruction)
- 2021-1er semestre 2022 : construction
- 2ème semestre 2022 : objectif d’injection de biométhane</t>
  </si>
  <si>
    <t>modif 1 (avancement)
première insertion</t>
  </si>
  <si>
    <t>Travaux de travaux de terrassement commencés le 12/09/2019. Injection prévue en septembre 2020</t>
  </si>
  <si>
    <t>SIAH des Vallées du Croult et du Petit Rosne</t>
  </si>
  <si>
    <t>STEU Bonneuil</t>
  </si>
  <si>
    <t>01 30 11 16 83
06 78 00 37 45</t>
  </si>
  <si>
    <t>Vanessa GUYONNET (Responsable du Service Station de dépollution &amp; Industriels)
Déborah TANGUY (Directrice Générale Adjointe Gestion de Projets)</t>
  </si>
  <si>
    <t>Année de rénovation</t>
  </si>
  <si>
    <t>Année d'arrêt</t>
  </si>
  <si>
    <t>A l'arrêt</t>
  </si>
  <si>
    <t>En cours de rénovation</t>
  </si>
  <si>
    <t>SEVESC (Société des Eaux de Versailles et de Saint-Cloud</t>
  </si>
  <si>
    <t>Eloi De Fautereau</t>
  </si>
  <si>
    <t>06 73 65 31 62</t>
  </si>
  <si>
    <t>modif 2 (avancement et valorisation NRJ)
première insertion</t>
  </si>
  <si>
    <t>Agroparistech</t>
  </si>
  <si>
    <t>SIAMHLM</t>
  </si>
  <si>
    <t>SIARCE</t>
  </si>
  <si>
    <t>SIAAP Seine Amont</t>
  </si>
  <si>
    <t>Projet d'injection de biométhane -&gt; candidature au 6ème édition AAP Méthanisation IDF 2019, inéligible. Début de travaux 2021 ?</t>
  </si>
  <si>
    <t>Sur le Rebours de Disney-Chessy</t>
  </si>
  <si>
    <t>modif 3 (avancement et commentaire)
modif 2 (avancement et commentaire)</t>
  </si>
  <si>
    <t>STEP Carré de Réunion</t>
  </si>
  <si>
    <t>Sur le rebours d'étampes</t>
  </si>
  <si>
    <t>modif 3 (avancement)
modif 2 (valo engtq)</t>
  </si>
  <si>
    <t>MES prévue en fev 2020</t>
  </si>
  <si>
    <t>quantité d'intrants inférieure dans le tableau extraction tab aides métha Région depuis 2014 fourni par la Région</t>
  </si>
  <si>
    <t>injecton dans le réseau de GrDF depuis le 27/10/2017 (période de mise en service et de fin des travaux)</t>
  </si>
  <si>
    <t>info Cyril Lesafre : mise en service début 2019</t>
  </si>
  <si>
    <t>détails étude de faisabilité IAA : 4000 t de radicelles, 2200 t de tontes, 180 t de farine de blé 3500 t d'issues de triage. Mars 2018 : recherche nouveau constructeur</t>
  </si>
  <si>
    <t>la CSI est l'unique MOa, les déchets alimentaires et agroalimentaires sont fourni par véolia; la chaleur est vendu à soredab</t>
  </si>
  <si>
    <t>données renseignées sur capacité moyenne 2030, montée en charge progressive 2020 =&gt; 2040</t>
  </si>
  <si>
    <t>Projet Nenufar. 
Il ne s'agit pas à proprement parler de méthanisation, car on ne se situe pas dans des conditions anaérobies.
Intrants et type valo E à mettre à jour après mise en service nouveau projet</t>
  </si>
  <si>
    <t>Lauréat AAP ADEME/REGION 2015
mise en service 1er trimestre 2018</t>
  </si>
  <si>
    <t>déchets IAA : 900 t/an de déchets de pain</t>
  </si>
  <si>
    <t>Engagement d'Echarcon via le PLU pour faciliter l'implantation sur le futur site Pas de détails à ce jour, en cours d'actualisation
dépôt dossier AAP 2017-2018 mais avec réalisation métha décalée dans le temps</t>
  </si>
  <si>
    <t>Soutien de la commune et de la CC à l'enquête publiqueFin 2012 : 15 000 t/an sous contrat : 50% IAA (abattoir C3) 30% GMS 20% restauration - à 2014, prévision : 40 000 t/an, pas de détail du plan d'approvisionnement</t>
  </si>
  <si>
    <t>MES injection GRDF prévue en juin 2020</t>
  </si>
  <si>
    <t>MES prévue au 15/03/2020</t>
  </si>
  <si>
    <t>Premier site  d’injection à la ferme en France.  
L'installation injecte depuis le 28 août 2013. Pas de souci. Les intrants pris en charge et les volumes injectés ont augmentés (données à connaitre).
Une canalisation de 4 km a été tirée pour alimenter une autre boucle.</t>
  </si>
  <si>
    <t>Quantité d'intrants inférieure dans le tableau extraction tab aides métha Région depuis 2014 fourni par la Région</t>
  </si>
  <si>
    <t>MES nov 2017
AP d’enregistrement le 19/06/2019 qui indique désormais 30 000 t/an (initialement 10 946 t/an)</t>
  </si>
  <si>
    <t>Finalisation des travaux en avril 2018</t>
  </si>
  <si>
    <t>Productibilité moyenne/an (GWh)</t>
  </si>
  <si>
    <t>CFBER (Ferme des 30 arpents)</t>
  </si>
  <si>
    <t>STEP du Futur</t>
  </si>
  <si>
    <t>Semavert (écosite de Vert-le-Grand)</t>
  </si>
  <si>
    <t>BBE GAZ</t>
  </si>
  <si>
    <t>VGBIO ENERGIE</t>
  </si>
  <si>
    <t>TERRE&amp;GAZ</t>
  </si>
  <si>
    <t>http://www.bimetha77.fr/</t>
  </si>
  <si>
    <t>NC</t>
  </si>
  <si>
    <t>Biogaz Charmentray</t>
  </si>
  <si>
    <t>Senart Bio Energies</t>
  </si>
  <si>
    <t>Metha Vaudrets</t>
  </si>
  <si>
    <t>Grandpuits d'energies</t>
  </si>
  <si>
    <t>77320 BIOGAZ</t>
  </si>
  <si>
    <t>Gatigaz</t>
  </si>
  <si>
    <t>May Agroénergie</t>
  </si>
  <si>
    <t>Vinantes Bioénergie</t>
  </si>
  <si>
    <t>GOËLE BIOENERGIE</t>
  </si>
  <si>
    <t>Val d'Europe Bioenergie</t>
  </si>
  <si>
    <t>Plaines de France Energie</t>
  </si>
  <si>
    <t>BIOGAZ du Plateau</t>
  </si>
  <si>
    <t>Bioénergie Sonchamp</t>
  </si>
  <si>
    <t>Méthan'Yvelines</t>
  </si>
  <si>
    <t>NOEL</t>
  </si>
  <si>
    <t>agriKomp</t>
  </si>
  <si>
    <t>SCARA</t>
  </si>
  <si>
    <t>Pierre Edouard Guillier</t>
  </si>
  <si>
    <t>peguillier@gmail.com</t>
  </si>
  <si>
    <t>06 11 80 38 37</t>
  </si>
  <si>
    <t>https://PFE.eco</t>
  </si>
  <si>
    <t>https://briebioenergie.fr/</t>
  </si>
  <si>
    <t>Brie Bio Energie</t>
  </si>
  <si>
    <t>Partner Business</t>
  </si>
  <si>
    <t>Biogaz Tech</t>
  </si>
  <si>
    <t>Tractebel</t>
  </si>
  <si>
    <t>GIRUS GE</t>
  </si>
  <si>
    <t>nd</t>
  </si>
  <si>
    <t>ND</t>
  </si>
  <si>
    <t>Oui, en cours -&gt; contact avec la DDPP</t>
  </si>
  <si>
    <t>Guillaume THIERRY</t>
  </si>
  <si>
    <t>guillaume.thierry@gmail.com</t>
  </si>
  <si>
    <t>06 08 15 96 56</t>
  </si>
  <si>
    <t>Non</t>
  </si>
  <si>
    <t>Ameline Romuald</t>
  </si>
  <si>
    <t>r.ameline@yahoo.fr</t>
  </si>
  <si>
    <t>06 37 69 62 91</t>
  </si>
  <si>
    <t>AGRPLAN France + FP Géomètre (MOE)</t>
  </si>
  <si>
    <t>Ivaloe (Sylvie Fleury) + Agence Noel (MOE)</t>
  </si>
  <si>
    <t>Julien Levesque</t>
  </si>
  <si>
    <t>levesquesjulien@orange.fr</t>
  </si>
  <si>
    <t>06 75 85 38 33</t>
  </si>
  <si>
    <t>TRAVAUX - TOTAL (€ HT)</t>
  </si>
  <si>
    <t>Rebours de Disney (Chessy)</t>
  </si>
  <si>
    <t>Rebours de Valois</t>
  </si>
  <si>
    <t>Projet sur rebours</t>
  </si>
  <si>
    <t>Philippe Girardot</t>
  </si>
  <si>
    <t>philippegirardot@hotmail.com</t>
  </si>
  <si>
    <t>06 87 10 35 22</t>
  </si>
  <si>
    <t>Chambre d'agriculture + Ivalo2 + PNR</t>
  </si>
  <si>
    <t>Etienne Proffit</t>
  </si>
  <si>
    <t>S3d / MéthaConcept</t>
  </si>
  <si>
    <t>Pascal de Gélis</t>
  </si>
  <si>
    <t>pdegelis@hotmail.com</t>
  </si>
  <si>
    <t>06 99 52 73 83</t>
  </si>
  <si>
    <t>T +33 1 64 07 58 28
M +33 6 38 83 78 65</t>
  </si>
  <si>
    <t>Antoine Geldof</t>
  </si>
  <si>
    <t>antoine.geldof@gmail.com</t>
  </si>
  <si>
    <t>07 67 10 71 35</t>
  </si>
  <si>
    <t>Pierre Courtier</t>
  </si>
  <si>
    <t>earl.vilette@orange.fr</t>
  </si>
  <si>
    <t>06 37 07 84 95</t>
  </si>
  <si>
    <t>Philippe Lejour</t>
  </si>
  <si>
    <t>sasgatigaz@gmail.com</t>
  </si>
  <si>
    <t>/</t>
  </si>
  <si>
    <t>Famille MAURICE</t>
  </si>
  <si>
    <t>goelebioenergie@gmail.com</t>
  </si>
  <si>
    <t>06 33 21 12 79</t>
  </si>
  <si>
    <t>Bertrand MICHEL</t>
  </si>
  <si>
    <t>earl-michel0296@orange.fr</t>
  </si>
  <si>
    <t>06 66 89 66 06</t>
  </si>
  <si>
    <t>Daphné Roland</t>
  </si>
  <si>
    <t>dbataille77@yahoo.fr</t>
  </si>
  <si>
    <t>06 11 72 81 63</t>
  </si>
  <si>
    <t>Stéphanie Flament</t>
  </si>
  <si>
    <t>06 14 75 50 03</t>
  </si>
  <si>
    <t>biogazcharmentray@outlook.fr</t>
  </si>
  <si>
    <t>Emmanuel Ferrien</t>
  </si>
  <si>
    <t>eferrien@hotmail.fr</t>
  </si>
  <si>
    <t>06 60 07 37 34</t>
  </si>
  <si>
    <t>brunot.frederic@neuf.fr</t>
  </si>
  <si>
    <t>Frédéric Brunot</t>
  </si>
  <si>
    <t xml:space="preserve">06 08 37 23 64 </t>
  </si>
  <si>
    <t>Françoise Noel</t>
  </si>
  <si>
    <t>06 89 26 32 25</t>
  </si>
  <si>
    <t>noel.thomas77@gmail.com</t>
  </si>
  <si>
    <t>Jimmy Colomies</t>
  </si>
  <si>
    <t>jimmy@tryon-environnement.com</t>
  </si>
  <si>
    <t xml:space="preserve">06 52 49 90 60, </t>
  </si>
  <si>
    <t>Tryon</t>
  </si>
  <si>
    <t>Oui en 2e phase</t>
  </si>
  <si>
    <t>Biogaz PlanET (Prodeval pour épuration)</t>
  </si>
  <si>
    <t>Biogaz PlanET</t>
  </si>
  <si>
    <t>SEBIEN</t>
  </si>
  <si>
    <t>LIPP (cuves), RYTEC (MOE assemblier), PRODEVAL (épurateur)</t>
  </si>
  <si>
    <t>VERDE ENERGIE</t>
  </si>
  <si>
    <t>PlanET Biogaz</t>
  </si>
  <si>
    <t>TRYON</t>
  </si>
  <si>
    <t>TRYON SAS et SPV</t>
  </si>
  <si>
    <t>037804301000</t>
  </si>
  <si>
    <t>037851701000</t>
  </si>
  <si>
    <t>037844001000</t>
  </si>
  <si>
    <t>037800501000</t>
  </si>
  <si>
    <t>037862401000</t>
  </si>
  <si>
    <t>037868301000</t>
  </si>
  <si>
    <t>039122802000</t>
  </si>
  <si>
    <t xml:space="preserve"> 039407401000</t>
  </si>
  <si>
    <t xml:space="preserve"> 039508801000</t>
  </si>
  <si>
    <t>039545001000</t>
  </si>
  <si>
    <t>SPA3</t>
  </si>
  <si>
    <t>AES DANA</t>
  </si>
  <si>
    <t>modif 4 (type de méthanisation -&gt; sans biodéchets)
modif 3 (code sinoe)</t>
  </si>
  <si>
    <t>Date d'obtention d'Arrêté Prefectoral (AP)</t>
  </si>
  <si>
    <t>SPAN 2 provisoire (FR77478001)</t>
  </si>
  <si>
    <t>SPAN 3 provisoire (FR77341001)</t>
  </si>
  <si>
    <t>SPAN3 définitif (FR91631110)</t>
  </si>
  <si>
    <t>http://cve-equimeth.energiedurable.info/</t>
  </si>
  <si>
    <t>18/03/202</t>
  </si>
  <si>
    <t>modif 2 (état de l'unité)
modif 1 (valo engtq)</t>
  </si>
  <si>
    <t>https://www.goele-bioenergie.com/</t>
  </si>
  <si>
    <t>https://fr.calameo.com/books/0023258408f3674e77b46</t>
  </si>
  <si>
    <t>https://gatigaz.fr/</t>
  </si>
  <si>
    <t>Intrant</t>
  </si>
  <si>
    <t>Issues des céréales non alimentaires</t>
  </si>
  <si>
    <t>mélange déchet betterave</t>
  </si>
  <si>
    <t>déchet pdt</t>
  </si>
  <si>
    <t>mélange issues de silo, mélasse, pommes de terre</t>
  </si>
  <si>
    <t>coque pois</t>
  </si>
  <si>
    <t>Amidon maïs</t>
  </si>
  <si>
    <t>brissure de maïs</t>
  </si>
  <si>
    <t>ensilage de CIVE</t>
  </si>
  <si>
    <t>fécule de pdt</t>
  </si>
  <si>
    <t>Luzerne</t>
  </si>
  <si>
    <t>Janvier</t>
  </si>
  <si>
    <t>Février</t>
  </si>
  <si>
    <t>Mars</t>
  </si>
  <si>
    <t>Avril</t>
  </si>
  <si>
    <t>Mai</t>
  </si>
  <si>
    <t>Juin</t>
  </si>
  <si>
    <t>Juillet</t>
  </si>
  <si>
    <t>Août</t>
  </si>
  <si>
    <t>Septembre</t>
  </si>
  <si>
    <t>Octobre</t>
  </si>
  <si>
    <t>Novembre</t>
  </si>
  <si>
    <t>Décembre</t>
  </si>
  <si>
    <t>Catégorie</t>
  </si>
  <si>
    <t>Bilan 2018 - DRIEE</t>
  </si>
  <si>
    <t>Pulpes de pommes de terre</t>
  </si>
  <si>
    <t>issues de céréales non alimentaires</t>
  </si>
  <si>
    <t>pulpes de betteraves</t>
  </si>
  <si>
    <t>Oignons</t>
  </si>
  <si>
    <t>drêches de blé</t>
  </si>
  <si>
    <t>écarts de triage PDT</t>
  </si>
  <si>
    <t>Mix PDT</t>
  </si>
  <si>
    <t>Amidon conditionné maïs</t>
  </si>
  <si>
    <t>amidon de pois</t>
  </si>
  <si>
    <t>déchet betterave et pdt</t>
  </si>
  <si>
    <t>Ensilage seigle</t>
  </si>
  <si>
    <t>Ensilage mäis/sorgho</t>
  </si>
  <si>
    <t>Fumier</t>
  </si>
  <si>
    <t>Lisier</t>
  </si>
  <si>
    <t>Drèche humide</t>
  </si>
  <si>
    <t>Pulpe de betterave</t>
  </si>
  <si>
    <t>Drèche de blé</t>
  </si>
  <si>
    <t>Amidon pomme de terre</t>
  </si>
  <si>
    <t>Lactosérum</t>
  </si>
  <si>
    <t>Issues de céréales</t>
  </si>
  <si>
    <t>Issue de silo</t>
  </si>
  <si>
    <t>déchet fruits/légumes</t>
  </si>
  <si>
    <t>drêche de brasserie</t>
  </si>
  <si>
    <t>Déclassé aliment du bétail</t>
  </si>
  <si>
    <t>écart de tri pomme de terre</t>
  </si>
  <si>
    <t>Metha+</t>
  </si>
  <si>
    <t>CIVE</t>
  </si>
  <si>
    <t>Pulpe de betteraves</t>
  </si>
  <si>
    <t>Non précisée</t>
  </si>
  <si>
    <t>Amidon sucré</t>
  </si>
  <si>
    <t>Drêches de brasserie</t>
  </si>
  <si>
    <t>Féculons de pomme de terre</t>
  </si>
  <si>
    <t>Luzerne déclassée</t>
  </si>
  <si>
    <t>Mélasse déclassée</t>
  </si>
  <si>
    <t>Drêches de blé éthanol</t>
  </si>
  <si>
    <t>Pellet Coque de pois</t>
  </si>
  <si>
    <t>Pulpe Betterave</t>
  </si>
  <si>
    <t>Pulpe PDT</t>
  </si>
  <si>
    <t>Maïs CIVE</t>
  </si>
  <si>
    <t>Céréales immatures CIVE</t>
  </si>
  <si>
    <t>Issues silos</t>
  </si>
  <si>
    <t>Mais épis</t>
  </si>
  <si>
    <t>Céréales immatures</t>
  </si>
  <si>
    <t>Pulpes betteraves surpressées</t>
  </si>
  <si>
    <t>Mais cives</t>
  </si>
  <si>
    <t>Ensilage de céréales immatures</t>
  </si>
  <si>
    <t>Ensilage de CIVE</t>
  </si>
  <si>
    <t>Issues de silos</t>
  </si>
  <si>
    <t>Déchets de betteraves (pulpes surpressées et humides)</t>
  </si>
  <si>
    <t>Déchets de pomme de terre</t>
  </si>
  <si>
    <t>Déchets de l'industrie de trituration colza</t>
  </si>
  <si>
    <t>Déchets de l'industrie amidon</t>
  </si>
  <si>
    <t>Déchet Luzerne</t>
  </si>
  <si>
    <t>pomme de terre (déchets)</t>
  </si>
  <si>
    <t>oignons déchets</t>
  </si>
  <si>
    <t>pulpe pomme de terre</t>
  </si>
  <si>
    <t>déchets céréales</t>
  </si>
  <si>
    <t>déchets bioéthanol</t>
  </si>
  <si>
    <t>pulpe betteraves</t>
  </si>
  <si>
    <t>oignons (déchets)</t>
  </si>
  <si>
    <t>Déchets verts à broyer</t>
  </si>
  <si>
    <t>Déchets verts broyés sur le site de compostage (Mauge)</t>
  </si>
  <si>
    <t>Fumier équins</t>
  </si>
  <si>
    <t>Fumier zoo</t>
  </si>
  <si>
    <t>Fumier bovin</t>
  </si>
  <si>
    <t>Issues de triage colza</t>
  </si>
  <si>
    <t>Végétaux (foin)</t>
  </si>
  <si>
    <t>TOTAL</t>
  </si>
  <si>
    <t>Problème matériel</t>
  </si>
  <si>
    <t>Valorisation énergétique</t>
  </si>
  <si>
    <t>Valorisation agronomique</t>
  </si>
  <si>
    <t>Intrants</t>
  </si>
  <si>
    <t>Masse (t)</t>
  </si>
  <si>
    <t>NB sites concernés</t>
  </si>
  <si>
    <t>Injection sur réseau gaz (MWh PCS)</t>
  </si>
  <si>
    <t>Biométhane</t>
  </si>
  <si>
    <t>Electricité</t>
  </si>
  <si>
    <t>Nombre d'unités - Base Métha</t>
  </si>
  <si>
    <t>NB unités</t>
  </si>
  <si>
    <t>Sortants_NRJ</t>
  </si>
  <si>
    <t>Sortants_Agro</t>
  </si>
  <si>
    <t xml:space="preserve">Distance d'appro et région d'origine </t>
  </si>
  <si>
    <t xml:space="preserve">Région d'origine </t>
  </si>
  <si>
    <t xml:space="preserve">Distance d'appro (pulpes) et région d'origine </t>
  </si>
  <si>
    <t>1. Production de biogaz  (énergie primaire)
2. Quantité de biogaz torché
3. Injection horaire moyenne biométhane</t>
  </si>
  <si>
    <t>Suivi du remplissage de la BDD - données d'exploitation 2018</t>
  </si>
  <si>
    <t>Aucune donnée</t>
  </si>
  <si>
    <t>Données incomplètes</t>
  </si>
  <si>
    <t>Bilan complet</t>
  </si>
  <si>
    <t>Issu de la préparation d'aliments</t>
  </si>
  <si>
    <t xml:space="preserve"> Issu de la préparation d'autres ressources  (exemple chanvre)</t>
  </si>
  <si>
    <t>t.km</t>
  </si>
  <si>
    <t>Rayon d'appro (km)</t>
  </si>
  <si>
    <t>Unité</t>
  </si>
  <si>
    <t>Production d'énergie (MWh)</t>
  </si>
  <si>
    <t>Quantité d'énergie vendu (kWh PCS)</t>
  </si>
  <si>
    <t>Production de biogaz (Nm3)</t>
  </si>
  <si>
    <t>Bilan 2018 - SIAAP (https://www.siaap.fr/fileadmin/user_upload/Siaap/3_Equipements/Tableau_de_bord/RETREAUSPECTIVE_2018_02_Bilan_systeme_assainissement.pdf)</t>
  </si>
  <si>
    <t>Hypothèses :
- PCS Méthane : 39890 KJ/Nm3 (https://www.recy.net/modules/INC/INC05-01-04.php)
- Taux moyen de CH4 dans le biogaz de STEP : 65% (https://www.ineris.fr/sites/ineris.fr/files/contribution/Documents/biogaz.pdf)</t>
  </si>
  <si>
    <t>Masse de boues de STEP  (t MS)</t>
  </si>
  <si>
    <t>Boues de STEP</t>
  </si>
  <si>
    <t>Masse (t MS)</t>
  </si>
  <si>
    <t>Action en cours</t>
  </si>
  <si>
    <t>Action à lancer</t>
  </si>
  <si>
    <t>AREC : Monter réunion Région-ADEME-DRIEE-ORDIF pour définir la suite (process de récupération des bilans pour les prochaines années, solicitation des exploitants, etc.)</t>
  </si>
  <si>
    <r>
      <rPr>
        <u/>
        <sz val="11"/>
        <color theme="1"/>
        <rFont val="宋体"/>
        <family val="2"/>
        <scheme val="minor"/>
      </rPr>
      <t xml:space="preserve">DRIEE </t>
    </r>
    <r>
      <rPr>
        <sz val="11"/>
        <color theme="1"/>
        <rFont val="宋体"/>
        <family val="2"/>
        <scheme val="minor"/>
      </rPr>
      <t>- pour les unités avec valo cogé : 5 STEP (NP Pharm, STEP Seine Aval, STEP Seine Gresillons, STEP Corbeil-Essonnes, STEU Bonneuil) et 1 agricole sans déchets alimentaires (Ferme De La Tremblaye), tentative de récupération des bilans annuels par l'intermédiaire d'EDF OA. Seine Gresillions et La Tremblaye doivent également fournir à la DRIEE des bilans annuels via les contrats d'obligation d'achat.</t>
    </r>
  </si>
  <si>
    <r>
      <rPr>
        <u/>
        <sz val="11"/>
        <color theme="1"/>
        <rFont val="宋体"/>
        <family val="2"/>
        <scheme val="minor"/>
      </rPr>
      <t xml:space="preserve">DRIEE </t>
    </r>
    <r>
      <rPr>
        <sz val="11"/>
        <color theme="1"/>
        <rFont val="宋体"/>
        <family val="2"/>
        <scheme val="minor"/>
      </rPr>
      <t>- pour les STEP (notamment celles en valo chaleur - Evry, Seine Amont, Cergy Pontoise), tentative de récupération des bilans annuels par l'intermédiaire de la Police de l’eau, via les enquêtes SANDRE. STEP Cergy Pontoise bénéficie d'un contrat d'obligation d'achat mais n'est a priori pas soumis à l'obligation de bilan annuel.</t>
    </r>
  </si>
  <si>
    <r>
      <rPr>
        <u/>
        <sz val="11"/>
        <color theme="1"/>
        <rFont val="宋体"/>
        <family val="2"/>
        <scheme val="minor"/>
      </rPr>
      <t>ORDIF</t>
    </r>
    <r>
      <rPr>
        <sz val="11"/>
        <color theme="1"/>
        <rFont val="宋体"/>
        <family val="2"/>
        <scheme val="minor"/>
      </rPr>
      <t xml:space="preserve"> : consolidation des bilans pour les 2 unités biodéchets (Bionerval à Etampes et SIVOM Yerres Sénart à Varrenes-Jarcy) en cogénération. Bionerval doit également fournir à la DRIEE des bilans annuels via les contrats d'obligation d'achat. SIVOM Yerres Sénart bénéficie d'un contrat d'obligation d'achat mais n'est a priori pas soumis à l'obligation de bilan annuel.</t>
    </r>
  </si>
  <si>
    <t>Rayon d'appro moyen (km)</t>
  </si>
  <si>
    <t>Laurent COSSUT / 
Dorothée DUWER</t>
  </si>
  <si>
    <t xml:space="preserve">06 59 11 26 68 /
06 79 80 21 31 </t>
  </si>
  <si>
    <t>Le terrassement a débuté le 10 février dernier mais a été interrompu à cause des mauvaises conditions météorologiques puis à cause du confinement lié au Coronavirus. Le terrassier est en train de mettre à jour son PPSPS pour reprendre le terrassement d'ici la mi-avril 2020</t>
  </si>
  <si>
    <t>Projet qui va être remodelé selon les dernières informations fournies par le porteur de projet (Naskeo) en novembre 2015 =&gt; chiffres sur la production de biométhane et les tonnages d'intrants qui vont a priori être abaissés.
Evolutions projet présentées en juin 2016 par Naskeo en présence de cap Vert Bioénergie le repreneur.
Implications de SipEnR et la SEM Enrgie Positive dans le projet à partir de début 2017.
Equimeth a démarré les études EXE du chantier le 8 avril 2020. Le terrassement devrait commencer en mai 2020</t>
  </si>
  <si>
    <t>Capacité annoncée : 50 000 t/an</t>
  </si>
  <si>
    <t>e.champenois@terre-energie.fr ; c.lesaffre@sucrerie-lesaffre.fr</t>
  </si>
  <si>
    <t xml:space="preserve">verkinderen-gilles@wanadoo.fr ; nicolas.charpentier@aliceadsl.fr </t>
  </si>
  <si>
    <t>cacepa@wanadoo.fr ; sylvain.barjon@latremblaye.eu ; henri.cazajus@orange.fr</t>
  </si>
  <si>
    <t>lise.DAVID@bionerval.fr ; serge.verdier@saria.fr ; julie.thinat@saria.fr ; etampes@bionerval.fr</t>
  </si>
  <si>
    <t>clp@thoiry.net</t>
  </si>
  <si>
    <t xml:space="preserve">thierry.marais3@wanadoo.fr ; francois.haumont@naskeo.com </t>
  </si>
  <si>
    <t>vanessa.guyonnet@siah-croult.org ; deborah.tanguy@siah-croult.org</t>
  </si>
  <si>
    <t>modif 3 (année de MES)
modif 2 (aides et appro)</t>
  </si>
  <si>
    <t>modif 8 (année de MES)
modif 7 (état de l'unité)
modif 6 (implantation)
modif 5 (valo engtq)</t>
  </si>
  <si>
    <t>AREC : Bilan par territoire ?</t>
  </si>
  <si>
    <t>Suivi du remplissage de la BDD - unité</t>
  </si>
  <si>
    <t>Financement ADEME-Région à intégrer pour Val d'Europe Bioénergie (candidat AAP2019-2) après passage en CRA et CP</t>
  </si>
  <si>
    <t>modif 3 (financement AAP2019-2)
modif 2 (données administratives et financement)</t>
  </si>
  <si>
    <t>Lauréat AAP 2012 (subvention ADEME : 308 256 €) &amp; AAP 2019</t>
  </si>
  <si>
    <t>2013 et 2020</t>
  </si>
  <si>
    <t>2012 et 2019</t>
  </si>
  <si>
    <t>AVIGAZ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</si>
</sst>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0,000"/>
    <numFmt numFmtId="177" formatCode="#,##0.0"/>
  </numFmts>
  <fonts count="22" x14ac:knownFonts="1">
    <font>
      <sz val="11"/>
      <color theme="1"/>
      <name val="宋体"/>
      <family val="2"/>
      <scheme val="minor"/>
    </font>
    <font>
      <b/>
      <sz val="11"/>
      <color theme="0"/>
      <name val="宋体"/>
      <family val="2"/>
      <scheme val="minor"/>
    </font>
    <font>
      <b/>
      <sz val="11"/>
      <color theme="1"/>
      <name val="宋体"/>
      <family val="2"/>
      <scheme val="minor"/>
    </font>
    <font>
      <sz val="11"/>
      <color theme="0"/>
      <name val="宋体"/>
      <family val="2"/>
      <scheme val="minor"/>
    </font>
    <font>
      <sz val="11"/>
      <name val="宋体"/>
      <family val="2"/>
      <scheme val="minor"/>
    </font>
    <font>
      <b/>
      <sz val="12"/>
      <color theme="0"/>
      <name val="宋体"/>
      <family val="2"/>
      <scheme val="minor"/>
    </font>
    <font>
      <b/>
      <sz val="16"/>
      <color theme="1"/>
      <name val="宋体"/>
      <family val="2"/>
      <scheme val="minor"/>
    </font>
    <font>
      <u/>
      <sz val="10"/>
      <color indexed="12"/>
      <name val="Verdana"/>
      <family val="2"/>
    </font>
    <font>
      <i/>
      <sz val="11"/>
      <color theme="1" tint="0.499984740745262"/>
      <name val="宋体"/>
      <family val="2"/>
      <scheme val="minor"/>
    </font>
    <font>
      <u/>
      <sz val="11"/>
      <color theme="10"/>
      <name val="宋体"/>
      <family val="2"/>
      <scheme val="minor"/>
    </font>
    <font>
      <u/>
      <sz val="11"/>
      <color rgb="FF000000"/>
      <name val="宋体"/>
      <family val="2"/>
      <scheme val="minor"/>
    </font>
    <font>
      <u/>
      <sz val="11"/>
      <color indexed="12"/>
      <name val="宋体"/>
      <family val="2"/>
      <scheme val="minor"/>
    </font>
    <font>
      <sz val="10"/>
      <name val="Arial"/>
      <family val="2"/>
    </font>
    <font>
      <b/>
      <sz val="9"/>
      <color indexed="81"/>
      <name val="Tahoma"/>
      <family val="2"/>
    </font>
    <font>
      <sz val="9"/>
      <color indexed="81"/>
      <name val="Tahoma"/>
      <family val="2"/>
    </font>
    <font>
      <b/>
      <sz val="16"/>
      <color theme="0"/>
      <name val="宋体"/>
      <family val="2"/>
      <scheme val="minor"/>
    </font>
    <font>
      <b/>
      <sz val="14"/>
      <color theme="0"/>
      <name val="宋体"/>
      <family val="2"/>
      <scheme val="minor"/>
    </font>
    <font>
      <b/>
      <sz val="11"/>
      <name val="宋体"/>
      <family val="2"/>
      <scheme val="minor"/>
    </font>
    <font>
      <b/>
      <sz val="12"/>
      <color theme="1"/>
      <name val="宋体"/>
      <family val="2"/>
      <scheme val="minor"/>
    </font>
    <font>
      <u/>
      <sz val="11"/>
      <color theme="1"/>
      <name val="宋体"/>
      <family val="2"/>
      <scheme val="minor"/>
    </font>
    <font>
      <sz val="11"/>
      <color rgb="FFFF0000"/>
      <name val="宋体"/>
      <family val="2"/>
      <scheme val="minor"/>
    </font>
    <font>
      <sz val="9"/>
      <name val="宋体"/>
      <family val="3"/>
      <charset val="134"/>
      <scheme val="minor"/>
    </font>
  </fonts>
  <fills count="24">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4"/>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theme="2" tint="-0.749992370372631"/>
        <bgColor indexed="64"/>
      </patternFill>
    </fill>
    <fill>
      <patternFill patternType="solid">
        <fgColor theme="6" tint="-0.249977111117893"/>
        <bgColor indexed="64"/>
      </patternFill>
    </fill>
    <fill>
      <patternFill patternType="solid">
        <fgColor rgb="FF7030A0"/>
        <bgColor indexed="64"/>
      </patternFill>
    </fill>
    <fill>
      <patternFill patternType="solid">
        <fgColor rgb="FFCFAFE7"/>
        <bgColor indexed="64"/>
      </patternFill>
    </fill>
    <fill>
      <patternFill patternType="solid">
        <fgColor theme="0"/>
        <bgColor indexed="64"/>
      </patternFill>
    </fill>
    <fill>
      <patternFill patternType="solid">
        <fgColor rgb="FFFF0000"/>
        <bgColor indexed="64"/>
      </patternFill>
    </fill>
  </fills>
  <borders count="19">
    <border>
      <left/>
      <right/>
      <top/>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theme="0"/>
      </left>
      <right/>
      <top/>
      <bottom style="thin">
        <color theme="0"/>
      </bottom>
      <diagonal/>
    </border>
    <border>
      <left style="thin">
        <color theme="0"/>
      </left>
      <right style="thin">
        <color auto="1"/>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9" fillId="0" borderId="0" applyNumberFormat="0" applyFill="0" applyBorder="0" applyAlignment="0" applyProtection="0"/>
    <xf numFmtId="0" fontId="12" fillId="0" borderId="0"/>
  </cellStyleXfs>
  <cellXfs count="233">
    <xf numFmtId="0" fontId="0" fillId="0" borderId="0" xfId="0"/>
    <xf numFmtId="0" fontId="0" fillId="0" borderId="0" xfId="0" quotePrefix="1"/>
    <xf numFmtId="0" fontId="6" fillId="0" borderId="1" xfId="0" applyFont="1" applyFill="1" applyBorder="1" applyAlignment="1" applyProtection="1">
      <protection locked="0"/>
    </xf>
    <xf numFmtId="0" fontId="0" fillId="0" borderId="4" xfId="0" applyFont="1" applyFill="1" applyBorder="1" applyAlignment="1" applyProtection="1">
      <alignment vertical="center"/>
      <protection locked="0"/>
    </xf>
    <xf numFmtId="0" fontId="0" fillId="0" borderId="4" xfId="0" applyFont="1" applyFill="1" applyBorder="1" applyProtection="1">
      <protection locked="0"/>
    </xf>
    <xf numFmtId="0" fontId="2" fillId="0" borderId="4" xfId="0" applyFont="1" applyFill="1" applyBorder="1" applyAlignment="1" applyProtection="1">
      <alignment horizontal="left" vertical="center" wrapText="1"/>
      <protection locked="0"/>
    </xf>
    <xf numFmtId="14" fontId="0" fillId="0" borderId="4" xfId="0" applyNumberFormat="1" applyFont="1" applyFill="1" applyBorder="1" applyAlignment="1" applyProtection="1">
      <alignment vertical="center"/>
      <protection locked="0"/>
    </xf>
    <xf numFmtId="0" fontId="4" fillId="5" borderId="4" xfId="0" applyFont="1" applyFill="1" applyBorder="1" applyAlignment="1" applyProtection="1">
      <alignment vertical="center"/>
      <protection locked="0"/>
    </xf>
    <xf numFmtId="0" fontId="4" fillId="5" borderId="4" xfId="0" applyNumberFormat="1" applyFont="1" applyFill="1" applyBorder="1" applyAlignment="1" applyProtection="1">
      <alignment horizontal="right" vertical="center"/>
    </xf>
    <xf numFmtId="0" fontId="4" fillId="5" borderId="4" xfId="0" applyFont="1" applyFill="1" applyBorder="1" applyAlignment="1" applyProtection="1">
      <alignment vertical="center"/>
    </xf>
    <xf numFmtId="0" fontId="4" fillId="0" borderId="4" xfId="0" applyFont="1" applyFill="1" applyBorder="1" applyAlignment="1" applyProtection="1">
      <alignment vertical="center"/>
      <protection locked="0"/>
    </xf>
    <xf numFmtId="0" fontId="0" fillId="6" borderId="4" xfId="0" applyFont="1" applyFill="1" applyBorder="1" applyAlignment="1" applyProtection="1">
      <alignment vertical="center"/>
      <protection locked="0"/>
    </xf>
    <xf numFmtId="3" fontId="0" fillId="6" borderId="4" xfId="0" applyNumberFormat="1" applyFont="1" applyFill="1" applyBorder="1" applyAlignment="1" applyProtection="1">
      <alignment vertical="center"/>
      <protection locked="0"/>
    </xf>
    <xf numFmtId="3" fontId="4" fillId="6" borderId="4" xfId="0" applyNumberFormat="1" applyFont="1" applyFill="1" applyBorder="1" applyAlignment="1" applyProtection="1">
      <alignment vertical="center"/>
      <protection locked="0"/>
    </xf>
    <xf numFmtId="3" fontId="0" fillId="6" borderId="4" xfId="0" applyNumberFormat="1" applyFont="1" applyFill="1" applyBorder="1" applyAlignment="1" applyProtection="1">
      <alignment vertical="center"/>
    </xf>
    <xf numFmtId="14" fontId="8" fillId="6" borderId="4" xfId="0" applyNumberFormat="1" applyFont="1" applyFill="1" applyBorder="1" applyAlignment="1" applyProtection="1">
      <alignment vertical="center"/>
    </xf>
    <xf numFmtId="0" fontId="0" fillId="6" borderId="4" xfId="0" applyNumberFormat="1" applyFont="1" applyFill="1" applyBorder="1" applyAlignment="1" applyProtection="1">
      <alignment vertical="center"/>
    </xf>
    <xf numFmtId="0" fontId="0" fillId="6" borderId="4" xfId="0" applyFont="1" applyFill="1" applyBorder="1" applyAlignment="1" applyProtection="1">
      <alignment horizontal="left" vertical="center" wrapText="1"/>
      <protection locked="0"/>
    </xf>
    <xf numFmtId="0" fontId="0" fillId="7" borderId="4" xfId="0" applyFont="1" applyFill="1" applyBorder="1" applyAlignment="1" applyProtection="1">
      <alignment vertical="center"/>
      <protection locked="0"/>
    </xf>
    <xf numFmtId="0" fontId="4" fillId="8" borderId="4" xfId="0" applyFont="1" applyFill="1" applyBorder="1" applyAlignment="1" applyProtection="1">
      <alignment vertical="center" wrapText="1"/>
      <protection locked="0"/>
    </xf>
    <xf numFmtId="0" fontId="4" fillId="8" borderId="4" xfId="0" applyFont="1" applyFill="1" applyBorder="1" applyAlignment="1" applyProtection="1">
      <alignment vertical="center"/>
      <protection locked="0"/>
    </xf>
    <xf numFmtId="14" fontId="0" fillId="6" borderId="4" xfId="0" applyNumberFormat="1" applyFont="1" applyFill="1" applyBorder="1" applyAlignment="1" applyProtection="1">
      <alignment vertical="center"/>
    </xf>
    <xf numFmtId="14" fontId="0" fillId="6" borderId="4" xfId="0" applyNumberFormat="1" applyFont="1" applyFill="1" applyBorder="1" applyAlignment="1" applyProtection="1">
      <alignment horizontal="left" vertical="center" wrapText="1"/>
      <protection locked="0"/>
    </xf>
    <xf numFmtId="0" fontId="0" fillId="6" borderId="4" xfId="0" applyFont="1" applyFill="1" applyBorder="1" applyProtection="1">
      <protection locked="0"/>
    </xf>
    <xf numFmtId="3" fontId="0" fillId="6" borderId="4" xfId="0" applyNumberFormat="1" applyFont="1" applyFill="1" applyBorder="1" applyProtection="1">
      <protection locked="0"/>
    </xf>
    <xf numFmtId="3" fontId="4" fillId="6" borderId="4" xfId="0" applyNumberFormat="1" applyFont="1" applyFill="1" applyBorder="1" applyProtection="1">
      <protection locked="0"/>
    </xf>
    <xf numFmtId="14" fontId="0" fillId="6" borderId="4" xfId="0" applyNumberFormat="1" applyFont="1" applyFill="1" applyBorder="1" applyAlignment="1" applyProtection="1">
      <alignment vertical="center"/>
      <protection locked="0"/>
    </xf>
    <xf numFmtId="0" fontId="0" fillId="6" borderId="4" xfId="0" applyNumberFormat="1" applyFont="1" applyFill="1" applyBorder="1" applyAlignment="1" applyProtection="1">
      <alignment vertical="center"/>
      <protection locked="0"/>
    </xf>
    <xf numFmtId="0" fontId="0" fillId="7" borderId="4" xfId="0" applyFont="1" applyFill="1" applyBorder="1" applyProtection="1">
      <protection locked="0"/>
    </xf>
    <xf numFmtId="14" fontId="0" fillId="0" borderId="4" xfId="0" applyNumberFormat="1" applyFont="1" applyFill="1" applyBorder="1" applyProtection="1">
      <protection locked="0"/>
    </xf>
    <xf numFmtId="0" fontId="4" fillId="0" borderId="4" xfId="0" applyFont="1" applyFill="1" applyBorder="1" applyProtection="1">
      <protection locked="0"/>
    </xf>
    <xf numFmtId="0" fontId="0" fillId="8" borderId="4" xfId="0" applyFont="1" applyFill="1" applyBorder="1" applyAlignment="1" applyProtection="1">
      <alignment vertical="center" wrapText="1"/>
      <protection locked="0"/>
    </xf>
    <xf numFmtId="0" fontId="0" fillId="8" borderId="4" xfId="0" applyFont="1" applyFill="1" applyBorder="1" applyAlignment="1" applyProtection="1">
      <alignment vertical="center"/>
      <protection locked="0"/>
    </xf>
    <xf numFmtId="0" fontId="0" fillId="8" borderId="4" xfId="0" applyFont="1" applyFill="1" applyBorder="1" applyProtection="1">
      <protection locked="0"/>
    </xf>
    <xf numFmtId="14" fontId="0" fillId="6" borderId="4" xfId="0" applyNumberFormat="1" applyFont="1" applyFill="1" applyBorder="1" applyProtection="1">
      <protection locked="0"/>
    </xf>
    <xf numFmtId="0" fontId="0" fillId="5" borderId="4" xfId="0" applyFont="1" applyFill="1" applyBorder="1" applyAlignment="1" applyProtection="1">
      <alignment vertical="center"/>
      <protection locked="0"/>
    </xf>
    <xf numFmtId="0" fontId="0" fillId="5" borderId="4" xfId="0" applyFont="1" applyFill="1" applyBorder="1" applyAlignment="1" applyProtection="1">
      <alignment vertical="center"/>
    </xf>
    <xf numFmtId="0" fontId="0" fillId="6" borderId="4" xfId="0" applyNumberFormat="1" applyFont="1" applyFill="1" applyBorder="1" applyProtection="1"/>
    <xf numFmtId="0" fontId="4" fillId="5" borderId="4" xfId="3" applyFont="1" applyFill="1" applyBorder="1" applyAlignment="1" applyProtection="1">
      <alignment vertical="center"/>
      <protection locked="0"/>
    </xf>
    <xf numFmtId="0" fontId="0" fillId="0" borderId="4" xfId="0" applyFont="1" applyFill="1" applyBorder="1" applyAlignment="1" applyProtection="1">
      <alignment horizontal="right"/>
      <protection locked="0"/>
    </xf>
    <xf numFmtId="0" fontId="0" fillId="5" borderId="4" xfId="0" applyNumberFormat="1" applyFont="1" applyFill="1" applyBorder="1" applyAlignment="1" applyProtection="1">
      <alignment vertical="center"/>
    </xf>
    <xf numFmtId="0" fontId="0" fillId="0" borderId="4" xfId="0" applyFont="1" applyFill="1" applyBorder="1" applyAlignment="1" applyProtection="1">
      <alignment wrapText="1"/>
      <protection locked="0"/>
    </xf>
    <xf numFmtId="0" fontId="0" fillId="0" borderId="4" xfId="0" applyFont="1" applyFill="1" applyBorder="1" applyAlignment="1" applyProtection="1">
      <alignment vertical="center" wrapText="1"/>
      <protection locked="0"/>
    </xf>
    <xf numFmtId="0" fontId="2" fillId="11" borderId="4" xfId="0" applyFont="1" applyFill="1" applyBorder="1" applyAlignment="1" applyProtection="1">
      <alignment horizontal="left" vertical="center" wrapText="1"/>
      <protection locked="0"/>
    </xf>
    <xf numFmtId="0" fontId="0" fillId="12" borderId="4" xfId="0" applyFont="1" applyFill="1" applyBorder="1" applyAlignment="1" applyProtection="1">
      <alignment wrapText="1"/>
      <protection locked="0"/>
    </xf>
    <xf numFmtId="0" fontId="5" fillId="13" borderId="0" xfId="0" applyFont="1" applyFill="1"/>
    <xf numFmtId="0" fontId="3" fillId="13" borderId="0" xfId="0" applyFont="1" applyFill="1"/>
    <xf numFmtId="0" fontId="0" fillId="12" borderId="0" xfId="0" applyFill="1"/>
    <xf numFmtId="0" fontId="0" fillId="14" borderId="0" xfId="0" applyFill="1"/>
    <xf numFmtId="0" fontId="5" fillId="15" borderId="0" xfId="0" applyFont="1" applyFill="1"/>
    <xf numFmtId="0" fontId="3" fillId="15" borderId="0" xfId="0" applyFont="1" applyFill="1"/>
    <xf numFmtId="0" fontId="5" fillId="17" borderId="0" xfId="0" applyFont="1" applyFill="1"/>
    <xf numFmtId="0" fontId="3" fillId="17" borderId="0" xfId="0" applyFont="1" applyFill="1"/>
    <xf numFmtId="0" fontId="0" fillId="10" borderId="0" xfId="0" applyFill="1"/>
    <xf numFmtId="0" fontId="1" fillId="18" borderId="4" xfId="0" applyFont="1" applyFill="1" applyBorder="1" applyAlignment="1" applyProtection="1">
      <alignment horizontal="left" vertical="center" wrapText="1"/>
      <protection locked="0"/>
    </xf>
    <xf numFmtId="0" fontId="1" fillId="18" borderId="4" xfId="0" applyNumberFormat="1" applyFont="1" applyFill="1" applyBorder="1" applyAlignment="1" applyProtection="1">
      <alignment horizontal="left" vertical="center" wrapText="1"/>
    </xf>
    <xf numFmtId="0" fontId="1" fillId="18" borderId="4" xfId="0" applyFont="1" applyFill="1" applyBorder="1" applyAlignment="1" applyProtection="1">
      <alignment horizontal="left" vertical="center" wrapText="1"/>
    </xf>
    <xf numFmtId="3" fontId="2" fillId="11" borderId="4" xfId="0" applyNumberFormat="1" applyFont="1" applyFill="1" applyBorder="1" applyAlignment="1" applyProtection="1">
      <alignment horizontal="left" vertical="center" wrapText="1"/>
      <protection locked="0"/>
    </xf>
    <xf numFmtId="14" fontId="2" fillId="11" borderId="4" xfId="0" applyNumberFormat="1" applyFont="1" applyFill="1" applyBorder="1" applyAlignment="1" applyProtection="1">
      <alignment horizontal="left" vertical="center" wrapText="1"/>
      <protection locked="0"/>
    </xf>
    <xf numFmtId="0" fontId="1" fillId="3" borderId="4" xfId="0" applyFont="1" applyFill="1" applyBorder="1" applyAlignment="1" applyProtection="1">
      <alignment horizontal="left" vertical="center" wrapText="1"/>
      <protection locked="0"/>
    </xf>
    <xf numFmtId="0" fontId="1" fillId="19" borderId="4" xfId="0" applyFont="1" applyFill="1" applyBorder="1" applyAlignment="1" applyProtection="1">
      <alignment horizontal="left" vertical="center" wrapText="1"/>
      <protection locked="0"/>
    </xf>
    <xf numFmtId="0" fontId="0" fillId="13" borderId="0" xfId="0" applyFill="1"/>
    <xf numFmtId="0" fontId="0" fillId="17" borderId="0" xfId="0" applyFill="1"/>
    <xf numFmtId="1" fontId="2" fillId="4" borderId="4" xfId="0" applyNumberFormat="1" applyFont="1" applyFill="1" applyBorder="1" applyAlignment="1" applyProtection="1">
      <alignment horizontal="left" vertical="center" wrapText="1"/>
      <protection locked="0"/>
    </xf>
    <xf numFmtId="1" fontId="0" fillId="2" borderId="4" xfId="0" applyNumberFormat="1" applyFont="1" applyFill="1" applyBorder="1" applyAlignment="1" applyProtection="1">
      <alignment vertical="center" wrapText="1"/>
      <protection locked="0"/>
    </xf>
    <xf numFmtId="1" fontId="0" fillId="2" borderId="4" xfId="0" applyNumberFormat="1" applyFont="1" applyFill="1" applyBorder="1" applyAlignment="1" applyProtection="1">
      <alignment vertical="center"/>
      <protection locked="0"/>
    </xf>
    <xf numFmtId="1" fontId="0" fillId="2" borderId="4" xfId="0" applyNumberFormat="1" applyFont="1" applyFill="1" applyBorder="1" applyAlignment="1" applyProtection="1">
      <alignment wrapText="1"/>
      <protection locked="0"/>
    </xf>
    <xf numFmtId="1" fontId="0" fillId="2" borderId="4" xfId="0" applyNumberFormat="1" applyFont="1" applyFill="1" applyBorder="1" applyProtection="1">
      <protection locked="0"/>
    </xf>
    <xf numFmtId="0" fontId="1" fillId="13" borderId="4" xfId="0" applyFont="1" applyFill="1" applyBorder="1" applyAlignment="1" applyProtection="1">
      <alignment horizontal="left" vertical="center" wrapText="1"/>
      <protection locked="0"/>
    </xf>
    <xf numFmtId="49" fontId="1" fillId="13" borderId="4" xfId="0" applyNumberFormat="1" applyFont="1" applyFill="1" applyBorder="1" applyAlignment="1" applyProtection="1">
      <alignment horizontal="left" vertical="center" wrapText="1"/>
      <protection locked="0"/>
    </xf>
    <xf numFmtId="14" fontId="0" fillId="12" borderId="4" xfId="0" applyNumberFormat="1" applyFont="1" applyFill="1" applyBorder="1" applyAlignment="1" applyProtection="1">
      <alignment vertical="center"/>
      <protection locked="0"/>
    </xf>
    <xf numFmtId="49" fontId="0" fillId="12" borderId="4" xfId="0" applyNumberFormat="1" applyFont="1" applyFill="1" applyBorder="1" applyAlignment="1" applyProtection="1">
      <alignment vertical="center"/>
      <protection locked="0"/>
    </xf>
    <xf numFmtId="14" fontId="0" fillId="12" borderId="4" xfId="0" applyNumberFormat="1" applyFont="1" applyFill="1" applyBorder="1" applyProtection="1">
      <protection locked="0"/>
    </xf>
    <xf numFmtId="49" fontId="0" fillId="12" borderId="4" xfId="0" applyNumberFormat="1" applyFont="1" applyFill="1" applyBorder="1" applyProtection="1">
      <protection locked="0"/>
    </xf>
    <xf numFmtId="49" fontId="0" fillId="12" borderId="4" xfId="0" applyNumberFormat="1" applyFont="1" applyFill="1" applyBorder="1" applyAlignment="1" applyProtection="1">
      <alignment wrapText="1"/>
      <protection locked="0"/>
    </xf>
    <xf numFmtId="0" fontId="0" fillId="12" borderId="4" xfId="0" applyFont="1" applyFill="1" applyBorder="1" applyAlignment="1" applyProtection="1">
      <alignment horizontal="right"/>
      <protection locked="0"/>
    </xf>
    <xf numFmtId="49" fontId="0" fillId="12" borderId="4" xfId="0" applyNumberFormat="1" applyFont="1" applyFill="1" applyBorder="1" applyAlignment="1" applyProtection="1">
      <alignment horizontal="right"/>
      <protection locked="0"/>
    </xf>
    <xf numFmtId="49" fontId="0" fillId="12" borderId="4" xfId="0" applyNumberFormat="1" applyFont="1" applyFill="1" applyBorder="1" applyAlignment="1" applyProtection="1">
      <alignment horizontal="right" wrapText="1"/>
      <protection locked="0"/>
    </xf>
    <xf numFmtId="0" fontId="0" fillId="12" borderId="4" xfId="0" applyFont="1" applyFill="1" applyBorder="1" applyProtection="1">
      <protection locked="0"/>
    </xf>
    <xf numFmtId="0" fontId="0" fillId="0" borderId="4" xfId="0" applyBorder="1"/>
    <xf numFmtId="0" fontId="0" fillId="10" borderId="4" xfId="0" applyFill="1" applyBorder="1"/>
    <xf numFmtId="0" fontId="3" fillId="17" borderId="4" xfId="0" applyFont="1" applyFill="1" applyBorder="1" applyAlignment="1">
      <alignment horizontal="center" vertical="center" wrapText="1"/>
    </xf>
    <xf numFmtId="0" fontId="0" fillId="0" borderId="4" xfId="0" applyBorder="1" applyAlignment="1">
      <alignment horizontal="center"/>
    </xf>
    <xf numFmtId="0" fontId="3" fillId="16" borderId="4" xfId="0" applyFont="1" applyFill="1" applyBorder="1" applyAlignment="1">
      <alignment horizontal="center" vertical="center" wrapText="1"/>
    </xf>
    <xf numFmtId="0" fontId="0" fillId="9" borderId="4" xfId="0" applyFill="1" applyBorder="1"/>
    <xf numFmtId="0" fontId="4" fillId="15" borderId="4" xfId="0" applyFont="1" applyFill="1" applyBorder="1" applyAlignment="1">
      <alignment horizontal="center" vertical="center" wrapText="1"/>
    </xf>
    <xf numFmtId="0" fontId="0" fillId="14" borderId="4" xfId="0" applyFill="1" applyBorder="1"/>
    <xf numFmtId="0" fontId="3" fillId="17" borderId="3" xfId="0" applyFont="1" applyFill="1" applyBorder="1" applyAlignment="1">
      <alignment horizontal="center" vertical="center" wrapText="1"/>
    </xf>
    <xf numFmtId="0" fontId="0" fillId="10" borderId="3" xfId="0" applyFill="1" applyBorder="1"/>
    <xf numFmtId="0" fontId="3" fillId="17" borderId="7" xfId="0" applyFont="1" applyFill="1" applyBorder="1" applyAlignment="1">
      <alignment horizontal="center" vertical="center" wrapText="1"/>
    </xf>
    <xf numFmtId="0" fontId="0" fillId="10" borderId="7" xfId="0" applyFill="1" applyBorder="1"/>
    <xf numFmtId="0" fontId="4" fillId="15" borderId="3" xfId="0" applyFont="1" applyFill="1" applyBorder="1" applyAlignment="1">
      <alignment horizontal="center" vertical="center" wrapText="1"/>
    </xf>
    <xf numFmtId="0" fontId="0" fillId="14" borderId="3" xfId="0" applyFill="1" applyBorder="1"/>
    <xf numFmtId="0" fontId="4" fillId="15" borderId="7" xfId="0" applyFont="1" applyFill="1" applyBorder="1" applyAlignment="1">
      <alignment horizontal="center" vertical="center" wrapText="1"/>
    </xf>
    <xf numFmtId="0" fontId="0" fillId="14" borderId="7" xfId="0" applyFill="1" applyBorder="1"/>
    <xf numFmtId="0" fontId="3" fillId="16" borderId="3" xfId="0" applyFont="1" applyFill="1" applyBorder="1" applyAlignment="1">
      <alignment horizontal="center" vertical="center" wrapText="1"/>
    </xf>
    <xf numFmtId="0" fontId="0" fillId="9" borderId="3" xfId="0" applyFill="1" applyBorder="1"/>
    <xf numFmtId="0" fontId="3" fillId="16" borderId="7" xfId="0" applyFont="1" applyFill="1" applyBorder="1" applyAlignment="1">
      <alignment horizontal="center" vertical="center" wrapText="1"/>
    </xf>
    <xf numFmtId="0" fontId="0" fillId="9" borderId="7" xfId="0" applyFill="1" applyBorder="1"/>
    <xf numFmtId="0" fontId="0" fillId="0" borderId="0" xfId="0" applyAlignment="1">
      <alignment vertical="center"/>
    </xf>
    <xf numFmtId="0" fontId="1" fillId="20" borderId="4" xfId="0" applyNumberFormat="1" applyFont="1" applyFill="1" applyBorder="1" applyAlignment="1" applyProtection="1">
      <alignment horizontal="left" vertical="center" wrapText="1"/>
    </xf>
    <xf numFmtId="0" fontId="1" fillId="20" borderId="4" xfId="0" applyFont="1" applyFill="1" applyBorder="1" applyAlignment="1" applyProtection="1">
      <alignment horizontal="left" vertical="center" wrapText="1"/>
      <protection locked="0"/>
    </xf>
    <xf numFmtId="0" fontId="4" fillId="21" borderId="4" xfId="0" applyNumberFormat="1" applyFont="1" applyFill="1" applyBorder="1" applyAlignment="1" applyProtection="1">
      <alignment horizontal="right" vertical="center"/>
    </xf>
    <xf numFmtId="0" fontId="4" fillId="21" borderId="4" xfId="0" applyFont="1" applyFill="1" applyBorder="1" applyAlignment="1" applyProtection="1">
      <alignment vertical="center"/>
      <protection locked="0"/>
    </xf>
    <xf numFmtId="0" fontId="0" fillId="21" borderId="4" xfId="0" applyFont="1" applyFill="1" applyBorder="1" applyAlignment="1" applyProtection="1">
      <alignment vertical="center"/>
      <protection locked="0"/>
    </xf>
    <xf numFmtId="0" fontId="0" fillId="21" borderId="4" xfId="0" applyNumberFormat="1" applyFont="1" applyFill="1" applyBorder="1" applyAlignment="1" applyProtection="1">
      <alignment horizontal="right" vertical="center"/>
    </xf>
    <xf numFmtId="0" fontId="0" fillId="0" borderId="8" xfId="0" applyFont="1" applyBorder="1" applyAlignment="1">
      <alignment horizontal="center" vertical="center" wrapText="1"/>
    </xf>
    <xf numFmtId="0" fontId="7" fillId="0" borderId="8" xfId="1" applyBorder="1" applyAlignment="1" applyProtection="1">
      <alignment horizontal="center" vertical="center" wrapText="1"/>
    </xf>
    <xf numFmtId="0" fontId="7" fillId="0" borderId="8" xfId="1" applyBorder="1" applyAlignment="1" applyProtection="1">
      <alignment horizontal="center"/>
    </xf>
    <xf numFmtId="0" fontId="12" fillId="0" borderId="8" xfId="3" applyBorder="1"/>
    <xf numFmtId="3" fontId="0" fillId="6" borderId="4" xfId="0" applyNumberFormat="1" applyFont="1" applyFill="1" applyBorder="1" applyAlignment="1" applyProtection="1">
      <alignment horizontal="right" vertical="center"/>
      <protection locked="0"/>
    </xf>
    <xf numFmtId="1" fontId="4" fillId="2" borderId="4" xfId="0" applyNumberFormat="1" applyFont="1" applyFill="1" applyBorder="1" applyAlignment="1" applyProtection="1">
      <alignment vertical="center"/>
      <protection locked="0"/>
    </xf>
    <xf numFmtId="0" fontId="4" fillId="2" borderId="4" xfId="0" applyFont="1" applyFill="1" applyBorder="1" applyAlignment="1" applyProtection="1">
      <alignment vertical="center"/>
      <protection locked="0"/>
    </xf>
    <xf numFmtId="0" fontId="0" fillId="10" borderId="7" xfId="0" applyFill="1" applyBorder="1" applyAlignment="1">
      <alignment horizontal="center"/>
    </xf>
    <xf numFmtId="49" fontId="0" fillId="12" borderId="4" xfId="0" applyNumberFormat="1" applyFont="1" applyFill="1" applyBorder="1" applyAlignment="1" applyProtection="1">
      <alignment horizontal="left" vertical="top"/>
      <protection locked="0"/>
    </xf>
    <xf numFmtId="176" fontId="0" fillId="2" borderId="4" xfId="0" applyNumberFormat="1" applyFont="1" applyFill="1" applyBorder="1" applyAlignment="1" applyProtection="1">
      <alignment vertical="center"/>
      <protection locked="0"/>
    </xf>
    <xf numFmtId="0" fontId="0" fillId="7" borderId="4" xfId="0" applyFont="1" applyFill="1" applyBorder="1" applyAlignment="1" applyProtection="1">
      <alignment vertical="center" wrapText="1"/>
      <protection locked="0"/>
    </xf>
    <xf numFmtId="0" fontId="0" fillId="12" borderId="4" xfId="0" applyFont="1" applyFill="1" applyBorder="1" applyAlignment="1" applyProtection="1">
      <alignment vertical="center"/>
      <protection locked="0"/>
    </xf>
    <xf numFmtId="1" fontId="7" fillId="2" borderId="4" xfId="1" applyNumberFormat="1" applyFill="1" applyBorder="1" applyAlignment="1" applyProtection="1">
      <alignment vertical="center"/>
      <protection locked="0"/>
    </xf>
    <xf numFmtId="0" fontId="4" fillId="8" borderId="4" xfId="0" applyFont="1" applyFill="1" applyBorder="1" applyAlignment="1" applyProtection="1">
      <alignment horizontal="right" vertical="center" wrapText="1"/>
      <protection locked="0"/>
    </xf>
    <xf numFmtId="0" fontId="0" fillId="7" borderId="4" xfId="0" applyFont="1" applyFill="1" applyBorder="1" applyAlignment="1" applyProtection="1">
      <alignment horizontal="center" vertical="center"/>
      <protection locked="0"/>
    </xf>
    <xf numFmtId="0" fontId="0" fillId="7" borderId="4" xfId="0" applyFont="1" applyFill="1" applyBorder="1" applyAlignment="1" applyProtection="1">
      <alignment horizontal="center"/>
      <protection locked="0"/>
    </xf>
    <xf numFmtId="176" fontId="7" fillId="2" borderId="4" xfId="1" applyNumberFormat="1" applyFill="1" applyBorder="1" applyAlignment="1" applyProtection="1">
      <alignment vertical="center"/>
      <protection locked="0"/>
    </xf>
    <xf numFmtId="0" fontId="0" fillId="7" borderId="4" xfId="0" applyFont="1" applyFill="1" applyBorder="1" applyAlignment="1" applyProtection="1">
      <alignment horizontal="left" vertical="center"/>
      <protection locked="0"/>
    </xf>
    <xf numFmtId="49" fontId="0" fillId="12" borderId="4" xfId="0" applyNumberFormat="1" applyFont="1" applyFill="1" applyBorder="1" applyAlignment="1" applyProtection="1">
      <protection locked="0"/>
    </xf>
    <xf numFmtId="1" fontId="0" fillId="2" borderId="4" xfId="0" applyNumberFormat="1" applyFont="1" applyFill="1" applyBorder="1" applyAlignment="1" applyProtection="1">
      <protection locked="0"/>
    </xf>
    <xf numFmtId="2" fontId="0" fillId="7" borderId="4" xfId="0" applyNumberFormat="1" applyFont="1" applyFill="1" applyBorder="1" applyAlignment="1" applyProtection="1">
      <alignment horizontal="center" vertical="center"/>
      <protection locked="0"/>
    </xf>
    <xf numFmtId="1" fontId="0" fillId="2" borderId="4" xfId="0" applyNumberFormat="1" applyFill="1" applyBorder="1" applyAlignment="1" applyProtection="1">
      <alignment vertical="center"/>
      <protection locked="0"/>
    </xf>
    <xf numFmtId="1" fontId="9" fillId="2" borderId="4" xfId="2" applyNumberFormat="1" applyFill="1" applyBorder="1" applyAlignment="1" applyProtection="1">
      <alignment vertical="center"/>
      <protection locked="0"/>
    </xf>
    <xf numFmtId="1" fontId="10" fillId="2" borderId="4" xfId="2" applyNumberFormat="1" applyFont="1" applyFill="1" applyBorder="1" applyAlignment="1" applyProtection="1">
      <alignment vertical="center"/>
      <protection locked="0"/>
    </xf>
    <xf numFmtId="0" fontId="0" fillId="2" borderId="4" xfId="0" applyFont="1" applyFill="1" applyBorder="1" applyAlignment="1" applyProtection="1">
      <alignment vertical="center"/>
      <protection locked="0"/>
    </xf>
    <xf numFmtId="49" fontId="7" fillId="2" borderId="4" xfId="1" applyNumberFormat="1" applyFill="1" applyBorder="1" applyAlignment="1" applyProtection="1">
      <alignment vertical="center"/>
      <protection locked="0"/>
    </xf>
    <xf numFmtId="49" fontId="0" fillId="2" borderId="4" xfId="0" applyNumberFormat="1" applyFont="1" applyFill="1" applyBorder="1" applyAlignment="1" applyProtection="1">
      <alignment vertical="center"/>
      <protection locked="0"/>
    </xf>
    <xf numFmtId="11" fontId="0" fillId="2" borderId="4" xfId="0" applyNumberFormat="1" applyFont="1" applyFill="1" applyBorder="1" applyAlignment="1" applyProtection="1">
      <alignment vertical="center"/>
      <protection locked="0"/>
    </xf>
    <xf numFmtId="1" fontId="11" fillId="2" borderId="4" xfId="1" applyNumberFormat="1" applyFont="1" applyFill="1" applyBorder="1" applyAlignment="1" applyProtection="1">
      <alignment vertical="center"/>
      <protection locked="0"/>
    </xf>
    <xf numFmtId="0" fontId="0" fillId="12" borderId="4" xfId="0" applyFont="1" applyFill="1" applyBorder="1" applyAlignment="1" applyProtection="1">
      <alignment vertical="top"/>
      <protection locked="0"/>
    </xf>
    <xf numFmtId="0" fontId="0" fillId="12" borderId="4" xfId="0" applyFont="1" applyFill="1" applyBorder="1" applyAlignment="1" applyProtection="1">
      <protection locked="0"/>
    </xf>
    <xf numFmtId="0" fontId="0" fillId="6" borderId="4" xfId="0" applyFont="1" applyFill="1" applyBorder="1" applyAlignment="1" applyProtection="1">
      <alignment horizontal="left" vertical="center"/>
      <protection locked="0"/>
    </xf>
    <xf numFmtId="49" fontId="4" fillId="21" borderId="4" xfId="0" applyNumberFormat="1" applyFont="1" applyFill="1" applyBorder="1" applyAlignment="1" applyProtection="1">
      <alignment vertical="center"/>
      <protection locked="0"/>
    </xf>
    <xf numFmtId="49" fontId="0" fillId="21" borderId="4" xfId="0" applyNumberFormat="1" applyFont="1" applyFill="1" applyBorder="1" applyAlignment="1" applyProtection="1">
      <alignment vertical="center"/>
      <protection locked="0"/>
    </xf>
    <xf numFmtId="0" fontId="4" fillId="21" borderId="4" xfId="0" applyFont="1" applyFill="1" applyBorder="1" applyAlignment="1" applyProtection="1">
      <alignment horizontal="right" vertical="center"/>
      <protection locked="0"/>
    </xf>
    <xf numFmtId="49" fontId="4" fillId="21" borderId="4" xfId="0" applyNumberFormat="1" applyFont="1" applyFill="1" applyBorder="1" applyAlignment="1" applyProtection="1">
      <alignment horizontal="right" vertical="center"/>
      <protection locked="0"/>
    </xf>
    <xf numFmtId="49" fontId="0" fillId="21" borderId="4" xfId="0" applyNumberFormat="1" applyFont="1" applyFill="1" applyBorder="1" applyAlignment="1" applyProtection="1">
      <alignment horizontal="right" vertical="center"/>
      <protection locked="0"/>
    </xf>
    <xf numFmtId="14" fontId="0" fillId="7" borderId="4" xfId="0" applyNumberFormat="1" applyFont="1" applyFill="1" applyBorder="1" applyAlignment="1" applyProtection="1">
      <alignment vertical="center"/>
      <protection locked="0"/>
    </xf>
    <xf numFmtId="1" fontId="0" fillId="0" borderId="0" xfId="0" applyNumberFormat="1"/>
    <xf numFmtId="3" fontId="0" fillId="9" borderId="4" xfId="0" applyNumberFormat="1" applyFill="1" applyBorder="1"/>
    <xf numFmtId="3" fontId="0" fillId="0" borderId="0" xfId="0" applyNumberFormat="1"/>
    <xf numFmtId="3" fontId="0" fillId="10" borderId="4" xfId="0" applyNumberFormat="1" applyFill="1" applyBorder="1"/>
    <xf numFmtId="4" fontId="0" fillId="0" borderId="0" xfId="0" applyNumberFormat="1"/>
    <xf numFmtId="0" fontId="0" fillId="20" borderId="0" xfId="0" applyFill="1"/>
    <xf numFmtId="0" fontId="16" fillId="20" borderId="0" xfId="0" applyFont="1" applyFill="1"/>
    <xf numFmtId="17" fontId="0" fillId="0" borderId="0" xfId="0" applyNumberFormat="1"/>
    <xf numFmtId="0" fontId="0" fillId="0" borderId="0" xfId="0" applyAlignment="1">
      <alignment horizontal="center"/>
    </xf>
    <xf numFmtId="3" fontId="0" fillId="0" borderId="0" xfId="0" applyNumberFormat="1" applyAlignment="1">
      <alignment horizontal="center"/>
    </xf>
    <xf numFmtId="0" fontId="0" fillId="0" borderId="8" xfId="0" applyBorder="1" applyAlignment="1">
      <alignment horizontal="center"/>
    </xf>
    <xf numFmtId="0" fontId="2" fillId="0" borderId="8" xfId="0" applyFont="1" applyBorder="1" applyAlignment="1">
      <alignment horizontal="center"/>
    </xf>
    <xf numFmtId="3" fontId="2" fillId="0" borderId="8" xfId="0" applyNumberFormat="1" applyFont="1" applyBorder="1" applyAlignment="1">
      <alignment horizontal="center" vertical="center"/>
    </xf>
    <xf numFmtId="0" fontId="0" fillId="0" borderId="8" xfId="0" applyBorder="1"/>
    <xf numFmtId="0" fontId="2" fillId="0" borderId="8" xfId="0" applyFont="1" applyBorder="1"/>
    <xf numFmtId="0" fontId="0" fillId="0" borderId="8" xfId="0" applyBorder="1" applyAlignment="1">
      <alignment horizontal="center" vertical="center"/>
    </xf>
    <xf numFmtId="0" fontId="0" fillId="0" borderId="8" xfId="0" applyBorder="1" applyAlignment="1">
      <alignment horizontal="righ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righ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left" vertical="center"/>
    </xf>
    <xf numFmtId="3" fontId="0" fillId="0" borderId="8" xfId="0" applyNumberFormat="1" applyBorder="1" applyAlignment="1">
      <alignment horizontal="center"/>
    </xf>
    <xf numFmtId="0" fontId="2" fillId="0" borderId="0" xfId="0" applyFont="1" applyBorder="1" applyAlignment="1">
      <alignment horizontal="left"/>
    </xf>
    <xf numFmtId="0" fontId="0" fillId="0" borderId="0" xfId="0" applyFont="1"/>
    <xf numFmtId="0" fontId="0" fillId="0" borderId="16" xfId="0" applyBorder="1" applyAlignment="1">
      <alignment horizontal="center" vertical="center"/>
    </xf>
    <xf numFmtId="0" fontId="0" fillId="0" borderId="0" xfId="0" applyFill="1" applyBorder="1" applyAlignment="1">
      <alignment horizontal="center" vertical="center"/>
    </xf>
    <xf numFmtId="0" fontId="2" fillId="0" borderId="8" xfId="0" applyFont="1" applyBorder="1" applyAlignment="1">
      <alignment horizontal="center" vertical="center"/>
    </xf>
    <xf numFmtId="0" fontId="17" fillId="22" borderId="8" xfId="0" applyFont="1" applyFill="1" applyBorder="1" applyAlignment="1" applyProtection="1">
      <alignment horizontal="left" vertical="center" wrapText="1"/>
    </xf>
    <xf numFmtId="1" fontId="17" fillId="22" borderId="8" xfId="0" applyNumberFormat="1" applyFont="1" applyFill="1" applyBorder="1" applyAlignment="1" applyProtection="1">
      <alignment horizontal="left" vertical="center" wrapText="1"/>
      <protection locked="0"/>
    </xf>
    <xf numFmtId="0" fontId="17" fillId="22" borderId="8" xfId="0" applyFont="1" applyFill="1" applyBorder="1" applyAlignment="1" applyProtection="1">
      <alignment horizontal="left" vertical="center" wrapText="1"/>
      <protection locked="0"/>
    </xf>
    <xf numFmtId="0" fontId="17" fillId="0" borderId="8" xfId="0" applyFont="1" applyBorder="1" applyAlignment="1">
      <alignment horizontal="center" vertical="center"/>
    </xf>
    <xf numFmtId="0" fontId="4" fillId="22" borderId="8" xfId="0" applyFont="1" applyFill="1" applyBorder="1" applyAlignment="1" applyProtection="1">
      <alignment vertical="center"/>
    </xf>
    <xf numFmtId="1" fontId="4" fillId="22" borderId="8" xfId="0" applyNumberFormat="1" applyFont="1" applyFill="1" applyBorder="1" applyAlignment="1" applyProtection="1">
      <alignment vertical="center"/>
      <protection locked="0"/>
    </xf>
    <xf numFmtId="0" fontId="4" fillId="22" borderId="8" xfId="0" applyFont="1" applyFill="1" applyBorder="1" applyAlignment="1" applyProtection="1">
      <alignment vertical="center"/>
      <protection locked="0"/>
    </xf>
    <xf numFmtId="0" fontId="0" fillId="22" borderId="8" xfId="0" applyFont="1" applyFill="1" applyBorder="1" applyAlignment="1" applyProtection="1">
      <alignment vertical="center"/>
      <protection locked="0"/>
    </xf>
    <xf numFmtId="0" fontId="0" fillId="13" borderId="8" xfId="0" applyFill="1" applyBorder="1"/>
    <xf numFmtId="0" fontId="0" fillId="23" borderId="8" xfId="0" applyFill="1" applyBorder="1"/>
    <xf numFmtId="0" fontId="0" fillId="17" borderId="8" xfId="0" applyFill="1" applyBorder="1" applyAlignment="1">
      <alignment horizontal="center"/>
    </xf>
    <xf numFmtId="0" fontId="0" fillId="13" borderId="8" xfId="0" applyFill="1" applyBorder="1" applyAlignment="1">
      <alignment horizontal="center"/>
    </xf>
    <xf numFmtId="0" fontId="0" fillId="23" borderId="8" xfId="0" applyFill="1" applyBorder="1" applyAlignment="1">
      <alignment horizontal="center"/>
    </xf>
    <xf numFmtId="0" fontId="18" fillId="0" borderId="0" xfId="0" applyFont="1" applyAlignment="1">
      <alignment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2" fillId="0" borderId="0" xfId="0" applyFont="1" applyAlignment="1">
      <alignment horizontal="left"/>
    </xf>
    <xf numFmtId="3" fontId="2" fillId="0" borderId="8" xfId="0" applyNumberFormat="1" applyFont="1" applyBorder="1" applyAlignment="1">
      <alignment horizontal="center"/>
    </xf>
    <xf numFmtId="0" fontId="2" fillId="0" borderId="8" xfId="0" applyFont="1" applyBorder="1" applyAlignment="1">
      <alignment horizontal="right"/>
    </xf>
    <xf numFmtId="0" fontId="0" fillId="0" borderId="18" xfId="0" applyBorder="1" applyAlignment="1">
      <alignment horizontal="center"/>
    </xf>
    <xf numFmtId="3" fontId="0" fillId="0" borderId="18" xfId="0" applyNumberFormat="1" applyBorder="1" applyAlignment="1">
      <alignment horizontal="center"/>
    </xf>
    <xf numFmtId="0" fontId="0" fillId="0" borderId="0" xfId="0" applyAlignment="1">
      <alignment horizontal="center" vertical="center"/>
    </xf>
    <xf numFmtId="3" fontId="0" fillId="9" borderId="4" xfId="0" applyNumberFormat="1" applyFill="1" applyBorder="1" applyAlignment="1">
      <alignment horizontal="center"/>
    </xf>
    <xf numFmtId="177" fontId="0" fillId="0" borderId="0" xfId="0" applyNumberFormat="1" applyAlignment="1">
      <alignment horizontal="center" vertical="center"/>
    </xf>
    <xf numFmtId="0" fontId="0" fillId="9" borderId="4" xfId="0" applyFill="1" applyBorder="1" applyAlignment="1"/>
    <xf numFmtId="3" fontId="0" fillId="9" borderId="3" xfId="0" applyNumberFormat="1" applyFill="1" applyBorder="1" applyAlignment="1">
      <alignment horizontal="center"/>
    </xf>
    <xf numFmtId="0" fontId="17" fillId="4" borderId="0" xfId="0" applyFont="1" applyFill="1" applyBorder="1" applyAlignment="1" applyProtection="1">
      <alignment vertical="center"/>
    </xf>
    <xf numFmtId="0" fontId="20" fillId="0" borderId="0" xfId="0" applyFont="1" applyAlignment="1">
      <alignment horizontal="center" vertical="center"/>
    </xf>
    <xf numFmtId="3" fontId="0" fillId="10" borderId="4" xfId="0" applyNumberFormat="1" applyFill="1" applyBorder="1" applyAlignment="1">
      <alignment horizontal="center"/>
    </xf>
    <xf numFmtId="49" fontId="0" fillId="2" borderId="4" xfId="0" applyNumberFormat="1" applyFont="1" applyFill="1" applyBorder="1" applyAlignment="1" applyProtection="1">
      <alignment vertical="center" wrapText="1"/>
      <protection locked="0"/>
    </xf>
    <xf numFmtId="0" fontId="4" fillId="22" borderId="0" xfId="0" applyFont="1" applyFill="1" applyBorder="1" applyAlignment="1" applyProtection="1">
      <alignment vertical="center"/>
    </xf>
    <xf numFmtId="0" fontId="0" fillId="6" borderId="4" xfId="0" applyNumberFormat="1" applyFont="1" applyFill="1" applyBorder="1" applyAlignment="1" applyProtection="1">
      <alignment horizontal="right" vertical="center"/>
    </xf>
    <xf numFmtId="14" fontId="0" fillId="6" borderId="4" xfId="0" applyNumberFormat="1" applyFont="1" applyFill="1" applyBorder="1" applyProtection="1"/>
    <xf numFmtId="0" fontId="2" fillId="0" borderId="8" xfId="0" applyFont="1" applyBorder="1" applyAlignment="1">
      <alignment horizontal="center" vertical="center" wrapText="1"/>
    </xf>
    <xf numFmtId="0" fontId="16" fillId="13" borderId="5" xfId="0" applyFont="1" applyFill="1" applyBorder="1" applyAlignment="1" applyProtection="1">
      <alignment horizontal="left" vertical="center" wrapText="1"/>
      <protection locked="0"/>
    </xf>
    <xf numFmtId="0" fontId="16" fillId="13" borderId="6" xfId="0" applyFont="1" applyFill="1" applyBorder="1" applyAlignment="1" applyProtection="1">
      <alignment horizontal="left" vertical="center" wrapText="1"/>
      <protection locked="0"/>
    </xf>
    <xf numFmtId="0" fontId="15" fillId="13" borderId="1" xfId="0" applyFont="1" applyFill="1" applyBorder="1" applyAlignment="1" applyProtection="1">
      <alignment horizontal="center"/>
      <protection locked="0"/>
    </xf>
    <xf numFmtId="0" fontId="6" fillId="11" borderId="4" xfId="0" applyFont="1" applyFill="1" applyBorder="1" applyAlignment="1" applyProtection="1">
      <alignment horizontal="center"/>
      <protection locked="0"/>
    </xf>
    <xf numFmtId="0" fontId="6" fillId="11" borderId="4" xfId="0" applyFont="1" applyFill="1" applyBorder="1" applyAlignment="1" applyProtection="1">
      <alignment horizontal="center" vertical="center"/>
      <protection locked="0"/>
    </xf>
    <xf numFmtId="0" fontId="15" fillId="19" borderId="2" xfId="0" applyFont="1" applyFill="1" applyBorder="1" applyAlignment="1" applyProtection="1">
      <alignment horizontal="center" vertical="center"/>
      <protection locked="0"/>
    </xf>
    <xf numFmtId="0" fontId="15" fillId="19" borderId="1" xfId="0" applyFont="1" applyFill="1" applyBorder="1" applyAlignment="1" applyProtection="1">
      <alignment horizontal="center"/>
      <protection locked="0"/>
    </xf>
    <xf numFmtId="0" fontId="15" fillId="19" borderId="1" xfId="0" applyFont="1" applyFill="1" applyBorder="1" applyAlignment="1" applyProtection="1">
      <alignment horizontal="center" vertical="center"/>
      <protection locked="0"/>
    </xf>
    <xf numFmtId="0" fontId="15" fillId="19" borderId="3" xfId="0" applyFont="1" applyFill="1" applyBorder="1" applyAlignment="1" applyProtection="1">
      <alignment horizontal="center" vertical="center" wrapText="1"/>
      <protection locked="0"/>
    </xf>
    <xf numFmtId="0" fontId="15" fillId="3" borderId="2" xfId="0" applyFont="1" applyFill="1" applyBorder="1" applyAlignment="1" applyProtection="1">
      <alignment horizontal="center"/>
      <protection locked="0"/>
    </xf>
    <xf numFmtId="0" fontId="15" fillId="3" borderId="1" xfId="0" applyFont="1" applyFill="1" applyBorder="1" applyAlignment="1" applyProtection="1">
      <alignment horizontal="center"/>
      <protection locked="0"/>
    </xf>
    <xf numFmtId="0" fontId="15" fillId="3" borderId="3" xfId="0" applyFont="1" applyFill="1" applyBorder="1" applyAlignment="1" applyProtection="1">
      <alignment horizontal="center"/>
      <protection locked="0"/>
    </xf>
    <xf numFmtId="1" fontId="6" fillId="4" borderId="2" xfId="0" applyNumberFormat="1" applyFont="1" applyFill="1" applyBorder="1" applyAlignment="1" applyProtection="1">
      <alignment horizontal="center" vertical="center"/>
      <protection locked="0"/>
    </xf>
    <xf numFmtId="1" fontId="6" fillId="4" borderId="1" xfId="0" applyNumberFormat="1" applyFont="1" applyFill="1" applyBorder="1" applyAlignment="1" applyProtection="1">
      <alignment horizontal="center" vertical="center"/>
      <protection locked="0"/>
    </xf>
    <xf numFmtId="1" fontId="6" fillId="4" borderId="3" xfId="0" applyNumberFormat="1" applyFont="1" applyFill="1" applyBorder="1" applyAlignment="1" applyProtection="1">
      <alignment horizontal="center" vertical="center"/>
      <protection locked="0"/>
    </xf>
    <xf numFmtId="0" fontId="15" fillId="20" borderId="1" xfId="0" applyFont="1" applyFill="1" applyBorder="1" applyAlignment="1" applyProtection="1">
      <alignment horizontal="center" vertical="center"/>
      <protection locked="0"/>
    </xf>
    <xf numFmtId="0" fontId="15" fillId="18" borderId="1" xfId="0" applyFont="1" applyFill="1" applyBorder="1" applyAlignment="1" applyProtection="1">
      <alignment horizontal="center" vertical="center"/>
      <protection locked="0"/>
    </xf>
    <xf numFmtId="0" fontId="15" fillId="18" borderId="3" xfId="0" applyFont="1" applyFill="1" applyBorder="1" applyAlignment="1" applyProtection="1">
      <alignment horizontal="center" vertical="center"/>
      <protection locked="0"/>
    </xf>
    <xf numFmtId="0" fontId="0" fillId="13" borderId="13" xfId="0" applyFill="1" applyBorder="1" applyAlignment="1">
      <alignment horizontal="left" vertical="center" wrapText="1"/>
    </xf>
    <xf numFmtId="0" fontId="0" fillId="13" borderId="17" xfId="0" applyFill="1" applyBorder="1" applyAlignment="1">
      <alignment horizontal="left" vertical="center"/>
    </xf>
    <xf numFmtId="0" fontId="0" fillId="13" borderId="18" xfId="0" applyFill="1" applyBorder="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4" fillId="22" borderId="0" xfId="0" applyFont="1" applyFill="1" applyBorder="1" applyAlignment="1" applyProtection="1">
      <alignment horizontal="left" vertical="center"/>
    </xf>
  </cellXfs>
  <cellStyles count="4">
    <cellStyle name="Hyperlink" xfId="2" xr:uid="{00000000-0005-0000-0000-000000000000}"/>
    <cellStyle name="Lien hypertexte" xfId="1" builtinId="8"/>
    <cellStyle name="Normal" xfId="0" builtinId="0"/>
    <cellStyle name="Normal 2" xfId="3" xr:uid="{00000000-0005-0000-0000-000003000000}"/>
  </cellStyles>
  <dxfs count="0"/>
  <tableStyles count="0" defaultTableStyle="TableStyleMedium2" defaultPivotStyle="PivotStyleLight16"/>
  <colors>
    <mruColors>
      <color rgb="FFCFA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190499</xdr:rowOff>
    </xdr:from>
    <xdr:to>
      <xdr:col>18</xdr:col>
      <xdr:colOff>95250</xdr:colOff>
      <xdr:row>22</xdr:row>
      <xdr:rowOff>114300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61950" y="190499"/>
          <a:ext cx="17145000" cy="411480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200" b="1" u="sng">
              <a:solidFill>
                <a:sysClr val="windowText" lastClr="000000"/>
              </a:solidFill>
            </a:rPr>
            <a:t>Objectif du classeur </a:t>
          </a:r>
          <a:r>
            <a:rPr lang="fr-FR" sz="1200" b="0" u="none">
              <a:solidFill>
                <a:sysClr val="windowText" lastClr="000000"/>
              </a:solidFill>
            </a:rPr>
            <a:t>: outil de suivi et d'analyse de la filière méthanisation francilienne </a:t>
          </a:r>
        </a:p>
        <a:p>
          <a:pPr algn="l"/>
          <a:endParaRPr lang="fr-FR" sz="1200" b="1" u="sng">
            <a:solidFill>
              <a:sysClr val="windowText" lastClr="000000"/>
            </a:solidFill>
          </a:endParaRPr>
        </a:p>
        <a:p>
          <a:pPr algn="l"/>
          <a:r>
            <a:rPr lang="fr-FR" sz="1200" b="1" u="sng">
              <a:solidFill>
                <a:sysClr val="windowText" lastClr="000000"/>
              </a:solidFill>
            </a:rPr>
            <a:t>Contenu </a:t>
          </a:r>
          <a:r>
            <a:rPr lang="fr-FR" sz="1200" b="1" u="sng" baseline="0">
              <a:solidFill>
                <a:sysClr val="windowText" lastClr="000000"/>
              </a:solidFill>
            </a:rPr>
            <a:t>du classeur</a:t>
          </a:r>
          <a:r>
            <a:rPr lang="fr-FR" sz="1200" b="0" u="none" baseline="0">
              <a:solidFill>
                <a:sysClr val="windowText" lastClr="000000"/>
              </a:solidFill>
            </a:rPr>
            <a:t> : </a:t>
          </a:r>
          <a:r>
            <a:rPr lang="fr-FR" sz="1100" b="0" u="none" baseline="0">
              <a:solidFill>
                <a:sysClr val="windowText" lastClr="000000"/>
              </a:solidFill>
            </a:rPr>
            <a:t>Base de données des unités de production de méthanisation en fonctionnement &amp; en projet (unité matures et officielles : en construction et à l’étude), hors ISDND.</a:t>
          </a:r>
        </a:p>
        <a:p>
          <a:pPr algn="l"/>
          <a:endParaRPr lang="fr-FR" sz="1100" baseline="0">
            <a:solidFill>
              <a:sysClr val="windowText" lastClr="000000"/>
            </a:solidFill>
          </a:endParaRPr>
        </a:p>
        <a:p>
          <a:pPr algn="l"/>
          <a:r>
            <a:rPr lang="fr-FR" sz="1200" b="1" u="sng" baseline="0">
              <a:solidFill>
                <a:sysClr val="windowText" lastClr="000000"/>
              </a:solidFill>
            </a:rPr>
            <a:t>Description des feuilles</a:t>
          </a:r>
          <a:r>
            <a:rPr lang="fr-FR" sz="1200" b="0" u="none" baseline="0">
              <a:solidFill>
                <a:sysClr val="windowText" lastClr="000000"/>
              </a:solidFill>
            </a:rPr>
            <a:t> :</a:t>
          </a:r>
        </a:p>
        <a:p>
          <a:pPr algn="l"/>
          <a:r>
            <a:rPr lang="fr-FR" sz="1100" baseline="0">
              <a:solidFill>
                <a:sysClr val="windowText" lastClr="000000"/>
              </a:solidFill>
            </a:rPr>
            <a:t>- </a:t>
          </a:r>
          <a:r>
            <a:rPr lang="fr-FR" sz="1100" u="sng" baseline="0">
              <a:solidFill>
                <a:sysClr val="windowText" lastClr="000000"/>
              </a:solidFill>
            </a:rPr>
            <a:t>Unités</a:t>
          </a:r>
          <a:r>
            <a:rPr lang="fr-FR" sz="1100" baseline="0">
              <a:solidFill>
                <a:sysClr val="windowText" lastClr="000000"/>
              </a:solidFill>
            </a:rPr>
            <a:t> : 8 rubriques avec des données fixes : Suivi des modifications, Implantation de l'unité, Acteurs impliqués, Identifiant, Financements, Administration, Unité de méthanisation, Commentaires généraux</a:t>
          </a:r>
        </a:p>
        <a:p>
          <a:pPr algn="l"/>
          <a:r>
            <a:rPr lang="fr-FR" sz="1100" baseline="0">
              <a:solidFill>
                <a:sysClr val="windowText" lastClr="000000"/>
              </a:solidFill>
            </a:rPr>
            <a:t>- </a:t>
          </a:r>
          <a:r>
            <a:rPr lang="fr-FR" sz="1100" u="sng" baseline="0">
              <a:solidFill>
                <a:sysClr val="windowText" lastClr="000000"/>
              </a:solidFill>
            </a:rPr>
            <a:t>Entrants</a:t>
          </a:r>
          <a:r>
            <a:rPr lang="fr-FR" sz="1100" baseline="0">
              <a:solidFill>
                <a:sysClr val="windowText" lastClr="000000"/>
              </a:solidFill>
            </a:rPr>
            <a:t> : données mises à jour annuellement sur les matières entrantes</a:t>
          </a:r>
        </a:p>
        <a:p>
          <a:pPr algn="l"/>
          <a:r>
            <a:rPr lang="fr-FR" sz="1100" baseline="0">
              <a:solidFill>
                <a:sysClr val="windowText" lastClr="000000"/>
              </a:solidFill>
            </a:rPr>
            <a:t>- </a:t>
          </a:r>
          <a:r>
            <a:rPr lang="fr-FR" sz="1100" u="sng" baseline="0">
              <a:solidFill>
                <a:sysClr val="windowText" lastClr="000000"/>
              </a:solidFill>
            </a:rPr>
            <a:t>Sortants_Agro</a:t>
          </a:r>
          <a:r>
            <a:rPr lang="fr-FR" sz="1100" baseline="0">
              <a:solidFill>
                <a:sysClr val="windowText" lastClr="000000"/>
              </a:solidFill>
            </a:rPr>
            <a:t> : données mises à jour annuellement sur la valorisation agronomique</a:t>
          </a:r>
        </a:p>
        <a:p>
          <a:pPr algn="l"/>
          <a:r>
            <a:rPr lang="fr-FR" sz="1100" baseline="0">
              <a:solidFill>
                <a:sysClr val="windowText" lastClr="000000"/>
              </a:solidFill>
            </a:rPr>
            <a:t>- </a:t>
          </a:r>
          <a:r>
            <a:rPr lang="fr-FR" sz="1100" u="sng" baseline="0">
              <a:solidFill>
                <a:sysClr val="windowText" lastClr="000000"/>
              </a:solidFill>
            </a:rPr>
            <a:t>Sortants_NRJ</a:t>
          </a:r>
          <a:r>
            <a:rPr lang="fr-FR" sz="1100" baseline="0">
              <a:solidFill>
                <a:sysClr val="windowText" lastClr="000000"/>
              </a:solidFill>
            </a:rPr>
            <a:t> : données mises à jour annuellement sur la valorisation énergétique</a:t>
          </a:r>
        </a:p>
        <a:p>
          <a:pPr algn="l"/>
          <a:r>
            <a:rPr lang="fr-FR" sz="1100" baseline="0">
              <a:solidFill>
                <a:sysClr val="windowText" lastClr="000000"/>
              </a:solidFill>
            </a:rPr>
            <a:t>- </a:t>
          </a:r>
          <a:r>
            <a:rPr lang="fr-FR" sz="1100" u="sng" baseline="0">
              <a:solidFill>
                <a:sysClr val="windowText" lastClr="000000"/>
              </a:solidFill>
            </a:rPr>
            <a:t>Bilan</a:t>
          </a:r>
          <a:r>
            <a:rPr lang="fr-FR" sz="1100" baseline="0">
              <a:solidFill>
                <a:sysClr val="windowText" lastClr="000000"/>
              </a:solidFill>
            </a:rPr>
            <a:t> : feuille à construire à partir de tableaux croisés dynamiques pour dresser des tableaux et graphiques de synthèse des données et indicateurs de suivi de la filière</a:t>
          </a:r>
        </a:p>
        <a:p>
          <a:pPr algn="l"/>
          <a:r>
            <a:rPr lang="fr-FR" sz="1100" baseline="0">
              <a:solidFill>
                <a:sysClr val="windowText" lastClr="000000"/>
              </a:solidFill>
            </a:rPr>
            <a:t>- </a:t>
          </a:r>
          <a:r>
            <a:rPr lang="fr-FR" sz="1100" u="sng" baseline="0">
              <a:solidFill>
                <a:sysClr val="windowText" lastClr="000000"/>
              </a:solidFill>
            </a:rPr>
            <a:t>Listes</a:t>
          </a:r>
          <a:r>
            <a:rPr lang="fr-FR" sz="1100" baseline="0">
              <a:solidFill>
                <a:sysClr val="windowText" lastClr="000000"/>
              </a:solidFill>
            </a:rPr>
            <a:t> : ensemble des listes utilisées par les autres feuilles du classeur </a:t>
          </a:r>
        </a:p>
        <a:p>
          <a:pPr algn="l"/>
          <a:endParaRPr lang="fr-FR" sz="1100" baseline="0">
            <a:solidFill>
              <a:sysClr val="windowText" lastClr="000000"/>
            </a:solidFill>
          </a:endParaRPr>
        </a:p>
        <a:p>
          <a:pPr algn="l"/>
          <a:r>
            <a:rPr lang="fr-FR" sz="1200" b="1" u="sng" baseline="0">
              <a:solidFill>
                <a:sysClr val="windowText" lastClr="000000"/>
              </a:solidFill>
            </a:rPr>
            <a:t>Mode opératoire de collecte</a:t>
          </a:r>
          <a:r>
            <a:rPr lang="fr-FR" sz="1200" b="0" u="none" baseline="0">
              <a:solidFill>
                <a:sysClr val="windowText" lastClr="000000"/>
              </a:solidFill>
            </a:rPr>
            <a:t> : </a:t>
          </a:r>
        </a:p>
        <a:p>
          <a:pPr algn="l"/>
          <a:r>
            <a:rPr lang="fr-FR" sz="1100" b="0" u="none" baseline="0">
              <a:solidFill>
                <a:sysClr val="windowText" lastClr="000000"/>
              </a:solidFill>
            </a:rPr>
            <a:t>- </a:t>
          </a:r>
          <a:r>
            <a:rPr lang="fr-FR" sz="1100" b="0" u="sng" baseline="0">
              <a:solidFill>
                <a:sysClr val="windowText" lastClr="000000"/>
              </a:solidFill>
            </a:rPr>
            <a:t>Données fixes </a:t>
          </a:r>
          <a:r>
            <a:rPr lang="fr-FR" sz="1100" b="0" u="none" baseline="0">
              <a:solidFill>
                <a:sysClr val="windowText" lastClr="000000"/>
              </a:solidFill>
            </a:rPr>
            <a:t>: collectées et complétées à partir de la BDD Métha actuelle et des dossiers de l’AAP régional</a:t>
          </a:r>
        </a:p>
        <a:p>
          <a:pPr algn="l"/>
          <a:r>
            <a:rPr lang="fr-FR" sz="1100" b="0" u="none" baseline="0">
              <a:solidFill>
                <a:sysClr val="windowText" lastClr="000000"/>
              </a:solidFill>
            </a:rPr>
            <a:t>- </a:t>
          </a:r>
          <a:r>
            <a:rPr lang="fr-FR" sz="1100" b="0" u="sng" baseline="0">
              <a:solidFill>
                <a:sysClr val="windowText" lastClr="000000"/>
              </a:solidFill>
            </a:rPr>
            <a:t>Données annuelles </a:t>
          </a:r>
          <a:r>
            <a:rPr lang="fr-FR" sz="1100" b="0" u="none" baseline="0">
              <a:solidFill>
                <a:sysClr val="windowText" lastClr="000000"/>
              </a:solidFill>
            </a:rPr>
            <a:t>: </a:t>
          </a:r>
          <a:r>
            <a:rPr lang="fr-FR" sz="1100" b="0" i="1" u="none" baseline="0">
              <a:solidFill>
                <a:srgbClr val="FF0000"/>
              </a:solidFill>
            </a:rPr>
            <a:t>en cours de consolidation</a:t>
          </a:r>
          <a:endParaRPr lang="fr-FR" sz="1100" b="0" i="0" u="none" baseline="0">
            <a:solidFill>
              <a:sysClr val="windowText" lastClr="000000"/>
            </a:solidFill>
          </a:endParaRPr>
        </a:p>
        <a:p>
          <a:pPr algn="l"/>
          <a:r>
            <a:rPr lang="fr-FR" sz="1100" b="0" i="0" u="none" baseline="0">
              <a:solidFill>
                <a:sysClr val="windowText" lastClr="000000"/>
              </a:solidFill>
            </a:rPr>
            <a:t>	DRIEE via les bilans annuels pour les installations avec contrat d’obligation d’achat (injection et électricité &lt; 500kWe)</a:t>
          </a:r>
        </a:p>
        <a:p>
          <a:pPr algn="l"/>
          <a:r>
            <a:rPr lang="fr-FR" sz="1100" b="0" i="0" u="none" baseline="0">
              <a:solidFill>
                <a:sysClr val="windowText" lastClr="000000"/>
              </a:solidFill>
            </a:rPr>
            <a:t>	DDTs ou Police de l’eau via les enquêtes SANDRE pour les STEP</a:t>
          </a:r>
        </a:p>
        <a:p>
          <a:pPr algn="l"/>
          <a:r>
            <a:rPr lang="fr-FR" sz="1100" b="0" i="0" u="none" baseline="0">
              <a:solidFill>
                <a:sysClr val="windowText" lastClr="000000"/>
              </a:solidFill>
            </a:rPr>
            <a:t>	Quid des installations sans contrat d’obligation d’achat (cogénération &gt;500kWe et chaleur) ?</a:t>
          </a:r>
        </a:p>
        <a:p>
          <a:pPr algn="l"/>
          <a:endParaRPr lang="fr-FR" sz="1100" baseline="0">
            <a:solidFill>
              <a:sysClr val="windowText" lastClr="000000"/>
            </a:solidFill>
          </a:endParaRPr>
        </a:p>
        <a:p>
          <a:pPr algn="l"/>
          <a:r>
            <a:rPr lang="fr-FR" sz="1200" b="1" u="sng" baseline="0">
              <a:solidFill>
                <a:sysClr val="windowText" lastClr="000000"/>
              </a:solidFill>
            </a:rPr>
            <a:t>Structures impliquées</a:t>
          </a:r>
          <a:r>
            <a:rPr lang="fr-FR" sz="1200" b="0" u="none" baseline="0">
              <a:solidFill>
                <a:sysClr val="windowText" lastClr="000000"/>
              </a:solidFill>
            </a:rPr>
            <a:t> : Conseil Régional IDF, DRIEE &amp; DDT, DRIAAF, ADEME IDF, ORDIF &amp; AREC IDF (Institut Paris Region)</a:t>
          </a:r>
          <a:endParaRPr lang="fr-FR" sz="1200" b="1" u="sng" baseline="0">
            <a:solidFill>
              <a:sysClr val="windowText" lastClr="000000"/>
            </a:solidFill>
          </a:endParaRPr>
        </a:p>
        <a:p>
          <a:pPr algn="l"/>
          <a:endParaRPr lang="fr-FR" sz="1100" baseline="0">
            <a:solidFill>
              <a:sysClr val="windowText" lastClr="000000"/>
            </a:solidFill>
          </a:endParaRPr>
        </a:p>
        <a:p>
          <a:pPr algn="l"/>
          <a:r>
            <a:rPr lang="fr-FR" sz="1100" b="1" u="sng">
              <a:solidFill>
                <a:sysClr val="windowText" lastClr="000000"/>
              </a:solidFill>
            </a:rPr>
            <a:t>Note</a:t>
          </a:r>
          <a:r>
            <a:rPr lang="fr-FR" sz="1100">
              <a:solidFill>
                <a:sysClr val="windowText" lastClr="000000"/>
              </a:solidFill>
            </a:rPr>
            <a:t> : Une autre base de données sur les ISDND est administrée par l'ORDIF à partir de son travail enquête</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ean-marie.chaumel@ademe.fr" TargetMode="External"/><Relationship Id="rId2" Type="http://schemas.openxmlformats.org/officeDocument/2006/relationships/hyperlink" Target="mailto:theo.klein@institutparisregion.fr" TargetMode="External"/><Relationship Id="rId1" Type="http://schemas.openxmlformats.org/officeDocument/2006/relationships/hyperlink" Target="mailto:severine.ducottet@iledefrance.fr"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briebioenergie.fr/" TargetMode="External"/><Relationship Id="rId13" Type="http://schemas.openxmlformats.org/officeDocument/2006/relationships/hyperlink" Target="mailto:pdegelis@hotmail.com" TargetMode="External"/><Relationship Id="rId18" Type="http://schemas.openxmlformats.org/officeDocument/2006/relationships/hyperlink" Target="mailto:earl-michel0296@orange.fr" TargetMode="External"/><Relationship Id="rId26" Type="http://schemas.openxmlformats.org/officeDocument/2006/relationships/hyperlink" Target="https://www.goele-bioenergie.com/" TargetMode="External"/><Relationship Id="rId3" Type="http://schemas.openxmlformats.org/officeDocument/2006/relationships/hyperlink" Target="http://www.fermedegrignon.fr/" TargetMode="External"/><Relationship Id="rId21" Type="http://schemas.openxmlformats.org/officeDocument/2006/relationships/hyperlink" Target="mailto:eferrien@hotmail.fr" TargetMode="External"/><Relationship Id="rId7" Type="http://schemas.openxmlformats.org/officeDocument/2006/relationships/hyperlink" Target="https://pfe.eco/" TargetMode="External"/><Relationship Id="rId12" Type="http://schemas.openxmlformats.org/officeDocument/2006/relationships/hyperlink" Target="mailto:philippegirardot@hotmail.com" TargetMode="External"/><Relationship Id="rId17" Type="http://schemas.openxmlformats.org/officeDocument/2006/relationships/hyperlink" Target="mailto:goelebioenergie@gmail.com" TargetMode="External"/><Relationship Id="rId25" Type="http://schemas.openxmlformats.org/officeDocument/2006/relationships/hyperlink" Target="http://cve-equimeth.energiedurable.info/" TargetMode="External"/><Relationship Id="rId33" Type="http://schemas.openxmlformats.org/officeDocument/2006/relationships/comments" Target="../comments1.xml"/><Relationship Id="rId2" Type="http://schemas.openxmlformats.org/officeDocument/2006/relationships/hyperlink" Target="https://biomethanisation.syctom-sigeif.fr/" TargetMode="External"/><Relationship Id="rId16" Type="http://schemas.openxmlformats.org/officeDocument/2006/relationships/hyperlink" Target="mailto:sasgatigaz@gmail.com" TargetMode="External"/><Relationship Id="rId20" Type="http://schemas.openxmlformats.org/officeDocument/2006/relationships/hyperlink" Target="mailto:biogazcharmentray@outlook.fr" TargetMode="External"/><Relationship Id="rId29" Type="http://schemas.openxmlformats.org/officeDocument/2006/relationships/hyperlink" Target="mailto:brunetn@wanadoo.fr" TargetMode="External"/><Relationship Id="rId1" Type="http://schemas.openxmlformats.org/officeDocument/2006/relationships/hyperlink" Target="https://vdmtbiogaz.wixsite.com/sas-vdmt-biogaz" TargetMode="External"/><Relationship Id="rId6" Type="http://schemas.openxmlformats.org/officeDocument/2006/relationships/hyperlink" Target="mailto:peguillier@gmail.com" TargetMode="External"/><Relationship Id="rId11" Type="http://schemas.openxmlformats.org/officeDocument/2006/relationships/hyperlink" Target="mailto:r.ameline@yahoo.fr" TargetMode="External"/><Relationship Id="rId24" Type="http://schemas.openxmlformats.org/officeDocument/2006/relationships/hyperlink" Target="mailto:jimmy@tryon-environnement.com" TargetMode="External"/><Relationship Id="rId32" Type="http://schemas.openxmlformats.org/officeDocument/2006/relationships/vmlDrawing" Target="../drawings/vmlDrawing1.vml"/><Relationship Id="rId5" Type="http://schemas.openxmlformats.org/officeDocument/2006/relationships/hyperlink" Target="http://www.bimetha77.fr/" TargetMode="External"/><Relationship Id="rId15" Type="http://schemas.openxmlformats.org/officeDocument/2006/relationships/hyperlink" Target="mailto:earl.vilette@orange.fr" TargetMode="External"/><Relationship Id="rId23" Type="http://schemas.openxmlformats.org/officeDocument/2006/relationships/hyperlink" Target="mailto:noel.thomas77@gmail.com" TargetMode="External"/><Relationship Id="rId28" Type="http://schemas.openxmlformats.org/officeDocument/2006/relationships/hyperlink" Target="https://gatigaz.fr/" TargetMode="External"/><Relationship Id="rId10" Type="http://schemas.openxmlformats.org/officeDocument/2006/relationships/hyperlink" Target="mailto:levesquesjulien@orange.fr" TargetMode="External"/><Relationship Id="rId19" Type="http://schemas.openxmlformats.org/officeDocument/2006/relationships/hyperlink" Target="mailto:dbataille77@yahoo.fr" TargetMode="External"/><Relationship Id="rId31" Type="http://schemas.openxmlformats.org/officeDocument/2006/relationships/printerSettings" Target="../printerSettings/printerSettings2.bin"/><Relationship Id="rId4" Type="http://schemas.openxmlformats.org/officeDocument/2006/relationships/hyperlink" Target="mailto:vdmtbiogaz@gmail.com" TargetMode="External"/><Relationship Id="rId9" Type="http://schemas.openxmlformats.org/officeDocument/2006/relationships/hyperlink" Target="mailto:guillaume.thierry@gmail.com" TargetMode="External"/><Relationship Id="rId14" Type="http://schemas.openxmlformats.org/officeDocument/2006/relationships/hyperlink" Target="mailto:antoine.geldof@gmail.com" TargetMode="External"/><Relationship Id="rId22" Type="http://schemas.openxmlformats.org/officeDocument/2006/relationships/hyperlink" Target="mailto:brunot.frederic@neuf.fr" TargetMode="External"/><Relationship Id="rId27" Type="http://schemas.openxmlformats.org/officeDocument/2006/relationships/hyperlink" Target="https://fr.calameo.com/books/0023258408f3674e77b46" TargetMode="External"/><Relationship Id="rId30" Type="http://schemas.openxmlformats.org/officeDocument/2006/relationships/hyperlink" Target="mailto:clp@thoiry.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26:D29"/>
  <sheetViews>
    <sheetView tabSelected="1" workbookViewId="0">
      <selection activeCell="G36" sqref="G36"/>
    </sheetView>
  </sheetViews>
  <sheetFormatPr baseColWidth="10" defaultRowHeight="14.55" x14ac:dyDescent="0.25"/>
  <cols>
    <col min="1" max="1" width="5.44140625" customWidth="1"/>
    <col min="2" max="2" width="29.33203125" customWidth="1"/>
    <col min="3" max="3" width="30.109375" customWidth="1"/>
    <col min="4" max="4" width="36.33203125" customWidth="1"/>
  </cols>
  <sheetData>
    <row r="26" spans="2:4" x14ac:dyDescent="0.25">
      <c r="B26" s="208" t="s">
        <v>195</v>
      </c>
      <c r="C26" s="208"/>
      <c r="D26" s="208"/>
    </row>
    <row r="27" spans="2:4" x14ac:dyDescent="0.25">
      <c r="B27" s="106" t="s">
        <v>204</v>
      </c>
      <c r="C27" s="106" t="s">
        <v>198</v>
      </c>
      <c r="D27" s="108" t="s">
        <v>202</v>
      </c>
    </row>
    <row r="28" spans="2:4" x14ac:dyDescent="0.25">
      <c r="B28" s="106" t="s">
        <v>196</v>
      </c>
      <c r="C28" s="106" t="s">
        <v>199</v>
      </c>
      <c r="D28" s="107" t="s">
        <v>201</v>
      </c>
    </row>
    <row r="29" spans="2:4" x14ac:dyDescent="0.25">
      <c r="B29" s="106" t="s">
        <v>197</v>
      </c>
      <c r="C29" s="106" t="s">
        <v>200</v>
      </c>
      <c r="D29" s="107" t="s">
        <v>203</v>
      </c>
    </row>
  </sheetData>
  <mergeCells count="1">
    <mergeCell ref="B26:D26"/>
  </mergeCells>
  <phoneticPr fontId="21" type="noConversion"/>
  <hyperlinks>
    <hyperlink ref="D28" r:id="rId1" xr:uid="{00000000-0004-0000-0000-000000000000}"/>
    <hyperlink ref="D27" r:id="rId2" xr:uid="{00000000-0004-0000-0000-000001000000}"/>
    <hyperlink ref="D29" r:id="rId3" xr:uid="{00000000-0004-0000-0000-000002000000}"/>
  </hyperlinks>
  <pageMargins left="0.7" right="0.7" top="0.75" bottom="0.75" header="0.3" footer="0.3"/>
  <pageSetup paperSize="9" orientation="portrait" verticalDpi="0"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H113"/>
  <sheetViews>
    <sheetView topLeftCell="A61" workbookViewId="0">
      <selection activeCell="B75" sqref="B75"/>
    </sheetView>
  </sheetViews>
  <sheetFormatPr baseColWidth="10" defaultRowHeight="14.55" x14ac:dyDescent="0.25"/>
  <cols>
    <col min="2" max="2" width="65.33203125" customWidth="1"/>
    <col min="3" max="3" width="25.109375" customWidth="1"/>
  </cols>
  <sheetData>
    <row r="2" spans="2:3" s="61" customFormat="1" ht="15.75" x14ac:dyDescent="0.25">
      <c r="B2" s="45" t="s">
        <v>37</v>
      </c>
      <c r="C2" s="46"/>
    </row>
    <row r="3" spans="2:3" x14ac:dyDescent="0.25">
      <c r="B3" s="47" t="s">
        <v>38</v>
      </c>
      <c r="C3" s="47" t="s">
        <v>1</v>
      </c>
    </row>
    <row r="4" spans="2:3" x14ac:dyDescent="0.25">
      <c r="B4" t="s">
        <v>39</v>
      </c>
    </row>
    <row r="5" spans="2:3" x14ac:dyDescent="0.25">
      <c r="B5" t="s">
        <v>27</v>
      </c>
    </row>
    <row r="6" spans="2:3" x14ac:dyDescent="0.25">
      <c r="B6" t="s">
        <v>40</v>
      </c>
    </row>
    <row r="7" spans="2:3" x14ac:dyDescent="0.25">
      <c r="B7" t="s">
        <v>41</v>
      </c>
    </row>
    <row r="8" spans="2:3" x14ac:dyDescent="0.25">
      <c r="B8" t="s">
        <v>42</v>
      </c>
    </row>
    <row r="10" spans="2:3" x14ac:dyDescent="0.25">
      <c r="B10" s="47" t="s">
        <v>47</v>
      </c>
      <c r="C10" s="47" t="s">
        <v>1</v>
      </c>
    </row>
    <row r="11" spans="2:3" x14ac:dyDescent="0.25">
      <c r="B11" t="s">
        <v>29</v>
      </c>
      <c r="C11" t="s">
        <v>49</v>
      </c>
    </row>
    <row r="12" spans="2:3" x14ac:dyDescent="0.25">
      <c r="B12" t="s">
        <v>24</v>
      </c>
      <c r="C12" t="s">
        <v>51</v>
      </c>
    </row>
    <row r="13" spans="2:3" x14ac:dyDescent="0.25">
      <c r="B13" t="s">
        <v>23</v>
      </c>
      <c r="C13" t="s">
        <v>52</v>
      </c>
    </row>
    <row r="14" spans="2:3" x14ac:dyDescent="0.25">
      <c r="B14" t="s">
        <v>61</v>
      </c>
      <c r="C14" t="s">
        <v>62</v>
      </c>
    </row>
    <row r="15" spans="2:3" x14ac:dyDescent="0.25">
      <c r="B15" t="s">
        <v>48</v>
      </c>
      <c r="C15" t="s">
        <v>50</v>
      </c>
    </row>
    <row r="16" spans="2:3" x14ac:dyDescent="0.25">
      <c r="B16" t="s">
        <v>22</v>
      </c>
      <c r="C16" t="s">
        <v>54</v>
      </c>
    </row>
    <row r="17" spans="2:3" x14ac:dyDescent="0.25">
      <c r="B17" t="s">
        <v>26</v>
      </c>
      <c r="C17" t="s">
        <v>53</v>
      </c>
    </row>
    <row r="18" spans="2:3" x14ac:dyDescent="0.25">
      <c r="B18" t="s">
        <v>55</v>
      </c>
      <c r="C18" t="s">
        <v>56</v>
      </c>
    </row>
    <row r="19" spans="2:3" x14ac:dyDescent="0.25">
      <c r="B19" t="s">
        <v>59</v>
      </c>
      <c r="C19" t="s">
        <v>57</v>
      </c>
    </row>
    <row r="20" spans="2:3" x14ac:dyDescent="0.25">
      <c r="B20" t="s">
        <v>60</v>
      </c>
      <c r="C20" t="s">
        <v>58</v>
      </c>
    </row>
    <row r="21" spans="2:3" x14ac:dyDescent="0.25">
      <c r="B21" t="s">
        <v>1701</v>
      </c>
      <c r="C21" t="s">
        <v>1702</v>
      </c>
    </row>
    <row r="22" spans="2:3" x14ac:dyDescent="0.25">
      <c r="B22" t="s">
        <v>1706</v>
      </c>
      <c r="C22" t="s">
        <v>1705</v>
      </c>
    </row>
    <row r="23" spans="2:3" x14ac:dyDescent="0.25">
      <c r="B23" t="s">
        <v>168</v>
      </c>
    </row>
    <row r="25" spans="2:3" x14ac:dyDescent="0.25">
      <c r="B25" s="47" t="s">
        <v>73</v>
      </c>
      <c r="C25" s="47" t="s">
        <v>78</v>
      </c>
    </row>
    <row r="26" spans="2:3" x14ac:dyDescent="0.25">
      <c r="B26" t="s">
        <v>74</v>
      </c>
      <c r="C26" t="s">
        <v>77</v>
      </c>
    </row>
    <row r="27" spans="2:3" x14ac:dyDescent="0.25">
      <c r="B27" t="s">
        <v>1736</v>
      </c>
      <c r="C27" t="s">
        <v>77</v>
      </c>
    </row>
    <row r="28" spans="2:3" x14ac:dyDescent="0.25">
      <c r="B28" t="s">
        <v>76</v>
      </c>
      <c r="C28" t="s">
        <v>79</v>
      </c>
    </row>
    <row r="29" spans="2:3" x14ac:dyDescent="0.25">
      <c r="B29" t="s">
        <v>75</v>
      </c>
      <c r="C29" t="s">
        <v>80</v>
      </c>
    </row>
    <row r="31" spans="2:3" x14ac:dyDescent="0.25">
      <c r="B31" s="47" t="s">
        <v>81</v>
      </c>
      <c r="C31" s="47" t="s">
        <v>19</v>
      </c>
    </row>
    <row r="32" spans="2:3" x14ac:dyDescent="0.25">
      <c r="B32" t="s">
        <v>82</v>
      </c>
    </row>
    <row r="33" spans="2:3" x14ac:dyDescent="0.25">
      <c r="B33" t="s">
        <v>83</v>
      </c>
    </row>
    <row r="34" spans="2:3" x14ac:dyDescent="0.25">
      <c r="B34" t="s">
        <v>84</v>
      </c>
      <c r="C34" t="s">
        <v>85</v>
      </c>
    </row>
    <row r="35" spans="2:3" x14ac:dyDescent="0.25">
      <c r="B35" t="s">
        <v>114</v>
      </c>
    </row>
    <row r="36" spans="2:3" x14ac:dyDescent="0.25">
      <c r="B36" t="s">
        <v>86</v>
      </c>
    </row>
    <row r="37" spans="2:3" x14ac:dyDescent="0.25">
      <c r="B37" t="s">
        <v>87</v>
      </c>
    </row>
    <row r="38" spans="2:3" x14ac:dyDescent="0.25">
      <c r="B38" t="s">
        <v>115</v>
      </c>
    </row>
    <row r="40" spans="2:3" x14ac:dyDescent="0.25">
      <c r="B40" s="47" t="s">
        <v>89</v>
      </c>
      <c r="C40" s="47" t="s">
        <v>19</v>
      </c>
    </row>
    <row r="41" spans="2:3" x14ac:dyDescent="0.25">
      <c r="B41" t="s">
        <v>177</v>
      </c>
    </row>
    <row r="42" spans="2:3" x14ac:dyDescent="0.25">
      <c r="B42" t="s">
        <v>28</v>
      </c>
    </row>
    <row r="43" spans="2:3" x14ac:dyDescent="0.25">
      <c r="B43" t="s">
        <v>90</v>
      </c>
    </row>
    <row r="44" spans="2:3" x14ac:dyDescent="0.25">
      <c r="B44" t="s">
        <v>41</v>
      </c>
    </row>
    <row r="46" spans="2:3" x14ac:dyDescent="0.25">
      <c r="B46" s="47" t="s">
        <v>93</v>
      </c>
      <c r="C46" s="47" t="s">
        <v>19</v>
      </c>
    </row>
    <row r="47" spans="2:3" x14ac:dyDescent="0.25">
      <c r="B47" t="s">
        <v>21</v>
      </c>
    </row>
    <row r="48" spans="2:3" x14ac:dyDescent="0.25">
      <c r="B48" t="s">
        <v>94</v>
      </c>
    </row>
    <row r="49" spans="2:3" x14ac:dyDescent="0.25">
      <c r="B49" t="s">
        <v>25</v>
      </c>
    </row>
    <row r="50" spans="2:3" x14ac:dyDescent="0.25">
      <c r="B50" t="s">
        <v>1748</v>
      </c>
    </row>
    <row r="51" spans="2:3" x14ac:dyDescent="0.25">
      <c r="B51" t="s">
        <v>1749</v>
      </c>
    </row>
    <row r="53" spans="2:3" x14ac:dyDescent="0.25">
      <c r="B53" s="47" t="s">
        <v>134</v>
      </c>
      <c r="C53" s="47" t="s">
        <v>1</v>
      </c>
    </row>
    <row r="54" spans="2:3" x14ac:dyDescent="0.25">
      <c r="B54" t="s">
        <v>135</v>
      </c>
    </row>
    <row r="55" spans="2:3" x14ac:dyDescent="0.25">
      <c r="B55" t="s">
        <v>136</v>
      </c>
    </row>
    <row r="56" spans="2:3" x14ac:dyDescent="0.25">
      <c r="B56" t="s">
        <v>137</v>
      </c>
    </row>
    <row r="57" spans="2:3" x14ac:dyDescent="0.25">
      <c r="B57" t="s">
        <v>138</v>
      </c>
    </row>
    <row r="58" spans="2:3" x14ac:dyDescent="0.25">
      <c r="B58" t="s">
        <v>139</v>
      </c>
    </row>
    <row r="59" spans="2:3" x14ac:dyDescent="0.25">
      <c r="B59" t="s">
        <v>140</v>
      </c>
    </row>
    <row r="61" spans="2:3" s="62" customFormat="1" ht="15.75" x14ac:dyDescent="0.25">
      <c r="B61" s="51" t="s">
        <v>0</v>
      </c>
      <c r="C61" s="52"/>
    </row>
    <row r="62" spans="2:3" x14ac:dyDescent="0.25">
      <c r="B62" s="53" t="s">
        <v>36</v>
      </c>
      <c r="C62" s="53" t="s">
        <v>1</v>
      </c>
    </row>
    <row r="63" spans="2:3" x14ac:dyDescent="0.25">
      <c r="B63" t="s">
        <v>164</v>
      </c>
    </row>
    <row r="64" spans="2:3" x14ac:dyDescent="0.25">
      <c r="B64" t="s">
        <v>180</v>
      </c>
      <c r="C64" t="s">
        <v>165</v>
      </c>
    </row>
    <row r="65" spans="2:8" x14ac:dyDescent="0.25">
      <c r="B65" t="s">
        <v>181</v>
      </c>
    </row>
    <row r="66" spans="2:8" x14ac:dyDescent="0.25">
      <c r="B66" t="s">
        <v>182</v>
      </c>
    </row>
    <row r="67" spans="2:8" x14ac:dyDescent="0.25">
      <c r="B67" t="s">
        <v>183</v>
      </c>
      <c r="C67" s="1" t="s">
        <v>179</v>
      </c>
    </row>
    <row r="68" spans="2:8" x14ac:dyDescent="0.25">
      <c r="B68" t="s">
        <v>150</v>
      </c>
    </row>
    <row r="69" spans="2:8" x14ac:dyDescent="0.25">
      <c r="B69" t="s">
        <v>184</v>
      </c>
      <c r="C69" t="s">
        <v>158</v>
      </c>
    </row>
    <row r="70" spans="2:8" x14ac:dyDescent="0.25">
      <c r="B70" t="s">
        <v>185</v>
      </c>
    </row>
    <row r="71" spans="2:8" x14ac:dyDescent="0.25">
      <c r="B71" t="s">
        <v>162</v>
      </c>
    </row>
    <row r="72" spans="2:8" x14ac:dyDescent="0.25">
      <c r="B72" t="s">
        <v>163</v>
      </c>
      <c r="C72" t="s">
        <v>2027</v>
      </c>
    </row>
    <row r="73" spans="2:8" x14ac:dyDescent="0.25">
      <c r="B73" t="s">
        <v>186</v>
      </c>
    </row>
    <row r="74" spans="2:8" x14ac:dyDescent="0.25">
      <c r="B74" t="s">
        <v>151</v>
      </c>
      <c r="C74" t="s">
        <v>2028</v>
      </c>
    </row>
    <row r="75" spans="2:8" x14ac:dyDescent="0.25">
      <c r="B75" t="s">
        <v>152</v>
      </c>
    </row>
    <row r="76" spans="2:8" x14ac:dyDescent="0.25">
      <c r="B76" t="s">
        <v>157</v>
      </c>
    </row>
    <row r="77" spans="2:8" x14ac:dyDescent="0.25">
      <c r="B77" t="s">
        <v>156</v>
      </c>
    </row>
    <row r="78" spans="2:8" x14ac:dyDescent="0.25">
      <c r="B78" t="s">
        <v>2</v>
      </c>
      <c r="C78" t="s">
        <v>159</v>
      </c>
    </row>
    <row r="79" spans="2:8" x14ac:dyDescent="0.25">
      <c r="B79" t="s">
        <v>3</v>
      </c>
    </row>
    <row r="80" spans="2:8" x14ac:dyDescent="0.25">
      <c r="B80" t="s">
        <v>153</v>
      </c>
      <c r="H80" s="99"/>
    </row>
    <row r="81" spans="2:8" x14ac:dyDescent="0.25">
      <c r="B81" t="s">
        <v>154</v>
      </c>
      <c r="H81" s="99"/>
    </row>
    <row r="82" spans="2:8" x14ac:dyDescent="0.25">
      <c r="B82" t="s">
        <v>155</v>
      </c>
      <c r="H82" s="99"/>
    </row>
    <row r="83" spans="2:8" x14ac:dyDescent="0.25">
      <c r="B83" t="s">
        <v>149</v>
      </c>
      <c r="H83" s="99"/>
    </row>
    <row r="84" spans="2:8" x14ac:dyDescent="0.25">
      <c r="H84" s="99"/>
    </row>
    <row r="85" spans="2:8" x14ac:dyDescent="0.25">
      <c r="B85" s="53" t="s">
        <v>99</v>
      </c>
      <c r="C85" s="53" t="s">
        <v>1</v>
      </c>
      <c r="H85" s="99"/>
    </row>
    <row r="86" spans="2:8" x14ac:dyDescent="0.25">
      <c r="B86" t="s">
        <v>100</v>
      </c>
    </row>
    <row r="87" spans="2:8" x14ac:dyDescent="0.25">
      <c r="B87" t="s">
        <v>101</v>
      </c>
    </row>
    <row r="88" spans="2:8" x14ac:dyDescent="0.25">
      <c r="B88" t="s">
        <v>102</v>
      </c>
    </row>
    <row r="89" spans="2:8" x14ac:dyDescent="0.25">
      <c r="B89" t="s">
        <v>103</v>
      </c>
    </row>
    <row r="90" spans="2:8" x14ac:dyDescent="0.25">
      <c r="B90" t="s">
        <v>112</v>
      </c>
    </row>
    <row r="91" spans="2:8" x14ac:dyDescent="0.25">
      <c r="B91" t="s">
        <v>104</v>
      </c>
    </row>
    <row r="92" spans="2:8" x14ac:dyDescent="0.25">
      <c r="B92" t="s">
        <v>105</v>
      </c>
    </row>
    <row r="93" spans="2:8" x14ac:dyDescent="0.25">
      <c r="B93" t="s">
        <v>106</v>
      </c>
    </row>
    <row r="94" spans="2:8" x14ac:dyDescent="0.25">
      <c r="B94" t="s">
        <v>107</v>
      </c>
    </row>
    <row r="95" spans="2:8" x14ac:dyDescent="0.25">
      <c r="B95" t="s">
        <v>108</v>
      </c>
    </row>
    <row r="96" spans="2:8" x14ac:dyDescent="0.25">
      <c r="B96" t="s">
        <v>109</v>
      </c>
    </row>
    <row r="97" spans="2:3" x14ac:dyDescent="0.25">
      <c r="B97" t="s">
        <v>110</v>
      </c>
    </row>
    <row r="98" spans="2:3" x14ac:dyDescent="0.25">
      <c r="B98" t="s">
        <v>111</v>
      </c>
    </row>
    <row r="99" spans="2:3" x14ac:dyDescent="0.25">
      <c r="B99" t="s">
        <v>113</v>
      </c>
    </row>
    <row r="100" spans="2:3" x14ac:dyDescent="0.25">
      <c r="B100" t="s">
        <v>1966</v>
      </c>
    </row>
    <row r="102" spans="2:3" s="50" customFormat="1" ht="15.75" x14ac:dyDescent="0.25">
      <c r="B102" s="49" t="s">
        <v>121</v>
      </c>
    </row>
    <row r="103" spans="2:3" x14ac:dyDescent="0.25">
      <c r="B103" s="48" t="s">
        <v>127</v>
      </c>
      <c r="C103" s="48" t="s">
        <v>1</v>
      </c>
    </row>
    <row r="104" spans="2:3" x14ac:dyDescent="0.25">
      <c r="B104" t="s">
        <v>122</v>
      </c>
    </row>
    <row r="105" spans="2:3" x14ac:dyDescent="0.25">
      <c r="B105" t="s">
        <v>123</v>
      </c>
    </row>
    <row r="106" spans="2:3" x14ac:dyDescent="0.25">
      <c r="B106" t="s">
        <v>124</v>
      </c>
    </row>
    <row r="107" spans="2:3" x14ac:dyDescent="0.25">
      <c r="B107" t="s">
        <v>189</v>
      </c>
    </row>
    <row r="109" spans="2:3" x14ac:dyDescent="0.25">
      <c r="B109" s="48" t="s">
        <v>161</v>
      </c>
      <c r="C109" s="48" t="s">
        <v>1</v>
      </c>
    </row>
    <row r="110" spans="2:3" x14ac:dyDescent="0.25">
      <c r="B110" t="s">
        <v>187</v>
      </c>
    </row>
    <row r="111" spans="2:3" x14ac:dyDescent="0.25">
      <c r="B111" t="s">
        <v>188</v>
      </c>
    </row>
    <row r="112" spans="2:3" x14ac:dyDescent="0.25">
      <c r="B112" t="s">
        <v>128</v>
      </c>
    </row>
    <row r="113" spans="2:2" x14ac:dyDescent="0.25">
      <c r="B113" t="s">
        <v>129</v>
      </c>
    </row>
  </sheetData>
  <phoneticPr fontId="2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A1:D1302"/>
  <sheetViews>
    <sheetView workbookViewId="0">
      <selection activeCell="J30" sqref="J30"/>
    </sheetView>
  </sheetViews>
  <sheetFormatPr baseColWidth="10" defaultColWidth="11.44140625" defaultRowHeight="14.55" x14ac:dyDescent="0.25"/>
  <cols>
    <col min="1" max="1" width="16.44140625" bestFit="1" customWidth="1"/>
    <col min="2" max="3" width="11.44140625" customWidth="1"/>
    <col min="4" max="4" width="33" bestFit="1" customWidth="1"/>
  </cols>
  <sheetData>
    <row r="1" spans="1:4" x14ac:dyDescent="0.25">
      <c r="A1" s="109" t="s">
        <v>224</v>
      </c>
      <c r="B1" s="109" t="s">
        <v>225</v>
      </c>
      <c r="C1" s="109" t="s">
        <v>226</v>
      </c>
      <c r="D1" s="109" t="s">
        <v>227</v>
      </c>
    </row>
    <row r="2" spans="1:4" x14ac:dyDescent="0.25">
      <c r="A2" s="109">
        <v>91001</v>
      </c>
      <c r="B2" s="109">
        <v>91150</v>
      </c>
      <c r="C2" s="109">
        <v>91</v>
      </c>
      <c r="D2" s="109" t="s">
        <v>228</v>
      </c>
    </row>
    <row r="3" spans="1:4" x14ac:dyDescent="0.25">
      <c r="A3" s="109">
        <v>95002</v>
      </c>
      <c r="B3" s="109">
        <v>95450</v>
      </c>
      <c r="C3" s="109">
        <v>95</v>
      </c>
      <c r="D3" s="109" t="s">
        <v>229</v>
      </c>
    </row>
    <row r="4" spans="1:4" x14ac:dyDescent="0.25">
      <c r="A4" s="109">
        <v>78003</v>
      </c>
      <c r="B4" s="109">
        <v>78660</v>
      </c>
      <c r="C4" s="109">
        <v>78</v>
      </c>
      <c r="D4" s="109" t="s">
        <v>230</v>
      </c>
    </row>
    <row r="5" spans="1:4" x14ac:dyDescent="0.25">
      <c r="A5" s="109">
        <v>94001</v>
      </c>
      <c r="B5" s="109">
        <v>94480</v>
      </c>
      <c r="C5" s="109">
        <v>94</v>
      </c>
      <c r="D5" s="109" t="s">
        <v>231</v>
      </c>
    </row>
    <row r="6" spans="1:4" x14ac:dyDescent="0.25">
      <c r="A6" s="109">
        <v>78005</v>
      </c>
      <c r="B6" s="109">
        <v>78260</v>
      </c>
      <c r="C6" s="109">
        <v>78</v>
      </c>
      <c r="D6" s="109" t="s">
        <v>232</v>
      </c>
    </row>
    <row r="7" spans="1:4" x14ac:dyDescent="0.25">
      <c r="A7" s="109">
        <v>77001</v>
      </c>
      <c r="B7" s="109">
        <v>77760</v>
      </c>
      <c r="C7" s="109">
        <v>77</v>
      </c>
      <c r="D7" s="109" t="s">
        <v>233</v>
      </c>
    </row>
    <row r="8" spans="1:4" x14ac:dyDescent="0.25">
      <c r="A8" s="109">
        <v>78006</v>
      </c>
      <c r="B8" s="109">
        <v>78113</v>
      </c>
      <c r="C8" s="109">
        <v>78</v>
      </c>
      <c r="D8" s="109" t="s">
        <v>234</v>
      </c>
    </row>
    <row r="9" spans="1:4" x14ac:dyDescent="0.25">
      <c r="A9" s="109">
        <v>78007</v>
      </c>
      <c r="B9" s="109">
        <v>78240</v>
      </c>
      <c r="C9" s="109">
        <v>78</v>
      </c>
      <c r="D9" s="109" t="s">
        <v>235</v>
      </c>
    </row>
    <row r="10" spans="1:4" x14ac:dyDescent="0.25">
      <c r="A10" s="109">
        <v>95008</v>
      </c>
      <c r="B10" s="109">
        <v>95510</v>
      </c>
      <c r="C10" s="109">
        <v>95</v>
      </c>
      <c r="D10" s="109" t="s">
        <v>236</v>
      </c>
    </row>
    <row r="11" spans="1:4" x14ac:dyDescent="0.25">
      <c r="A11" s="109">
        <v>94002</v>
      </c>
      <c r="B11" s="109">
        <v>94140</v>
      </c>
      <c r="C11" s="109">
        <v>94</v>
      </c>
      <c r="D11" s="109" t="s">
        <v>237</v>
      </c>
    </row>
    <row r="12" spans="1:4" x14ac:dyDescent="0.25">
      <c r="A12" s="109">
        <v>78009</v>
      </c>
      <c r="B12" s="109">
        <v>78660</v>
      </c>
      <c r="C12" s="109">
        <v>78</v>
      </c>
      <c r="D12" s="109" t="s">
        <v>238</v>
      </c>
    </row>
    <row r="13" spans="1:4" x14ac:dyDescent="0.25">
      <c r="A13" s="109">
        <v>95011</v>
      </c>
      <c r="B13" s="109">
        <v>95710</v>
      </c>
      <c r="C13" s="109">
        <v>95</v>
      </c>
      <c r="D13" s="109" t="s">
        <v>239</v>
      </c>
    </row>
    <row r="14" spans="1:4" x14ac:dyDescent="0.25">
      <c r="A14" s="109">
        <v>95012</v>
      </c>
      <c r="B14" s="109">
        <v>95510</v>
      </c>
      <c r="C14" s="109">
        <v>95</v>
      </c>
      <c r="D14" s="109" t="s">
        <v>240</v>
      </c>
    </row>
    <row r="15" spans="1:4" x14ac:dyDescent="0.25">
      <c r="A15" s="109">
        <v>77002</v>
      </c>
      <c r="B15" s="109">
        <v>77120</v>
      </c>
      <c r="C15" s="109">
        <v>77</v>
      </c>
      <c r="D15" s="109" t="s">
        <v>241</v>
      </c>
    </row>
    <row r="16" spans="1:4" x14ac:dyDescent="0.25">
      <c r="A16" s="109">
        <v>77003</v>
      </c>
      <c r="B16" s="109">
        <v>77760</v>
      </c>
      <c r="C16" s="109">
        <v>77</v>
      </c>
      <c r="D16" s="109" t="s">
        <v>242</v>
      </c>
    </row>
    <row r="17" spans="1:4" x14ac:dyDescent="0.25">
      <c r="A17" s="109">
        <v>78013</v>
      </c>
      <c r="B17" s="109">
        <v>78770</v>
      </c>
      <c r="C17" s="109">
        <v>78</v>
      </c>
      <c r="D17" s="109" t="s">
        <v>243</v>
      </c>
    </row>
    <row r="18" spans="1:4" x14ac:dyDescent="0.25">
      <c r="A18" s="109">
        <v>95014</v>
      </c>
      <c r="B18" s="109">
        <v>95580</v>
      </c>
      <c r="C18" s="109">
        <v>95</v>
      </c>
      <c r="D18" s="109" t="s">
        <v>244</v>
      </c>
    </row>
    <row r="19" spans="1:4" x14ac:dyDescent="0.25">
      <c r="A19" s="109">
        <v>78015</v>
      </c>
      <c r="B19" s="109">
        <v>78570</v>
      </c>
      <c r="C19" s="109">
        <v>78</v>
      </c>
      <c r="D19" s="109" t="s">
        <v>245</v>
      </c>
    </row>
    <row r="20" spans="1:4" x14ac:dyDescent="0.25">
      <c r="A20" s="109">
        <v>77004</v>
      </c>
      <c r="B20" s="109">
        <v>77390</v>
      </c>
      <c r="C20" s="109">
        <v>77</v>
      </c>
      <c r="D20" s="109" t="s">
        <v>246</v>
      </c>
    </row>
    <row r="21" spans="1:4" x14ac:dyDescent="0.25">
      <c r="A21" s="109">
        <v>91016</v>
      </c>
      <c r="B21" s="109">
        <v>91670</v>
      </c>
      <c r="C21" s="109">
        <v>91</v>
      </c>
      <c r="D21" s="109" t="s">
        <v>247</v>
      </c>
    </row>
    <row r="22" spans="1:4" x14ac:dyDescent="0.25">
      <c r="A22" s="109">
        <v>91017</v>
      </c>
      <c r="B22" s="109">
        <v>91470</v>
      </c>
      <c r="C22" s="109">
        <v>91</v>
      </c>
      <c r="D22" s="109" t="s">
        <v>248</v>
      </c>
    </row>
    <row r="23" spans="1:4" x14ac:dyDescent="0.25">
      <c r="A23" s="109">
        <v>77005</v>
      </c>
      <c r="B23" s="109">
        <v>77410</v>
      </c>
      <c r="C23" s="109">
        <v>77</v>
      </c>
      <c r="D23" s="109" t="s">
        <v>249</v>
      </c>
    </row>
    <row r="24" spans="1:4" x14ac:dyDescent="0.25">
      <c r="A24" s="109">
        <v>92002</v>
      </c>
      <c r="B24" s="109">
        <v>92160</v>
      </c>
      <c r="C24" s="109">
        <v>92</v>
      </c>
      <c r="D24" s="109" t="s">
        <v>250</v>
      </c>
    </row>
    <row r="25" spans="1:4" x14ac:dyDescent="0.25">
      <c r="A25" s="109">
        <v>77006</v>
      </c>
      <c r="B25" s="109">
        <v>77630</v>
      </c>
      <c r="C25" s="109">
        <v>77</v>
      </c>
      <c r="D25" s="109" t="s">
        <v>251</v>
      </c>
    </row>
    <row r="26" spans="1:4" x14ac:dyDescent="0.25">
      <c r="A26" s="109">
        <v>94003</v>
      </c>
      <c r="B26" s="109">
        <v>94110</v>
      </c>
      <c r="C26" s="109">
        <v>94</v>
      </c>
      <c r="D26" s="109" t="s">
        <v>252</v>
      </c>
    </row>
    <row r="27" spans="1:4" x14ac:dyDescent="0.25">
      <c r="A27" s="109">
        <v>95018</v>
      </c>
      <c r="B27" s="109">
        <v>95100</v>
      </c>
      <c r="C27" s="109">
        <v>95</v>
      </c>
      <c r="D27" s="109" t="s">
        <v>253</v>
      </c>
    </row>
    <row r="28" spans="1:4" x14ac:dyDescent="0.25">
      <c r="A28" s="109">
        <v>77007</v>
      </c>
      <c r="B28" s="109">
        <v>77390</v>
      </c>
      <c r="C28" s="109">
        <v>77</v>
      </c>
      <c r="D28" s="109" t="s">
        <v>254</v>
      </c>
    </row>
    <row r="29" spans="1:4" x14ac:dyDescent="0.25">
      <c r="A29" s="109">
        <v>77008</v>
      </c>
      <c r="B29" s="109">
        <v>77440</v>
      </c>
      <c r="C29" s="109">
        <v>77</v>
      </c>
      <c r="D29" s="109" t="s">
        <v>255</v>
      </c>
    </row>
    <row r="30" spans="1:4" x14ac:dyDescent="0.25">
      <c r="A30" s="109">
        <v>95019</v>
      </c>
      <c r="B30" s="109">
        <v>95400</v>
      </c>
      <c r="C30" s="109">
        <v>95</v>
      </c>
      <c r="D30" s="109" t="s">
        <v>256</v>
      </c>
    </row>
    <row r="31" spans="1:4" x14ac:dyDescent="0.25">
      <c r="A31" s="109">
        <v>78020</v>
      </c>
      <c r="B31" s="109">
        <v>78790</v>
      </c>
      <c r="C31" s="109">
        <v>78</v>
      </c>
      <c r="D31" s="109" t="s">
        <v>257</v>
      </c>
    </row>
    <row r="32" spans="1:4" x14ac:dyDescent="0.25">
      <c r="A32" s="109">
        <v>91021</v>
      </c>
      <c r="B32" s="109">
        <v>91290</v>
      </c>
      <c r="C32" s="109">
        <v>91</v>
      </c>
      <c r="D32" s="109" t="s">
        <v>258</v>
      </c>
    </row>
    <row r="33" spans="1:4" x14ac:dyDescent="0.25">
      <c r="A33" s="109">
        <v>91022</v>
      </c>
      <c r="B33" s="109">
        <v>91690</v>
      </c>
      <c r="C33" s="109">
        <v>91</v>
      </c>
      <c r="D33" s="109" t="s">
        <v>259</v>
      </c>
    </row>
    <row r="34" spans="1:4" x14ac:dyDescent="0.25">
      <c r="A34" s="109">
        <v>95023</v>
      </c>
      <c r="B34" s="109">
        <v>95810</v>
      </c>
      <c r="C34" s="109">
        <v>95</v>
      </c>
      <c r="D34" s="109" t="s">
        <v>260</v>
      </c>
    </row>
    <row r="35" spans="1:4" x14ac:dyDescent="0.25">
      <c r="A35" s="109">
        <v>95024</v>
      </c>
      <c r="B35" s="109">
        <v>95420</v>
      </c>
      <c r="C35" s="109">
        <v>95</v>
      </c>
      <c r="D35" s="109" t="s">
        <v>261</v>
      </c>
    </row>
    <row r="36" spans="1:4" x14ac:dyDescent="0.25">
      <c r="A36" s="109">
        <v>77009</v>
      </c>
      <c r="B36" s="109">
        <v>77890</v>
      </c>
      <c r="C36" s="109">
        <v>77</v>
      </c>
      <c r="D36" s="109" t="s">
        <v>262</v>
      </c>
    </row>
    <row r="37" spans="1:4" x14ac:dyDescent="0.25">
      <c r="A37" s="109">
        <v>95026</v>
      </c>
      <c r="B37" s="109">
        <v>95270</v>
      </c>
      <c r="C37" s="109">
        <v>95</v>
      </c>
      <c r="D37" s="109" t="s">
        <v>263</v>
      </c>
    </row>
    <row r="38" spans="1:4" x14ac:dyDescent="0.25">
      <c r="A38" s="109">
        <v>92004</v>
      </c>
      <c r="B38" s="109">
        <v>92600</v>
      </c>
      <c r="C38" s="109">
        <v>92</v>
      </c>
      <c r="D38" s="109" t="s">
        <v>264</v>
      </c>
    </row>
    <row r="39" spans="1:4" x14ac:dyDescent="0.25">
      <c r="A39" s="109">
        <v>91027</v>
      </c>
      <c r="B39" s="109">
        <v>91200</v>
      </c>
      <c r="C39" s="109">
        <v>91</v>
      </c>
      <c r="D39" s="109" t="s">
        <v>265</v>
      </c>
    </row>
    <row r="40" spans="1:4" x14ac:dyDescent="0.25">
      <c r="A40" s="109">
        <v>95028</v>
      </c>
      <c r="B40" s="109">
        <v>95570</v>
      </c>
      <c r="C40" s="109">
        <v>95</v>
      </c>
      <c r="D40" s="109" t="s">
        <v>266</v>
      </c>
    </row>
    <row r="41" spans="1:4" x14ac:dyDescent="0.25">
      <c r="A41" s="109">
        <v>77010</v>
      </c>
      <c r="B41" s="109">
        <v>77720</v>
      </c>
      <c r="C41" s="109">
        <v>77</v>
      </c>
      <c r="D41" s="109" t="s">
        <v>267</v>
      </c>
    </row>
    <row r="42" spans="1:4" x14ac:dyDescent="0.25">
      <c r="A42" s="109">
        <v>78029</v>
      </c>
      <c r="B42" s="109">
        <v>78410</v>
      </c>
      <c r="C42" s="109">
        <v>78</v>
      </c>
      <c r="D42" s="109" t="s">
        <v>268</v>
      </c>
    </row>
    <row r="43" spans="1:4" x14ac:dyDescent="0.25">
      <c r="A43" s="109">
        <v>93001</v>
      </c>
      <c r="B43" s="109">
        <v>93300</v>
      </c>
      <c r="C43" s="109">
        <v>93</v>
      </c>
      <c r="D43" s="109" t="s">
        <v>269</v>
      </c>
    </row>
    <row r="44" spans="1:4" x14ac:dyDescent="0.25">
      <c r="A44" s="109">
        <v>78030</v>
      </c>
      <c r="B44" s="109">
        <v>78610</v>
      </c>
      <c r="C44" s="109">
        <v>78</v>
      </c>
      <c r="D44" s="109" t="s">
        <v>270</v>
      </c>
    </row>
    <row r="45" spans="1:4" x14ac:dyDescent="0.25">
      <c r="A45" s="109">
        <v>77011</v>
      </c>
      <c r="B45" s="109">
        <v>77570</v>
      </c>
      <c r="C45" s="109">
        <v>77</v>
      </c>
      <c r="D45" s="109" t="s">
        <v>271</v>
      </c>
    </row>
    <row r="46" spans="1:4" x14ac:dyDescent="0.25">
      <c r="A46" s="109">
        <v>78031</v>
      </c>
      <c r="B46" s="109">
        <v>78930</v>
      </c>
      <c r="C46" s="109">
        <v>78</v>
      </c>
      <c r="D46" s="109" t="s">
        <v>272</v>
      </c>
    </row>
    <row r="47" spans="1:4" x14ac:dyDescent="0.25">
      <c r="A47" s="109">
        <v>77012</v>
      </c>
      <c r="B47" s="109">
        <v>77560</v>
      </c>
      <c r="C47" s="109">
        <v>77</v>
      </c>
      <c r="D47" s="109" t="s">
        <v>273</v>
      </c>
    </row>
    <row r="48" spans="1:4" x14ac:dyDescent="0.25">
      <c r="A48" s="109">
        <v>93005</v>
      </c>
      <c r="B48" s="109">
        <v>93600</v>
      </c>
      <c r="C48" s="109">
        <v>93</v>
      </c>
      <c r="D48" s="109" t="s">
        <v>274</v>
      </c>
    </row>
    <row r="49" spans="1:4" x14ac:dyDescent="0.25">
      <c r="A49" s="109">
        <v>78033</v>
      </c>
      <c r="B49" s="109">
        <v>78126</v>
      </c>
      <c r="C49" s="109">
        <v>78</v>
      </c>
      <c r="D49" s="109" t="s">
        <v>275</v>
      </c>
    </row>
    <row r="50" spans="1:4" x14ac:dyDescent="0.25">
      <c r="A50" s="109">
        <v>77013</v>
      </c>
      <c r="B50" s="109">
        <v>77120</v>
      </c>
      <c r="C50" s="109">
        <v>77</v>
      </c>
      <c r="D50" s="109" t="s">
        <v>276</v>
      </c>
    </row>
    <row r="51" spans="1:4" x14ac:dyDescent="0.25">
      <c r="A51" s="109">
        <v>78034</v>
      </c>
      <c r="B51" s="109">
        <v>78770</v>
      </c>
      <c r="C51" s="109">
        <v>78</v>
      </c>
      <c r="D51" s="109" t="s">
        <v>277</v>
      </c>
    </row>
    <row r="52" spans="1:4" x14ac:dyDescent="0.25">
      <c r="A52" s="109">
        <v>91035</v>
      </c>
      <c r="B52" s="109">
        <v>91410</v>
      </c>
      <c r="C52" s="109">
        <v>91</v>
      </c>
      <c r="D52" s="109" t="s">
        <v>278</v>
      </c>
    </row>
    <row r="53" spans="1:4" x14ac:dyDescent="0.25">
      <c r="A53" s="109">
        <v>78036</v>
      </c>
      <c r="B53" s="109">
        <v>78770</v>
      </c>
      <c r="C53" s="109">
        <v>78</v>
      </c>
      <c r="D53" s="109" t="s">
        <v>279</v>
      </c>
    </row>
    <row r="54" spans="1:4" x14ac:dyDescent="0.25">
      <c r="A54" s="109">
        <v>91037</v>
      </c>
      <c r="B54" s="109">
        <v>91830</v>
      </c>
      <c r="C54" s="109">
        <v>91</v>
      </c>
      <c r="D54" s="109" t="s">
        <v>280</v>
      </c>
    </row>
    <row r="55" spans="1:4" x14ac:dyDescent="0.25">
      <c r="A55" s="109">
        <v>91038</v>
      </c>
      <c r="B55" s="109">
        <v>91580</v>
      </c>
      <c r="C55" s="109">
        <v>91</v>
      </c>
      <c r="D55" s="109" t="s">
        <v>281</v>
      </c>
    </row>
    <row r="56" spans="1:4" x14ac:dyDescent="0.25">
      <c r="A56" s="109">
        <v>95039</v>
      </c>
      <c r="B56" s="109">
        <v>95430</v>
      </c>
      <c r="C56" s="109">
        <v>95</v>
      </c>
      <c r="D56" s="109" t="s">
        <v>282</v>
      </c>
    </row>
    <row r="57" spans="1:4" x14ac:dyDescent="0.25">
      <c r="A57" s="109">
        <v>95040</v>
      </c>
      <c r="B57" s="109">
        <v>95450</v>
      </c>
      <c r="C57" s="109">
        <v>95</v>
      </c>
      <c r="D57" s="109" t="s">
        <v>283</v>
      </c>
    </row>
    <row r="58" spans="1:4" x14ac:dyDescent="0.25">
      <c r="A58" s="109">
        <v>77014</v>
      </c>
      <c r="B58" s="109">
        <v>77210</v>
      </c>
      <c r="C58" s="109">
        <v>77</v>
      </c>
      <c r="D58" s="109" t="s">
        <v>284</v>
      </c>
    </row>
    <row r="59" spans="1:4" x14ac:dyDescent="0.25">
      <c r="A59" s="109">
        <v>91041</v>
      </c>
      <c r="B59" s="109">
        <v>91630</v>
      </c>
      <c r="C59" s="109">
        <v>91</v>
      </c>
      <c r="D59" s="109" t="s">
        <v>285</v>
      </c>
    </row>
    <row r="60" spans="1:4" x14ac:dyDescent="0.25">
      <c r="A60" s="109">
        <v>77015</v>
      </c>
      <c r="B60" s="109">
        <v>77480</v>
      </c>
      <c r="C60" s="109">
        <v>77</v>
      </c>
      <c r="D60" s="109" t="s">
        <v>286</v>
      </c>
    </row>
    <row r="61" spans="1:4" x14ac:dyDescent="0.25">
      <c r="A61" s="109">
        <v>77016</v>
      </c>
      <c r="B61" s="109">
        <v>77167</v>
      </c>
      <c r="C61" s="109">
        <v>77</v>
      </c>
      <c r="D61" s="109" t="s">
        <v>287</v>
      </c>
    </row>
    <row r="62" spans="1:4" x14ac:dyDescent="0.25">
      <c r="A62" s="109">
        <v>92007</v>
      </c>
      <c r="B62" s="109">
        <v>92220</v>
      </c>
      <c r="C62" s="109">
        <v>92</v>
      </c>
      <c r="D62" s="109" t="s">
        <v>288</v>
      </c>
    </row>
    <row r="63" spans="1:4" x14ac:dyDescent="0.25">
      <c r="A63" s="109">
        <v>93006</v>
      </c>
      <c r="B63" s="109">
        <v>93170</v>
      </c>
      <c r="C63" s="109">
        <v>93</v>
      </c>
      <c r="D63" s="109" t="s">
        <v>289</v>
      </c>
    </row>
    <row r="64" spans="1:4" x14ac:dyDescent="0.25">
      <c r="A64" s="109">
        <v>95042</v>
      </c>
      <c r="B64" s="109">
        <v>95560</v>
      </c>
      <c r="C64" s="109">
        <v>95</v>
      </c>
      <c r="D64" s="109" t="s">
        <v>290</v>
      </c>
    </row>
    <row r="65" spans="1:4" x14ac:dyDescent="0.25">
      <c r="A65" s="109">
        <v>78043</v>
      </c>
      <c r="B65" s="109">
        <v>78870</v>
      </c>
      <c r="C65" s="109">
        <v>78</v>
      </c>
      <c r="D65" s="109" t="s">
        <v>291</v>
      </c>
    </row>
    <row r="66" spans="1:4" x14ac:dyDescent="0.25">
      <c r="A66" s="109">
        <v>77018</v>
      </c>
      <c r="B66" s="109">
        <v>77700</v>
      </c>
      <c r="C66" s="109">
        <v>77</v>
      </c>
      <c r="D66" s="109" t="s">
        <v>292</v>
      </c>
    </row>
    <row r="67" spans="1:4" x14ac:dyDescent="0.25">
      <c r="A67" s="109">
        <v>91044</v>
      </c>
      <c r="B67" s="109">
        <v>91160</v>
      </c>
      <c r="C67" s="109">
        <v>91</v>
      </c>
      <c r="D67" s="109" t="s">
        <v>293</v>
      </c>
    </row>
    <row r="68" spans="1:4" x14ac:dyDescent="0.25">
      <c r="A68" s="109">
        <v>91045</v>
      </c>
      <c r="B68" s="109">
        <v>91610</v>
      </c>
      <c r="C68" s="109">
        <v>91</v>
      </c>
      <c r="D68" s="109" t="s">
        <v>294</v>
      </c>
    </row>
    <row r="69" spans="1:4" x14ac:dyDescent="0.25">
      <c r="A69" s="109">
        <v>77019</v>
      </c>
      <c r="B69" s="109">
        <v>77118</v>
      </c>
      <c r="C69" s="109">
        <v>77</v>
      </c>
      <c r="D69" s="109" t="s">
        <v>295</v>
      </c>
    </row>
    <row r="70" spans="1:4" x14ac:dyDescent="0.25">
      <c r="A70" s="109">
        <v>77020</v>
      </c>
      <c r="B70" s="109">
        <v>77970</v>
      </c>
      <c r="C70" s="109">
        <v>77</v>
      </c>
      <c r="D70" s="109" t="s">
        <v>296</v>
      </c>
    </row>
    <row r="71" spans="1:4" x14ac:dyDescent="0.25">
      <c r="A71" s="109">
        <v>95046</v>
      </c>
      <c r="B71" s="109">
        <v>95420</v>
      </c>
      <c r="C71" s="109">
        <v>95</v>
      </c>
      <c r="D71" s="109" t="s">
        <v>297</v>
      </c>
    </row>
    <row r="72" spans="1:4" x14ac:dyDescent="0.25">
      <c r="A72" s="109">
        <v>77021</v>
      </c>
      <c r="B72" s="109">
        <v>77130</v>
      </c>
      <c r="C72" s="109">
        <v>77</v>
      </c>
      <c r="D72" s="109" t="s">
        <v>298</v>
      </c>
    </row>
    <row r="73" spans="1:4" x14ac:dyDescent="0.25">
      <c r="A73" s="109">
        <v>77022</v>
      </c>
      <c r="B73" s="109">
        <v>77630</v>
      </c>
      <c r="C73" s="109">
        <v>77</v>
      </c>
      <c r="D73" s="109" t="s">
        <v>299</v>
      </c>
    </row>
    <row r="74" spans="1:4" x14ac:dyDescent="0.25">
      <c r="A74" s="109">
        <v>77023</v>
      </c>
      <c r="B74" s="109">
        <v>77910</v>
      </c>
      <c r="C74" s="109">
        <v>77</v>
      </c>
      <c r="D74" s="109" t="s">
        <v>300</v>
      </c>
    </row>
    <row r="75" spans="1:4" x14ac:dyDescent="0.25">
      <c r="A75" s="109">
        <v>77024</v>
      </c>
      <c r="B75" s="109">
        <v>77750</v>
      </c>
      <c r="C75" s="109">
        <v>77</v>
      </c>
      <c r="D75" s="109" t="s">
        <v>301</v>
      </c>
    </row>
    <row r="76" spans="1:4" x14ac:dyDescent="0.25">
      <c r="A76" s="109">
        <v>91047</v>
      </c>
      <c r="B76" s="109">
        <v>91590</v>
      </c>
      <c r="C76" s="109">
        <v>91</v>
      </c>
      <c r="D76" s="109" t="s">
        <v>302</v>
      </c>
    </row>
    <row r="77" spans="1:4" x14ac:dyDescent="0.25">
      <c r="A77" s="109">
        <v>78048</v>
      </c>
      <c r="B77" s="109">
        <v>78550</v>
      </c>
      <c r="C77" s="109">
        <v>78</v>
      </c>
      <c r="D77" s="109" t="s">
        <v>303</v>
      </c>
    </row>
    <row r="78" spans="1:4" x14ac:dyDescent="0.25">
      <c r="A78" s="109">
        <v>78049</v>
      </c>
      <c r="B78" s="109">
        <v>78580</v>
      </c>
      <c r="C78" s="109">
        <v>78</v>
      </c>
      <c r="D78" s="109" t="s">
        <v>304</v>
      </c>
    </row>
    <row r="79" spans="1:4" x14ac:dyDescent="0.25">
      <c r="A79" s="109">
        <v>77025</v>
      </c>
      <c r="B79" s="109">
        <v>77118</v>
      </c>
      <c r="C79" s="109">
        <v>77</v>
      </c>
      <c r="D79" s="109" t="s">
        <v>305</v>
      </c>
    </row>
    <row r="80" spans="1:4" x14ac:dyDescent="0.25">
      <c r="A80" s="109">
        <v>78050</v>
      </c>
      <c r="B80" s="109">
        <v>78490</v>
      </c>
      <c r="C80" s="109">
        <v>78</v>
      </c>
      <c r="D80" s="109" t="s">
        <v>306</v>
      </c>
    </row>
    <row r="81" spans="1:4" x14ac:dyDescent="0.25">
      <c r="A81" s="109">
        <v>95051</v>
      </c>
      <c r="B81" s="109">
        <v>95250</v>
      </c>
      <c r="C81" s="109">
        <v>95</v>
      </c>
      <c r="D81" s="109" t="s">
        <v>307</v>
      </c>
    </row>
    <row r="82" spans="1:4" x14ac:dyDescent="0.25">
      <c r="A82" s="109">
        <v>77026</v>
      </c>
      <c r="B82" s="109">
        <v>77560</v>
      </c>
      <c r="C82" s="109">
        <v>77</v>
      </c>
      <c r="D82" s="109" t="s">
        <v>308</v>
      </c>
    </row>
    <row r="83" spans="1:4" x14ac:dyDescent="0.25">
      <c r="A83" s="109">
        <v>77027</v>
      </c>
      <c r="B83" s="109">
        <v>77890</v>
      </c>
      <c r="C83" s="109">
        <v>77</v>
      </c>
      <c r="D83" s="109" t="s">
        <v>309</v>
      </c>
    </row>
    <row r="84" spans="1:4" x14ac:dyDescent="0.25">
      <c r="A84" s="109">
        <v>95052</v>
      </c>
      <c r="B84" s="109">
        <v>95260</v>
      </c>
      <c r="C84" s="109">
        <v>95</v>
      </c>
      <c r="D84" s="109" t="s">
        <v>310</v>
      </c>
    </row>
    <row r="85" spans="1:4" x14ac:dyDescent="0.25">
      <c r="A85" s="109">
        <v>77028</v>
      </c>
      <c r="B85" s="109">
        <v>77120</v>
      </c>
      <c r="C85" s="109">
        <v>77</v>
      </c>
      <c r="D85" s="109" t="s">
        <v>311</v>
      </c>
    </row>
    <row r="86" spans="1:4" x14ac:dyDescent="0.25">
      <c r="A86" s="109">
        <v>77029</v>
      </c>
      <c r="B86" s="109">
        <v>77390</v>
      </c>
      <c r="C86" s="109">
        <v>77</v>
      </c>
      <c r="D86" s="109" t="s">
        <v>312</v>
      </c>
    </row>
    <row r="87" spans="1:4" x14ac:dyDescent="0.25">
      <c r="A87" s="109">
        <v>78053</v>
      </c>
      <c r="B87" s="109">
        <v>78910</v>
      </c>
      <c r="C87" s="109">
        <v>78</v>
      </c>
      <c r="D87" s="109" t="s">
        <v>313</v>
      </c>
    </row>
    <row r="88" spans="1:4" x14ac:dyDescent="0.25">
      <c r="A88" s="109">
        <v>95054</v>
      </c>
      <c r="B88" s="109">
        <v>95750</v>
      </c>
      <c r="C88" s="109">
        <v>95</v>
      </c>
      <c r="D88" s="109" t="s">
        <v>314</v>
      </c>
    </row>
    <row r="89" spans="1:4" x14ac:dyDescent="0.25">
      <c r="A89" s="109">
        <v>95055</v>
      </c>
      <c r="B89" s="109">
        <v>95270</v>
      </c>
      <c r="C89" s="109">
        <v>95</v>
      </c>
      <c r="D89" s="109" t="s">
        <v>315</v>
      </c>
    </row>
    <row r="90" spans="1:4" x14ac:dyDescent="0.25">
      <c r="A90" s="109">
        <v>77030</v>
      </c>
      <c r="B90" s="109">
        <v>77510</v>
      </c>
      <c r="C90" s="109">
        <v>77</v>
      </c>
      <c r="D90" s="109" t="s">
        <v>316</v>
      </c>
    </row>
    <row r="91" spans="1:4" x14ac:dyDescent="0.25">
      <c r="A91" s="109">
        <v>95056</v>
      </c>
      <c r="B91" s="109">
        <v>95270</v>
      </c>
      <c r="C91" s="109">
        <v>95</v>
      </c>
      <c r="D91" s="109" t="s">
        <v>317</v>
      </c>
    </row>
    <row r="92" spans="1:4" x14ac:dyDescent="0.25">
      <c r="A92" s="109">
        <v>78057</v>
      </c>
      <c r="B92" s="109">
        <v>78270</v>
      </c>
      <c r="C92" s="109">
        <v>78</v>
      </c>
      <c r="D92" s="109" t="s">
        <v>318</v>
      </c>
    </row>
    <row r="93" spans="1:4" x14ac:dyDescent="0.25">
      <c r="A93" s="109">
        <v>77031</v>
      </c>
      <c r="B93" s="109">
        <v>77540</v>
      </c>
      <c r="C93" s="109">
        <v>77</v>
      </c>
      <c r="D93" s="109" t="s">
        <v>319</v>
      </c>
    </row>
    <row r="94" spans="1:4" x14ac:dyDescent="0.25">
      <c r="A94" s="109">
        <v>95058</v>
      </c>
      <c r="B94" s="109">
        <v>95340</v>
      </c>
      <c r="C94" s="109">
        <v>95</v>
      </c>
      <c r="D94" s="109" t="s">
        <v>320</v>
      </c>
    </row>
    <row r="95" spans="1:4" x14ac:dyDescent="0.25">
      <c r="A95" s="109">
        <v>95059</v>
      </c>
      <c r="B95" s="109">
        <v>95810</v>
      </c>
      <c r="C95" s="109">
        <v>95</v>
      </c>
      <c r="D95" s="109" t="s">
        <v>321</v>
      </c>
    </row>
    <row r="96" spans="1:4" x14ac:dyDescent="0.25">
      <c r="A96" s="109">
        <v>95060</v>
      </c>
      <c r="B96" s="109">
        <v>95550</v>
      </c>
      <c r="C96" s="109">
        <v>95</v>
      </c>
      <c r="D96" s="109" t="s">
        <v>322</v>
      </c>
    </row>
    <row r="97" spans="1:4" x14ac:dyDescent="0.25">
      <c r="A97" s="109">
        <v>95061</v>
      </c>
      <c r="B97" s="109">
        <v>95840</v>
      </c>
      <c r="C97" s="109">
        <v>95</v>
      </c>
      <c r="D97" s="109" t="s">
        <v>323</v>
      </c>
    </row>
    <row r="98" spans="1:4" x14ac:dyDescent="0.25">
      <c r="A98" s="109">
        <v>77032</v>
      </c>
      <c r="B98" s="109">
        <v>77320</v>
      </c>
      <c r="C98" s="109">
        <v>77</v>
      </c>
      <c r="D98" s="109" t="s">
        <v>324</v>
      </c>
    </row>
    <row r="99" spans="1:4" x14ac:dyDescent="0.25">
      <c r="A99" s="109">
        <v>78062</v>
      </c>
      <c r="B99" s="109">
        <v>78650</v>
      </c>
      <c r="C99" s="109">
        <v>78</v>
      </c>
      <c r="D99" s="109" t="s">
        <v>325</v>
      </c>
    </row>
    <row r="100" spans="1:4" x14ac:dyDescent="0.25">
      <c r="A100" s="109">
        <v>77033</v>
      </c>
      <c r="B100" s="109">
        <v>77970</v>
      </c>
      <c r="C100" s="109">
        <v>77</v>
      </c>
      <c r="D100" s="109" t="s">
        <v>326</v>
      </c>
    </row>
    <row r="101" spans="1:4" x14ac:dyDescent="0.25">
      <c r="A101" s="109">
        <v>95063</v>
      </c>
      <c r="B101" s="109">
        <v>95870</v>
      </c>
      <c r="C101" s="109">
        <v>95</v>
      </c>
      <c r="D101" s="109" t="s">
        <v>327</v>
      </c>
    </row>
    <row r="102" spans="1:4" x14ac:dyDescent="0.25">
      <c r="A102" s="109">
        <v>91064</v>
      </c>
      <c r="B102" s="109">
        <v>91570</v>
      </c>
      <c r="C102" s="109">
        <v>91</v>
      </c>
      <c r="D102" s="109" t="s">
        <v>328</v>
      </c>
    </row>
    <row r="103" spans="1:4" x14ac:dyDescent="0.25">
      <c r="A103" s="109">
        <v>77034</v>
      </c>
      <c r="B103" s="109">
        <v>77115</v>
      </c>
      <c r="C103" s="109">
        <v>77</v>
      </c>
      <c r="D103" s="109" t="s">
        <v>329</v>
      </c>
    </row>
    <row r="104" spans="1:4" x14ac:dyDescent="0.25">
      <c r="A104" s="109">
        <v>91067</v>
      </c>
      <c r="B104" s="109">
        <v>91150</v>
      </c>
      <c r="C104" s="109">
        <v>91</v>
      </c>
      <c r="D104" s="109" t="s">
        <v>329</v>
      </c>
    </row>
    <row r="105" spans="1:4" x14ac:dyDescent="0.25">
      <c r="A105" s="109">
        <v>78068</v>
      </c>
      <c r="B105" s="109">
        <v>78270</v>
      </c>
      <c r="C105" s="109">
        <v>78</v>
      </c>
      <c r="D105" s="109" t="s">
        <v>330</v>
      </c>
    </row>
    <row r="106" spans="1:4" x14ac:dyDescent="0.25">
      <c r="A106" s="109">
        <v>77035</v>
      </c>
      <c r="B106" s="109">
        <v>77940</v>
      </c>
      <c r="C106" s="109">
        <v>77</v>
      </c>
      <c r="D106" s="109" t="s">
        <v>331</v>
      </c>
    </row>
    <row r="107" spans="1:4" x14ac:dyDescent="0.25">
      <c r="A107" s="109">
        <v>93008</v>
      </c>
      <c r="B107" s="109">
        <v>93000</v>
      </c>
      <c r="C107" s="109">
        <v>93</v>
      </c>
      <c r="D107" s="109" t="s">
        <v>332</v>
      </c>
    </row>
    <row r="108" spans="1:4" x14ac:dyDescent="0.25">
      <c r="A108" s="109">
        <v>91069</v>
      </c>
      <c r="B108" s="109">
        <v>91720</v>
      </c>
      <c r="C108" s="109">
        <v>91</v>
      </c>
      <c r="D108" s="109" t="s">
        <v>333</v>
      </c>
    </row>
    <row r="109" spans="1:4" x14ac:dyDescent="0.25">
      <c r="A109" s="109">
        <v>78070</v>
      </c>
      <c r="B109" s="109">
        <v>78930</v>
      </c>
      <c r="C109" s="109">
        <v>78</v>
      </c>
      <c r="D109" s="109" t="s">
        <v>334</v>
      </c>
    </row>
    <row r="110" spans="1:4" x14ac:dyDescent="0.25">
      <c r="A110" s="109">
        <v>78071</v>
      </c>
      <c r="B110" s="109">
        <v>78660</v>
      </c>
      <c r="C110" s="109">
        <v>78</v>
      </c>
      <c r="D110" s="109" t="s">
        <v>335</v>
      </c>
    </row>
    <row r="111" spans="1:4" x14ac:dyDescent="0.25">
      <c r="A111" s="109">
        <v>78072</v>
      </c>
      <c r="B111" s="109">
        <v>78200</v>
      </c>
      <c r="C111" s="109">
        <v>78</v>
      </c>
      <c r="D111" s="109" t="s">
        <v>336</v>
      </c>
    </row>
    <row r="112" spans="1:4" x14ac:dyDescent="0.25">
      <c r="A112" s="109">
        <v>92009</v>
      </c>
      <c r="B112" s="109">
        <v>92270</v>
      </c>
      <c r="C112" s="109">
        <v>92</v>
      </c>
      <c r="D112" s="109" t="s">
        <v>337</v>
      </c>
    </row>
    <row r="113" spans="1:4" x14ac:dyDescent="0.25">
      <c r="A113" s="109">
        <v>78073</v>
      </c>
      <c r="B113" s="109">
        <v>78390</v>
      </c>
      <c r="C113" s="109">
        <v>78</v>
      </c>
      <c r="D113" s="109" t="s">
        <v>338</v>
      </c>
    </row>
    <row r="114" spans="1:4" x14ac:dyDescent="0.25">
      <c r="A114" s="109">
        <v>77036</v>
      </c>
      <c r="B114" s="109">
        <v>77970</v>
      </c>
      <c r="C114" s="109">
        <v>77</v>
      </c>
      <c r="D114" s="109" t="s">
        <v>339</v>
      </c>
    </row>
    <row r="115" spans="1:4" x14ac:dyDescent="0.25">
      <c r="A115" s="109">
        <v>95074</v>
      </c>
      <c r="B115" s="109">
        <v>95000</v>
      </c>
      <c r="C115" s="109">
        <v>95</v>
      </c>
      <c r="D115" s="109" t="s">
        <v>340</v>
      </c>
    </row>
    <row r="116" spans="1:4" x14ac:dyDescent="0.25">
      <c r="A116" s="109">
        <v>91075</v>
      </c>
      <c r="B116" s="109">
        <v>91150</v>
      </c>
      <c r="C116" s="109">
        <v>91</v>
      </c>
      <c r="D116" s="109" t="s">
        <v>341</v>
      </c>
    </row>
    <row r="117" spans="1:4" x14ac:dyDescent="0.25">
      <c r="A117" s="109">
        <v>77037</v>
      </c>
      <c r="B117" s="109">
        <v>77590</v>
      </c>
      <c r="C117" s="109">
        <v>77</v>
      </c>
      <c r="D117" s="109" t="s">
        <v>342</v>
      </c>
    </row>
    <row r="118" spans="1:4" x14ac:dyDescent="0.25">
      <c r="A118" s="109">
        <v>78076</v>
      </c>
      <c r="B118" s="109">
        <v>78910</v>
      </c>
      <c r="C118" s="109">
        <v>78</v>
      </c>
      <c r="D118" s="109" t="s">
        <v>343</v>
      </c>
    </row>
    <row r="119" spans="1:4" x14ac:dyDescent="0.25">
      <c r="A119" s="109">
        <v>77038</v>
      </c>
      <c r="B119" s="109">
        <v>77350</v>
      </c>
      <c r="C119" s="109">
        <v>77</v>
      </c>
      <c r="D119" s="109" t="s">
        <v>344</v>
      </c>
    </row>
    <row r="120" spans="1:4" x14ac:dyDescent="0.25">
      <c r="A120" s="109">
        <v>77039</v>
      </c>
      <c r="B120" s="109">
        <v>77350</v>
      </c>
      <c r="C120" s="109">
        <v>77</v>
      </c>
      <c r="D120" s="109" t="s">
        <v>345</v>
      </c>
    </row>
    <row r="121" spans="1:4" x14ac:dyDescent="0.25">
      <c r="A121" s="109">
        <v>77040</v>
      </c>
      <c r="B121" s="109">
        <v>77310</v>
      </c>
      <c r="C121" s="109">
        <v>77</v>
      </c>
      <c r="D121" s="109" t="s">
        <v>346</v>
      </c>
    </row>
    <row r="122" spans="1:4" x14ac:dyDescent="0.25">
      <c r="A122" s="109">
        <v>77041</v>
      </c>
      <c r="B122" s="109">
        <v>77760</v>
      </c>
      <c r="C122" s="109">
        <v>77</v>
      </c>
      <c r="D122" s="109" t="s">
        <v>347</v>
      </c>
    </row>
    <row r="123" spans="1:4" x14ac:dyDescent="0.25">
      <c r="A123" s="109">
        <v>95078</v>
      </c>
      <c r="B123" s="109">
        <v>95650</v>
      </c>
      <c r="C123" s="109">
        <v>95</v>
      </c>
      <c r="D123" s="109" t="s">
        <v>348</v>
      </c>
    </row>
    <row r="124" spans="1:4" x14ac:dyDescent="0.25">
      <c r="A124" s="109">
        <v>91079</v>
      </c>
      <c r="B124" s="109">
        <v>91690</v>
      </c>
      <c r="C124" s="109">
        <v>91</v>
      </c>
      <c r="D124" s="109" t="s">
        <v>349</v>
      </c>
    </row>
    <row r="125" spans="1:4" x14ac:dyDescent="0.25">
      <c r="A125" s="109">
        <v>77042</v>
      </c>
      <c r="B125" s="109">
        <v>77169</v>
      </c>
      <c r="C125" s="109">
        <v>77</v>
      </c>
      <c r="D125" s="109" t="s">
        <v>350</v>
      </c>
    </row>
    <row r="126" spans="1:4" x14ac:dyDescent="0.25">
      <c r="A126" s="109">
        <v>91080</v>
      </c>
      <c r="B126" s="109">
        <v>91590</v>
      </c>
      <c r="C126" s="109">
        <v>91</v>
      </c>
      <c r="D126" s="109" t="s">
        <v>351</v>
      </c>
    </row>
    <row r="127" spans="1:4" x14ac:dyDescent="0.25">
      <c r="A127" s="109">
        <v>91081</v>
      </c>
      <c r="B127" s="109">
        <v>91870</v>
      </c>
      <c r="C127" s="109">
        <v>91</v>
      </c>
      <c r="D127" s="109" t="s">
        <v>352</v>
      </c>
    </row>
    <row r="128" spans="1:4" x14ac:dyDescent="0.25">
      <c r="A128" s="109">
        <v>78082</v>
      </c>
      <c r="B128" s="109">
        <v>78200</v>
      </c>
      <c r="C128" s="109">
        <v>78</v>
      </c>
      <c r="D128" s="109" t="s">
        <v>353</v>
      </c>
    </row>
    <row r="129" spans="1:4" x14ac:dyDescent="0.25">
      <c r="A129" s="109">
        <v>94004</v>
      </c>
      <c r="B129" s="109">
        <v>94470</v>
      </c>
      <c r="C129" s="109">
        <v>94</v>
      </c>
      <c r="D129" s="109" t="s">
        <v>354</v>
      </c>
    </row>
    <row r="130" spans="1:4" x14ac:dyDescent="0.25">
      <c r="A130" s="109">
        <v>78084</v>
      </c>
      <c r="B130" s="109">
        <v>78490</v>
      </c>
      <c r="C130" s="109">
        <v>78</v>
      </c>
      <c r="D130" s="109" t="s">
        <v>355</v>
      </c>
    </row>
    <row r="131" spans="1:4" x14ac:dyDescent="0.25">
      <c r="A131" s="109">
        <v>91085</v>
      </c>
      <c r="B131" s="109">
        <v>91790</v>
      </c>
      <c r="C131" s="109">
        <v>91</v>
      </c>
      <c r="D131" s="109" t="s">
        <v>356</v>
      </c>
    </row>
    <row r="132" spans="1:4" x14ac:dyDescent="0.25">
      <c r="A132" s="109">
        <v>77043</v>
      </c>
      <c r="B132" s="109">
        <v>77750</v>
      </c>
      <c r="C132" s="109">
        <v>77</v>
      </c>
      <c r="D132" s="109" t="s">
        <v>357</v>
      </c>
    </row>
    <row r="133" spans="1:4" x14ac:dyDescent="0.25">
      <c r="A133" s="109">
        <v>77044</v>
      </c>
      <c r="B133" s="109">
        <v>77720</v>
      </c>
      <c r="C133" s="109">
        <v>77</v>
      </c>
      <c r="D133" s="109" t="s">
        <v>358</v>
      </c>
    </row>
    <row r="134" spans="1:4" x14ac:dyDescent="0.25">
      <c r="A134" s="109">
        <v>91086</v>
      </c>
      <c r="B134" s="109">
        <v>91070</v>
      </c>
      <c r="C134" s="109">
        <v>91</v>
      </c>
      <c r="D134" s="109" t="s">
        <v>359</v>
      </c>
    </row>
    <row r="135" spans="1:4" x14ac:dyDescent="0.25">
      <c r="A135" s="109">
        <v>93010</v>
      </c>
      <c r="B135" s="109">
        <v>93140</v>
      </c>
      <c r="C135" s="109">
        <v>93</v>
      </c>
      <c r="D135" s="109" t="s">
        <v>360</v>
      </c>
    </row>
    <row r="136" spans="1:4" x14ac:dyDescent="0.25">
      <c r="A136" s="109">
        <v>78087</v>
      </c>
      <c r="B136" s="109">
        <v>78830</v>
      </c>
      <c r="C136" s="109">
        <v>78</v>
      </c>
      <c r="D136" s="109" t="s">
        <v>361</v>
      </c>
    </row>
    <row r="137" spans="1:4" x14ac:dyDescent="0.25">
      <c r="A137" s="109">
        <v>95088</v>
      </c>
      <c r="B137" s="109">
        <v>95500</v>
      </c>
      <c r="C137" s="109">
        <v>95</v>
      </c>
      <c r="D137" s="109" t="s">
        <v>362</v>
      </c>
    </row>
    <row r="138" spans="1:4" x14ac:dyDescent="0.25">
      <c r="A138" s="109">
        <v>94011</v>
      </c>
      <c r="B138" s="109">
        <v>94380</v>
      </c>
      <c r="C138" s="109">
        <v>94</v>
      </c>
      <c r="D138" s="109" t="s">
        <v>363</v>
      </c>
    </row>
    <row r="139" spans="1:4" x14ac:dyDescent="0.25">
      <c r="A139" s="109">
        <v>78089</v>
      </c>
      <c r="B139" s="109">
        <v>78270</v>
      </c>
      <c r="C139" s="109">
        <v>78</v>
      </c>
      <c r="D139" s="109" t="s">
        <v>364</v>
      </c>
    </row>
    <row r="140" spans="1:4" x14ac:dyDescent="0.25">
      <c r="A140" s="109">
        <v>78090</v>
      </c>
      <c r="B140" s="109">
        <v>78410</v>
      </c>
      <c r="C140" s="109">
        <v>78</v>
      </c>
      <c r="D140" s="109" t="s">
        <v>365</v>
      </c>
    </row>
    <row r="141" spans="1:4" x14ac:dyDescent="0.25">
      <c r="A141" s="109">
        <v>95091</v>
      </c>
      <c r="B141" s="109">
        <v>95570</v>
      </c>
      <c r="C141" s="109">
        <v>95</v>
      </c>
      <c r="D141" s="109" t="s">
        <v>366</v>
      </c>
    </row>
    <row r="142" spans="1:4" x14ac:dyDescent="0.25">
      <c r="A142" s="109">
        <v>78092</v>
      </c>
      <c r="B142" s="109">
        <v>78380</v>
      </c>
      <c r="C142" s="109">
        <v>78</v>
      </c>
      <c r="D142" s="109" t="s">
        <v>367</v>
      </c>
    </row>
    <row r="143" spans="1:4" x14ac:dyDescent="0.25">
      <c r="A143" s="109">
        <v>77045</v>
      </c>
      <c r="B143" s="109">
        <v>77570</v>
      </c>
      <c r="C143" s="109">
        <v>77</v>
      </c>
      <c r="D143" s="109" t="s">
        <v>368</v>
      </c>
    </row>
    <row r="144" spans="1:4" x14ac:dyDescent="0.25">
      <c r="A144" s="109">
        <v>77046</v>
      </c>
      <c r="B144" s="109">
        <v>77760</v>
      </c>
      <c r="C144" s="109">
        <v>77</v>
      </c>
      <c r="D144" s="109" t="s">
        <v>369</v>
      </c>
    </row>
    <row r="145" spans="1:4" x14ac:dyDescent="0.25">
      <c r="A145" s="109">
        <v>77047</v>
      </c>
      <c r="B145" s="109">
        <v>77580</v>
      </c>
      <c r="C145" s="109">
        <v>77</v>
      </c>
      <c r="D145" s="109" t="s">
        <v>370</v>
      </c>
    </row>
    <row r="146" spans="1:4" x14ac:dyDescent="0.25">
      <c r="A146" s="109">
        <v>91093</v>
      </c>
      <c r="B146" s="109">
        <v>91470</v>
      </c>
      <c r="C146" s="109">
        <v>91</v>
      </c>
      <c r="D146" s="109" t="s">
        <v>371</v>
      </c>
    </row>
    <row r="147" spans="1:4" x14ac:dyDescent="0.25">
      <c r="A147" s="109">
        <v>92012</v>
      </c>
      <c r="B147" s="109">
        <v>92100</v>
      </c>
      <c r="C147" s="109">
        <v>92</v>
      </c>
      <c r="D147" s="109" t="s">
        <v>372</v>
      </c>
    </row>
    <row r="148" spans="1:4" x14ac:dyDescent="0.25">
      <c r="A148" s="109">
        <v>95094</v>
      </c>
      <c r="B148" s="109">
        <v>95720</v>
      </c>
      <c r="C148" s="109">
        <v>95</v>
      </c>
      <c r="D148" s="109" t="s">
        <v>373</v>
      </c>
    </row>
    <row r="149" spans="1:4" x14ac:dyDescent="0.25">
      <c r="A149" s="109">
        <v>91095</v>
      </c>
      <c r="B149" s="109">
        <v>91850</v>
      </c>
      <c r="C149" s="109">
        <v>91</v>
      </c>
      <c r="D149" s="109" t="s">
        <v>374</v>
      </c>
    </row>
    <row r="150" spans="1:4" x14ac:dyDescent="0.25">
      <c r="A150" s="109">
        <v>78096</v>
      </c>
      <c r="B150" s="109">
        <v>78113</v>
      </c>
      <c r="C150" s="109">
        <v>78</v>
      </c>
      <c r="D150" s="109" t="s">
        <v>375</v>
      </c>
    </row>
    <row r="151" spans="1:4" x14ac:dyDescent="0.25">
      <c r="A151" s="109">
        <v>92014</v>
      </c>
      <c r="B151" s="109">
        <v>92340</v>
      </c>
      <c r="C151" s="109">
        <v>92</v>
      </c>
      <c r="D151" s="109" t="s">
        <v>376</v>
      </c>
    </row>
    <row r="152" spans="1:4" x14ac:dyDescent="0.25">
      <c r="A152" s="109">
        <v>77048</v>
      </c>
      <c r="B152" s="109">
        <v>77780</v>
      </c>
      <c r="C152" s="109">
        <v>77</v>
      </c>
      <c r="D152" s="109" t="s">
        <v>377</v>
      </c>
    </row>
    <row r="153" spans="1:4" x14ac:dyDescent="0.25">
      <c r="A153" s="109">
        <v>91097</v>
      </c>
      <c r="B153" s="109">
        <v>91800</v>
      </c>
      <c r="C153" s="109">
        <v>91</v>
      </c>
      <c r="D153" s="109" t="s">
        <v>378</v>
      </c>
    </row>
    <row r="154" spans="1:4" x14ac:dyDescent="0.25">
      <c r="A154" s="109">
        <v>91098</v>
      </c>
      <c r="B154" s="109">
        <v>91150</v>
      </c>
      <c r="C154" s="109">
        <v>91</v>
      </c>
      <c r="D154" s="109" t="s">
        <v>379</v>
      </c>
    </row>
    <row r="155" spans="1:4" x14ac:dyDescent="0.25">
      <c r="A155" s="109">
        <v>77049</v>
      </c>
      <c r="B155" s="109">
        <v>77470</v>
      </c>
      <c r="C155" s="109">
        <v>77</v>
      </c>
      <c r="D155" s="109" t="s">
        <v>380</v>
      </c>
    </row>
    <row r="156" spans="1:4" x14ac:dyDescent="0.25">
      <c r="A156" s="109">
        <v>91099</v>
      </c>
      <c r="B156" s="109">
        <v>91820</v>
      </c>
      <c r="C156" s="109">
        <v>91</v>
      </c>
      <c r="D156" s="109" t="s">
        <v>381</v>
      </c>
    </row>
    <row r="157" spans="1:4" x14ac:dyDescent="0.25">
      <c r="A157" s="109">
        <v>91100</v>
      </c>
      <c r="B157" s="109">
        <v>91880</v>
      </c>
      <c r="C157" s="109">
        <v>91</v>
      </c>
      <c r="D157" s="109" t="s">
        <v>382</v>
      </c>
    </row>
    <row r="158" spans="1:4" x14ac:dyDescent="0.25">
      <c r="A158" s="109">
        <v>77050</v>
      </c>
      <c r="B158" s="109">
        <v>77620</v>
      </c>
      <c r="C158" s="109">
        <v>77</v>
      </c>
      <c r="D158" s="109" t="s">
        <v>383</v>
      </c>
    </row>
    <row r="159" spans="1:4" x14ac:dyDescent="0.25">
      <c r="A159" s="109">
        <v>95101</v>
      </c>
      <c r="B159" s="109">
        <v>95710</v>
      </c>
      <c r="C159" s="109">
        <v>95</v>
      </c>
      <c r="D159" s="109" t="s">
        <v>384</v>
      </c>
    </row>
    <row r="160" spans="1:4" x14ac:dyDescent="0.25">
      <c r="A160" s="109">
        <v>77051</v>
      </c>
      <c r="B160" s="109">
        <v>77480</v>
      </c>
      <c r="C160" s="109">
        <v>77</v>
      </c>
      <c r="D160" s="109" t="s">
        <v>385</v>
      </c>
    </row>
    <row r="161" spans="1:4" x14ac:dyDescent="0.25">
      <c r="A161" s="109">
        <v>95102</v>
      </c>
      <c r="B161" s="109">
        <v>95640</v>
      </c>
      <c r="C161" s="109">
        <v>95</v>
      </c>
      <c r="D161" s="109" t="s">
        <v>386</v>
      </c>
    </row>
    <row r="162" spans="1:4" x14ac:dyDescent="0.25">
      <c r="A162" s="109">
        <v>77052</v>
      </c>
      <c r="B162" s="109">
        <v>77720</v>
      </c>
      <c r="C162" s="109">
        <v>77</v>
      </c>
      <c r="D162" s="109" t="s">
        <v>387</v>
      </c>
    </row>
    <row r="163" spans="1:4" x14ac:dyDescent="0.25">
      <c r="A163" s="109">
        <v>91103</v>
      </c>
      <c r="B163" s="109">
        <v>91220</v>
      </c>
      <c r="C163" s="109">
        <v>91</v>
      </c>
      <c r="D163" s="109" t="s">
        <v>388</v>
      </c>
    </row>
    <row r="164" spans="1:4" x14ac:dyDescent="0.25">
      <c r="A164" s="109">
        <v>78104</v>
      </c>
      <c r="B164" s="109">
        <v>78930</v>
      </c>
      <c r="C164" s="109">
        <v>78</v>
      </c>
      <c r="D164" s="109" t="s">
        <v>389</v>
      </c>
    </row>
    <row r="165" spans="1:4" x14ac:dyDescent="0.25">
      <c r="A165" s="109">
        <v>91105</v>
      </c>
      <c r="B165" s="109">
        <v>91650</v>
      </c>
      <c r="C165" s="109">
        <v>91</v>
      </c>
      <c r="D165" s="109" t="s">
        <v>390</v>
      </c>
    </row>
    <row r="166" spans="1:4" x14ac:dyDescent="0.25">
      <c r="A166" s="109">
        <v>91106</v>
      </c>
      <c r="B166" s="109">
        <v>91650</v>
      </c>
      <c r="C166" s="109">
        <v>91</v>
      </c>
      <c r="D166" s="109" t="s">
        <v>391</v>
      </c>
    </row>
    <row r="167" spans="1:4" x14ac:dyDescent="0.25">
      <c r="A167" s="109">
        <v>78107</v>
      </c>
      <c r="B167" s="109">
        <v>78980</v>
      </c>
      <c r="C167" s="109">
        <v>78</v>
      </c>
      <c r="D167" s="109" t="s">
        <v>392</v>
      </c>
    </row>
    <row r="168" spans="1:4" x14ac:dyDescent="0.25">
      <c r="A168" s="109">
        <v>77053</v>
      </c>
      <c r="B168" s="109">
        <v>77170</v>
      </c>
      <c r="C168" s="109">
        <v>77</v>
      </c>
      <c r="D168" s="109" t="s">
        <v>393</v>
      </c>
    </row>
    <row r="169" spans="1:4" x14ac:dyDescent="0.25">
      <c r="A169" s="109">
        <v>91109</v>
      </c>
      <c r="B169" s="109">
        <v>91150</v>
      </c>
      <c r="C169" s="109">
        <v>91</v>
      </c>
      <c r="D169" s="109" t="s">
        <v>394</v>
      </c>
    </row>
    <row r="170" spans="1:4" x14ac:dyDescent="0.25">
      <c r="A170" s="109">
        <v>95110</v>
      </c>
      <c r="B170" s="109">
        <v>95640</v>
      </c>
      <c r="C170" s="109">
        <v>95</v>
      </c>
      <c r="D170" s="109" t="s">
        <v>395</v>
      </c>
    </row>
    <row r="171" spans="1:4" x14ac:dyDescent="0.25">
      <c r="A171" s="109">
        <v>91111</v>
      </c>
      <c r="B171" s="109">
        <v>91640</v>
      </c>
      <c r="C171" s="109">
        <v>91</v>
      </c>
      <c r="D171" s="109" t="s">
        <v>396</v>
      </c>
    </row>
    <row r="172" spans="1:4" x14ac:dyDescent="0.25">
      <c r="A172" s="109">
        <v>77055</v>
      </c>
      <c r="B172" s="109">
        <v>77177</v>
      </c>
      <c r="C172" s="109">
        <v>77</v>
      </c>
      <c r="D172" s="109" t="s">
        <v>397</v>
      </c>
    </row>
    <row r="173" spans="1:4" x14ac:dyDescent="0.25">
      <c r="A173" s="109">
        <v>91112</v>
      </c>
      <c r="B173" s="109">
        <v>91150</v>
      </c>
      <c r="C173" s="109">
        <v>91</v>
      </c>
      <c r="D173" s="109" t="s">
        <v>398</v>
      </c>
    </row>
    <row r="174" spans="1:4" x14ac:dyDescent="0.25">
      <c r="A174" s="109">
        <v>78113</v>
      </c>
      <c r="B174" s="109">
        <v>78440</v>
      </c>
      <c r="C174" s="109">
        <v>78</v>
      </c>
      <c r="D174" s="109" t="s">
        <v>399</v>
      </c>
    </row>
    <row r="175" spans="1:4" x14ac:dyDescent="0.25">
      <c r="A175" s="109">
        <v>91114</v>
      </c>
      <c r="B175" s="109">
        <v>91800</v>
      </c>
      <c r="C175" s="109">
        <v>91</v>
      </c>
      <c r="D175" s="109" t="s">
        <v>400</v>
      </c>
    </row>
    <row r="176" spans="1:4" x14ac:dyDescent="0.25">
      <c r="A176" s="109">
        <v>91115</v>
      </c>
      <c r="B176" s="109">
        <v>91680</v>
      </c>
      <c r="C176" s="109">
        <v>91</v>
      </c>
      <c r="D176" s="109" t="s">
        <v>401</v>
      </c>
    </row>
    <row r="177" spans="1:4" x14ac:dyDescent="0.25">
      <c r="A177" s="109">
        <v>95116</v>
      </c>
      <c r="B177" s="109">
        <v>95820</v>
      </c>
      <c r="C177" s="109">
        <v>95</v>
      </c>
      <c r="D177" s="109" t="s">
        <v>402</v>
      </c>
    </row>
    <row r="178" spans="1:4" x14ac:dyDescent="0.25">
      <c r="A178" s="109">
        <v>94015</v>
      </c>
      <c r="B178" s="109">
        <v>94360</v>
      </c>
      <c r="C178" s="109">
        <v>94</v>
      </c>
      <c r="D178" s="109" t="s">
        <v>403</v>
      </c>
    </row>
    <row r="179" spans="1:4" x14ac:dyDescent="0.25">
      <c r="A179" s="109">
        <v>78117</v>
      </c>
      <c r="B179" s="109">
        <v>78530</v>
      </c>
      <c r="C179" s="109">
        <v>78</v>
      </c>
      <c r="D179" s="109" t="s">
        <v>404</v>
      </c>
    </row>
    <row r="180" spans="1:4" x14ac:dyDescent="0.25">
      <c r="A180" s="109">
        <v>78118</v>
      </c>
      <c r="B180" s="109">
        <v>78200</v>
      </c>
      <c r="C180" s="109">
        <v>78</v>
      </c>
      <c r="D180" s="109" t="s">
        <v>405</v>
      </c>
    </row>
    <row r="181" spans="1:4" x14ac:dyDescent="0.25">
      <c r="A181" s="109">
        <v>95119</v>
      </c>
      <c r="B181" s="109">
        <v>95770</v>
      </c>
      <c r="C181" s="109">
        <v>95</v>
      </c>
      <c r="D181" s="109" t="s">
        <v>406</v>
      </c>
    </row>
    <row r="182" spans="1:4" x14ac:dyDescent="0.25">
      <c r="A182" s="109">
        <v>78120</v>
      </c>
      <c r="B182" s="109">
        <v>78830</v>
      </c>
      <c r="C182" s="109">
        <v>78</v>
      </c>
      <c r="D182" s="109" t="s">
        <v>407</v>
      </c>
    </row>
    <row r="183" spans="1:4" x14ac:dyDescent="0.25">
      <c r="A183" s="109">
        <v>91121</v>
      </c>
      <c r="B183" s="109">
        <v>91720</v>
      </c>
      <c r="C183" s="109">
        <v>91</v>
      </c>
      <c r="D183" s="109" t="s">
        <v>408</v>
      </c>
    </row>
    <row r="184" spans="1:4" x14ac:dyDescent="0.25">
      <c r="A184" s="109">
        <v>77056</v>
      </c>
      <c r="B184" s="109">
        <v>77890</v>
      </c>
      <c r="C184" s="109">
        <v>77</v>
      </c>
      <c r="D184" s="109" t="s">
        <v>409</v>
      </c>
    </row>
    <row r="185" spans="1:4" x14ac:dyDescent="0.25">
      <c r="A185" s="109">
        <v>91122</v>
      </c>
      <c r="B185" s="109">
        <v>91440</v>
      </c>
      <c r="C185" s="109">
        <v>91</v>
      </c>
      <c r="D185" s="109" t="s">
        <v>410</v>
      </c>
    </row>
    <row r="186" spans="1:4" x14ac:dyDescent="0.25">
      <c r="A186" s="109">
        <v>77057</v>
      </c>
      <c r="B186" s="109">
        <v>77750</v>
      </c>
      <c r="C186" s="109">
        <v>77</v>
      </c>
      <c r="D186" s="109" t="s">
        <v>411</v>
      </c>
    </row>
    <row r="187" spans="1:4" x14ac:dyDescent="0.25">
      <c r="A187" s="109">
        <v>77058</v>
      </c>
      <c r="B187" s="109">
        <v>77600</v>
      </c>
      <c r="C187" s="109">
        <v>77</v>
      </c>
      <c r="D187" s="109" t="s">
        <v>412</v>
      </c>
    </row>
    <row r="188" spans="1:4" x14ac:dyDescent="0.25">
      <c r="A188" s="109">
        <v>77059</v>
      </c>
      <c r="B188" s="109">
        <v>77600</v>
      </c>
      <c r="C188" s="109">
        <v>77</v>
      </c>
      <c r="D188" s="109" t="s">
        <v>413</v>
      </c>
    </row>
    <row r="189" spans="1:4" x14ac:dyDescent="0.25">
      <c r="A189" s="109">
        <v>77060</v>
      </c>
      <c r="B189" s="109">
        <v>77760</v>
      </c>
      <c r="C189" s="109">
        <v>77</v>
      </c>
      <c r="D189" s="109" t="s">
        <v>414</v>
      </c>
    </row>
    <row r="190" spans="1:4" x14ac:dyDescent="0.25">
      <c r="A190" s="109">
        <v>95120</v>
      </c>
      <c r="B190" s="109">
        <v>95430</v>
      </c>
      <c r="C190" s="109">
        <v>95</v>
      </c>
      <c r="D190" s="109" t="s">
        <v>415</v>
      </c>
    </row>
    <row r="191" spans="1:4" x14ac:dyDescent="0.25">
      <c r="A191" s="109">
        <v>94016</v>
      </c>
      <c r="B191" s="109">
        <v>94230</v>
      </c>
      <c r="C191" s="109">
        <v>94</v>
      </c>
      <c r="D191" s="109" t="s">
        <v>416</v>
      </c>
    </row>
    <row r="192" spans="1:4" x14ac:dyDescent="0.25">
      <c r="A192" s="109">
        <v>77061</v>
      </c>
      <c r="B192" s="109">
        <v>77130</v>
      </c>
      <c r="C192" s="109">
        <v>77</v>
      </c>
      <c r="D192" s="109" t="s">
        <v>417</v>
      </c>
    </row>
    <row r="193" spans="1:4" x14ac:dyDescent="0.25">
      <c r="A193" s="109">
        <v>77062</v>
      </c>
      <c r="B193" s="109">
        <v>77400</v>
      </c>
      <c r="C193" s="109">
        <v>77</v>
      </c>
      <c r="D193" s="109" t="s">
        <v>418</v>
      </c>
    </row>
    <row r="194" spans="1:4" x14ac:dyDescent="0.25">
      <c r="A194" s="109">
        <v>78123</v>
      </c>
      <c r="B194" s="109">
        <v>78955</v>
      </c>
      <c r="C194" s="109">
        <v>78</v>
      </c>
      <c r="D194" s="109" t="s">
        <v>419</v>
      </c>
    </row>
    <row r="195" spans="1:4" x14ac:dyDescent="0.25">
      <c r="A195" s="109">
        <v>78124</v>
      </c>
      <c r="B195" s="109">
        <v>78420</v>
      </c>
      <c r="C195" s="109">
        <v>78</v>
      </c>
      <c r="D195" s="109" t="s">
        <v>420</v>
      </c>
    </row>
    <row r="196" spans="1:4" x14ac:dyDescent="0.25">
      <c r="A196" s="109">
        <v>77065</v>
      </c>
      <c r="B196" s="109">
        <v>77930</v>
      </c>
      <c r="C196" s="109">
        <v>77</v>
      </c>
      <c r="D196" s="109" t="s">
        <v>421</v>
      </c>
    </row>
    <row r="197" spans="1:4" x14ac:dyDescent="0.25">
      <c r="A197" s="109">
        <v>95127</v>
      </c>
      <c r="B197" s="109">
        <v>95000</v>
      </c>
      <c r="C197" s="109">
        <v>95</v>
      </c>
      <c r="D197" s="109" t="s">
        <v>422</v>
      </c>
    </row>
    <row r="198" spans="1:4" x14ac:dyDescent="0.25">
      <c r="A198" s="109">
        <v>78128</v>
      </c>
      <c r="B198" s="109">
        <v>78720</v>
      </c>
      <c r="C198" s="109">
        <v>78</v>
      </c>
      <c r="D198" s="109" t="s">
        <v>423</v>
      </c>
    </row>
    <row r="199" spans="1:4" x14ac:dyDescent="0.25">
      <c r="A199" s="109">
        <v>77066</v>
      </c>
      <c r="B199" s="109">
        <v>77320</v>
      </c>
      <c r="C199" s="109">
        <v>77</v>
      </c>
      <c r="D199" s="109" t="s">
        <v>424</v>
      </c>
    </row>
    <row r="200" spans="1:4" x14ac:dyDescent="0.25">
      <c r="A200" s="109">
        <v>91129</v>
      </c>
      <c r="B200" s="109">
        <v>91590</v>
      </c>
      <c r="C200" s="109">
        <v>91</v>
      </c>
      <c r="D200" s="109" t="s">
        <v>425</v>
      </c>
    </row>
    <row r="201" spans="1:4" x14ac:dyDescent="0.25">
      <c r="A201" s="109">
        <v>77067</v>
      </c>
      <c r="B201" s="109">
        <v>77240</v>
      </c>
      <c r="C201" s="109">
        <v>77</v>
      </c>
      <c r="D201" s="109" t="s">
        <v>426</v>
      </c>
    </row>
    <row r="202" spans="1:4" x14ac:dyDescent="0.25">
      <c r="A202" s="109">
        <v>77068</v>
      </c>
      <c r="B202" s="109">
        <v>77520</v>
      </c>
      <c r="C202" s="109">
        <v>77</v>
      </c>
      <c r="D202" s="109" t="s">
        <v>427</v>
      </c>
    </row>
    <row r="203" spans="1:4" x14ac:dyDescent="0.25">
      <c r="A203" s="109">
        <v>77069</v>
      </c>
      <c r="B203" s="109">
        <v>77930</v>
      </c>
      <c r="C203" s="109">
        <v>77</v>
      </c>
      <c r="D203" s="109" t="s">
        <v>428</v>
      </c>
    </row>
    <row r="204" spans="1:4" x14ac:dyDescent="0.25">
      <c r="A204" s="109">
        <v>77070</v>
      </c>
      <c r="B204" s="109">
        <v>77120</v>
      </c>
      <c r="C204" s="109">
        <v>77</v>
      </c>
      <c r="D204" s="109" t="s">
        <v>429</v>
      </c>
    </row>
    <row r="205" spans="1:4" x14ac:dyDescent="0.25">
      <c r="A205" s="109">
        <v>77071</v>
      </c>
      <c r="B205" s="109">
        <v>77460</v>
      </c>
      <c r="C205" s="109">
        <v>77</v>
      </c>
      <c r="D205" s="109" t="s">
        <v>430</v>
      </c>
    </row>
    <row r="206" spans="1:4" x14ac:dyDescent="0.25">
      <c r="A206" s="109">
        <v>77072</v>
      </c>
      <c r="B206" s="109">
        <v>77171</v>
      </c>
      <c r="C206" s="109">
        <v>77</v>
      </c>
      <c r="D206" s="109" t="s">
        <v>431</v>
      </c>
    </row>
    <row r="207" spans="1:4" x14ac:dyDescent="0.25">
      <c r="A207" s="109">
        <v>77073</v>
      </c>
      <c r="B207" s="109">
        <v>77160</v>
      </c>
      <c r="C207" s="109">
        <v>77</v>
      </c>
      <c r="D207" s="109" t="s">
        <v>432</v>
      </c>
    </row>
    <row r="208" spans="1:4" x14ac:dyDescent="0.25">
      <c r="A208" s="109">
        <v>77075</v>
      </c>
      <c r="B208" s="109">
        <v>77144</v>
      </c>
      <c r="C208" s="109">
        <v>77</v>
      </c>
      <c r="D208" s="109" t="s">
        <v>433</v>
      </c>
    </row>
    <row r="209" spans="1:4" x14ac:dyDescent="0.25">
      <c r="A209" s="109">
        <v>77076</v>
      </c>
      <c r="B209" s="109">
        <v>77650</v>
      </c>
      <c r="C209" s="109">
        <v>77</v>
      </c>
      <c r="D209" s="109" t="s">
        <v>434</v>
      </c>
    </row>
    <row r="210" spans="1:4" x14ac:dyDescent="0.25">
      <c r="A210" s="109">
        <v>91130</v>
      </c>
      <c r="B210" s="109">
        <v>91780</v>
      </c>
      <c r="C210" s="109">
        <v>91</v>
      </c>
      <c r="D210" s="109" t="s">
        <v>435</v>
      </c>
    </row>
    <row r="211" spans="1:4" x14ac:dyDescent="0.25">
      <c r="A211" s="109">
        <v>91131</v>
      </c>
      <c r="B211" s="109">
        <v>91740</v>
      </c>
      <c r="C211" s="109">
        <v>91</v>
      </c>
      <c r="D211" s="109" t="s">
        <v>436</v>
      </c>
    </row>
    <row r="212" spans="1:4" x14ac:dyDescent="0.25">
      <c r="A212" s="109">
        <v>91132</v>
      </c>
      <c r="B212" s="109">
        <v>91730</v>
      </c>
      <c r="C212" s="109">
        <v>91</v>
      </c>
      <c r="D212" s="109" t="s">
        <v>437</v>
      </c>
    </row>
    <row r="213" spans="1:4" x14ac:dyDescent="0.25">
      <c r="A213" s="109">
        <v>78133</v>
      </c>
      <c r="B213" s="109">
        <v>78240</v>
      </c>
      <c r="C213" s="109">
        <v>78</v>
      </c>
      <c r="D213" s="109" t="s">
        <v>438</v>
      </c>
    </row>
    <row r="214" spans="1:4" x14ac:dyDescent="0.25">
      <c r="A214" s="109">
        <v>77077</v>
      </c>
      <c r="B214" s="109">
        <v>77910</v>
      </c>
      <c r="C214" s="109">
        <v>77</v>
      </c>
      <c r="D214" s="109" t="s">
        <v>439</v>
      </c>
    </row>
    <row r="215" spans="1:4" x14ac:dyDescent="0.25">
      <c r="A215" s="109">
        <v>77078</v>
      </c>
      <c r="B215" s="109">
        <v>77260</v>
      </c>
      <c r="C215" s="109">
        <v>77</v>
      </c>
      <c r="D215" s="109" t="s">
        <v>440</v>
      </c>
    </row>
    <row r="216" spans="1:4" x14ac:dyDescent="0.25">
      <c r="A216" s="109">
        <v>95134</v>
      </c>
      <c r="B216" s="109">
        <v>95660</v>
      </c>
      <c r="C216" s="109">
        <v>95</v>
      </c>
      <c r="D216" s="109" t="s">
        <v>441</v>
      </c>
    </row>
    <row r="217" spans="1:4" x14ac:dyDescent="0.25">
      <c r="A217" s="109">
        <v>77079</v>
      </c>
      <c r="B217" s="109">
        <v>77430</v>
      </c>
      <c r="C217" s="109">
        <v>77</v>
      </c>
      <c r="D217" s="109" t="s">
        <v>442</v>
      </c>
    </row>
    <row r="218" spans="1:4" x14ac:dyDescent="0.25">
      <c r="A218" s="109">
        <v>77080</v>
      </c>
      <c r="B218" s="109">
        <v>77560</v>
      </c>
      <c r="C218" s="109">
        <v>77</v>
      </c>
      <c r="D218" s="109" t="s">
        <v>443</v>
      </c>
    </row>
    <row r="219" spans="1:4" x14ac:dyDescent="0.25">
      <c r="A219" s="109">
        <v>91135</v>
      </c>
      <c r="B219" s="109">
        <v>91750</v>
      </c>
      <c r="C219" s="109">
        <v>91</v>
      </c>
      <c r="D219" s="109" t="s">
        <v>444</v>
      </c>
    </row>
    <row r="220" spans="1:4" x14ac:dyDescent="0.25">
      <c r="A220" s="109">
        <v>77081</v>
      </c>
      <c r="B220" s="109">
        <v>77390</v>
      </c>
      <c r="C220" s="109">
        <v>77</v>
      </c>
      <c r="D220" s="109" t="s">
        <v>445</v>
      </c>
    </row>
    <row r="221" spans="1:4" x14ac:dyDescent="0.25">
      <c r="A221" s="109">
        <v>77082</v>
      </c>
      <c r="B221" s="109">
        <v>77720</v>
      </c>
      <c r="C221" s="109">
        <v>77</v>
      </c>
      <c r="D221" s="109" t="s">
        <v>446</v>
      </c>
    </row>
    <row r="222" spans="1:4" x14ac:dyDescent="0.25">
      <c r="A222" s="109">
        <v>94017</v>
      </c>
      <c r="B222" s="109">
        <v>94500</v>
      </c>
      <c r="C222" s="109">
        <v>94</v>
      </c>
      <c r="D222" s="109" t="s">
        <v>447</v>
      </c>
    </row>
    <row r="223" spans="1:4" x14ac:dyDescent="0.25">
      <c r="A223" s="109">
        <v>91136</v>
      </c>
      <c r="B223" s="109">
        <v>91160</v>
      </c>
      <c r="C223" s="109">
        <v>91</v>
      </c>
      <c r="D223" s="109" t="s">
        <v>448</v>
      </c>
    </row>
    <row r="224" spans="1:4" x14ac:dyDescent="0.25">
      <c r="A224" s="109">
        <v>91137</v>
      </c>
      <c r="B224" s="109">
        <v>91150</v>
      </c>
      <c r="C224" s="109">
        <v>91</v>
      </c>
      <c r="D224" s="109" t="s">
        <v>449</v>
      </c>
    </row>
    <row r="225" spans="1:4" x14ac:dyDescent="0.25">
      <c r="A225" s="109">
        <v>77083</v>
      </c>
      <c r="B225" s="109">
        <v>77420</v>
      </c>
      <c r="C225" s="109">
        <v>77</v>
      </c>
      <c r="D225" s="109" t="s">
        <v>450</v>
      </c>
    </row>
    <row r="226" spans="1:4" x14ac:dyDescent="0.25">
      <c r="A226" s="109">
        <v>77084</v>
      </c>
      <c r="B226" s="109">
        <v>77660</v>
      </c>
      <c r="C226" s="109">
        <v>77</v>
      </c>
      <c r="D226" s="109" t="s">
        <v>451</v>
      </c>
    </row>
    <row r="227" spans="1:4" x14ac:dyDescent="0.25">
      <c r="A227" s="109">
        <v>77085</v>
      </c>
      <c r="B227" s="109">
        <v>77600</v>
      </c>
      <c r="C227" s="109">
        <v>77</v>
      </c>
      <c r="D227" s="109" t="s">
        <v>452</v>
      </c>
    </row>
    <row r="228" spans="1:4" x14ac:dyDescent="0.25">
      <c r="A228" s="109">
        <v>78138</v>
      </c>
      <c r="B228" s="109">
        <v>78570</v>
      </c>
      <c r="C228" s="109">
        <v>78</v>
      </c>
      <c r="D228" s="109" t="s">
        <v>453</v>
      </c>
    </row>
    <row r="229" spans="1:4" x14ac:dyDescent="0.25">
      <c r="A229" s="109">
        <v>78140</v>
      </c>
      <c r="B229" s="109">
        <v>78130</v>
      </c>
      <c r="C229" s="109">
        <v>78</v>
      </c>
      <c r="D229" s="109" t="s">
        <v>454</v>
      </c>
    </row>
    <row r="230" spans="1:4" x14ac:dyDescent="0.25">
      <c r="A230" s="109">
        <v>94018</v>
      </c>
      <c r="B230" s="109">
        <v>94220</v>
      </c>
      <c r="C230" s="109">
        <v>94</v>
      </c>
      <c r="D230" s="109" t="s">
        <v>455</v>
      </c>
    </row>
    <row r="231" spans="1:4" x14ac:dyDescent="0.25">
      <c r="A231" s="109">
        <v>77094</v>
      </c>
      <c r="B231" s="109">
        <v>77410</v>
      </c>
      <c r="C231" s="109">
        <v>77</v>
      </c>
      <c r="D231" s="109" t="s">
        <v>456</v>
      </c>
    </row>
    <row r="232" spans="1:4" x14ac:dyDescent="0.25">
      <c r="A232" s="109">
        <v>95141</v>
      </c>
      <c r="B232" s="109">
        <v>95420</v>
      </c>
      <c r="C232" s="109">
        <v>95</v>
      </c>
      <c r="D232" s="109" t="s">
        <v>457</v>
      </c>
    </row>
    <row r="233" spans="1:4" x14ac:dyDescent="0.25">
      <c r="A233" s="109">
        <v>77095</v>
      </c>
      <c r="B233" s="109">
        <v>77410</v>
      </c>
      <c r="C233" s="109">
        <v>77</v>
      </c>
      <c r="D233" s="109" t="s">
        <v>458</v>
      </c>
    </row>
    <row r="234" spans="1:4" x14ac:dyDescent="0.25">
      <c r="A234" s="109">
        <v>95142</v>
      </c>
      <c r="B234" s="109">
        <v>95750</v>
      </c>
      <c r="C234" s="109">
        <v>95</v>
      </c>
      <c r="D234" s="109" t="s">
        <v>459</v>
      </c>
    </row>
    <row r="235" spans="1:4" x14ac:dyDescent="0.25">
      <c r="A235" s="109">
        <v>77096</v>
      </c>
      <c r="B235" s="109">
        <v>77590</v>
      </c>
      <c r="C235" s="109">
        <v>77</v>
      </c>
      <c r="D235" s="109" t="s">
        <v>460</v>
      </c>
    </row>
    <row r="236" spans="1:4" x14ac:dyDescent="0.25">
      <c r="A236" s="109">
        <v>77097</v>
      </c>
      <c r="B236" s="109">
        <v>77320</v>
      </c>
      <c r="C236" s="109">
        <v>77</v>
      </c>
      <c r="D236" s="109" t="s">
        <v>461</v>
      </c>
    </row>
    <row r="237" spans="1:4" x14ac:dyDescent="0.25">
      <c r="A237" s="109">
        <v>77098</v>
      </c>
      <c r="B237" s="109">
        <v>77370</v>
      </c>
      <c r="C237" s="109">
        <v>77</v>
      </c>
      <c r="D237" s="109" t="s">
        <v>462</v>
      </c>
    </row>
    <row r="238" spans="1:4" x14ac:dyDescent="0.25">
      <c r="A238" s="109">
        <v>78143</v>
      </c>
      <c r="B238" s="109">
        <v>78117</v>
      </c>
      <c r="C238" s="109">
        <v>78</v>
      </c>
      <c r="D238" s="109" t="s">
        <v>463</v>
      </c>
    </row>
    <row r="239" spans="1:4" x14ac:dyDescent="0.25">
      <c r="A239" s="109">
        <v>77099</v>
      </c>
      <c r="B239" s="109">
        <v>77570</v>
      </c>
      <c r="C239" s="109">
        <v>77</v>
      </c>
      <c r="D239" s="109" t="s">
        <v>464</v>
      </c>
    </row>
    <row r="240" spans="1:4" x14ac:dyDescent="0.25">
      <c r="A240" s="109">
        <v>95144</v>
      </c>
      <c r="B240" s="109">
        <v>95190</v>
      </c>
      <c r="C240" s="109">
        <v>95</v>
      </c>
      <c r="D240" s="109" t="s">
        <v>465</v>
      </c>
    </row>
    <row r="241" spans="1:4" x14ac:dyDescent="0.25">
      <c r="A241" s="109">
        <v>92019</v>
      </c>
      <c r="B241" s="109">
        <v>92290</v>
      </c>
      <c r="C241" s="109">
        <v>92</v>
      </c>
      <c r="D241" s="109" t="s">
        <v>466</v>
      </c>
    </row>
    <row r="242" spans="1:4" x14ac:dyDescent="0.25">
      <c r="A242" s="109">
        <v>77101</v>
      </c>
      <c r="B242" s="109">
        <v>77126</v>
      </c>
      <c r="C242" s="109">
        <v>77</v>
      </c>
      <c r="D242" s="109" t="s">
        <v>467</v>
      </c>
    </row>
    <row r="243" spans="1:4" x14ac:dyDescent="0.25">
      <c r="A243" s="109">
        <v>77102</v>
      </c>
      <c r="B243" s="109">
        <v>77167</v>
      </c>
      <c r="C243" s="109">
        <v>77</v>
      </c>
      <c r="D243" s="109" t="s">
        <v>468</v>
      </c>
    </row>
    <row r="244" spans="1:4" x14ac:dyDescent="0.25">
      <c r="A244" s="109">
        <v>91145</v>
      </c>
      <c r="B244" s="109">
        <v>91410</v>
      </c>
      <c r="C244" s="109">
        <v>91</v>
      </c>
      <c r="D244" s="109" t="s">
        <v>469</v>
      </c>
    </row>
    <row r="245" spans="1:4" x14ac:dyDescent="0.25">
      <c r="A245" s="109">
        <v>92020</v>
      </c>
      <c r="B245" s="109">
        <v>92320</v>
      </c>
      <c r="C245" s="109">
        <v>92</v>
      </c>
      <c r="D245" s="109" t="s">
        <v>470</v>
      </c>
    </row>
    <row r="246" spans="1:4" x14ac:dyDescent="0.25">
      <c r="A246" s="109">
        <v>77103</v>
      </c>
      <c r="B246" s="109">
        <v>77820</v>
      </c>
      <c r="C246" s="109">
        <v>77</v>
      </c>
      <c r="D246" s="109" t="s">
        <v>471</v>
      </c>
    </row>
    <row r="247" spans="1:4" x14ac:dyDescent="0.25">
      <c r="A247" s="109">
        <v>78146</v>
      </c>
      <c r="B247" s="109">
        <v>78400</v>
      </c>
      <c r="C247" s="109">
        <v>78</v>
      </c>
      <c r="D247" s="109" t="s">
        <v>472</v>
      </c>
    </row>
    <row r="248" spans="1:4" x14ac:dyDescent="0.25">
      <c r="A248" s="109">
        <v>77104</v>
      </c>
      <c r="B248" s="109">
        <v>77610</v>
      </c>
      <c r="C248" s="109">
        <v>77</v>
      </c>
      <c r="D248" s="109" t="s">
        <v>473</v>
      </c>
    </row>
    <row r="249" spans="1:4" x14ac:dyDescent="0.25">
      <c r="A249" s="109">
        <v>77105</v>
      </c>
      <c r="B249" s="109">
        <v>77124</v>
      </c>
      <c r="C249" s="109">
        <v>77</v>
      </c>
      <c r="D249" s="109" t="s">
        <v>474</v>
      </c>
    </row>
    <row r="250" spans="1:4" x14ac:dyDescent="0.25">
      <c r="A250" s="109">
        <v>77335</v>
      </c>
      <c r="B250" s="109">
        <v>77124</v>
      </c>
      <c r="C250" s="109">
        <v>77</v>
      </c>
      <c r="D250" s="109" t="s">
        <v>475</v>
      </c>
    </row>
    <row r="251" spans="1:4" x14ac:dyDescent="0.25">
      <c r="A251" s="109">
        <v>91148</v>
      </c>
      <c r="B251" s="109">
        <v>91580</v>
      </c>
      <c r="C251" s="109">
        <v>91</v>
      </c>
      <c r="D251" s="109" t="s">
        <v>476</v>
      </c>
    </row>
    <row r="252" spans="1:4" x14ac:dyDescent="0.25">
      <c r="A252" s="109">
        <v>77106</v>
      </c>
      <c r="B252" s="109">
        <v>77169</v>
      </c>
      <c r="C252" s="109">
        <v>77</v>
      </c>
      <c r="D252" s="109" t="s">
        <v>477</v>
      </c>
    </row>
    <row r="253" spans="1:4" x14ac:dyDescent="0.25">
      <c r="A253" s="109">
        <v>78147</v>
      </c>
      <c r="B253" s="109">
        <v>78270</v>
      </c>
      <c r="C253" s="109">
        <v>78</v>
      </c>
      <c r="D253" s="109" t="s">
        <v>478</v>
      </c>
    </row>
    <row r="254" spans="1:4" x14ac:dyDescent="0.25">
      <c r="A254" s="109">
        <v>77107</v>
      </c>
      <c r="B254" s="109">
        <v>77390</v>
      </c>
      <c r="C254" s="109">
        <v>77</v>
      </c>
      <c r="D254" s="109" t="s">
        <v>479</v>
      </c>
    </row>
    <row r="255" spans="1:4" x14ac:dyDescent="0.25">
      <c r="A255" s="109">
        <v>95149</v>
      </c>
      <c r="B255" s="109">
        <v>95270</v>
      </c>
      <c r="C255" s="109">
        <v>95</v>
      </c>
      <c r="D255" s="109" t="s">
        <v>480</v>
      </c>
    </row>
    <row r="256" spans="1:4" x14ac:dyDescent="0.25">
      <c r="A256" s="109">
        <v>95150</v>
      </c>
      <c r="B256" s="109">
        <v>95710</v>
      </c>
      <c r="C256" s="109">
        <v>95</v>
      </c>
      <c r="D256" s="109" t="s">
        <v>481</v>
      </c>
    </row>
    <row r="257" spans="1:4" x14ac:dyDescent="0.25">
      <c r="A257" s="109">
        <v>95151</v>
      </c>
      <c r="B257" s="109">
        <v>95560</v>
      </c>
      <c r="C257" s="109">
        <v>95</v>
      </c>
      <c r="D257" s="109" t="s">
        <v>482</v>
      </c>
    </row>
    <row r="258" spans="1:4" x14ac:dyDescent="0.25">
      <c r="A258" s="109">
        <v>78152</v>
      </c>
      <c r="B258" s="109">
        <v>78450</v>
      </c>
      <c r="C258" s="109">
        <v>78</v>
      </c>
      <c r="D258" s="109" t="s">
        <v>483</v>
      </c>
    </row>
    <row r="259" spans="1:4" x14ac:dyDescent="0.25">
      <c r="A259" s="109">
        <v>92022</v>
      </c>
      <c r="B259" s="109">
        <v>92370</v>
      </c>
      <c r="C259" s="109">
        <v>92</v>
      </c>
      <c r="D259" s="109" t="s">
        <v>484</v>
      </c>
    </row>
    <row r="260" spans="1:4" x14ac:dyDescent="0.25">
      <c r="A260" s="109">
        <v>77108</v>
      </c>
      <c r="B260" s="109">
        <v>77500</v>
      </c>
      <c r="C260" s="109">
        <v>77</v>
      </c>
      <c r="D260" s="109" t="s">
        <v>485</v>
      </c>
    </row>
    <row r="261" spans="1:4" x14ac:dyDescent="0.25">
      <c r="A261" s="109">
        <v>95154</v>
      </c>
      <c r="B261" s="109">
        <v>95380</v>
      </c>
      <c r="C261" s="109">
        <v>95</v>
      </c>
      <c r="D261" s="109" t="s">
        <v>486</v>
      </c>
    </row>
    <row r="262" spans="1:4" x14ac:dyDescent="0.25">
      <c r="A262" s="109">
        <v>94019</v>
      </c>
      <c r="B262" s="109">
        <v>94430</v>
      </c>
      <c r="C262" s="109">
        <v>94</v>
      </c>
      <c r="D262" s="109" t="s">
        <v>487</v>
      </c>
    </row>
    <row r="263" spans="1:4" x14ac:dyDescent="0.25">
      <c r="A263" s="109">
        <v>77109</v>
      </c>
      <c r="B263" s="109">
        <v>77160</v>
      </c>
      <c r="C263" s="109">
        <v>77</v>
      </c>
      <c r="D263" s="109" t="s">
        <v>488</v>
      </c>
    </row>
    <row r="264" spans="1:4" x14ac:dyDescent="0.25">
      <c r="A264" s="109">
        <v>77110</v>
      </c>
      <c r="B264" s="109">
        <v>77570</v>
      </c>
      <c r="C264" s="109">
        <v>77</v>
      </c>
      <c r="D264" s="109" t="s">
        <v>489</v>
      </c>
    </row>
    <row r="265" spans="1:4" x14ac:dyDescent="0.25">
      <c r="A265" s="109">
        <v>91156</v>
      </c>
      <c r="B265" s="109">
        <v>91630</v>
      </c>
      <c r="C265" s="109">
        <v>91</v>
      </c>
      <c r="D265" s="109" t="s">
        <v>490</v>
      </c>
    </row>
    <row r="266" spans="1:4" x14ac:dyDescent="0.25">
      <c r="A266" s="109">
        <v>95157</v>
      </c>
      <c r="B266" s="109">
        <v>95510</v>
      </c>
      <c r="C266" s="109">
        <v>95</v>
      </c>
      <c r="D266" s="109" t="s">
        <v>491</v>
      </c>
    </row>
    <row r="267" spans="1:4" x14ac:dyDescent="0.25">
      <c r="A267" s="109">
        <v>77111</v>
      </c>
      <c r="B267" s="109">
        <v>77700</v>
      </c>
      <c r="C267" s="109">
        <v>77</v>
      </c>
      <c r="D267" s="109" t="s">
        <v>492</v>
      </c>
    </row>
    <row r="268" spans="1:4" x14ac:dyDescent="0.25">
      <c r="A268" s="109">
        <v>91159</v>
      </c>
      <c r="B268" s="109">
        <v>91750</v>
      </c>
      <c r="C268" s="109">
        <v>91</v>
      </c>
      <c r="D268" s="109" t="s">
        <v>493</v>
      </c>
    </row>
    <row r="269" spans="1:4" x14ac:dyDescent="0.25">
      <c r="A269" s="109">
        <v>94021</v>
      </c>
      <c r="B269" s="109">
        <v>94550</v>
      </c>
      <c r="C269" s="109">
        <v>94</v>
      </c>
      <c r="D269" s="109" t="s">
        <v>494</v>
      </c>
    </row>
    <row r="270" spans="1:4" x14ac:dyDescent="0.25">
      <c r="A270" s="109">
        <v>77112</v>
      </c>
      <c r="B270" s="109">
        <v>77760</v>
      </c>
      <c r="C270" s="109">
        <v>77</v>
      </c>
      <c r="D270" s="109" t="s">
        <v>495</v>
      </c>
    </row>
    <row r="271" spans="1:4" x14ac:dyDescent="0.25">
      <c r="A271" s="109">
        <v>78160</v>
      </c>
      <c r="B271" s="109">
        <v>78460</v>
      </c>
      <c r="C271" s="109">
        <v>78</v>
      </c>
      <c r="D271" s="109" t="s">
        <v>496</v>
      </c>
    </row>
    <row r="272" spans="1:4" x14ac:dyDescent="0.25">
      <c r="A272" s="109">
        <v>77113</v>
      </c>
      <c r="B272" s="109">
        <v>77320</v>
      </c>
      <c r="C272" s="109">
        <v>77</v>
      </c>
      <c r="D272" s="109" t="s">
        <v>497</v>
      </c>
    </row>
    <row r="273" spans="1:4" x14ac:dyDescent="0.25">
      <c r="A273" s="109">
        <v>77114</v>
      </c>
      <c r="B273" s="109">
        <v>77173</v>
      </c>
      <c r="C273" s="109">
        <v>77</v>
      </c>
      <c r="D273" s="109" t="s">
        <v>498</v>
      </c>
    </row>
    <row r="274" spans="1:4" x14ac:dyDescent="0.25">
      <c r="A274" s="109">
        <v>77115</v>
      </c>
      <c r="B274" s="109">
        <v>77710</v>
      </c>
      <c r="C274" s="109">
        <v>77</v>
      </c>
      <c r="D274" s="109" t="s">
        <v>499</v>
      </c>
    </row>
    <row r="275" spans="1:4" x14ac:dyDescent="0.25">
      <c r="A275" s="109">
        <v>91161</v>
      </c>
      <c r="B275" s="109">
        <v>91380</v>
      </c>
      <c r="C275" s="109">
        <v>91</v>
      </c>
      <c r="D275" s="109" t="s">
        <v>500</v>
      </c>
    </row>
    <row r="276" spans="1:4" x14ac:dyDescent="0.25">
      <c r="A276" s="109">
        <v>78162</v>
      </c>
      <c r="B276" s="109">
        <v>78460</v>
      </c>
      <c r="C276" s="109">
        <v>78</v>
      </c>
      <c r="D276" s="109" t="s">
        <v>501</v>
      </c>
    </row>
    <row r="277" spans="1:4" x14ac:dyDescent="0.25">
      <c r="A277" s="109">
        <v>77116</v>
      </c>
      <c r="B277" s="109">
        <v>77320</v>
      </c>
      <c r="C277" s="109">
        <v>77</v>
      </c>
      <c r="D277" s="109" t="s">
        <v>502</v>
      </c>
    </row>
    <row r="278" spans="1:4" x14ac:dyDescent="0.25">
      <c r="A278" s="109">
        <v>94022</v>
      </c>
      <c r="B278" s="109">
        <v>94600</v>
      </c>
      <c r="C278" s="109">
        <v>94</v>
      </c>
      <c r="D278" s="109" t="s">
        <v>503</v>
      </c>
    </row>
    <row r="279" spans="1:4" x14ac:dyDescent="0.25">
      <c r="A279" s="109">
        <v>77117</v>
      </c>
      <c r="B279" s="109">
        <v>77730</v>
      </c>
      <c r="C279" s="109">
        <v>77</v>
      </c>
      <c r="D279" s="109" t="s">
        <v>504</v>
      </c>
    </row>
    <row r="280" spans="1:4" x14ac:dyDescent="0.25">
      <c r="A280" s="109">
        <v>78163</v>
      </c>
      <c r="B280" s="109">
        <v>78910</v>
      </c>
      <c r="C280" s="109">
        <v>78</v>
      </c>
      <c r="D280" s="109" t="s">
        <v>505</v>
      </c>
    </row>
    <row r="281" spans="1:4" x14ac:dyDescent="0.25">
      <c r="A281" s="109">
        <v>78164</v>
      </c>
      <c r="B281" s="109">
        <v>78120</v>
      </c>
      <c r="C281" s="109">
        <v>78</v>
      </c>
      <c r="D281" s="109" t="s">
        <v>506</v>
      </c>
    </row>
    <row r="282" spans="1:4" x14ac:dyDescent="0.25">
      <c r="A282" s="109">
        <v>92023</v>
      </c>
      <c r="B282" s="109">
        <v>92140</v>
      </c>
      <c r="C282" s="109">
        <v>92</v>
      </c>
      <c r="D282" s="109" t="s">
        <v>507</v>
      </c>
    </row>
    <row r="283" spans="1:4" x14ac:dyDescent="0.25">
      <c r="A283" s="109">
        <v>77118</v>
      </c>
      <c r="B283" s="109">
        <v>77410</v>
      </c>
      <c r="C283" s="109">
        <v>77</v>
      </c>
      <c r="D283" s="109" t="s">
        <v>508</v>
      </c>
    </row>
    <row r="284" spans="1:4" x14ac:dyDescent="0.25">
      <c r="A284" s="109">
        <v>95166</v>
      </c>
      <c r="B284" s="109">
        <v>95420</v>
      </c>
      <c r="C284" s="109">
        <v>95</v>
      </c>
      <c r="D284" s="109" t="s">
        <v>509</v>
      </c>
    </row>
    <row r="285" spans="1:4" x14ac:dyDescent="0.25">
      <c r="A285" s="109">
        <v>92024</v>
      </c>
      <c r="B285" s="109">
        <v>92110</v>
      </c>
      <c r="C285" s="109">
        <v>92</v>
      </c>
      <c r="D285" s="109" t="s">
        <v>510</v>
      </c>
    </row>
    <row r="286" spans="1:4" x14ac:dyDescent="0.25">
      <c r="A286" s="109">
        <v>93014</v>
      </c>
      <c r="B286" s="109">
        <v>93390</v>
      </c>
      <c r="C286" s="109">
        <v>93</v>
      </c>
      <c r="D286" s="109" t="s">
        <v>511</v>
      </c>
    </row>
    <row r="287" spans="1:4" x14ac:dyDescent="0.25">
      <c r="A287" s="109">
        <v>77119</v>
      </c>
      <c r="B287" s="109">
        <v>77370</v>
      </c>
      <c r="C287" s="109">
        <v>77</v>
      </c>
      <c r="D287" s="109" t="s">
        <v>512</v>
      </c>
    </row>
    <row r="288" spans="1:4" x14ac:dyDescent="0.25">
      <c r="A288" s="109">
        <v>77120</v>
      </c>
      <c r="B288" s="109">
        <v>77440</v>
      </c>
      <c r="C288" s="109">
        <v>77</v>
      </c>
      <c r="D288" s="109" t="s">
        <v>513</v>
      </c>
    </row>
    <row r="289" spans="1:4" x14ac:dyDescent="0.25">
      <c r="A289" s="109">
        <v>78168</v>
      </c>
      <c r="B289" s="109">
        <v>78310</v>
      </c>
      <c r="C289" s="109">
        <v>78</v>
      </c>
      <c r="D289" s="109" t="s">
        <v>514</v>
      </c>
    </row>
    <row r="290" spans="1:4" x14ac:dyDescent="0.25">
      <c r="A290" s="109">
        <v>77121</v>
      </c>
      <c r="B290" s="109">
        <v>77090</v>
      </c>
      <c r="C290" s="109">
        <v>77</v>
      </c>
      <c r="D290" s="109" t="s">
        <v>515</v>
      </c>
    </row>
    <row r="291" spans="1:4" x14ac:dyDescent="0.25">
      <c r="A291" s="109">
        <v>92025</v>
      </c>
      <c r="B291" s="109">
        <v>92700</v>
      </c>
      <c r="C291" s="109">
        <v>92</v>
      </c>
      <c r="D291" s="109" t="s">
        <v>516</v>
      </c>
    </row>
    <row r="292" spans="1:4" x14ac:dyDescent="0.25">
      <c r="A292" s="109">
        <v>77122</v>
      </c>
      <c r="B292" s="109">
        <v>77380</v>
      </c>
      <c r="C292" s="109">
        <v>77</v>
      </c>
      <c r="D292" s="109" t="s">
        <v>517</v>
      </c>
    </row>
    <row r="293" spans="1:4" x14ac:dyDescent="0.25">
      <c r="A293" s="109">
        <v>95169</v>
      </c>
      <c r="B293" s="109">
        <v>95450</v>
      </c>
      <c r="C293" s="109">
        <v>95</v>
      </c>
      <c r="D293" s="109" t="s">
        <v>518</v>
      </c>
    </row>
    <row r="294" spans="1:4" x14ac:dyDescent="0.25">
      <c r="A294" s="109">
        <v>77123</v>
      </c>
      <c r="B294" s="109">
        <v>77290</v>
      </c>
      <c r="C294" s="109">
        <v>77</v>
      </c>
      <c r="D294" s="109" t="s">
        <v>519</v>
      </c>
    </row>
    <row r="295" spans="1:4" x14ac:dyDescent="0.25">
      <c r="A295" s="109">
        <v>77124</v>
      </c>
      <c r="B295" s="109">
        <v>77600</v>
      </c>
      <c r="C295" s="109">
        <v>77</v>
      </c>
      <c r="D295" s="109" t="s">
        <v>520</v>
      </c>
    </row>
    <row r="296" spans="1:4" x14ac:dyDescent="0.25">
      <c r="A296" s="109">
        <v>95170</v>
      </c>
      <c r="B296" s="109">
        <v>95450</v>
      </c>
      <c r="C296" s="109">
        <v>95</v>
      </c>
      <c r="D296" s="109" t="s">
        <v>521</v>
      </c>
    </row>
    <row r="297" spans="1:4" x14ac:dyDescent="0.25">
      <c r="A297" s="109">
        <v>77125</v>
      </c>
      <c r="B297" s="109">
        <v>77450</v>
      </c>
      <c r="C297" s="109">
        <v>77</v>
      </c>
      <c r="D297" s="109" t="s">
        <v>522</v>
      </c>
    </row>
    <row r="298" spans="1:4" x14ac:dyDescent="0.25">
      <c r="A298" s="109">
        <v>78171</v>
      </c>
      <c r="B298" s="109">
        <v>78113</v>
      </c>
      <c r="C298" s="109">
        <v>78</v>
      </c>
      <c r="D298" s="109" t="s">
        <v>523</v>
      </c>
    </row>
    <row r="299" spans="1:4" x14ac:dyDescent="0.25">
      <c r="A299" s="109">
        <v>78172</v>
      </c>
      <c r="B299" s="109">
        <v>78700</v>
      </c>
      <c r="C299" s="109">
        <v>78</v>
      </c>
      <c r="D299" s="109" t="s">
        <v>524</v>
      </c>
    </row>
    <row r="300" spans="1:4" x14ac:dyDescent="0.25">
      <c r="A300" s="109">
        <v>91613</v>
      </c>
      <c r="B300" s="109">
        <v>91740</v>
      </c>
      <c r="C300" s="109">
        <v>91</v>
      </c>
      <c r="D300" s="109" t="s">
        <v>525</v>
      </c>
    </row>
    <row r="301" spans="1:4" x14ac:dyDescent="0.25">
      <c r="A301" s="109">
        <v>77126</v>
      </c>
      <c r="B301" s="109">
        <v>77440</v>
      </c>
      <c r="C301" s="109">
        <v>77</v>
      </c>
      <c r="D301" s="109" t="s">
        <v>526</v>
      </c>
    </row>
    <row r="302" spans="1:4" x14ac:dyDescent="0.25">
      <c r="A302" s="109">
        <v>91174</v>
      </c>
      <c r="B302" s="109">
        <v>91100</v>
      </c>
      <c r="C302" s="109">
        <v>91</v>
      </c>
      <c r="D302" s="109" t="s">
        <v>527</v>
      </c>
    </row>
    <row r="303" spans="1:4" x14ac:dyDescent="0.25">
      <c r="A303" s="109">
        <v>91175</v>
      </c>
      <c r="B303" s="109">
        <v>91410</v>
      </c>
      <c r="C303" s="109">
        <v>91</v>
      </c>
      <c r="D303" s="109" t="s">
        <v>528</v>
      </c>
    </row>
    <row r="304" spans="1:4" x14ac:dyDescent="0.25">
      <c r="A304" s="109">
        <v>95176</v>
      </c>
      <c r="B304" s="109">
        <v>95240</v>
      </c>
      <c r="C304" s="109">
        <v>95</v>
      </c>
      <c r="D304" s="109" t="s">
        <v>529</v>
      </c>
    </row>
    <row r="305" spans="1:4" x14ac:dyDescent="0.25">
      <c r="A305" s="109">
        <v>95177</v>
      </c>
      <c r="B305" s="109">
        <v>95830</v>
      </c>
      <c r="C305" s="109">
        <v>95</v>
      </c>
      <c r="D305" s="109" t="s">
        <v>530</v>
      </c>
    </row>
    <row r="306" spans="1:4" x14ac:dyDescent="0.25">
      <c r="A306" s="109">
        <v>77127</v>
      </c>
      <c r="B306" s="109">
        <v>77170</v>
      </c>
      <c r="C306" s="109">
        <v>77</v>
      </c>
      <c r="D306" s="109" t="s">
        <v>531</v>
      </c>
    </row>
    <row r="307" spans="1:4" x14ac:dyDescent="0.25">
      <c r="A307" s="109">
        <v>93015</v>
      </c>
      <c r="B307" s="109">
        <v>93470</v>
      </c>
      <c r="C307" s="109">
        <v>93</v>
      </c>
      <c r="D307" s="109" t="s">
        <v>532</v>
      </c>
    </row>
    <row r="308" spans="1:4" x14ac:dyDescent="0.25">
      <c r="A308" s="109">
        <v>77128</v>
      </c>
      <c r="B308" s="109">
        <v>77860</v>
      </c>
      <c r="C308" s="109">
        <v>77</v>
      </c>
      <c r="D308" s="109" t="s">
        <v>533</v>
      </c>
    </row>
    <row r="309" spans="1:4" x14ac:dyDescent="0.25">
      <c r="A309" s="109">
        <v>77129</v>
      </c>
      <c r="B309" s="109">
        <v>77840</v>
      </c>
      <c r="C309" s="109">
        <v>77</v>
      </c>
      <c r="D309" s="109" t="s">
        <v>534</v>
      </c>
    </row>
    <row r="310" spans="1:4" x14ac:dyDescent="0.25">
      <c r="A310" s="109">
        <v>77130</v>
      </c>
      <c r="B310" s="109">
        <v>77580</v>
      </c>
      <c r="C310" s="109">
        <v>77</v>
      </c>
      <c r="D310" s="109" t="s">
        <v>535</v>
      </c>
    </row>
    <row r="311" spans="1:4" x14ac:dyDescent="0.25">
      <c r="A311" s="109">
        <v>77131</v>
      </c>
      <c r="B311" s="109">
        <v>77120</v>
      </c>
      <c r="C311" s="109">
        <v>77</v>
      </c>
      <c r="D311" s="109" t="s">
        <v>536</v>
      </c>
    </row>
    <row r="312" spans="1:4" x14ac:dyDescent="0.25">
      <c r="A312" s="109">
        <v>77132</v>
      </c>
      <c r="B312" s="109">
        <v>77700</v>
      </c>
      <c r="C312" s="109">
        <v>77</v>
      </c>
      <c r="D312" s="109" t="s">
        <v>537</v>
      </c>
    </row>
    <row r="313" spans="1:4" x14ac:dyDescent="0.25">
      <c r="A313" s="109">
        <v>91180</v>
      </c>
      <c r="B313" s="109">
        <v>91490</v>
      </c>
      <c r="C313" s="109">
        <v>91</v>
      </c>
      <c r="D313" s="109" t="s">
        <v>538</v>
      </c>
    </row>
    <row r="314" spans="1:4" x14ac:dyDescent="0.25">
      <c r="A314" s="109">
        <v>92026</v>
      </c>
      <c r="B314" s="109">
        <v>92400</v>
      </c>
      <c r="C314" s="109">
        <v>92</v>
      </c>
      <c r="D314" s="109" t="s">
        <v>539</v>
      </c>
    </row>
    <row r="315" spans="1:4" x14ac:dyDescent="0.25">
      <c r="A315" s="109">
        <v>77133</v>
      </c>
      <c r="B315" s="109">
        <v>77126</v>
      </c>
      <c r="C315" s="109">
        <v>77</v>
      </c>
      <c r="D315" s="109" t="s">
        <v>540</v>
      </c>
    </row>
    <row r="316" spans="1:4" x14ac:dyDescent="0.25">
      <c r="A316" s="109">
        <v>95181</v>
      </c>
      <c r="B316" s="109">
        <v>95650</v>
      </c>
      <c r="C316" s="109">
        <v>95</v>
      </c>
      <c r="D316" s="109" t="s">
        <v>541</v>
      </c>
    </row>
    <row r="317" spans="1:4" x14ac:dyDescent="0.25">
      <c r="A317" s="109">
        <v>77134</v>
      </c>
      <c r="B317" s="109">
        <v>77560</v>
      </c>
      <c r="C317" s="109">
        <v>77</v>
      </c>
      <c r="D317" s="109" t="s">
        <v>542</v>
      </c>
    </row>
    <row r="318" spans="1:4" x14ac:dyDescent="0.25">
      <c r="A318" s="109">
        <v>91182</v>
      </c>
      <c r="B318" s="109">
        <v>91080</v>
      </c>
      <c r="C318" s="109">
        <v>91</v>
      </c>
      <c r="D318" s="109" t="s">
        <v>543</v>
      </c>
    </row>
    <row r="319" spans="1:4" x14ac:dyDescent="0.25">
      <c r="A319" s="109">
        <v>95183</v>
      </c>
      <c r="B319" s="109">
        <v>95800</v>
      </c>
      <c r="C319" s="109">
        <v>95</v>
      </c>
      <c r="D319" s="109" t="s">
        <v>544</v>
      </c>
    </row>
    <row r="320" spans="1:4" x14ac:dyDescent="0.25">
      <c r="A320" s="109">
        <v>91184</v>
      </c>
      <c r="B320" s="109">
        <v>91720</v>
      </c>
      <c r="C320" s="109">
        <v>91</v>
      </c>
      <c r="D320" s="109" t="s">
        <v>545</v>
      </c>
    </row>
    <row r="321" spans="1:4" x14ac:dyDescent="0.25">
      <c r="A321" s="109">
        <v>78185</v>
      </c>
      <c r="B321" s="109">
        <v>78790</v>
      </c>
      <c r="C321" s="109">
        <v>78</v>
      </c>
      <c r="D321" s="109" t="s">
        <v>546</v>
      </c>
    </row>
    <row r="322" spans="1:4" x14ac:dyDescent="0.25">
      <c r="A322" s="109">
        <v>77135</v>
      </c>
      <c r="B322" s="109">
        <v>77540</v>
      </c>
      <c r="C322" s="109">
        <v>77</v>
      </c>
      <c r="D322" s="109" t="s">
        <v>547</v>
      </c>
    </row>
    <row r="323" spans="1:4" x14ac:dyDescent="0.25">
      <c r="A323" s="109">
        <v>77136</v>
      </c>
      <c r="B323" s="109">
        <v>77390</v>
      </c>
      <c r="C323" s="109">
        <v>77</v>
      </c>
      <c r="D323" s="109" t="s">
        <v>548</v>
      </c>
    </row>
    <row r="324" spans="1:4" x14ac:dyDescent="0.25">
      <c r="A324" s="109">
        <v>91186</v>
      </c>
      <c r="B324" s="109">
        <v>91680</v>
      </c>
      <c r="C324" s="109">
        <v>91</v>
      </c>
      <c r="D324" s="109" t="s">
        <v>549</v>
      </c>
    </row>
    <row r="325" spans="1:4" x14ac:dyDescent="0.25">
      <c r="A325" s="109">
        <v>77137</v>
      </c>
      <c r="B325" s="109">
        <v>77560</v>
      </c>
      <c r="C325" s="109">
        <v>77</v>
      </c>
      <c r="D325" s="109" t="s">
        <v>550</v>
      </c>
    </row>
    <row r="326" spans="1:4" x14ac:dyDescent="0.25">
      <c r="A326" s="109">
        <v>77138</v>
      </c>
      <c r="B326" s="109">
        <v>77390</v>
      </c>
      <c r="C326" s="109">
        <v>77</v>
      </c>
      <c r="D326" s="109" t="s">
        <v>551</v>
      </c>
    </row>
    <row r="327" spans="1:4" x14ac:dyDescent="0.25">
      <c r="A327" s="109">
        <v>77139</v>
      </c>
      <c r="B327" s="109">
        <v>77181</v>
      </c>
      <c r="C327" s="109">
        <v>77</v>
      </c>
      <c r="D327" s="109" t="s">
        <v>552</v>
      </c>
    </row>
    <row r="328" spans="1:4" x14ac:dyDescent="0.25">
      <c r="A328" s="109">
        <v>77140</v>
      </c>
      <c r="B328" s="109">
        <v>77154</v>
      </c>
      <c r="C328" s="109">
        <v>77</v>
      </c>
      <c r="D328" s="109" t="s">
        <v>553</v>
      </c>
    </row>
    <row r="329" spans="1:4" x14ac:dyDescent="0.25">
      <c r="A329" s="109">
        <v>77141</v>
      </c>
      <c r="B329" s="109">
        <v>77580</v>
      </c>
      <c r="C329" s="109">
        <v>77</v>
      </c>
      <c r="D329" s="109" t="s">
        <v>554</v>
      </c>
    </row>
    <row r="330" spans="1:4" x14ac:dyDescent="0.25">
      <c r="A330" s="109">
        <v>78188</v>
      </c>
      <c r="B330" s="109">
        <v>78270</v>
      </c>
      <c r="C330" s="109">
        <v>78</v>
      </c>
      <c r="D330" s="109" t="s">
        <v>555</v>
      </c>
    </row>
    <row r="331" spans="1:4" x14ac:dyDescent="0.25">
      <c r="A331" s="109">
        <v>77142</v>
      </c>
      <c r="B331" s="109">
        <v>77580</v>
      </c>
      <c r="C331" s="109">
        <v>77</v>
      </c>
      <c r="D331" s="109" t="s">
        <v>556</v>
      </c>
    </row>
    <row r="332" spans="1:4" x14ac:dyDescent="0.25">
      <c r="A332" s="109">
        <v>77143</v>
      </c>
      <c r="B332" s="109">
        <v>77124</v>
      </c>
      <c r="C332" s="109">
        <v>77</v>
      </c>
      <c r="D332" s="109" t="s">
        <v>557</v>
      </c>
    </row>
    <row r="333" spans="1:4" x14ac:dyDescent="0.25">
      <c r="A333" s="109">
        <v>78189</v>
      </c>
      <c r="B333" s="109">
        <v>78121</v>
      </c>
      <c r="C333" s="109">
        <v>78</v>
      </c>
      <c r="D333" s="109" t="s">
        <v>558</v>
      </c>
    </row>
    <row r="334" spans="1:4" x14ac:dyDescent="0.25">
      <c r="A334" s="109">
        <v>94028</v>
      </c>
      <c r="B334" s="109">
        <v>94000</v>
      </c>
      <c r="C334" s="109">
        <v>94</v>
      </c>
      <c r="D334" s="109" t="s">
        <v>559</v>
      </c>
    </row>
    <row r="335" spans="1:4" x14ac:dyDescent="0.25">
      <c r="A335" s="109">
        <v>77144</v>
      </c>
      <c r="B335" s="109">
        <v>77610</v>
      </c>
      <c r="C335" s="109">
        <v>77</v>
      </c>
      <c r="D335" s="109" t="s">
        <v>560</v>
      </c>
    </row>
    <row r="336" spans="1:4" x14ac:dyDescent="0.25">
      <c r="A336" s="109">
        <v>77145</v>
      </c>
      <c r="B336" s="109">
        <v>77390</v>
      </c>
      <c r="C336" s="109">
        <v>77</v>
      </c>
      <c r="D336" s="109" t="s">
        <v>561</v>
      </c>
    </row>
    <row r="337" spans="1:4" x14ac:dyDescent="0.25">
      <c r="A337" s="109">
        <v>77146</v>
      </c>
      <c r="B337" s="109">
        <v>77183</v>
      </c>
      <c r="C337" s="109">
        <v>77</v>
      </c>
      <c r="D337" s="109" t="s">
        <v>562</v>
      </c>
    </row>
    <row r="338" spans="1:4" x14ac:dyDescent="0.25">
      <c r="A338" s="109">
        <v>78190</v>
      </c>
      <c r="B338" s="109">
        <v>78290</v>
      </c>
      <c r="C338" s="109">
        <v>78</v>
      </c>
      <c r="D338" s="109" t="s">
        <v>563</v>
      </c>
    </row>
    <row r="339" spans="1:4" x14ac:dyDescent="0.25">
      <c r="A339" s="109">
        <v>91191</v>
      </c>
      <c r="B339" s="109">
        <v>91560</v>
      </c>
      <c r="C339" s="109">
        <v>91</v>
      </c>
      <c r="D339" s="109" t="s">
        <v>564</v>
      </c>
    </row>
    <row r="340" spans="1:4" x14ac:dyDescent="0.25">
      <c r="A340" s="109">
        <v>77148</v>
      </c>
      <c r="B340" s="109">
        <v>77840</v>
      </c>
      <c r="C340" s="109">
        <v>77</v>
      </c>
      <c r="D340" s="109" t="s">
        <v>565</v>
      </c>
    </row>
    <row r="341" spans="1:4" x14ac:dyDescent="0.25">
      <c r="A341" s="109">
        <v>77149</v>
      </c>
      <c r="B341" s="109">
        <v>77160</v>
      </c>
      <c r="C341" s="109">
        <v>77</v>
      </c>
      <c r="D341" s="109" t="s">
        <v>566</v>
      </c>
    </row>
    <row r="342" spans="1:4" x14ac:dyDescent="0.25">
      <c r="A342" s="109">
        <v>77150</v>
      </c>
      <c r="B342" s="109">
        <v>77165</v>
      </c>
      <c r="C342" s="109">
        <v>77</v>
      </c>
      <c r="D342" s="109" t="s">
        <v>567</v>
      </c>
    </row>
    <row r="343" spans="1:4" x14ac:dyDescent="0.25">
      <c r="A343" s="109">
        <v>77151</v>
      </c>
      <c r="B343" s="109">
        <v>77320</v>
      </c>
      <c r="C343" s="109">
        <v>77</v>
      </c>
      <c r="D343" s="109" t="s">
        <v>568</v>
      </c>
    </row>
    <row r="344" spans="1:4" x14ac:dyDescent="0.25">
      <c r="A344" s="109">
        <v>77152</v>
      </c>
      <c r="B344" s="109">
        <v>77190</v>
      </c>
      <c r="C344" s="109">
        <v>77</v>
      </c>
      <c r="D344" s="109" t="s">
        <v>569</v>
      </c>
    </row>
    <row r="345" spans="1:4" x14ac:dyDescent="0.25">
      <c r="A345" s="109">
        <v>77153</v>
      </c>
      <c r="B345" s="109">
        <v>77230</v>
      </c>
      <c r="C345" s="109">
        <v>77</v>
      </c>
      <c r="D345" s="109" t="s">
        <v>570</v>
      </c>
    </row>
    <row r="346" spans="1:4" x14ac:dyDescent="0.25">
      <c r="A346" s="109">
        <v>78192</v>
      </c>
      <c r="B346" s="109">
        <v>78111</v>
      </c>
      <c r="C346" s="109">
        <v>78</v>
      </c>
      <c r="D346" s="109" t="s">
        <v>571</v>
      </c>
    </row>
    <row r="347" spans="1:4" x14ac:dyDescent="0.25">
      <c r="A347" s="109">
        <v>77154</v>
      </c>
      <c r="B347" s="109">
        <v>77163</v>
      </c>
      <c r="C347" s="109">
        <v>77</v>
      </c>
      <c r="D347" s="109" t="s">
        <v>572</v>
      </c>
    </row>
    <row r="348" spans="1:4" x14ac:dyDescent="0.25">
      <c r="A348" s="109">
        <v>78193</v>
      </c>
      <c r="B348" s="109">
        <v>78720</v>
      </c>
      <c r="C348" s="109">
        <v>78</v>
      </c>
      <c r="D348" s="109" t="s">
        <v>573</v>
      </c>
    </row>
    <row r="349" spans="1:4" x14ac:dyDescent="0.25">
      <c r="A349" s="109">
        <v>77155</v>
      </c>
      <c r="B349" s="109">
        <v>77400</v>
      </c>
      <c r="C349" s="109">
        <v>77</v>
      </c>
      <c r="D349" s="109" t="s">
        <v>574</v>
      </c>
    </row>
    <row r="350" spans="1:4" x14ac:dyDescent="0.25">
      <c r="A350" s="109">
        <v>78194</v>
      </c>
      <c r="B350" s="109">
        <v>78550</v>
      </c>
      <c r="C350" s="109">
        <v>78</v>
      </c>
      <c r="D350" s="109" t="s">
        <v>575</v>
      </c>
    </row>
    <row r="351" spans="1:4" x14ac:dyDescent="0.25">
      <c r="A351" s="109">
        <v>91195</v>
      </c>
      <c r="B351" s="109">
        <v>91490</v>
      </c>
      <c r="C351" s="109">
        <v>91</v>
      </c>
      <c r="D351" s="109" t="s">
        <v>576</v>
      </c>
    </row>
    <row r="352" spans="1:4" x14ac:dyDescent="0.25">
      <c r="A352" s="109">
        <v>77156</v>
      </c>
      <c r="B352" s="109">
        <v>77140</v>
      </c>
      <c r="C352" s="109">
        <v>77</v>
      </c>
      <c r="D352" s="109" t="s">
        <v>577</v>
      </c>
    </row>
    <row r="353" spans="1:4" x14ac:dyDescent="0.25">
      <c r="A353" s="109">
        <v>78196</v>
      </c>
      <c r="B353" s="109">
        <v>78810</v>
      </c>
      <c r="C353" s="109">
        <v>78</v>
      </c>
      <c r="D353" s="109" t="s">
        <v>578</v>
      </c>
    </row>
    <row r="354" spans="1:4" x14ac:dyDescent="0.25">
      <c r="A354" s="109">
        <v>95197</v>
      </c>
      <c r="B354" s="109">
        <v>95170</v>
      </c>
      <c r="C354" s="109">
        <v>95</v>
      </c>
      <c r="D354" s="109" t="s">
        <v>579</v>
      </c>
    </row>
    <row r="355" spans="1:4" x14ac:dyDescent="0.25">
      <c r="A355" s="109">
        <v>91198</v>
      </c>
      <c r="B355" s="109">
        <v>91590</v>
      </c>
      <c r="C355" s="109">
        <v>91</v>
      </c>
      <c r="D355" s="109" t="s">
        <v>580</v>
      </c>
    </row>
    <row r="356" spans="1:4" x14ac:dyDescent="0.25">
      <c r="A356" s="109">
        <v>77157</v>
      </c>
      <c r="B356" s="109">
        <v>77440</v>
      </c>
      <c r="C356" s="109">
        <v>77</v>
      </c>
      <c r="D356" s="109" t="s">
        <v>581</v>
      </c>
    </row>
    <row r="357" spans="1:4" x14ac:dyDescent="0.25">
      <c r="A357" s="109">
        <v>77158</v>
      </c>
      <c r="B357" s="109">
        <v>77940</v>
      </c>
      <c r="C357" s="109">
        <v>77</v>
      </c>
      <c r="D357" s="109" t="s">
        <v>582</v>
      </c>
    </row>
    <row r="358" spans="1:4" x14ac:dyDescent="0.25">
      <c r="A358" s="109">
        <v>95199</v>
      </c>
      <c r="B358" s="109">
        <v>95330</v>
      </c>
      <c r="C358" s="109">
        <v>95</v>
      </c>
      <c r="D358" s="109" t="s">
        <v>583</v>
      </c>
    </row>
    <row r="359" spans="1:4" x14ac:dyDescent="0.25">
      <c r="A359" s="109">
        <v>77159</v>
      </c>
      <c r="B359" s="109">
        <v>77520</v>
      </c>
      <c r="C359" s="109">
        <v>77</v>
      </c>
      <c r="D359" s="109" t="s">
        <v>584</v>
      </c>
    </row>
    <row r="360" spans="1:4" x14ac:dyDescent="0.25">
      <c r="A360" s="109">
        <v>77161</v>
      </c>
      <c r="B360" s="109">
        <v>77130</v>
      </c>
      <c r="C360" s="109">
        <v>77</v>
      </c>
      <c r="D360" s="109" t="s">
        <v>585</v>
      </c>
    </row>
    <row r="361" spans="1:4" x14ac:dyDescent="0.25">
      <c r="A361" s="109">
        <v>77162</v>
      </c>
      <c r="B361" s="109">
        <v>77510</v>
      </c>
      <c r="C361" s="109">
        <v>77</v>
      </c>
      <c r="D361" s="109" t="s">
        <v>586</v>
      </c>
    </row>
    <row r="362" spans="1:4" x14ac:dyDescent="0.25">
      <c r="A362" s="109">
        <v>91200</v>
      </c>
      <c r="B362" s="109">
        <v>91410</v>
      </c>
      <c r="C362" s="109">
        <v>91</v>
      </c>
      <c r="D362" s="109" t="s">
        <v>587</v>
      </c>
    </row>
    <row r="363" spans="1:4" x14ac:dyDescent="0.25">
      <c r="A363" s="109">
        <v>77163</v>
      </c>
      <c r="B363" s="109">
        <v>77139</v>
      </c>
      <c r="C363" s="109">
        <v>77</v>
      </c>
      <c r="D363" s="109" t="s">
        <v>588</v>
      </c>
    </row>
    <row r="364" spans="1:4" x14ac:dyDescent="0.25">
      <c r="A364" s="109">
        <v>93029</v>
      </c>
      <c r="B364" s="109">
        <v>93700</v>
      </c>
      <c r="C364" s="109">
        <v>93</v>
      </c>
      <c r="D364" s="109" t="s">
        <v>589</v>
      </c>
    </row>
    <row r="365" spans="1:4" x14ac:dyDescent="0.25">
      <c r="A365" s="109">
        <v>91201</v>
      </c>
      <c r="B365" s="109">
        <v>91210</v>
      </c>
      <c r="C365" s="109">
        <v>91</v>
      </c>
      <c r="D365" s="109" t="s">
        <v>590</v>
      </c>
    </row>
    <row r="366" spans="1:4" x14ac:dyDescent="0.25">
      <c r="A366" s="109">
        <v>78202</v>
      </c>
      <c r="B366" s="109">
        <v>78440</v>
      </c>
      <c r="C366" s="109">
        <v>78</v>
      </c>
      <c r="D366" s="109" t="s">
        <v>591</v>
      </c>
    </row>
    <row r="367" spans="1:4" x14ac:dyDescent="0.25">
      <c r="A367" s="109">
        <v>93030</v>
      </c>
      <c r="B367" s="109">
        <v>93440</v>
      </c>
      <c r="C367" s="109">
        <v>93</v>
      </c>
      <c r="D367" s="109" t="s">
        <v>592</v>
      </c>
    </row>
    <row r="368" spans="1:4" x14ac:dyDescent="0.25">
      <c r="A368" s="109">
        <v>95203</v>
      </c>
      <c r="B368" s="109">
        <v>95600</v>
      </c>
      <c r="C368" s="109">
        <v>95</v>
      </c>
      <c r="D368" s="109" t="s">
        <v>593</v>
      </c>
    </row>
    <row r="369" spans="1:4" x14ac:dyDescent="0.25">
      <c r="A369" s="109">
        <v>91204</v>
      </c>
      <c r="B369" s="109">
        <v>91540</v>
      </c>
      <c r="C369" s="109">
        <v>91</v>
      </c>
      <c r="D369" s="109" t="s">
        <v>594</v>
      </c>
    </row>
    <row r="370" spans="1:4" x14ac:dyDescent="0.25">
      <c r="A370" s="109">
        <v>77164</v>
      </c>
      <c r="B370" s="109">
        <v>77830</v>
      </c>
      <c r="C370" s="109">
        <v>77</v>
      </c>
      <c r="D370" s="109" t="s">
        <v>595</v>
      </c>
    </row>
    <row r="371" spans="1:4" x14ac:dyDescent="0.25">
      <c r="A371" s="109">
        <v>95205</v>
      </c>
      <c r="B371" s="109">
        <v>95440</v>
      </c>
      <c r="C371" s="109">
        <v>95</v>
      </c>
      <c r="D371" s="109" t="s">
        <v>596</v>
      </c>
    </row>
    <row r="372" spans="1:4" x14ac:dyDescent="0.25">
      <c r="A372" s="109">
        <v>78206</v>
      </c>
      <c r="B372" s="109">
        <v>78920</v>
      </c>
      <c r="C372" s="109">
        <v>78</v>
      </c>
      <c r="D372" s="109" t="s">
        <v>597</v>
      </c>
    </row>
    <row r="373" spans="1:4" x14ac:dyDescent="0.25">
      <c r="A373" s="109">
        <v>77166</v>
      </c>
      <c r="B373" s="109">
        <v>77250</v>
      </c>
      <c r="C373" s="109">
        <v>77</v>
      </c>
      <c r="D373" s="109" t="s">
        <v>598</v>
      </c>
    </row>
    <row r="374" spans="1:4" x14ac:dyDescent="0.25">
      <c r="A374" s="109">
        <v>77167</v>
      </c>
      <c r="B374" s="109">
        <v>77126</v>
      </c>
      <c r="C374" s="109">
        <v>77</v>
      </c>
      <c r="D374" s="109" t="s">
        <v>599</v>
      </c>
    </row>
    <row r="375" spans="1:4" x14ac:dyDescent="0.25">
      <c r="A375" s="109">
        <v>91207</v>
      </c>
      <c r="B375" s="109">
        <v>91520</v>
      </c>
      <c r="C375" s="109">
        <v>91</v>
      </c>
      <c r="D375" s="109" t="s">
        <v>600</v>
      </c>
    </row>
    <row r="376" spans="1:4" x14ac:dyDescent="0.25">
      <c r="A376" s="109">
        <v>77168</v>
      </c>
      <c r="B376" s="109">
        <v>77620</v>
      </c>
      <c r="C376" s="109">
        <v>77</v>
      </c>
      <c r="D376" s="109" t="s">
        <v>601</v>
      </c>
    </row>
    <row r="377" spans="1:4" x14ac:dyDescent="0.25">
      <c r="A377" s="109">
        <v>78208</v>
      </c>
      <c r="B377" s="109">
        <v>78990</v>
      </c>
      <c r="C377" s="109">
        <v>78</v>
      </c>
      <c r="D377" s="109" t="s">
        <v>602</v>
      </c>
    </row>
    <row r="378" spans="1:4" x14ac:dyDescent="0.25">
      <c r="A378" s="109">
        <v>78209</v>
      </c>
      <c r="B378" s="109">
        <v>78125</v>
      </c>
      <c r="C378" s="109">
        <v>78</v>
      </c>
      <c r="D378" s="109" t="s">
        <v>603</v>
      </c>
    </row>
    <row r="379" spans="1:4" x14ac:dyDescent="0.25">
      <c r="A379" s="109">
        <v>77169</v>
      </c>
      <c r="B379" s="109">
        <v>77184</v>
      </c>
      <c r="C379" s="109">
        <v>77</v>
      </c>
      <c r="D379" s="109" t="s">
        <v>604</v>
      </c>
    </row>
    <row r="380" spans="1:4" x14ac:dyDescent="0.25">
      <c r="A380" s="109">
        <v>95210</v>
      </c>
      <c r="B380" s="109">
        <v>95880</v>
      </c>
      <c r="C380" s="109">
        <v>95</v>
      </c>
      <c r="D380" s="109" t="s">
        <v>605</v>
      </c>
    </row>
    <row r="381" spans="1:4" x14ac:dyDescent="0.25">
      <c r="A381" s="109">
        <v>95211</v>
      </c>
      <c r="B381" s="109">
        <v>95300</v>
      </c>
      <c r="C381" s="109">
        <v>95</v>
      </c>
      <c r="D381" s="109" t="s">
        <v>606</v>
      </c>
    </row>
    <row r="382" spans="1:4" x14ac:dyDescent="0.25">
      <c r="A382" s="109">
        <v>95212</v>
      </c>
      <c r="B382" s="109">
        <v>95380</v>
      </c>
      <c r="C382" s="109">
        <v>95</v>
      </c>
      <c r="D382" s="109" t="s">
        <v>607</v>
      </c>
    </row>
    <row r="383" spans="1:4" x14ac:dyDescent="0.25">
      <c r="A383" s="109">
        <v>95213</v>
      </c>
      <c r="B383" s="109">
        <v>95810</v>
      </c>
      <c r="C383" s="109">
        <v>95</v>
      </c>
      <c r="D383" s="109" t="s">
        <v>608</v>
      </c>
    </row>
    <row r="384" spans="1:4" x14ac:dyDescent="0.25">
      <c r="A384" s="109">
        <v>95214</v>
      </c>
      <c r="B384" s="109">
        <v>95270</v>
      </c>
      <c r="C384" s="109">
        <v>95</v>
      </c>
      <c r="D384" s="109" t="s">
        <v>609</v>
      </c>
    </row>
    <row r="385" spans="1:4" x14ac:dyDescent="0.25">
      <c r="A385" s="109">
        <v>91215</v>
      </c>
      <c r="B385" s="109">
        <v>91860</v>
      </c>
      <c r="C385" s="109">
        <v>91</v>
      </c>
      <c r="D385" s="109" t="s">
        <v>610</v>
      </c>
    </row>
    <row r="386" spans="1:4" x14ac:dyDescent="0.25">
      <c r="A386" s="109">
        <v>91216</v>
      </c>
      <c r="B386" s="109">
        <v>91360</v>
      </c>
      <c r="C386" s="109">
        <v>91</v>
      </c>
      <c r="D386" s="109" t="s">
        <v>611</v>
      </c>
    </row>
    <row r="387" spans="1:4" x14ac:dyDescent="0.25">
      <c r="A387" s="109">
        <v>93031</v>
      </c>
      <c r="B387" s="109">
        <v>93800</v>
      </c>
      <c r="C387" s="109">
        <v>93</v>
      </c>
      <c r="D387" s="109" t="s">
        <v>612</v>
      </c>
    </row>
    <row r="388" spans="1:4" x14ac:dyDescent="0.25">
      <c r="A388" s="109">
        <v>77170</v>
      </c>
      <c r="B388" s="109">
        <v>77250</v>
      </c>
      <c r="C388" s="109">
        <v>77</v>
      </c>
      <c r="D388" s="109" t="s">
        <v>613</v>
      </c>
    </row>
    <row r="389" spans="1:4" x14ac:dyDescent="0.25">
      <c r="A389" s="109">
        <v>78217</v>
      </c>
      <c r="B389" s="109">
        <v>78680</v>
      </c>
      <c r="C389" s="109">
        <v>78</v>
      </c>
      <c r="D389" s="109" t="s">
        <v>614</v>
      </c>
    </row>
    <row r="390" spans="1:4" x14ac:dyDescent="0.25">
      <c r="A390" s="109">
        <v>95218</v>
      </c>
      <c r="B390" s="109">
        <v>95610</v>
      </c>
      <c r="C390" s="109">
        <v>95</v>
      </c>
      <c r="D390" s="109" t="s">
        <v>615</v>
      </c>
    </row>
    <row r="391" spans="1:4" x14ac:dyDescent="0.25">
      <c r="A391" s="109">
        <v>95219</v>
      </c>
      <c r="B391" s="109">
        <v>95120</v>
      </c>
      <c r="C391" s="109">
        <v>95</v>
      </c>
      <c r="D391" s="109" t="s">
        <v>616</v>
      </c>
    </row>
    <row r="392" spans="1:4" x14ac:dyDescent="0.25">
      <c r="A392" s="109">
        <v>77171</v>
      </c>
      <c r="B392" s="109">
        <v>77450</v>
      </c>
      <c r="C392" s="109">
        <v>77</v>
      </c>
      <c r="D392" s="109" t="s">
        <v>617</v>
      </c>
    </row>
    <row r="393" spans="1:4" x14ac:dyDescent="0.25">
      <c r="A393" s="109">
        <v>77172</v>
      </c>
      <c r="B393" s="109">
        <v>77940</v>
      </c>
      <c r="C393" s="109">
        <v>77</v>
      </c>
      <c r="D393" s="109" t="s">
        <v>618</v>
      </c>
    </row>
    <row r="394" spans="1:4" x14ac:dyDescent="0.25">
      <c r="A394" s="109">
        <v>91222</v>
      </c>
      <c r="B394" s="109">
        <v>91660</v>
      </c>
      <c r="C394" s="109">
        <v>91</v>
      </c>
      <c r="D394" s="109" t="s">
        <v>619</v>
      </c>
    </row>
    <row r="395" spans="1:4" x14ac:dyDescent="0.25">
      <c r="A395" s="109">
        <v>91223</v>
      </c>
      <c r="B395" s="109">
        <v>91150</v>
      </c>
      <c r="C395" s="109">
        <v>91</v>
      </c>
      <c r="D395" s="109" t="s">
        <v>620</v>
      </c>
    </row>
    <row r="396" spans="1:4" x14ac:dyDescent="0.25">
      <c r="A396" s="109">
        <v>91225</v>
      </c>
      <c r="B396" s="109">
        <v>91450</v>
      </c>
      <c r="C396" s="109">
        <v>91</v>
      </c>
      <c r="D396" s="109" t="s">
        <v>621</v>
      </c>
    </row>
    <row r="397" spans="1:4" x14ac:dyDescent="0.25">
      <c r="A397" s="109">
        <v>91226</v>
      </c>
      <c r="B397" s="109">
        <v>91580</v>
      </c>
      <c r="C397" s="109">
        <v>91</v>
      </c>
      <c r="D397" s="109" t="s">
        <v>622</v>
      </c>
    </row>
    <row r="398" spans="1:4" x14ac:dyDescent="0.25">
      <c r="A398" s="109">
        <v>77173</v>
      </c>
      <c r="B398" s="109">
        <v>77139</v>
      </c>
      <c r="C398" s="109">
        <v>77</v>
      </c>
      <c r="D398" s="109" t="s">
        <v>623</v>
      </c>
    </row>
    <row r="399" spans="1:4" x14ac:dyDescent="0.25">
      <c r="A399" s="109">
        <v>78227</v>
      </c>
      <c r="B399" s="109">
        <v>78740</v>
      </c>
      <c r="C399" s="109">
        <v>78</v>
      </c>
      <c r="D399" s="109" t="s">
        <v>624</v>
      </c>
    </row>
    <row r="400" spans="1:4" x14ac:dyDescent="0.25">
      <c r="A400" s="109">
        <v>77174</v>
      </c>
      <c r="B400" s="109">
        <v>77157</v>
      </c>
      <c r="C400" s="109">
        <v>77</v>
      </c>
      <c r="D400" s="109" t="s">
        <v>625</v>
      </c>
    </row>
    <row r="401" spans="1:4" x14ac:dyDescent="0.25">
      <c r="A401" s="109">
        <v>91228</v>
      </c>
      <c r="B401" s="109">
        <v>91000</v>
      </c>
      <c r="C401" s="109">
        <v>91</v>
      </c>
      <c r="D401" s="109" t="s">
        <v>626</v>
      </c>
    </row>
    <row r="402" spans="1:4" x14ac:dyDescent="0.25">
      <c r="A402" s="109">
        <v>77175</v>
      </c>
      <c r="B402" s="109">
        <v>77166</v>
      </c>
      <c r="C402" s="109">
        <v>77</v>
      </c>
      <c r="D402" s="109" t="s">
        <v>627</v>
      </c>
    </row>
    <row r="403" spans="1:4" x14ac:dyDescent="0.25">
      <c r="A403" s="109">
        <v>95229</v>
      </c>
      <c r="B403" s="109">
        <v>95460</v>
      </c>
      <c r="C403" s="109">
        <v>95</v>
      </c>
      <c r="D403" s="109" t="s">
        <v>628</v>
      </c>
    </row>
    <row r="404" spans="1:4" x14ac:dyDescent="0.25">
      <c r="A404" s="109">
        <v>77176</v>
      </c>
      <c r="B404" s="109">
        <v>77515</v>
      </c>
      <c r="C404" s="109">
        <v>77</v>
      </c>
      <c r="D404" s="109" t="s">
        <v>629</v>
      </c>
    </row>
    <row r="405" spans="1:4" x14ac:dyDescent="0.25">
      <c r="A405" s="109">
        <v>77177</v>
      </c>
      <c r="B405" s="109">
        <v>77220</v>
      </c>
      <c r="C405" s="109">
        <v>77</v>
      </c>
      <c r="D405" s="109" t="s">
        <v>630</v>
      </c>
    </row>
    <row r="406" spans="1:4" x14ac:dyDescent="0.25">
      <c r="A406" s="109">
        <v>78231</v>
      </c>
      <c r="B406" s="109">
        <v>78200</v>
      </c>
      <c r="C406" s="109">
        <v>78</v>
      </c>
      <c r="D406" s="109" t="s">
        <v>631</v>
      </c>
    </row>
    <row r="407" spans="1:4" x14ac:dyDescent="0.25">
      <c r="A407" s="109">
        <v>77178</v>
      </c>
      <c r="B407" s="109">
        <v>77167</v>
      </c>
      <c r="C407" s="109">
        <v>77</v>
      </c>
      <c r="D407" s="109" t="s">
        <v>632</v>
      </c>
    </row>
    <row r="408" spans="1:4" x14ac:dyDescent="0.25">
      <c r="A408" s="109">
        <v>77179</v>
      </c>
      <c r="B408" s="109">
        <v>77133</v>
      </c>
      <c r="C408" s="109">
        <v>77</v>
      </c>
      <c r="D408" s="109" t="s">
        <v>633</v>
      </c>
    </row>
    <row r="409" spans="1:4" x14ac:dyDescent="0.25">
      <c r="A409" s="109">
        <v>77180</v>
      </c>
      <c r="B409" s="109">
        <v>77150</v>
      </c>
      <c r="C409" s="109">
        <v>77</v>
      </c>
      <c r="D409" s="109" t="s">
        <v>634</v>
      </c>
    </row>
    <row r="410" spans="1:4" x14ac:dyDescent="0.25">
      <c r="A410" s="109">
        <v>77181</v>
      </c>
      <c r="B410" s="109">
        <v>77164</v>
      </c>
      <c r="C410" s="109">
        <v>77</v>
      </c>
      <c r="D410" s="109" t="s">
        <v>635</v>
      </c>
    </row>
    <row r="411" spans="1:4" x14ac:dyDescent="0.25">
      <c r="A411" s="109">
        <v>78233</v>
      </c>
      <c r="B411" s="109">
        <v>78810</v>
      </c>
      <c r="C411" s="109">
        <v>78</v>
      </c>
      <c r="D411" s="109" t="s">
        <v>636</v>
      </c>
    </row>
    <row r="412" spans="1:4" x14ac:dyDescent="0.25">
      <c r="A412" s="109">
        <v>78234</v>
      </c>
      <c r="B412" s="109">
        <v>78200</v>
      </c>
      <c r="C412" s="109">
        <v>78</v>
      </c>
      <c r="D412" s="109" t="s">
        <v>637</v>
      </c>
    </row>
    <row r="413" spans="1:4" x14ac:dyDescent="0.25">
      <c r="A413" s="109">
        <v>77184</v>
      </c>
      <c r="B413" s="109">
        <v>77940</v>
      </c>
      <c r="C413" s="109">
        <v>77</v>
      </c>
      <c r="D413" s="109" t="s">
        <v>638</v>
      </c>
    </row>
    <row r="414" spans="1:4" x14ac:dyDescent="0.25">
      <c r="A414" s="109">
        <v>77185</v>
      </c>
      <c r="B414" s="109">
        <v>77930</v>
      </c>
      <c r="C414" s="109">
        <v>77</v>
      </c>
      <c r="D414" s="109" t="s">
        <v>639</v>
      </c>
    </row>
    <row r="415" spans="1:4" x14ac:dyDescent="0.25">
      <c r="A415" s="109">
        <v>91235</v>
      </c>
      <c r="B415" s="109">
        <v>91700</v>
      </c>
      <c r="C415" s="109">
        <v>91</v>
      </c>
      <c r="D415" s="109" t="s">
        <v>640</v>
      </c>
    </row>
    <row r="416" spans="1:4" x14ac:dyDescent="0.25">
      <c r="A416" s="109">
        <v>78236</v>
      </c>
      <c r="B416" s="109">
        <v>78910</v>
      </c>
      <c r="C416" s="109">
        <v>78</v>
      </c>
      <c r="D416" s="109" t="s">
        <v>641</v>
      </c>
    </row>
    <row r="417" spans="1:4" x14ac:dyDescent="0.25">
      <c r="A417" s="109">
        <v>78237</v>
      </c>
      <c r="B417" s="109">
        <v>78790</v>
      </c>
      <c r="C417" s="109">
        <v>78</v>
      </c>
      <c r="D417" s="109" t="s">
        <v>642</v>
      </c>
    </row>
    <row r="418" spans="1:4" x14ac:dyDescent="0.25">
      <c r="A418" s="109">
        <v>78238</v>
      </c>
      <c r="B418" s="109">
        <v>78410</v>
      </c>
      <c r="C418" s="109">
        <v>78</v>
      </c>
      <c r="D418" s="109" t="s">
        <v>643</v>
      </c>
    </row>
    <row r="419" spans="1:4" x14ac:dyDescent="0.25">
      <c r="A419" s="109">
        <v>78239</v>
      </c>
      <c r="B419" s="109">
        <v>78520</v>
      </c>
      <c r="C419" s="109">
        <v>78</v>
      </c>
      <c r="D419" s="109" t="s">
        <v>644</v>
      </c>
    </row>
    <row r="420" spans="1:4" x14ac:dyDescent="0.25">
      <c r="A420" s="109">
        <v>77186</v>
      </c>
      <c r="B420" s="109">
        <v>77300</v>
      </c>
      <c r="C420" s="109">
        <v>77</v>
      </c>
      <c r="D420" s="109" t="s">
        <v>645</v>
      </c>
    </row>
    <row r="421" spans="1:4" x14ac:dyDescent="0.25">
      <c r="A421" s="109">
        <v>77187</v>
      </c>
      <c r="B421" s="109">
        <v>77480</v>
      </c>
      <c r="C421" s="109">
        <v>77</v>
      </c>
      <c r="D421" s="109" t="s">
        <v>646</v>
      </c>
    </row>
    <row r="422" spans="1:4" x14ac:dyDescent="0.25">
      <c r="A422" s="109">
        <v>91240</v>
      </c>
      <c r="B422" s="109">
        <v>91690</v>
      </c>
      <c r="C422" s="109">
        <v>91</v>
      </c>
      <c r="D422" s="109" t="s">
        <v>647</v>
      </c>
    </row>
    <row r="423" spans="1:4" x14ac:dyDescent="0.25">
      <c r="A423" s="109">
        <v>77188</v>
      </c>
      <c r="B423" s="109">
        <v>77590</v>
      </c>
      <c r="C423" s="109">
        <v>77</v>
      </c>
      <c r="D423" s="109" t="s">
        <v>648</v>
      </c>
    </row>
    <row r="424" spans="1:4" x14ac:dyDescent="0.25">
      <c r="A424" s="109">
        <v>77190</v>
      </c>
      <c r="B424" s="109">
        <v>77370</v>
      </c>
      <c r="C424" s="109">
        <v>77</v>
      </c>
      <c r="D424" s="109" t="s">
        <v>649</v>
      </c>
    </row>
    <row r="425" spans="1:4" x14ac:dyDescent="0.25">
      <c r="A425" s="109">
        <v>77191</v>
      </c>
      <c r="B425" s="109">
        <v>77370</v>
      </c>
      <c r="C425" s="109">
        <v>77</v>
      </c>
      <c r="D425" s="109" t="s">
        <v>650</v>
      </c>
    </row>
    <row r="426" spans="1:4" x14ac:dyDescent="0.25">
      <c r="A426" s="109">
        <v>92032</v>
      </c>
      <c r="B426" s="109">
        <v>92260</v>
      </c>
      <c r="C426" s="109">
        <v>92</v>
      </c>
      <c r="D426" s="109" t="s">
        <v>651</v>
      </c>
    </row>
    <row r="427" spans="1:4" x14ac:dyDescent="0.25">
      <c r="A427" s="109">
        <v>95241</v>
      </c>
      <c r="B427" s="109">
        <v>95190</v>
      </c>
      <c r="C427" s="109">
        <v>95</v>
      </c>
      <c r="D427" s="109" t="s">
        <v>652</v>
      </c>
    </row>
    <row r="428" spans="1:4" x14ac:dyDescent="0.25">
      <c r="A428" s="109">
        <v>78242</v>
      </c>
      <c r="B428" s="109">
        <v>78330</v>
      </c>
      <c r="C428" s="109">
        <v>78</v>
      </c>
      <c r="D428" s="109" t="s">
        <v>653</v>
      </c>
    </row>
    <row r="429" spans="1:4" x14ac:dyDescent="0.25">
      <c r="A429" s="109">
        <v>91243</v>
      </c>
      <c r="B429" s="109">
        <v>91640</v>
      </c>
      <c r="C429" s="109">
        <v>91</v>
      </c>
      <c r="D429" s="109" t="s">
        <v>654</v>
      </c>
    </row>
    <row r="430" spans="1:4" x14ac:dyDescent="0.25">
      <c r="A430" s="109">
        <v>91244</v>
      </c>
      <c r="B430" s="109">
        <v>91540</v>
      </c>
      <c r="C430" s="109">
        <v>91</v>
      </c>
      <c r="D430" s="109" t="s">
        <v>655</v>
      </c>
    </row>
    <row r="431" spans="1:4" x14ac:dyDescent="0.25">
      <c r="A431" s="109">
        <v>78245</v>
      </c>
      <c r="B431" s="109">
        <v>78200</v>
      </c>
      <c r="C431" s="109">
        <v>78</v>
      </c>
      <c r="D431" s="109" t="s">
        <v>656</v>
      </c>
    </row>
    <row r="432" spans="1:4" x14ac:dyDescent="0.25">
      <c r="A432" s="109">
        <v>78246</v>
      </c>
      <c r="B432" s="109">
        <v>78440</v>
      </c>
      <c r="C432" s="109">
        <v>78</v>
      </c>
      <c r="D432" s="109" t="s">
        <v>657</v>
      </c>
    </row>
    <row r="433" spans="1:4" x14ac:dyDescent="0.25">
      <c r="A433" s="109">
        <v>94033</v>
      </c>
      <c r="B433" s="109">
        <v>94120</v>
      </c>
      <c r="C433" s="109">
        <v>94</v>
      </c>
      <c r="D433" s="109" t="s">
        <v>658</v>
      </c>
    </row>
    <row r="434" spans="1:4" x14ac:dyDescent="0.25">
      <c r="A434" s="109">
        <v>77192</v>
      </c>
      <c r="B434" s="109">
        <v>77610</v>
      </c>
      <c r="C434" s="109">
        <v>77</v>
      </c>
      <c r="D434" s="109" t="s">
        <v>659</v>
      </c>
    </row>
    <row r="435" spans="1:4" x14ac:dyDescent="0.25">
      <c r="A435" s="109">
        <v>77193</v>
      </c>
      <c r="B435" s="109">
        <v>77165</v>
      </c>
      <c r="C435" s="109">
        <v>77</v>
      </c>
      <c r="D435" s="109" t="s">
        <v>660</v>
      </c>
    </row>
    <row r="436" spans="1:4" x14ac:dyDescent="0.25">
      <c r="A436" s="109">
        <v>77194</v>
      </c>
      <c r="B436" s="109">
        <v>77130</v>
      </c>
      <c r="C436" s="109">
        <v>77</v>
      </c>
      <c r="D436" s="109" t="s">
        <v>661</v>
      </c>
    </row>
    <row r="437" spans="1:4" x14ac:dyDescent="0.25">
      <c r="A437" s="109">
        <v>91249</v>
      </c>
      <c r="B437" s="109">
        <v>91470</v>
      </c>
      <c r="C437" s="109">
        <v>91</v>
      </c>
      <c r="D437" s="109" t="s">
        <v>662</v>
      </c>
    </row>
    <row r="438" spans="1:4" x14ac:dyDescent="0.25">
      <c r="A438" s="109">
        <v>95250</v>
      </c>
      <c r="B438" s="109">
        <v>95470</v>
      </c>
      <c r="C438" s="109">
        <v>95</v>
      </c>
      <c r="D438" s="109" t="s">
        <v>663</v>
      </c>
    </row>
    <row r="439" spans="1:4" x14ac:dyDescent="0.25">
      <c r="A439" s="109">
        <v>77195</v>
      </c>
      <c r="B439" s="109">
        <v>77390</v>
      </c>
      <c r="C439" s="109">
        <v>77</v>
      </c>
      <c r="D439" s="109" t="s">
        <v>664</v>
      </c>
    </row>
    <row r="440" spans="1:4" x14ac:dyDescent="0.25">
      <c r="A440" s="109">
        <v>78251</v>
      </c>
      <c r="B440" s="109">
        <v>78112</v>
      </c>
      <c r="C440" s="109">
        <v>78</v>
      </c>
      <c r="D440" s="109" t="s">
        <v>665</v>
      </c>
    </row>
    <row r="441" spans="1:4" x14ac:dyDescent="0.25">
      <c r="A441" s="109">
        <v>95252</v>
      </c>
      <c r="B441" s="109">
        <v>95130</v>
      </c>
      <c r="C441" s="109">
        <v>95</v>
      </c>
      <c r="D441" s="109" t="s">
        <v>666</v>
      </c>
    </row>
    <row r="442" spans="1:4" x14ac:dyDescent="0.25">
      <c r="A442" s="109">
        <v>95253</v>
      </c>
      <c r="B442" s="109">
        <v>95450</v>
      </c>
      <c r="C442" s="109">
        <v>95</v>
      </c>
      <c r="D442" s="109" t="s">
        <v>667</v>
      </c>
    </row>
    <row r="443" spans="1:4" x14ac:dyDescent="0.25">
      <c r="A443" s="109">
        <v>95254</v>
      </c>
      <c r="B443" s="109">
        <v>95830</v>
      </c>
      <c r="C443" s="109">
        <v>95</v>
      </c>
      <c r="D443" s="109" t="s">
        <v>668</v>
      </c>
    </row>
    <row r="444" spans="1:4" x14ac:dyDescent="0.25">
      <c r="A444" s="109">
        <v>78255</v>
      </c>
      <c r="B444" s="109">
        <v>78840</v>
      </c>
      <c r="C444" s="109">
        <v>78</v>
      </c>
      <c r="D444" s="109" t="s">
        <v>669</v>
      </c>
    </row>
    <row r="445" spans="1:4" x14ac:dyDescent="0.25">
      <c r="A445" s="109">
        <v>95256</v>
      </c>
      <c r="B445" s="109">
        <v>95740</v>
      </c>
      <c r="C445" s="109">
        <v>95</v>
      </c>
      <c r="D445" s="109" t="s">
        <v>670</v>
      </c>
    </row>
    <row r="446" spans="1:4" x14ac:dyDescent="0.25">
      <c r="A446" s="109">
        <v>94034</v>
      </c>
      <c r="B446" s="109">
        <v>94260</v>
      </c>
      <c r="C446" s="109">
        <v>94</v>
      </c>
      <c r="D446" s="109" t="s">
        <v>671</v>
      </c>
    </row>
    <row r="447" spans="1:4" x14ac:dyDescent="0.25">
      <c r="A447" s="109">
        <v>77196</v>
      </c>
      <c r="B447" s="109">
        <v>77410</v>
      </c>
      <c r="C447" s="109">
        <v>77</v>
      </c>
      <c r="D447" s="109" t="s">
        <v>672</v>
      </c>
    </row>
    <row r="448" spans="1:4" x14ac:dyDescent="0.25">
      <c r="A448" s="109">
        <v>77197</v>
      </c>
      <c r="B448" s="109">
        <v>77320</v>
      </c>
      <c r="C448" s="109">
        <v>77</v>
      </c>
      <c r="D448" s="109" t="s">
        <v>673</v>
      </c>
    </row>
    <row r="449" spans="1:4" x14ac:dyDescent="0.25">
      <c r="A449" s="109">
        <v>77198</v>
      </c>
      <c r="B449" s="109">
        <v>77760</v>
      </c>
      <c r="C449" s="109">
        <v>77</v>
      </c>
      <c r="D449" s="109" t="s">
        <v>674</v>
      </c>
    </row>
    <row r="450" spans="1:4" x14ac:dyDescent="0.25">
      <c r="A450" s="109">
        <v>95258</v>
      </c>
      <c r="B450" s="109">
        <v>95690</v>
      </c>
      <c r="C450" s="109">
        <v>95</v>
      </c>
      <c r="D450" s="109" t="s">
        <v>675</v>
      </c>
    </row>
    <row r="451" spans="1:4" x14ac:dyDescent="0.25">
      <c r="A451" s="109">
        <v>77199</v>
      </c>
      <c r="B451" s="109">
        <v>77470</v>
      </c>
      <c r="C451" s="109">
        <v>77</v>
      </c>
      <c r="D451" s="109" t="s">
        <v>676</v>
      </c>
    </row>
    <row r="452" spans="1:4" x14ac:dyDescent="0.25">
      <c r="A452" s="109">
        <v>95259</v>
      </c>
      <c r="B452" s="109">
        <v>95450</v>
      </c>
      <c r="C452" s="109">
        <v>95</v>
      </c>
      <c r="D452" s="109" t="s">
        <v>677</v>
      </c>
    </row>
    <row r="453" spans="1:4" x14ac:dyDescent="0.25">
      <c r="A453" s="109">
        <v>93032</v>
      </c>
      <c r="B453" s="109">
        <v>93220</v>
      </c>
      <c r="C453" s="109">
        <v>93</v>
      </c>
      <c r="D453" s="109" t="s">
        <v>678</v>
      </c>
    </row>
    <row r="454" spans="1:4" x14ac:dyDescent="0.25">
      <c r="A454" s="109">
        <v>78261</v>
      </c>
      <c r="B454" s="109">
        <v>78250</v>
      </c>
      <c r="C454" s="109">
        <v>78</v>
      </c>
      <c r="D454" s="109" t="s">
        <v>679</v>
      </c>
    </row>
    <row r="455" spans="1:4" x14ac:dyDescent="0.25">
      <c r="A455" s="109">
        <v>78262</v>
      </c>
      <c r="B455" s="109">
        <v>78490</v>
      </c>
      <c r="C455" s="109">
        <v>78</v>
      </c>
      <c r="D455" s="109" t="s">
        <v>680</v>
      </c>
    </row>
    <row r="456" spans="1:4" x14ac:dyDescent="0.25">
      <c r="A456" s="109">
        <v>78263</v>
      </c>
      <c r="B456" s="109">
        <v>78950</v>
      </c>
      <c r="C456" s="109">
        <v>78</v>
      </c>
      <c r="D456" s="109" t="s">
        <v>681</v>
      </c>
    </row>
    <row r="457" spans="1:4" x14ac:dyDescent="0.25">
      <c r="A457" s="109">
        <v>78264</v>
      </c>
      <c r="B457" s="109">
        <v>78490</v>
      </c>
      <c r="C457" s="109">
        <v>78</v>
      </c>
      <c r="D457" s="109" t="s">
        <v>682</v>
      </c>
    </row>
    <row r="458" spans="1:4" x14ac:dyDescent="0.25">
      <c r="A458" s="109">
        <v>78265</v>
      </c>
      <c r="B458" s="109">
        <v>78890</v>
      </c>
      <c r="C458" s="109">
        <v>78</v>
      </c>
      <c r="D458" s="109" t="s">
        <v>683</v>
      </c>
    </row>
    <row r="459" spans="1:4" x14ac:dyDescent="0.25">
      <c r="A459" s="109">
        <v>92033</v>
      </c>
      <c r="B459" s="109">
        <v>92380</v>
      </c>
      <c r="C459" s="109">
        <v>92</v>
      </c>
      <c r="D459" s="109" t="s">
        <v>684</v>
      </c>
    </row>
    <row r="460" spans="1:4" x14ac:dyDescent="0.25">
      <c r="A460" s="109">
        <v>77200</v>
      </c>
      <c r="B460" s="109">
        <v>77890</v>
      </c>
      <c r="C460" s="109">
        <v>77</v>
      </c>
      <c r="D460" s="109" t="s">
        <v>685</v>
      </c>
    </row>
    <row r="461" spans="1:4" x14ac:dyDescent="0.25">
      <c r="A461" s="109">
        <v>78267</v>
      </c>
      <c r="B461" s="109">
        <v>78440</v>
      </c>
      <c r="C461" s="109">
        <v>78</v>
      </c>
      <c r="D461" s="109" t="s">
        <v>686</v>
      </c>
    </row>
    <row r="462" spans="1:4" x14ac:dyDescent="0.25">
      <c r="A462" s="109">
        <v>95268</v>
      </c>
      <c r="B462" s="109">
        <v>95140</v>
      </c>
      <c r="C462" s="109">
        <v>95</v>
      </c>
      <c r="D462" s="109" t="s">
        <v>687</v>
      </c>
    </row>
    <row r="463" spans="1:4" x14ac:dyDescent="0.25">
      <c r="A463" s="109">
        <v>77201</v>
      </c>
      <c r="B463" s="109">
        <v>77370</v>
      </c>
      <c r="C463" s="109">
        <v>77</v>
      </c>
      <c r="D463" s="109" t="s">
        <v>688</v>
      </c>
    </row>
    <row r="464" spans="1:4" x14ac:dyDescent="0.25">
      <c r="A464" s="109">
        <v>78269</v>
      </c>
      <c r="B464" s="109">
        <v>78125</v>
      </c>
      <c r="C464" s="109">
        <v>78</v>
      </c>
      <c r="D464" s="109" t="s">
        <v>689</v>
      </c>
    </row>
    <row r="465" spans="1:4" x14ac:dyDescent="0.25">
      <c r="A465" s="109">
        <v>95270</v>
      </c>
      <c r="B465" s="109">
        <v>95420</v>
      </c>
      <c r="C465" s="109">
        <v>95</v>
      </c>
      <c r="D465" s="109" t="s">
        <v>690</v>
      </c>
    </row>
    <row r="466" spans="1:4" x14ac:dyDescent="0.25">
      <c r="A466" s="109">
        <v>95271</v>
      </c>
      <c r="B466" s="109">
        <v>95650</v>
      </c>
      <c r="C466" s="109">
        <v>95</v>
      </c>
      <c r="D466" s="109" t="s">
        <v>691</v>
      </c>
    </row>
    <row r="467" spans="1:4" x14ac:dyDescent="0.25">
      <c r="A467" s="109">
        <v>92036</v>
      </c>
      <c r="B467" s="109">
        <v>92230</v>
      </c>
      <c r="C467" s="109">
        <v>92</v>
      </c>
      <c r="D467" s="109" t="s">
        <v>692</v>
      </c>
    </row>
    <row r="468" spans="1:4" x14ac:dyDescent="0.25">
      <c r="A468" s="109">
        <v>94037</v>
      </c>
      <c r="B468" s="109">
        <v>94250</v>
      </c>
      <c r="C468" s="109">
        <v>94</v>
      </c>
      <c r="D468" s="109" t="s">
        <v>693</v>
      </c>
    </row>
    <row r="469" spans="1:4" x14ac:dyDescent="0.25">
      <c r="A469" s="109">
        <v>77203</v>
      </c>
      <c r="B469" s="109">
        <v>77910</v>
      </c>
      <c r="C469" s="109">
        <v>77</v>
      </c>
      <c r="D469" s="109" t="s">
        <v>694</v>
      </c>
    </row>
    <row r="470" spans="1:4" x14ac:dyDescent="0.25">
      <c r="A470" s="109">
        <v>77204</v>
      </c>
      <c r="B470" s="109">
        <v>77840</v>
      </c>
      <c r="C470" s="109">
        <v>77</v>
      </c>
      <c r="D470" s="109" t="s">
        <v>695</v>
      </c>
    </row>
    <row r="471" spans="1:4" x14ac:dyDescent="0.25">
      <c r="A471" s="109">
        <v>77205</v>
      </c>
      <c r="B471" s="109">
        <v>77165</v>
      </c>
      <c r="C471" s="109">
        <v>77</v>
      </c>
      <c r="D471" s="109" t="s">
        <v>696</v>
      </c>
    </row>
    <row r="472" spans="1:4" x14ac:dyDescent="0.25">
      <c r="A472" s="109">
        <v>91272</v>
      </c>
      <c r="B472" s="109">
        <v>91190</v>
      </c>
      <c r="C472" s="109">
        <v>91</v>
      </c>
      <c r="D472" s="109" t="s">
        <v>697</v>
      </c>
    </row>
    <row r="473" spans="1:4" x14ac:dyDescent="0.25">
      <c r="A473" s="109">
        <v>77206</v>
      </c>
      <c r="B473" s="109">
        <v>77120</v>
      </c>
      <c r="C473" s="109">
        <v>77</v>
      </c>
      <c r="D473" s="109" t="s">
        <v>698</v>
      </c>
    </row>
    <row r="474" spans="1:4" x14ac:dyDescent="0.25">
      <c r="A474" s="109">
        <v>77207</v>
      </c>
      <c r="B474" s="109">
        <v>77890</v>
      </c>
      <c r="C474" s="109">
        <v>77</v>
      </c>
      <c r="D474" s="109" t="s">
        <v>699</v>
      </c>
    </row>
    <row r="475" spans="1:4" x14ac:dyDescent="0.25">
      <c r="A475" s="109">
        <v>91273</v>
      </c>
      <c r="B475" s="109">
        <v>91720</v>
      </c>
      <c r="C475" s="109">
        <v>91</v>
      </c>
      <c r="D475" s="109" t="s">
        <v>700</v>
      </c>
    </row>
    <row r="476" spans="1:4" x14ac:dyDescent="0.25">
      <c r="A476" s="109">
        <v>91274</v>
      </c>
      <c r="B476" s="109">
        <v>91400</v>
      </c>
      <c r="C476" s="109">
        <v>91</v>
      </c>
      <c r="D476" s="109" t="s">
        <v>701</v>
      </c>
    </row>
    <row r="477" spans="1:4" x14ac:dyDescent="0.25">
      <c r="A477" s="109">
        <v>91275</v>
      </c>
      <c r="B477" s="109">
        <v>91940</v>
      </c>
      <c r="C477" s="109">
        <v>91</v>
      </c>
      <c r="D477" s="109" t="s">
        <v>702</v>
      </c>
    </row>
    <row r="478" spans="1:4" x14ac:dyDescent="0.25">
      <c r="A478" s="109">
        <v>78276</v>
      </c>
      <c r="B478" s="109">
        <v>78270</v>
      </c>
      <c r="C478" s="109">
        <v>78</v>
      </c>
      <c r="D478" s="109" t="s">
        <v>703</v>
      </c>
    </row>
    <row r="479" spans="1:4" x14ac:dyDescent="0.25">
      <c r="A479" s="109">
        <v>95277</v>
      </c>
      <c r="B479" s="109">
        <v>95500</v>
      </c>
      <c r="C479" s="109">
        <v>95</v>
      </c>
      <c r="D479" s="109" t="s">
        <v>704</v>
      </c>
    </row>
    <row r="480" spans="1:4" x14ac:dyDescent="0.25">
      <c r="A480" s="109">
        <v>77208</v>
      </c>
      <c r="B480" s="109">
        <v>77114</v>
      </c>
      <c r="C480" s="109">
        <v>77</v>
      </c>
      <c r="D480" s="109" t="s">
        <v>705</v>
      </c>
    </row>
    <row r="481" spans="1:4" x14ac:dyDescent="0.25">
      <c r="A481" s="109">
        <v>78278</v>
      </c>
      <c r="B481" s="109">
        <v>78770</v>
      </c>
      <c r="C481" s="109">
        <v>78</v>
      </c>
      <c r="D481" s="109" t="s">
        <v>706</v>
      </c>
    </row>
    <row r="482" spans="1:4" x14ac:dyDescent="0.25">
      <c r="A482" s="109">
        <v>93033</v>
      </c>
      <c r="B482" s="109">
        <v>93460</v>
      </c>
      <c r="C482" s="109">
        <v>93</v>
      </c>
      <c r="D482" s="109" t="s">
        <v>707</v>
      </c>
    </row>
    <row r="483" spans="1:4" x14ac:dyDescent="0.25">
      <c r="A483" s="109">
        <v>95280</v>
      </c>
      <c r="B483" s="109">
        <v>95190</v>
      </c>
      <c r="C483" s="109">
        <v>95</v>
      </c>
      <c r="D483" s="109" t="s">
        <v>708</v>
      </c>
    </row>
    <row r="484" spans="1:4" x14ac:dyDescent="0.25">
      <c r="A484" s="109">
        <v>78281</v>
      </c>
      <c r="B484" s="109">
        <v>78930</v>
      </c>
      <c r="C484" s="109">
        <v>78</v>
      </c>
      <c r="D484" s="109" t="s">
        <v>709</v>
      </c>
    </row>
    <row r="485" spans="1:4" x14ac:dyDescent="0.25">
      <c r="A485" s="109">
        <v>77209</v>
      </c>
      <c r="B485" s="109">
        <v>77400</v>
      </c>
      <c r="C485" s="109">
        <v>77</v>
      </c>
      <c r="D485" s="109" t="s">
        <v>710</v>
      </c>
    </row>
    <row r="486" spans="1:4" x14ac:dyDescent="0.25">
      <c r="A486" s="109">
        <v>95282</v>
      </c>
      <c r="B486" s="109">
        <v>95450</v>
      </c>
      <c r="C486" s="109">
        <v>95</v>
      </c>
      <c r="D486" s="109" t="s">
        <v>711</v>
      </c>
    </row>
    <row r="487" spans="1:4" x14ac:dyDescent="0.25">
      <c r="A487" s="109">
        <v>78283</v>
      </c>
      <c r="B487" s="109">
        <v>78113</v>
      </c>
      <c r="C487" s="109">
        <v>78</v>
      </c>
      <c r="D487" s="109" t="s">
        <v>712</v>
      </c>
    </row>
    <row r="488" spans="1:4" x14ac:dyDescent="0.25">
      <c r="A488" s="109">
        <v>77211</v>
      </c>
      <c r="B488" s="109">
        <v>77720</v>
      </c>
      <c r="C488" s="109">
        <v>77</v>
      </c>
      <c r="D488" s="109" t="s">
        <v>713</v>
      </c>
    </row>
    <row r="489" spans="1:4" x14ac:dyDescent="0.25">
      <c r="A489" s="109">
        <v>77212</v>
      </c>
      <c r="B489" s="109">
        <v>77118</v>
      </c>
      <c r="C489" s="109">
        <v>77</v>
      </c>
      <c r="D489" s="109" t="s">
        <v>714</v>
      </c>
    </row>
    <row r="490" spans="1:4" x14ac:dyDescent="0.25">
      <c r="A490" s="109">
        <v>78285</v>
      </c>
      <c r="B490" s="109">
        <v>78550</v>
      </c>
      <c r="C490" s="109">
        <v>78</v>
      </c>
      <c r="D490" s="109" t="s">
        <v>715</v>
      </c>
    </row>
    <row r="491" spans="1:4" x14ac:dyDescent="0.25">
      <c r="A491" s="109">
        <v>77214</v>
      </c>
      <c r="B491" s="109">
        <v>77410</v>
      </c>
      <c r="C491" s="109">
        <v>77</v>
      </c>
      <c r="D491" s="109" t="s">
        <v>716</v>
      </c>
    </row>
    <row r="492" spans="1:4" x14ac:dyDescent="0.25">
      <c r="A492" s="109">
        <v>77215</v>
      </c>
      <c r="B492" s="109">
        <v>77220</v>
      </c>
      <c r="C492" s="109">
        <v>77</v>
      </c>
      <c r="D492" s="109" t="s">
        <v>717</v>
      </c>
    </row>
    <row r="493" spans="1:4" x14ac:dyDescent="0.25">
      <c r="A493" s="109">
        <v>77216</v>
      </c>
      <c r="B493" s="109">
        <v>77880</v>
      </c>
      <c r="C493" s="109">
        <v>77</v>
      </c>
      <c r="D493" s="109" t="s">
        <v>718</v>
      </c>
    </row>
    <row r="494" spans="1:4" x14ac:dyDescent="0.25">
      <c r="A494" s="109">
        <v>91286</v>
      </c>
      <c r="B494" s="109">
        <v>91350</v>
      </c>
      <c r="C494" s="109">
        <v>91</v>
      </c>
      <c r="D494" s="109" t="s">
        <v>719</v>
      </c>
    </row>
    <row r="495" spans="1:4" x14ac:dyDescent="0.25">
      <c r="A495" s="109">
        <v>95287</v>
      </c>
      <c r="B495" s="109">
        <v>95810</v>
      </c>
      <c r="C495" s="109">
        <v>95</v>
      </c>
      <c r="D495" s="109" t="s">
        <v>720</v>
      </c>
    </row>
    <row r="496" spans="1:4" x14ac:dyDescent="0.25">
      <c r="A496" s="109">
        <v>77217</v>
      </c>
      <c r="B496" s="109">
        <v>77166</v>
      </c>
      <c r="C496" s="109">
        <v>77</v>
      </c>
      <c r="D496" s="109" t="s">
        <v>721</v>
      </c>
    </row>
    <row r="497" spans="1:4" x14ac:dyDescent="0.25">
      <c r="A497" s="109">
        <v>77218</v>
      </c>
      <c r="B497" s="109">
        <v>77480</v>
      </c>
      <c r="C497" s="109">
        <v>77</v>
      </c>
      <c r="D497" s="109" t="s">
        <v>722</v>
      </c>
    </row>
    <row r="498" spans="1:4" x14ac:dyDescent="0.25">
      <c r="A498" s="109">
        <v>95288</v>
      </c>
      <c r="B498" s="109">
        <v>95410</v>
      </c>
      <c r="C498" s="109">
        <v>95</v>
      </c>
      <c r="D498" s="109" t="s">
        <v>723</v>
      </c>
    </row>
    <row r="499" spans="1:4" x14ac:dyDescent="0.25">
      <c r="A499" s="109">
        <v>78289</v>
      </c>
      <c r="B499" s="109">
        <v>78490</v>
      </c>
      <c r="C499" s="109">
        <v>78</v>
      </c>
      <c r="D499" s="109" t="s">
        <v>724</v>
      </c>
    </row>
    <row r="500" spans="1:4" x14ac:dyDescent="0.25">
      <c r="A500" s="109">
        <v>77219</v>
      </c>
      <c r="B500" s="109">
        <v>77580</v>
      </c>
      <c r="C500" s="109">
        <v>77</v>
      </c>
      <c r="D500" s="109" t="s">
        <v>725</v>
      </c>
    </row>
    <row r="501" spans="1:4" x14ac:dyDescent="0.25">
      <c r="A501" s="109">
        <v>77220</v>
      </c>
      <c r="B501" s="109">
        <v>77760</v>
      </c>
      <c r="C501" s="109">
        <v>77</v>
      </c>
      <c r="D501" s="109" t="s">
        <v>726</v>
      </c>
    </row>
    <row r="502" spans="1:4" x14ac:dyDescent="0.25">
      <c r="A502" s="109">
        <v>77221</v>
      </c>
      <c r="B502" s="109">
        <v>77600</v>
      </c>
      <c r="C502" s="109">
        <v>77</v>
      </c>
      <c r="D502" s="109" t="s">
        <v>727</v>
      </c>
    </row>
    <row r="503" spans="1:4" x14ac:dyDescent="0.25">
      <c r="A503" s="109">
        <v>78290</v>
      </c>
      <c r="B503" s="109">
        <v>78520</v>
      </c>
      <c r="C503" s="109">
        <v>78</v>
      </c>
      <c r="D503" s="109" t="s">
        <v>728</v>
      </c>
    </row>
    <row r="504" spans="1:4" x14ac:dyDescent="0.25">
      <c r="A504" s="109">
        <v>78291</v>
      </c>
      <c r="B504" s="109">
        <v>78930</v>
      </c>
      <c r="C504" s="109">
        <v>78</v>
      </c>
      <c r="D504" s="109" t="s">
        <v>729</v>
      </c>
    </row>
    <row r="505" spans="1:4" x14ac:dyDescent="0.25">
      <c r="A505" s="109">
        <v>91292</v>
      </c>
      <c r="B505" s="109">
        <v>91630</v>
      </c>
      <c r="C505" s="109">
        <v>91</v>
      </c>
      <c r="D505" s="109" t="s">
        <v>730</v>
      </c>
    </row>
    <row r="506" spans="1:4" x14ac:dyDescent="0.25">
      <c r="A506" s="109">
        <v>77222</v>
      </c>
      <c r="B506" s="109">
        <v>77390</v>
      </c>
      <c r="C506" s="109">
        <v>77</v>
      </c>
      <c r="D506" s="109" t="s">
        <v>731</v>
      </c>
    </row>
    <row r="507" spans="1:4" x14ac:dyDescent="0.25">
      <c r="A507" s="109">
        <v>91293</v>
      </c>
      <c r="B507" s="109">
        <v>91590</v>
      </c>
      <c r="C507" s="109">
        <v>91</v>
      </c>
      <c r="D507" s="109" t="s">
        <v>732</v>
      </c>
    </row>
    <row r="508" spans="1:4" x14ac:dyDescent="0.25">
      <c r="A508" s="109">
        <v>91294</v>
      </c>
      <c r="B508" s="109">
        <v>91690</v>
      </c>
      <c r="C508" s="109">
        <v>91</v>
      </c>
      <c r="D508" s="109" t="s">
        <v>733</v>
      </c>
    </row>
    <row r="509" spans="1:4" x14ac:dyDescent="0.25">
      <c r="A509" s="109">
        <v>95295</v>
      </c>
      <c r="B509" s="109">
        <v>95450</v>
      </c>
      <c r="C509" s="109">
        <v>95</v>
      </c>
      <c r="D509" s="109" t="s">
        <v>734</v>
      </c>
    </row>
    <row r="510" spans="1:4" x14ac:dyDescent="0.25">
      <c r="A510" s="109">
        <v>78296</v>
      </c>
      <c r="B510" s="109">
        <v>78440</v>
      </c>
      <c r="C510" s="109">
        <v>78</v>
      </c>
      <c r="D510" s="109" t="s">
        <v>735</v>
      </c>
    </row>
    <row r="511" spans="1:4" x14ac:dyDescent="0.25">
      <c r="A511" s="109">
        <v>77223</v>
      </c>
      <c r="B511" s="109">
        <v>77520</v>
      </c>
      <c r="C511" s="109">
        <v>77</v>
      </c>
      <c r="D511" s="109" t="s">
        <v>736</v>
      </c>
    </row>
    <row r="512" spans="1:4" x14ac:dyDescent="0.25">
      <c r="A512" s="109">
        <v>78297</v>
      </c>
      <c r="B512" s="109">
        <v>78280</v>
      </c>
      <c r="C512" s="109">
        <v>78</v>
      </c>
      <c r="D512" s="109" t="s">
        <v>737</v>
      </c>
    </row>
    <row r="513" spans="1:4" x14ac:dyDescent="0.25">
      <c r="A513" s="109">
        <v>95298</v>
      </c>
      <c r="B513" s="109">
        <v>95640</v>
      </c>
      <c r="C513" s="109">
        <v>95</v>
      </c>
      <c r="D513" s="109" t="s">
        <v>738</v>
      </c>
    </row>
    <row r="514" spans="1:4" x14ac:dyDescent="0.25">
      <c r="A514" s="109">
        <v>78299</v>
      </c>
      <c r="B514" s="109">
        <v>78250</v>
      </c>
      <c r="C514" s="109">
        <v>78</v>
      </c>
      <c r="D514" s="109" t="s">
        <v>739</v>
      </c>
    </row>
    <row r="515" spans="1:4" x14ac:dyDescent="0.25">
      <c r="A515" s="109">
        <v>78300</v>
      </c>
      <c r="B515" s="109">
        <v>78790</v>
      </c>
      <c r="C515" s="109">
        <v>78</v>
      </c>
      <c r="D515" s="109" t="s">
        <v>740</v>
      </c>
    </row>
    <row r="516" spans="1:4" x14ac:dyDescent="0.25">
      <c r="A516" s="109">
        <v>77224</v>
      </c>
      <c r="B516" s="109">
        <v>77515</v>
      </c>
      <c r="C516" s="109">
        <v>77</v>
      </c>
      <c r="D516" s="109" t="s">
        <v>741</v>
      </c>
    </row>
    <row r="517" spans="1:4" x14ac:dyDescent="0.25">
      <c r="A517" s="109">
        <v>95301</v>
      </c>
      <c r="B517" s="109">
        <v>95780</v>
      </c>
      <c r="C517" s="109">
        <v>95</v>
      </c>
      <c r="D517" s="109" t="s">
        <v>742</v>
      </c>
    </row>
    <row r="518" spans="1:4" x14ac:dyDescent="0.25">
      <c r="A518" s="109">
        <v>95304</v>
      </c>
      <c r="B518" s="109">
        <v>95690</v>
      </c>
      <c r="C518" s="109">
        <v>95</v>
      </c>
      <c r="D518" s="109" t="s">
        <v>743</v>
      </c>
    </row>
    <row r="519" spans="1:4" x14ac:dyDescent="0.25">
      <c r="A519" s="109">
        <v>78305</v>
      </c>
      <c r="B519" s="109">
        <v>78580</v>
      </c>
      <c r="C519" s="109">
        <v>78</v>
      </c>
      <c r="D519" s="109" t="s">
        <v>744</v>
      </c>
    </row>
    <row r="520" spans="1:4" x14ac:dyDescent="0.25">
      <c r="A520" s="109">
        <v>95306</v>
      </c>
      <c r="B520" s="109">
        <v>95220</v>
      </c>
      <c r="C520" s="109">
        <v>95</v>
      </c>
      <c r="D520" s="109" t="s">
        <v>745</v>
      </c>
    </row>
    <row r="521" spans="1:4" x14ac:dyDescent="0.25">
      <c r="A521" s="109">
        <v>77226</v>
      </c>
      <c r="B521" s="109">
        <v>77850</v>
      </c>
      <c r="C521" s="109">
        <v>77</v>
      </c>
      <c r="D521" s="109" t="s">
        <v>746</v>
      </c>
    </row>
    <row r="522" spans="1:4" x14ac:dyDescent="0.25">
      <c r="A522" s="109">
        <v>77227</v>
      </c>
      <c r="B522" s="109">
        <v>77114</v>
      </c>
      <c r="C522" s="109">
        <v>77</v>
      </c>
      <c r="D522" s="109" t="s">
        <v>747</v>
      </c>
    </row>
    <row r="523" spans="1:4" x14ac:dyDescent="0.25">
      <c r="A523" s="109">
        <v>78307</v>
      </c>
      <c r="B523" s="109">
        <v>78125</v>
      </c>
      <c r="C523" s="109">
        <v>78</v>
      </c>
      <c r="D523" s="109" t="s">
        <v>748</v>
      </c>
    </row>
    <row r="524" spans="1:4" x14ac:dyDescent="0.25">
      <c r="A524" s="109">
        <v>95308</v>
      </c>
      <c r="B524" s="109">
        <v>95300</v>
      </c>
      <c r="C524" s="109">
        <v>95</v>
      </c>
      <c r="D524" s="109" t="s">
        <v>749</v>
      </c>
    </row>
    <row r="525" spans="1:4" x14ac:dyDescent="0.25">
      <c r="A525" s="109">
        <v>95309</v>
      </c>
      <c r="B525" s="109">
        <v>95420</v>
      </c>
      <c r="C525" s="109">
        <v>95</v>
      </c>
      <c r="D525" s="109" t="s">
        <v>750</v>
      </c>
    </row>
    <row r="526" spans="1:4" x14ac:dyDescent="0.25">
      <c r="A526" s="109">
        <v>77228</v>
      </c>
      <c r="B526" s="109">
        <v>77510</v>
      </c>
      <c r="C526" s="109">
        <v>77</v>
      </c>
      <c r="D526" s="109" t="s">
        <v>751</v>
      </c>
    </row>
    <row r="527" spans="1:4" x14ac:dyDescent="0.25">
      <c r="A527" s="109">
        <v>78310</v>
      </c>
      <c r="B527" s="109">
        <v>78550</v>
      </c>
      <c r="C527" s="109">
        <v>78</v>
      </c>
      <c r="D527" s="109" t="s">
        <v>752</v>
      </c>
    </row>
    <row r="528" spans="1:4" x14ac:dyDescent="0.25">
      <c r="A528" s="109">
        <v>78311</v>
      </c>
      <c r="B528" s="109">
        <v>78800</v>
      </c>
      <c r="C528" s="109">
        <v>78</v>
      </c>
      <c r="D528" s="109" t="s">
        <v>753</v>
      </c>
    </row>
    <row r="529" spans="1:4" x14ac:dyDescent="0.25">
      <c r="A529" s="109">
        <v>77230</v>
      </c>
      <c r="B529" s="109">
        <v>77890</v>
      </c>
      <c r="C529" s="109">
        <v>77</v>
      </c>
      <c r="D529" s="109" t="s">
        <v>754</v>
      </c>
    </row>
    <row r="530" spans="1:4" x14ac:dyDescent="0.25">
      <c r="A530" s="109">
        <v>91312</v>
      </c>
      <c r="B530" s="109">
        <v>91430</v>
      </c>
      <c r="C530" s="109">
        <v>91</v>
      </c>
      <c r="D530" s="109" t="s">
        <v>755</v>
      </c>
    </row>
    <row r="531" spans="1:4" x14ac:dyDescent="0.25">
      <c r="A531" s="109">
        <v>77231</v>
      </c>
      <c r="B531" s="109">
        <v>77440</v>
      </c>
      <c r="C531" s="109">
        <v>77</v>
      </c>
      <c r="D531" s="109" t="s">
        <v>756</v>
      </c>
    </row>
    <row r="532" spans="1:4" x14ac:dyDescent="0.25">
      <c r="A532" s="109">
        <v>77232</v>
      </c>
      <c r="B532" s="109">
        <v>77450</v>
      </c>
      <c r="C532" s="109">
        <v>77</v>
      </c>
      <c r="D532" s="109" t="s">
        <v>757</v>
      </c>
    </row>
    <row r="533" spans="1:4" x14ac:dyDescent="0.25">
      <c r="A533" s="109">
        <v>78314</v>
      </c>
      <c r="B533" s="109">
        <v>78440</v>
      </c>
      <c r="C533" s="109">
        <v>78</v>
      </c>
      <c r="D533" s="109" t="s">
        <v>758</v>
      </c>
    </row>
    <row r="534" spans="1:4" x14ac:dyDescent="0.25">
      <c r="A534" s="109">
        <v>92040</v>
      </c>
      <c r="B534" s="109">
        <v>92130</v>
      </c>
      <c r="C534" s="109">
        <v>92</v>
      </c>
      <c r="D534" s="109" t="s">
        <v>759</v>
      </c>
    </row>
    <row r="535" spans="1:4" x14ac:dyDescent="0.25">
      <c r="A535" s="109">
        <v>91315</v>
      </c>
      <c r="B535" s="109">
        <v>91760</v>
      </c>
      <c r="C535" s="109">
        <v>91</v>
      </c>
      <c r="D535" s="109" t="s">
        <v>760</v>
      </c>
    </row>
    <row r="536" spans="1:4" x14ac:dyDescent="0.25">
      <c r="A536" s="109">
        <v>77233</v>
      </c>
      <c r="B536" s="109">
        <v>77165</v>
      </c>
      <c r="C536" s="109">
        <v>77</v>
      </c>
      <c r="D536" s="109" t="s">
        <v>761</v>
      </c>
    </row>
    <row r="537" spans="1:4" x14ac:dyDescent="0.25">
      <c r="A537" s="109">
        <v>94041</v>
      </c>
      <c r="B537" s="109">
        <v>94200</v>
      </c>
      <c r="C537" s="109">
        <v>94</v>
      </c>
      <c r="D537" s="109" t="s">
        <v>762</v>
      </c>
    </row>
    <row r="538" spans="1:4" x14ac:dyDescent="0.25">
      <c r="A538" s="109">
        <v>77234</v>
      </c>
      <c r="B538" s="109">
        <v>77450</v>
      </c>
      <c r="C538" s="109">
        <v>77</v>
      </c>
      <c r="D538" s="109" t="s">
        <v>763</v>
      </c>
    </row>
    <row r="539" spans="1:4" x14ac:dyDescent="0.25">
      <c r="A539" s="109">
        <v>95316</v>
      </c>
      <c r="B539" s="109">
        <v>95850</v>
      </c>
      <c r="C539" s="109">
        <v>95</v>
      </c>
      <c r="D539" s="109" t="s">
        <v>764</v>
      </c>
    </row>
    <row r="540" spans="1:4" x14ac:dyDescent="0.25">
      <c r="A540" s="109">
        <v>77235</v>
      </c>
      <c r="B540" s="109">
        <v>77440</v>
      </c>
      <c r="C540" s="109">
        <v>77</v>
      </c>
      <c r="D540" s="109" t="s">
        <v>765</v>
      </c>
    </row>
    <row r="541" spans="1:4" x14ac:dyDescent="0.25">
      <c r="A541" s="109">
        <v>78317</v>
      </c>
      <c r="B541" s="109">
        <v>78440</v>
      </c>
      <c r="C541" s="109">
        <v>78</v>
      </c>
      <c r="D541" s="109" t="s">
        <v>766</v>
      </c>
    </row>
    <row r="542" spans="1:4" x14ac:dyDescent="0.25">
      <c r="A542" s="109">
        <v>91318</v>
      </c>
      <c r="B542" s="109">
        <v>91510</v>
      </c>
      <c r="C542" s="109">
        <v>91</v>
      </c>
      <c r="D542" s="109" t="s">
        <v>767</v>
      </c>
    </row>
    <row r="543" spans="1:4" x14ac:dyDescent="0.25">
      <c r="A543" s="109">
        <v>91319</v>
      </c>
      <c r="B543" s="109">
        <v>91640</v>
      </c>
      <c r="C543" s="109">
        <v>91</v>
      </c>
      <c r="D543" s="109" t="s">
        <v>768</v>
      </c>
    </row>
    <row r="544" spans="1:4" x14ac:dyDescent="0.25">
      <c r="A544" s="109">
        <v>77236</v>
      </c>
      <c r="B544" s="109">
        <v>77480</v>
      </c>
      <c r="C544" s="109">
        <v>77</v>
      </c>
      <c r="D544" s="109" t="s">
        <v>769</v>
      </c>
    </row>
    <row r="545" spans="1:4" x14ac:dyDescent="0.25">
      <c r="A545" s="109">
        <v>78320</v>
      </c>
      <c r="B545" s="109">
        <v>78270</v>
      </c>
      <c r="C545" s="109">
        <v>78</v>
      </c>
      <c r="D545" s="109" t="s">
        <v>770</v>
      </c>
    </row>
    <row r="546" spans="1:4" x14ac:dyDescent="0.25">
      <c r="A546" s="109">
        <v>94042</v>
      </c>
      <c r="B546" s="109">
        <v>94340</v>
      </c>
      <c r="C546" s="109">
        <v>94</v>
      </c>
      <c r="D546" s="109" t="s">
        <v>771</v>
      </c>
    </row>
    <row r="547" spans="1:4" x14ac:dyDescent="0.25">
      <c r="A547" s="109">
        <v>77237</v>
      </c>
      <c r="B547" s="109">
        <v>77600</v>
      </c>
      <c r="C547" s="109">
        <v>77</v>
      </c>
      <c r="D547" s="109" t="s">
        <v>772</v>
      </c>
    </row>
    <row r="548" spans="1:4" x14ac:dyDescent="0.25">
      <c r="A548" s="109">
        <v>77238</v>
      </c>
      <c r="B548" s="109">
        <v>77640</v>
      </c>
      <c r="C548" s="109">
        <v>77</v>
      </c>
      <c r="D548" s="109" t="s">
        <v>773</v>
      </c>
    </row>
    <row r="549" spans="1:4" x14ac:dyDescent="0.25">
      <c r="A549" s="109">
        <v>78321</v>
      </c>
      <c r="B549" s="109">
        <v>78760</v>
      </c>
      <c r="C549" s="109">
        <v>78</v>
      </c>
      <c r="D549" s="109" t="s">
        <v>774</v>
      </c>
    </row>
    <row r="550" spans="1:4" x14ac:dyDescent="0.25">
      <c r="A550" s="109">
        <v>78322</v>
      </c>
      <c r="B550" s="109">
        <v>78350</v>
      </c>
      <c r="C550" s="109">
        <v>78</v>
      </c>
      <c r="D550" s="109" t="s">
        <v>775</v>
      </c>
    </row>
    <row r="551" spans="1:4" x14ac:dyDescent="0.25">
      <c r="A551" s="109">
        <v>77239</v>
      </c>
      <c r="B551" s="109">
        <v>77970</v>
      </c>
      <c r="C551" s="109">
        <v>77</v>
      </c>
      <c r="D551" s="109" t="s">
        <v>776</v>
      </c>
    </row>
    <row r="552" spans="1:4" x14ac:dyDescent="0.25">
      <c r="A552" s="109">
        <v>95323</v>
      </c>
      <c r="B552" s="109">
        <v>95280</v>
      </c>
      <c r="C552" s="109">
        <v>95</v>
      </c>
      <c r="D552" s="109" t="s">
        <v>777</v>
      </c>
    </row>
    <row r="553" spans="1:4" x14ac:dyDescent="0.25">
      <c r="A553" s="109">
        <v>78324</v>
      </c>
      <c r="B553" s="109">
        <v>78200</v>
      </c>
      <c r="C553" s="109">
        <v>78</v>
      </c>
      <c r="D553" s="109" t="s">
        <v>778</v>
      </c>
    </row>
    <row r="554" spans="1:4" x14ac:dyDescent="0.25">
      <c r="A554" s="109">
        <v>77240</v>
      </c>
      <c r="B554" s="109">
        <v>77320</v>
      </c>
      <c r="C554" s="109">
        <v>77</v>
      </c>
      <c r="D554" s="109" t="s">
        <v>779</v>
      </c>
    </row>
    <row r="555" spans="1:4" x14ac:dyDescent="0.25">
      <c r="A555" s="109">
        <v>77241</v>
      </c>
      <c r="B555" s="109">
        <v>77230</v>
      </c>
      <c r="C555" s="109">
        <v>77</v>
      </c>
      <c r="D555" s="109" t="s">
        <v>780</v>
      </c>
    </row>
    <row r="556" spans="1:4" x14ac:dyDescent="0.25">
      <c r="A556" s="109">
        <v>78325</v>
      </c>
      <c r="B556" s="109">
        <v>78580</v>
      </c>
      <c r="C556" s="109">
        <v>78</v>
      </c>
      <c r="D556" s="109" t="s">
        <v>781</v>
      </c>
    </row>
    <row r="557" spans="1:4" x14ac:dyDescent="0.25">
      <c r="A557" s="109">
        <v>77242</v>
      </c>
      <c r="B557" s="109">
        <v>77650</v>
      </c>
      <c r="C557" s="109">
        <v>77</v>
      </c>
      <c r="D557" s="109" t="s">
        <v>782</v>
      </c>
    </row>
    <row r="558" spans="1:4" x14ac:dyDescent="0.25">
      <c r="A558" s="109">
        <v>91326</v>
      </c>
      <c r="B558" s="109">
        <v>91260</v>
      </c>
      <c r="C558" s="109">
        <v>91</v>
      </c>
      <c r="D558" s="109" t="s">
        <v>783</v>
      </c>
    </row>
    <row r="559" spans="1:4" x14ac:dyDescent="0.25">
      <c r="A559" s="109">
        <v>78327</v>
      </c>
      <c r="B559" s="109">
        <v>78820</v>
      </c>
      <c r="C559" s="109">
        <v>78</v>
      </c>
      <c r="D559" s="109" t="s">
        <v>784</v>
      </c>
    </row>
    <row r="560" spans="1:4" x14ac:dyDescent="0.25">
      <c r="A560" s="109">
        <v>78224</v>
      </c>
      <c r="B560" s="109">
        <v>78620</v>
      </c>
      <c r="C560" s="109">
        <v>78</v>
      </c>
      <c r="D560" s="109" t="s">
        <v>785</v>
      </c>
    </row>
    <row r="561" spans="1:4" x14ac:dyDescent="0.25">
      <c r="A561" s="109">
        <v>94038</v>
      </c>
      <c r="B561" s="109">
        <v>94240</v>
      </c>
      <c r="C561" s="109">
        <v>94</v>
      </c>
      <c r="D561" s="109" t="s">
        <v>786</v>
      </c>
    </row>
    <row r="562" spans="1:4" x14ac:dyDescent="0.25">
      <c r="A562" s="109">
        <v>93039</v>
      </c>
      <c r="B562" s="109">
        <v>93450</v>
      </c>
      <c r="C562" s="109">
        <v>93</v>
      </c>
      <c r="D562" s="109" t="s">
        <v>787</v>
      </c>
    </row>
    <row r="563" spans="1:4" x14ac:dyDescent="0.25">
      <c r="A563" s="109">
        <v>95313</v>
      </c>
      <c r="B563" s="109">
        <v>95290</v>
      </c>
      <c r="C563" s="109">
        <v>95</v>
      </c>
      <c r="D563" s="109" t="s">
        <v>788</v>
      </c>
    </row>
    <row r="564" spans="1:4" x14ac:dyDescent="0.25">
      <c r="A564" s="109">
        <v>78077</v>
      </c>
      <c r="B564" s="109">
        <v>78125</v>
      </c>
      <c r="C564" s="109">
        <v>78</v>
      </c>
      <c r="D564" s="109" t="s">
        <v>789</v>
      </c>
    </row>
    <row r="565" spans="1:4" x14ac:dyDescent="0.25">
      <c r="A565" s="109">
        <v>77054</v>
      </c>
      <c r="B565" s="109">
        <v>77940</v>
      </c>
      <c r="C565" s="109">
        <v>77</v>
      </c>
      <c r="D565" s="109" t="s">
        <v>790</v>
      </c>
    </row>
    <row r="566" spans="1:4" x14ac:dyDescent="0.25">
      <c r="A566" s="109">
        <v>78125</v>
      </c>
      <c r="B566" s="109">
        <v>78720</v>
      </c>
      <c r="C566" s="109">
        <v>78</v>
      </c>
      <c r="D566" s="109" t="s">
        <v>791</v>
      </c>
    </row>
    <row r="567" spans="1:4" x14ac:dyDescent="0.25">
      <c r="A567" s="109">
        <v>78126</v>
      </c>
      <c r="B567" s="109">
        <v>78170</v>
      </c>
      <c r="C567" s="109">
        <v>78</v>
      </c>
      <c r="D567" s="109" t="s">
        <v>792</v>
      </c>
    </row>
    <row r="568" spans="1:4" x14ac:dyDescent="0.25">
      <c r="A568" s="109">
        <v>77063</v>
      </c>
      <c r="B568" s="109">
        <v>77515</v>
      </c>
      <c r="C568" s="109">
        <v>77</v>
      </c>
      <c r="D568" s="109" t="s">
        <v>793</v>
      </c>
    </row>
    <row r="569" spans="1:4" x14ac:dyDescent="0.25">
      <c r="A569" s="109">
        <v>95139</v>
      </c>
      <c r="B569" s="109">
        <v>95420</v>
      </c>
      <c r="C569" s="109">
        <v>95</v>
      </c>
      <c r="D569" s="109" t="s">
        <v>794</v>
      </c>
    </row>
    <row r="570" spans="1:4" x14ac:dyDescent="0.25">
      <c r="A570" s="109">
        <v>77086</v>
      </c>
      <c r="B570" s="109">
        <v>77720</v>
      </c>
      <c r="C570" s="109">
        <v>77</v>
      </c>
      <c r="D570" s="109" t="s">
        <v>795</v>
      </c>
    </row>
    <row r="571" spans="1:4" x14ac:dyDescent="0.25">
      <c r="A571" s="109">
        <v>77087</v>
      </c>
      <c r="B571" s="109">
        <v>77540</v>
      </c>
      <c r="C571" s="109">
        <v>77</v>
      </c>
      <c r="D571" s="109" t="s">
        <v>796</v>
      </c>
    </row>
    <row r="572" spans="1:4" x14ac:dyDescent="0.25">
      <c r="A572" s="109">
        <v>77088</v>
      </c>
      <c r="B572" s="109">
        <v>77760</v>
      </c>
      <c r="C572" s="109">
        <v>77</v>
      </c>
      <c r="D572" s="109" t="s">
        <v>797</v>
      </c>
    </row>
    <row r="573" spans="1:4" x14ac:dyDescent="0.25">
      <c r="A573" s="109">
        <v>77093</v>
      </c>
      <c r="B573" s="109">
        <v>77320</v>
      </c>
      <c r="C573" s="109">
        <v>77</v>
      </c>
      <c r="D573" s="109" t="s">
        <v>798</v>
      </c>
    </row>
    <row r="574" spans="1:4" x14ac:dyDescent="0.25">
      <c r="A574" s="109">
        <v>77089</v>
      </c>
      <c r="B574" s="109">
        <v>77370</v>
      </c>
      <c r="C574" s="109">
        <v>77</v>
      </c>
      <c r="D574" s="109" t="s">
        <v>799</v>
      </c>
    </row>
    <row r="575" spans="1:4" x14ac:dyDescent="0.25">
      <c r="A575" s="109">
        <v>77090</v>
      </c>
      <c r="B575" s="109">
        <v>77160</v>
      </c>
      <c r="C575" s="109">
        <v>77</v>
      </c>
      <c r="D575" s="109" t="s">
        <v>800</v>
      </c>
    </row>
    <row r="576" spans="1:4" x14ac:dyDescent="0.25">
      <c r="A576" s="109">
        <v>93027</v>
      </c>
      <c r="B576" s="109">
        <v>93120</v>
      </c>
      <c r="C576" s="109">
        <v>93</v>
      </c>
      <c r="D576" s="109" t="s">
        <v>801</v>
      </c>
    </row>
    <row r="577" spans="1:4" x14ac:dyDescent="0.25">
      <c r="A577" s="109">
        <v>77147</v>
      </c>
      <c r="B577" s="109">
        <v>77370</v>
      </c>
      <c r="C577" s="109">
        <v>77</v>
      </c>
      <c r="D577" s="109" t="s">
        <v>802</v>
      </c>
    </row>
    <row r="578" spans="1:4" x14ac:dyDescent="0.25">
      <c r="A578" s="109">
        <v>78230</v>
      </c>
      <c r="B578" s="109">
        <v>78410</v>
      </c>
      <c r="C578" s="109">
        <v>78</v>
      </c>
      <c r="D578" s="109" t="s">
        <v>803</v>
      </c>
    </row>
    <row r="579" spans="1:4" x14ac:dyDescent="0.25">
      <c r="A579" s="109">
        <v>91232</v>
      </c>
      <c r="B579" s="109">
        <v>91590</v>
      </c>
      <c r="C579" s="109">
        <v>91</v>
      </c>
      <c r="D579" s="109" t="s">
        <v>804</v>
      </c>
    </row>
    <row r="580" spans="1:4" x14ac:dyDescent="0.25">
      <c r="A580" s="109">
        <v>77182</v>
      </c>
      <c r="B580" s="109">
        <v>77320</v>
      </c>
      <c r="C580" s="109">
        <v>77</v>
      </c>
      <c r="D580" s="109" t="s">
        <v>805</v>
      </c>
    </row>
    <row r="581" spans="1:4" x14ac:dyDescent="0.25">
      <c r="A581" s="109">
        <v>77183</v>
      </c>
      <c r="B581" s="109">
        <v>77260</v>
      </c>
      <c r="C581" s="109">
        <v>77</v>
      </c>
      <c r="D581" s="109" t="s">
        <v>806</v>
      </c>
    </row>
    <row r="582" spans="1:4" x14ac:dyDescent="0.25">
      <c r="A582" s="109">
        <v>91247</v>
      </c>
      <c r="B582" s="109">
        <v>91410</v>
      </c>
      <c r="C582" s="109">
        <v>91</v>
      </c>
      <c r="D582" s="109" t="s">
        <v>807</v>
      </c>
    </row>
    <row r="583" spans="1:4" x14ac:dyDescent="0.25">
      <c r="A583" s="109">
        <v>91248</v>
      </c>
      <c r="B583" s="109">
        <v>91150</v>
      </c>
      <c r="C583" s="109">
        <v>91</v>
      </c>
      <c r="D583" s="109" t="s">
        <v>808</v>
      </c>
    </row>
    <row r="584" spans="1:4" x14ac:dyDescent="0.25">
      <c r="A584" s="109">
        <v>95257</v>
      </c>
      <c r="B584" s="109">
        <v>95530</v>
      </c>
      <c r="C584" s="109">
        <v>95</v>
      </c>
      <c r="D584" s="109" t="s">
        <v>809</v>
      </c>
    </row>
    <row r="585" spans="1:4" x14ac:dyDescent="0.25">
      <c r="A585" s="109">
        <v>92035</v>
      </c>
      <c r="B585" s="109">
        <v>92250</v>
      </c>
      <c r="C585" s="109">
        <v>92</v>
      </c>
      <c r="D585" s="109" t="s">
        <v>810</v>
      </c>
    </row>
    <row r="586" spans="1:4" x14ac:dyDescent="0.25">
      <c r="A586" s="109">
        <v>77202</v>
      </c>
      <c r="B586" s="109">
        <v>77690</v>
      </c>
      <c r="C586" s="109">
        <v>77</v>
      </c>
      <c r="D586" s="109" t="s">
        <v>811</v>
      </c>
    </row>
    <row r="587" spans="1:4" x14ac:dyDescent="0.25">
      <c r="A587" s="109">
        <v>77210</v>
      </c>
      <c r="B587" s="109">
        <v>77130</v>
      </c>
      <c r="C587" s="109">
        <v>77</v>
      </c>
      <c r="D587" s="109" t="s">
        <v>812</v>
      </c>
    </row>
    <row r="588" spans="1:4" x14ac:dyDescent="0.25">
      <c r="A588" s="109">
        <v>77225</v>
      </c>
      <c r="B588" s="109">
        <v>77580</v>
      </c>
      <c r="C588" s="109">
        <v>77</v>
      </c>
      <c r="D588" s="109" t="s">
        <v>813</v>
      </c>
    </row>
    <row r="589" spans="1:4" x14ac:dyDescent="0.25">
      <c r="A589" s="109">
        <v>78302</v>
      </c>
      <c r="B589" s="109">
        <v>78113</v>
      </c>
      <c r="C589" s="109">
        <v>78</v>
      </c>
      <c r="D589" s="109" t="s">
        <v>814</v>
      </c>
    </row>
    <row r="590" spans="1:4" x14ac:dyDescent="0.25">
      <c r="A590" s="109">
        <v>77229</v>
      </c>
      <c r="B590" s="109">
        <v>77610</v>
      </c>
      <c r="C590" s="109">
        <v>77</v>
      </c>
      <c r="D590" s="109" t="s">
        <v>815</v>
      </c>
    </row>
    <row r="591" spans="1:4" x14ac:dyDescent="0.25">
      <c r="A591" s="109">
        <v>77267</v>
      </c>
      <c r="B591" s="109">
        <v>77570</v>
      </c>
      <c r="C591" s="109">
        <v>77</v>
      </c>
      <c r="D591" s="109" t="s">
        <v>816</v>
      </c>
    </row>
    <row r="592" spans="1:4" x14ac:dyDescent="0.25">
      <c r="A592" s="109">
        <v>91457</v>
      </c>
      <c r="B592" s="109">
        <v>91290</v>
      </c>
      <c r="C592" s="109">
        <v>91</v>
      </c>
      <c r="D592" s="109" t="s">
        <v>817</v>
      </c>
    </row>
    <row r="593" spans="1:4" x14ac:dyDescent="0.25">
      <c r="A593" s="109">
        <v>94060</v>
      </c>
      <c r="B593" s="109">
        <v>94510</v>
      </c>
      <c r="C593" s="109">
        <v>94</v>
      </c>
      <c r="D593" s="109" t="s">
        <v>818</v>
      </c>
    </row>
    <row r="594" spans="1:4" x14ac:dyDescent="0.25">
      <c r="A594" s="109">
        <v>78513</v>
      </c>
      <c r="B594" s="109">
        <v>78940</v>
      </c>
      <c r="C594" s="109">
        <v>78</v>
      </c>
      <c r="D594" s="109" t="s">
        <v>819</v>
      </c>
    </row>
    <row r="595" spans="1:4" x14ac:dyDescent="0.25">
      <c r="A595" s="109">
        <v>95523</v>
      </c>
      <c r="B595" s="109">
        <v>95780</v>
      </c>
      <c r="C595" s="109">
        <v>95</v>
      </c>
      <c r="D595" s="109" t="s">
        <v>820</v>
      </c>
    </row>
    <row r="596" spans="1:4" x14ac:dyDescent="0.25">
      <c r="A596" s="109">
        <v>77389</v>
      </c>
      <c r="B596" s="109">
        <v>77000</v>
      </c>
      <c r="C596" s="109">
        <v>77</v>
      </c>
      <c r="D596" s="109" t="s">
        <v>821</v>
      </c>
    </row>
    <row r="597" spans="1:4" x14ac:dyDescent="0.25">
      <c r="A597" s="109">
        <v>77467</v>
      </c>
      <c r="B597" s="109">
        <v>77130</v>
      </c>
      <c r="C597" s="109">
        <v>77</v>
      </c>
      <c r="D597" s="109" t="s">
        <v>822</v>
      </c>
    </row>
    <row r="598" spans="1:4" x14ac:dyDescent="0.25">
      <c r="A598" s="109">
        <v>77472</v>
      </c>
      <c r="B598" s="109">
        <v>77510</v>
      </c>
      <c r="C598" s="109">
        <v>77</v>
      </c>
      <c r="D598" s="109" t="s">
        <v>823</v>
      </c>
    </row>
    <row r="599" spans="1:4" x14ac:dyDescent="0.25">
      <c r="A599" s="109">
        <v>78644</v>
      </c>
      <c r="B599" s="109">
        <v>78320</v>
      </c>
      <c r="C599" s="109">
        <v>78</v>
      </c>
      <c r="D599" s="109" t="s">
        <v>824</v>
      </c>
    </row>
    <row r="600" spans="1:4" x14ac:dyDescent="0.25">
      <c r="A600" s="109">
        <v>91665</v>
      </c>
      <c r="B600" s="109">
        <v>91620</v>
      </c>
      <c r="C600" s="109">
        <v>91</v>
      </c>
      <c r="D600" s="109" t="s">
        <v>825</v>
      </c>
    </row>
    <row r="601" spans="1:4" x14ac:dyDescent="0.25">
      <c r="A601" s="109">
        <v>78668</v>
      </c>
      <c r="B601" s="109">
        <v>78270</v>
      </c>
      <c r="C601" s="109">
        <v>78</v>
      </c>
      <c r="D601" s="109" t="s">
        <v>826</v>
      </c>
    </row>
    <row r="602" spans="1:4" x14ac:dyDescent="0.25">
      <c r="A602" s="109">
        <v>95328</v>
      </c>
      <c r="B602" s="109">
        <v>95690</v>
      </c>
      <c r="C602" s="109">
        <v>95</v>
      </c>
      <c r="D602" s="109" t="s">
        <v>827</v>
      </c>
    </row>
    <row r="603" spans="1:4" x14ac:dyDescent="0.25">
      <c r="A603" s="109">
        <v>77243</v>
      </c>
      <c r="B603" s="109">
        <v>77400</v>
      </c>
      <c r="C603" s="109">
        <v>77</v>
      </c>
      <c r="D603" s="109" t="s">
        <v>828</v>
      </c>
    </row>
    <row r="604" spans="1:4" x14ac:dyDescent="0.25">
      <c r="A604" s="109">
        <v>78329</v>
      </c>
      <c r="B604" s="109">
        <v>78440</v>
      </c>
      <c r="C604" s="109">
        <v>78</v>
      </c>
      <c r="D604" s="109" t="s">
        <v>829</v>
      </c>
    </row>
    <row r="605" spans="1:4" x14ac:dyDescent="0.25">
      <c r="A605" s="109">
        <v>77244</v>
      </c>
      <c r="B605" s="109">
        <v>77760</v>
      </c>
      <c r="C605" s="109">
        <v>77</v>
      </c>
      <c r="D605" s="109" t="s">
        <v>830</v>
      </c>
    </row>
    <row r="606" spans="1:4" x14ac:dyDescent="0.25">
      <c r="A606" s="109">
        <v>91330</v>
      </c>
      <c r="B606" s="109">
        <v>91510</v>
      </c>
      <c r="C606" s="109">
        <v>91</v>
      </c>
      <c r="D606" s="109" t="s">
        <v>831</v>
      </c>
    </row>
    <row r="607" spans="1:4" x14ac:dyDescent="0.25">
      <c r="A607" s="109">
        <v>95331</v>
      </c>
      <c r="B607" s="109">
        <v>95270</v>
      </c>
      <c r="C607" s="109">
        <v>95</v>
      </c>
      <c r="D607" s="109" t="s">
        <v>832</v>
      </c>
    </row>
    <row r="608" spans="1:4" x14ac:dyDescent="0.25">
      <c r="A608" s="109">
        <v>77245</v>
      </c>
      <c r="B608" s="109">
        <v>77148</v>
      </c>
      <c r="C608" s="109">
        <v>77</v>
      </c>
      <c r="D608" s="109" t="s">
        <v>833</v>
      </c>
    </row>
    <row r="609" spans="1:4" x14ac:dyDescent="0.25">
      <c r="A609" s="109">
        <v>93007</v>
      </c>
      <c r="B609" s="109">
        <v>93150</v>
      </c>
      <c r="C609" s="109">
        <v>93</v>
      </c>
      <c r="D609" s="109" t="s">
        <v>834</v>
      </c>
    </row>
    <row r="610" spans="1:4" x14ac:dyDescent="0.25">
      <c r="A610" s="109">
        <v>93013</v>
      </c>
      <c r="B610" s="109">
        <v>93350</v>
      </c>
      <c r="C610" s="109">
        <v>93</v>
      </c>
      <c r="D610" s="109" t="s">
        <v>835</v>
      </c>
    </row>
    <row r="611" spans="1:4" x14ac:dyDescent="0.25">
      <c r="A611" s="109">
        <v>77100</v>
      </c>
      <c r="B611" s="109">
        <v>77820</v>
      </c>
      <c r="C611" s="109">
        <v>77</v>
      </c>
      <c r="D611" s="109" t="s">
        <v>836</v>
      </c>
    </row>
    <row r="612" spans="1:4" x14ac:dyDescent="0.25">
      <c r="A612" s="109">
        <v>78158</v>
      </c>
      <c r="B612" s="109">
        <v>78150</v>
      </c>
      <c r="C612" s="109">
        <v>78</v>
      </c>
      <c r="D612" s="109" t="s">
        <v>837</v>
      </c>
    </row>
    <row r="613" spans="1:4" x14ac:dyDescent="0.25">
      <c r="A613" s="109">
        <v>91179</v>
      </c>
      <c r="B613" s="109">
        <v>91830</v>
      </c>
      <c r="C613" s="109">
        <v>91</v>
      </c>
      <c r="D613" s="109" t="s">
        <v>838</v>
      </c>
    </row>
    <row r="614" spans="1:4" x14ac:dyDescent="0.25">
      <c r="A614" s="109">
        <v>95303</v>
      </c>
      <c r="B614" s="109">
        <v>95640</v>
      </c>
      <c r="C614" s="109">
        <v>95</v>
      </c>
      <c r="D614" s="109" t="s">
        <v>839</v>
      </c>
    </row>
    <row r="615" spans="1:4" x14ac:dyDescent="0.25">
      <c r="A615" s="109">
        <v>94043</v>
      </c>
      <c r="B615" s="109">
        <v>94270</v>
      </c>
      <c r="C615" s="109">
        <v>94</v>
      </c>
      <c r="D615" s="109" t="s">
        <v>840</v>
      </c>
    </row>
    <row r="616" spans="1:4" x14ac:dyDescent="0.25">
      <c r="A616" s="109">
        <v>77285</v>
      </c>
      <c r="B616" s="109">
        <v>77350</v>
      </c>
      <c r="C616" s="109">
        <v>77</v>
      </c>
      <c r="D616" s="109" t="s">
        <v>841</v>
      </c>
    </row>
    <row r="617" spans="1:4" x14ac:dyDescent="0.25">
      <c r="A617" s="109">
        <v>77291</v>
      </c>
      <c r="B617" s="109">
        <v>77990</v>
      </c>
      <c r="C617" s="109">
        <v>77</v>
      </c>
      <c r="D617" s="109" t="s">
        <v>842</v>
      </c>
    </row>
    <row r="618" spans="1:4" x14ac:dyDescent="0.25">
      <c r="A618" s="109">
        <v>95395</v>
      </c>
      <c r="B618" s="109">
        <v>95720</v>
      </c>
      <c r="C618" s="109">
        <v>95</v>
      </c>
      <c r="D618" s="109" t="s">
        <v>843</v>
      </c>
    </row>
    <row r="619" spans="1:4" x14ac:dyDescent="0.25">
      <c r="A619" s="109">
        <v>78396</v>
      </c>
      <c r="B619" s="109">
        <v>78600</v>
      </c>
      <c r="C619" s="109">
        <v>78</v>
      </c>
      <c r="D619" s="109" t="s">
        <v>844</v>
      </c>
    </row>
    <row r="620" spans="1:4" x14ac:dyDescent="0.25">
      <c r="A620" s="109">
        <v>78397</v>
      </c>
      <c r="B620" s="109">
        <v>78320</v>
      </c>
      <c r="C620" s="109">
        <v>78</v>
      </c>
      <c r="D620" s="109" t="s">
        <v>845</v>
      </c>
    </row>
    <row r="621" spans="1:4" x14ac:dyDescent="0.25">
      <c r="A621" s="109">
        <v>78481</v>
      </c>
      <c r="B621" s="109">
        <v>78230</v>
      </c>
      <c r="C621" s="109">
        <v>78</v>
      </c>
      <c r="D621" s="109" t="s">
        <v>846</v>
      </c>
    </row>
    <row r="622" spans="1:4" x14ac:dyDescent="0.25">
      <c r="A622" s="109">
        <v>95483</v>
      </c>
      <c r="B622" s="109">
        <v>95450</v>
      </c>
      <c r="C622" s="109">
        <v>95</v>
      </c>
      <c r="D622" s="109" t="s">
        <v>847</v>
      </c>
    </row>
    <row r="623" spans="1:4" x14ac:dyDescent="0.25">
      <c r="A623" s="109">
        <v>78486</v>
      </c>
      <c r="B623" s="109">
        <v>78610</v>
      </c>
      <c r="C623" s="109">
        <v>78</v>
      </c>
      <c r="D623" s="109" t="s">
        <v>848</v>
      </c>
    </row>
    <row r="624" spans="1:4" x14ac:dyDescent="0.25">
      <c r="A624" s="109">
        <v>94058</v>
      </c>
      <c r="B624" s="109">
        <v>94170</v>
      </c>
      <c r="C624" s="109">
        <v>94</v>
      </c>
      <c r="D624" s="109" t="s">
        <v>849</v>
      </c>
    </row>
    <row r="625" spans="1:4" x14ac:dyDescent="0.25">
      <c r="A625" s="109">
        <v>77363</v>
      </c>
      <c r="B625" s="109">
        <v>77181</v>
      </c>
      <c r="C625" s="109">
        <v>77</v>
      </c>
      <c r="D625" s="109" t="s">
        <v>850</v>
      </c>
    </row>
    <row r="626" spans="1:4" x14ac:dyDescent="0.25">
      <c r="A626" s="109">
        <v>77364</v>
      </c>
      <c r="B626" s="109">
        <v>77165</v>
      </c>
      <c r="C626" s="109">
        <v>77</v>
      </c>
      <c r="D626" s="109" t="s">
        <v>851</v>
      </c>
    </row>
    <row r="627" spans="1:4" x14ac:dyDescent="0.25">
      <c r="A627" s="109">
        <v>95491</v>
      </c>
      <c r="B627" s="109">
        <v>95130</v>
      </c>
      <c r="C627" s="109">
        <v>95</v>
      </c>
      <c r="D627" s="109" t="s">
        <v>852</v>
      </c>
    </row>
    <row r="628" spans="1:4" x14ac:dyDescent="0.25">
      <c r="A628" s="109">
        <v>77365</v>
      </c>
      <c r="B628" s="109">
        <v>77540</v>
      </c>
      <c r="C628" s="109">
        <v>77</v>
      </c>
      <c r="D628" s="109" t="s">
        <v>853</v>
      </c>
    </row>
    <row r="629" spans="1:4" x14ac:dyDescent="0.25">
      <c r="A629" s="109">
        <v>95492</v>
      </c>
      <c r="B629" s="109">
        <v>95720</v>
      </c>
      <c r="C629" s="109">
        <v>95</v>
      </c>
      <c r="D629" s="109" t="s">
        <v>854</v>
      </c>
    </row>
    <row r="630" spans="1:4" x14ac:dyDescent="0.25">
      <c r="A630" s="109">
        <v>77366</v>
      </c>
      <c r="B630" s="109">
        <v>77165</v>
      </c>
      <c r="C630" s="109">
        <v>77</v>
      </c>
      <c r="D630" s="109" t="s">
        <v>855</v>
      </c>
    </row>
    <row r="631" spans="1:4" x14ac:dyDescent="0.25">
      <c r="A631" s="109">
        <v>95493</v>
      </c>
      <c r="B631" s="109">
        <v>95270</v>
      </c>
      <c r="C631" s="109">
        <v>95</v>
      </c>
      <c r="D631" s="109" t="s">
        <v>856</v>
      </c>
    </row>
    <row r="632" spans="1:4" x14ac:dyDescent="0.25">
      <c r="A632" s="109">
        <v>91494</v>
      </c>
      <c r="B632" s="109">
        <v>91220</v>
      </c>
      <c r="C632" s="109">
        <v>91</v>
      </c>
      <c r="D632" s="109" t="s">
        <v>857</v>
      </c>
    </row>
    <row r="633" spans="1:4" x14ac:dyDescent="0.25">
      <c r="A633" s="109">
        <v>77367</v>
      </c>
      <c r="B633" s="109">
        <v>77440</v>
      </c>
      <c r="C633" s="109">
        <v>77</v>
      </c>
      <c r="D633" s="109" t="s">
        <v>858</v>
      </c>
    </row>
    <row r="634" spans="1:4" x14ac:dyDescent="0.25">
      <c r="A634" s="109">
        <v>92060</v>
      </c>
      <c r="B634" s="109">
        <v>92350</v>
      </c>
      <c r="C634" s="109">
        <v>92</v>
      </c>
      <c r="D634" s="109" t="s">
        <v>859</v>
      </c>
    </row>
    <row r="635" spans="1:4" x14ac:dyDescent="0.25">
      <c r="A635" s="109">
        <v>94059</v>
      </c>
      <c r="B635" s="109">
        <v>94420</v>
      </c>
      <c r="C635" s="109">
        <v>94</v>
      </c>
      <c r="D635" s="109" t="s">
        <v>860</v>
      </c>
    </row>
    <row r="636" spans="1:4" x14ac:dyDescent="0.25">
      <c r="A636" s="109">
        <v>78502</v>
      </c>
      <c r="B636" s="109">
        <v>78560</v>
      </c>
      <c r="C636" s="109">
        <v>78</v>
      </c>
      <c r="D636" s="109" t="s">
        <v>861</v>
      </c>
    </row>
    <row r="637" spans="1:4" x14ac:dyDescent="0.25">
      <c r="A637" s="109">
        <v>93061</v>
      </c>
      <c r="B637" s="109">
        <v>93310</v>
      </c>
      <c r="C637" s="109">
        <v>93</v>
      </c>
      <c r="D637" s="109" t="s">
        <v>862</v>
      </c>
    </row>
    <row r="638" spans="1:4" x14ac:dyDescent="0.25">
      <c r="A638" s="109">
        <v>93062</v>
      </c>
      <c r="B638" s="109">
        <v>93340</v>
      </c>
      <c r="C638" s="109">
        <v>93</v>
      </c>
      <c r="D638" s="109" t="s">
        <v>863</v>
      </c>
    </row>
    <row r="639" spans="1:4" x14ac:dyDescent="0.25">
      <c r="A639" s="109">
        <v>78608</v>
      </c>
      <c r="B639" s="109">
        <v>78980</v>
      </c>
      <c r="C639" s="109">
        <v>78</v>
      </c>
      <c r="D639" s="109" t="s">
        <v>864</v>
      </c>
    </row>
    <row r="640" spans="1:4" x14ac:dyDescent="0.25">
      <c r="A640" s="109">
        <v>95612</v>
      </c>
      <c r="B640" s="109">
        <v>95500</v>
      </c>
      <c r="C640" s="109">
        <v>95</v>
      </c>
      <c r="D640" s="109" t="s">
        <v>865</v>
      </c>
    </row>
    <row r="641" spans="1:4" x14ac:dyDescent="0.25">
      <c r="A641" s="109">
        <v>78623</v>
      </c>
      <c r="B641" s="109">
        <v>78490</v>
      </c>
      <c r="C641" s="109">
        <v>78</v>
      </c>
      <c r="D641" s="109" t="s">
        <v>866</v>
      </c>
    </row>
    <row r="642" spans="1:4" x14ac:dyDescent="0.25">
      <c r="A642" s="109">
        <v>91630</v>
      </c>
      <c r="B642" s="109">
        <v>91530</v>
      </c>
      <c r="C642" s="109">
        <v>91</v>
      </c>
      <c r="D642" s="109" t="s">
        <v>867</v>
      </c>
    </row>
    <row r="643" spans="1:4" x14ac:dyDescent="0.25">
      <c r="A643" s="109">
        <v>77485</v>
      </c>
      <c r="B643" s="109">
        <v>77123</v>
      </c>
      <c r="C643" s="109">
        <v>77</v>
      </c>
      <c r="D643" s="109" t="s">
        <v>868</v>
      </c>
    </row>
    <row r="644" spans="1:4" x14ac:dyDescent="0.25">
      <c r="A644" s="109">
        <v>78650</v>
      </c>
      <c r="B644" s="109">
        <v>78110</v>
      </c>
      <c r="C644" s="109">
        <v>78</v>
      </c>
      <c r="D644" s="109" t="s">
        <v>869</v>
      </c>
    </row>
    <row r="645" spans="1:4" x14ac:dyDescent="0.25">
      <c r="A645" s="109">
        <v>77246</v>
      </c>
      <c r="B645" s="109">
        <v>77171</v>
      </c>
      <c r="C645" s="109">
        <v>77</v>
      </c>
      <c r="D645" s="109" t="s">
        <v>870</v>
      </c>
    </row>
    <row r="646" spans="1:4" x14ac:dyDescent="0.25">
      <c r="A646" s="109">
        <v>78010</v>
      </c>
      <c r="B646" s="109">
        <v>78580</v>
      </c>
      <c r="C646" s="109">
        <v>78</v>
      </c>
      <c r="D646" s="109" t="s">
        <v>871</v>
      </c>
    </row>
    <row r="647" spans="1:4" x14ac:dyDescent="0.25">
      <c r="A647" s="109">
        <v>78108</v>
      </c>
      <c r="B647" s="109">
        <v>78610</v>
      </c>
      <c r="C647" s="109">
        <v>78</v>
      </c>
      <c r="D647" s="109" t="s">
        <v>872</v>
      </c>
    </row>
    <row r="648" spans="1:4" x14ac:dyDescent="0.25">
      <c r="A648" s="109">
        <v>77091</v>
      </c>
      <c r="B648" s="109">
        <v>77610</v>
      </c>
      <c r="C648" s="109">
        <v>77</v>
      </c>
      <c r="D648" s="109" t="s">
        <v>873</v>
      </c>
    </row>
    <row r="649" spans="1:4" x14ac:dyDescent="0.25">
      <c r="A649" s="109">
        <v>78165</v>
      </c>
      <c r="B649" s="109">
        <v>78340</v>
      </c>
      <c r="C649" s="109">
        <v>78</v>
      </c>
      <c r="D649" s="109" t="s">
        <v>874</v>
      </c>
    </row>
    <row r="650" spans="1:4" x14ac:dyDescent="0.25">
      <c r="A650" s="109">
        <v>77165</v>
      </c>
      <c r="B650" s="109">
        <v>77820</v>
      </c>
      <c r="C650" s="109">
        <v>77</v>
      </c>
      <c r="D650" s="109" t="s">
        <v>875</v>
      </c>
    </row>
    <row r="651" spans="1:4" x14ac:dyDescent="0.25">
      <c r="A651" s="109">
        <v>78220</v>
      </c>
      <c r="B651" s="109">
        <v>78690</v>
      </c>
      <c r="C651" s="109">
        <v>78</v>
      </c>
      <c r="D651" s="109" t="s">
        <v>876</v>
      </c>
    </row>
    <row r="652" spans="1:4" x14ac:dyDescent="0.25">
      <c r="A652" s="109">
        <v>91284</v>
      </c>
      <c r="B652" s="109">
        <v>91410</v>
      </c>
      <c r="C652" s="109">
        <v>91</v>
      </c>
      <c r="D652" s="109" t="s">
        <v>877</v>
      </c>
    </row>
    <row r="653" spans="1:4" x14ac:dyDescent="0.25">
      <c r="A653" s="109">
        <v>93045</v>
      </c>
      <c r="B653" s="109">
        <v>93260</v>
      </c>
      <c r="C653" s="109">
        <v>93</v>
      </c>
      <c r="D653" s="109" t="s">
        <v>878</v>
      </c>
    </row>
    <row r="654" spans="1:4" x14ac:dyDescent="0.25">
      <c r="A654" s="109">
        <v>78343</v>
      </c>
      <c r="B654" s="109">
        <v>78350</v>
      </c>
      <c r="C654" s="109">
        <v>78</v>
      </c>
      <c r="D654" s="109" t="s">
        <v>879</v>
      </c>
    </row>
    <row r="655" spans="1:4" x14ac:dyDescent="0.25">
      <c r="A655" s="109">
        <v>77275</v>
      </c>
      <c r="B655" s="109">
        <v>77560</v>
      </c>
      <c r="C655" s="109">
        <v>77</v>
      </c>
      <c r="D655" s="109" t="s">
        <v>880</v>
      </c>
    </row>
    <row r="656" spans="1:4" x14ac:dyDescent="0.25">
      <c r="A656" s="109">
        <v>78398</v>
      </c>
      <c r="B656" s="109">
        <v>78490</v>
      </c>
      <c r="C656" s="109">
        <v>78</v>
      </c>
      <c r="D656" s="109" t="s">
        <v>881</v>
      </c>
    </row>
    <row r="657" spans="1:4" x14ac:dyDescent="0.25">
      <c r="A657" s="109">
        <v>91411</v>
      </c>
      <c r="B657" s="109">
        <v>91470</v>
      </c>
      <c r="C657" s="109">
        <v>91</v>
      </c>
      <c r="D657" s="109" t="s">
        <v>882</v>
      </c>
    </row>
    <row r="658" spans="1:4" x14ac:dyDescent="0.25">
      <c r="A658" s="109">
        <v>78440</v>
      </c>
      <c r="B658" s="109">
        <v>78130</v>
      </c>
      <c r="C658" s="109">
        <v>78</v>
      </c>
      <c r="D658" s="109" t="s">
        <v>883</v>
      </c>
    </row>
    <row r="659" spans="1:4" x14ac:dyDescent="0.25">
      <c r="A659" s="109">
        <v>77347</v>
      </c>
      <c r="B659" s="109">
        <v>77134</v>
      </c>
      <c r="C659" s="109">
        <v>77</v>
      </c>
      <c r="D659" s="109" t="s">
        <v>884</v>
      </c>
    </row>
    <row r="660" spans="1:4" x14ac:dyDescent="0.25">
      <c r="A660" s="109">
        <v>93057</v>
      </c>
      <c r="B660" s="109">
        <v>93320</v>
      </c>
      <c r="C660" s="109">
        <v>93</v>
      </c>
      <c r="D660" s="109" t="s">
        <v>885</v>
      </c>
    </row>
    <row r="661" spans="1:4" x14ac:dyDescent="0.25">
      <c r="A661" s="109">
        <v>91692</v>
      </c>
      <c r="B661" s="109">
        <v>91940</v>
      </c>
      <c r="C661" s="109">
        <v>91</v>
      </c>
      <c r="D661" s="109" t="s">
        <v>886</v>
      </c>
    </row>
    <row r="662" spans="1:4" x14ac:dyDescent="0.25">
      <c r="A662" s="109">
        <v>77247</v>
      </c>
      <c r="B662" s="109">
        <v>77320</v>
      </c>
      <c r="C662" s="109">
        <v>77</v>
      </c>
      <c r="D662" s="109" t="s">
        <v>887</v>
      </c>
    </row>
    <row r="663" spans="1:4" x14ac:dyDescent="0.25">
      <c r="A663" s="109">
        <v>77248</v>
      </c>
      <c r="B663" s="109">
        <v>77450</v>
      </c>
      <c r="C663" s="109">
        <v>77</v>
      </c>
      <c r="D663" s="109" t="s">
        <v>888</v>
      </c>
    </row>
    <row r="664" spans="1:4" x14ac:dyDescent="0.25">
      <c r="A664" s="109">
        <v>77249</v>
      </c>
      <c r="B664" s="109">
        <v>77150</v>
      </c>
      <c r="C664" s="109">
        <v>77</v>
      </c>
      <c r="D664" s="109" t="s">
        <v>889</v>
      </c>
    </row>
    <row r="665" spans="1:4" x14ac:dyDescent="0.25">
      <c r="A665" s="109">
        <v>91332</v>
      </c>
      <c r="B665" s="109">
        <v>91630</v>
      </c>
      <c r="C665" s="109">
        <v>91</v>
      </c>
      <c r="D665" s="109" t="s">
        <v>890</v>
      </c>
    </row>
    <row r="666" spans="1:4" x14ac:dyDescent="0.25">
      <c r="A666" s="109">
        <v>77250</v>
      </c>
      <c r="B666" s="109">
        <v>77320</v>
      </c>
      <c r="C666" s="109">
        <v>77</v>
      </c>
      <c r="D666" s="109" t="s">
        <v>891</v>
      </c>
    </row>
    <row r="667" spans="1:4" x14ac:dyDescent="0.25">
      <c r="A667" s="109">
        <v>91333</v>
      </c>
      <c r="B667" s="109">
        <v>91310</v>
      </c>
      <c r="C667" s="109">
        <v>91</v>
      </c>
      <c r="D667" s="109" t="s">
        <v>892</v>
      </c>
    </row>
    <row r="668" spans="1:4" x14ac:dyDescent="0.25">
      <c r="A668" s="109">
        <v>92044</v>
      </c>
      <c r="B668" s="109">
        <v>92300</v>
      </c>
      <c r="C668" s="109">
        <v>92</v>
      </c>
      <c r="D668" s="109" t="s">
        <v>893</v>
      </c>
    </row>
    <row r="669" spans="1:4" x14ac:dyDescent="0.25">
      <c r="A669" s="109">
        <v>78334</v>
      </c>
      <c r="B669" s="109">
        <v>78320</v>
      </c>
      <c r="C669" s="109">
        <v>78</v>
      </c>
      <c r="D669" s="109" t="s">
        <v>894</v>
      </c>
    </row>
    <row r="670" spans="1:4" x14ac:dyDescent="0.25">
      <c r="A670" s="109">
        <v>77251</v>
      </c>
      <c r="B670" s="109">
        <v>77127</v>
      </c>
      <c r="C670" s="109">
        <v>77</v>
      </c>
      <c r="D670" s="109" t="s">
        <v>895</v>
      </c>
    </row>
    <row r="671" spans="1:4" x14ac:dyDescent="0.25">
      <c r="A671" s="109">
        <v>78335</v>
      </c>
      <c r="B671" s="109">
        <v>78520</v>
      </c>
      <c r="C671" s="109">
        <v>78</v>
      </c>
      <c r="D671" s="109" t="s">
        <v>896</v>
      </c>
    </row>
    <row r="672" spans="1:4" x14ac:dyDescent="0.25">
      <c r="A672" s="109">
        <v>94044</v>
      </c>
      <c r="B672" s="109">
        <v>94450</v>
      </c>
      <c r="C672" s="109">
        <v>94</v>
      </c>
      <c r="D672" s="109" t="s">
        <v>897</v>
      </c>
    </row>
    <row r="673" spans="1:4" x14ac:dyDescent="0.25">
      <c r="A673" s="109">
        <v>78337</v>
      </c>
      <c r="B673" s="109">
        <v>78270</v>
      </c>
      <c r="C673" s="109">
        <v>78</v>
      </c>
      <c r="D673" s="109" t="s">
        <v>898</v>
      </c>
    </row>
    <row r="674" spans="1:4" x14ac:dyDescent="0.25">
      <c r="A674" s="109">
        <v>77252</v>
      </c>
      <c r="B674" s="109">
        <v>77550</v>
      </c>
      <c r="C674" s="109">
        <v>77</v>
      </c>
      <c r="D674" s="109" t="s">
        <v>899</v>
      </c>
    </row>
    <row r="675" spans="1:4" x14ac:dyDescent="0.25">
      <c r="A675" s="109">
        <v>91338</v>
      </c>
      <c r="B675" s="109">
        <v>91470</v>
      </c>
      <c r="C675" s="109">
        <v>91</v>
      </c>
      <c r="D675" s="109" t="s">
        <v>900</v>
      </c>
    </row>
    <row r="676" spans="1:4" x14ac:dyDescent="0.25">
      <c r="A676" s="109">
        <v>91339</v>
      </c>
      <c r="B676" s="109">
        <v>91310</v>
      </c>
      <c r="C676" s="109">
        <v>91</v>
      </c>
      <c r="D676" s="109" t="s">
        <v>901</v>
      </c>
    </row>
    <row r="677" spans="1:4" x14ac:dyDescent="0.25">
      <c r="A677" s="109">
        <v>91340</v>
      </c>
      <c r="B677" s="109">
        <v>91090</v>
      </c>
      <c r="C677" s="109">
        <v>91</v>
      </c>
      <c r="D677" s="109" t="s">
        <v>902</v>
      </c>
    </row>
    <row r="678" spans="1:4" x14ac:dyDescent="0.25">
      <c r="A678" s="109">
        <v>77253</v>
      </c>
      <c r="B678" s="109">
        <v>77550</v>
      </c>
      <c r="C678" s="109">
        <v>77</v>
      </c>
      <c r="D678" s="109" t="s">
        <v>903</v>
      </c>
    </row>
    <row r="679" spans="1:4" x14ac:dyDescent="0.25">
      <c r="A679" s="109">
        <v>77254</v>
      </c>
      <c r="B679" s="109">
        <v>77220</v>
      </c>
      <c r="C679" s="109">
        <v>77</v>
      </c>
      <c r="D679" s="109" t="s">
        <v>904</v>
      </c>
    </row>
    <row r="680" spans="1:4" x14ac:dyDescent="0.25">
      <c r="A680" s="109">
        <v>95341</v>
      </c>
      <c r="B680" s="109">
        <v>95300</v>
      </c>
      <c r="C680" s="109">
        <v>95</v>
      </c>
      <c r="D680" s="109" t="s">
        <v>905</v>
      </c>
    </row>
    <row r="681" spans="1:4" x14ac:dyDescent="0.25">
      <c r="A681" s="109">
        <v>93046</v>
      </c>
      <c r="B681" s="109">
        <v>93190</v>
      </c>
      <c r="C681" s="109">
        <v>93</v>
      </c>
      <c r="D681" s="109" t="s">
        <v>906</v>
      </c>
    </row>
    <row r="682" spans="1:4" x14ac:dyDescent="0.25">
      <c r="A682" s="109">
        <v>77255</v>
      </c>
      <c r="B682" s="109">
        <v>77000</v>
      </c>
      <c r="C682" s="109">
        <v>77</v>
      </c>
      <c r="D682" s="109" t="s">
        <v>907</v>
      </c>
    </row>
    <row r="683" spans="1:4" x14ac:dyDescent="0.25">
      <c r="A683" s="109">
        <v>77256</v>
      </c>
      <c r="B683" s="109">
        <v>77650</v>
      </c>
      <c r="C683" s="109">
        <v>77</v>
      </c>
      <c r="D683" s="109" t="s">
        <v>908</v>
      </c>
    </row>
    <row r="684" spans="1:4" x14ac:dyDescent="0.25">
      <c r="A684" s="109">
        <v>77257</v>
      </c>
      <c r="B684" s="109">
        <v>77440</v>
      </c>
      <c r="C684" s="109">
        <v>77</v>
      </c>
      <c r="D684" s="109" t="s">
        <v>909</v>
      </c>
    </row>
    <row r="685" spans="1:4" x14ac:dyDescent="0.25">
      <c r="A685" s="109">
        <v>77258</v>
      </c>
      <c r="B685" s="109">
        <v>77185</v>
      </c>
      <c r="C685" s="109">
        <v>77</v>
      </c>
      <c r="D685" s="109" t="s">
        <v>910</v>
      </c>
    </row>
    <row r="686" spans="1:4" x14ac:dyDescent="0.25">
      <c r="A686" s="109">
        <v>78344</v>
      </c>
      <c r="B686" s="109">
        <v>78270</v>
      </c>
      <c r="C686" s="109">
        <v>78</v>
      </c>
      <c r="D686" s="109" t="s">
        <v>911</v>
      </c>
    </row>
    <row r="687" spans="1:4" x14ac:dyDescent="0.25">
      <c r="A687" s="109">
        <v>91345</v>
      </c>
      <c r="B687" s="109">
        <v>91160</v>
      </c>
      <c r="C687" s="109">
        <v>91</v>
      </c>
      <c r="D687" s="109" t="s">
        <v>912</v>
      </c>
    </row>
    <row r="688" spans="1:4" x14ac:dyDescent="0.25">
      <c r="A688" s="109">
        <v>78346</v>
      </c>
      <c r="B688" s="109">
        <v>78980</v>
      </c>
      <c r="C688" s="109">
        <v>78</v>
      </c>
      <c r="D688" s="109" t="s">
        <v>913</v>
      </c>
    </row>
    <row r="689" spans="1:4" x14ac:dyDescent="0.25">
      <c r="A689" s="109">
        <v>77259</v>
      </c>
      <c r="B689" s="109">
        <v>77230</v>
      </c>
      <c r="C689" s="109">
        <v>77</v>
      </c>
      <c r="D689" s="109" t="s">
        <v>914</v>
      </c>
    </row>
    <row r="690" spans="1:4" x14ac:dyDescent="0.25">
      <c r="A690" s="109">
        <v>91347</v>
      </c>
      <c r="B690" s="109">
        <v>91310</v>
      </c>
      <c r="C690" s="109">
        <v>91</v>
      </c>
      <c r="D690" s="109" t="s">
        <v>915</v>
      </c>
    </row>
    <row r="691" spans="1:4" x14ac:dyDescent="0.25">
      <c r="A691" s="109">
        <v>95348</v>
      </c>
      <c r="B691" s="109">
        <v>95450</v>
      </c>
      <c r="C691" s="109">
        <v>95</v>
      </c>
      <c r="D691" s="109" t="s">
        <v>916</v>
      </c>
    </row>
    <row r="692" spans="1:4" x14ac:dyDescent="0.25">
      <c r="A692" s="109">
        <v>77260</v>
      </c>
      <c r="B692" s="109">
        <v>77650</v>
      </c>
      <c r="C692" s="109">
        <v>77</v>
      </c>
      <c r="D692" s="109" t="s">
        <v>917</v>
      </c>
    </row>
    <row r="693" spans="1:4" x14ac:dyDescent="0.25">
      <c r="A693" s="109">
        <v>78349</v>
      </c>
      <c r="B693" s="109">
        <v>78730</v>
      </c>
      <c r="C693" s="109">
        <v>78</v>
      </c>
      <c r="D693" s="109" t="s">
        <v>918</v>
      </c>
    </row>
    <row r="694" spans="1:4" x14ac:dyDescent="0.25">
      <c r="A694" s="109">
        <v>77261</v>
      </c>
      <c r="B694" s="109">
        <v>77710</v>
      </c>
      <c r="C694" s="109">
        <v>77</v>
      </c>
      <c r="D694" s="109" t="s">
        <v>919</v>
      </c>
    </row>
    <row r="695" spans="1:4" x14ac:dyDescent="0.25">
      <c r="A695" s="109">
        <v>77262</v>
      </c>
      <c r="B695" s="109">
        <v>77560</v>
      </c>
      <c r="C695" s="109">
        <v>77</v>
      </c>
      <c r="D695" s="109" t="s">
        <v>920</v>
      </c>
    </row>
    <row r="696" spans="1:4" x14ac:dyDescent="0.25">
      <c r="A696" s="109">
        <v>78350</v>
      </c>
      <c r="B696" s="109">
        <v>78430</v>
      </c>
      <c r="C696" s="109">
        <v>78</v>
      </c>
      <c r="D696" s="109" t="s">
        <v>921</v>
      </c>
    </row>
    <row r="697" spans="1:4" x14ac:dyDescent="0.25">
      <c r="A697" s="109">
        <v>95351</v>
      </c>
      <c r="B697" s="109">
        <v>95380</v>
      </c>
      <c r="C697" s="109">
        <v>95</v>
      </c>
      <c r="D697" s="109" t="s">
        <v>922</v>
      </c>
    </row>
    <row r="698" spans="1:4" x14ac:dyDescent="0.25">
      <c r="A698" s="109">
        <v>77263</v>
      </c>
      <c r="B698" s="109">
        <v>77520</v>
      </c>
      <c r="C698" s="109">
        <v>77</v>
      </c>
      <c r="D698" s="109" t="s">
        <v>923</v>
      </c>
    </row>
    <row r="699" spans="1:4" x14ac:dyDescent="0.25">
      <c r="A699" s="109">
        <v>77264</v>
      </c>
      <c r="B699" s="109">
        <v>77540</v>
      </c>
      <c r="C699" s="109">
        <v>77</v>
      </c>
      <c r="D699" s="109" t="s">
        <v>924</v>
      </c>
    </row>
    <row r="700" spans="1:4" x14ac:dyDescent="0.25">
      <c r="A700" s="109">
        <v>77265</v>
      </c>
      <c r="B700" s="109">
        <v>77138</v>
      </c>
      <c r="C700" s="109">
        <v>77</v>
      </c>
      <c r="D700" s="109" t="s">
        <v>925</v>
      </c>
    </row>
    <row r="701" spans="1:4" x14ac:dyDescent="0.25">
      <c r="A701" s="109">
        <v>95352</v>
      </c>
      <c r="B701" s="109">
        <v>95270</v>
      </c>
      <c r="C701" s="109">
        <v>95</v>
      </c>
      <c r="D701" s="109" t="s">
        <v>926</v>
      </c>
    </row>
    <row r="702" spans="1:4" x14ac:dyDescent="0.25">
      <c r="A702" s="109">
        <v>77266</v>
      </c>
      <c r="B702" s="109">
        <v>77133</v>
      </c>
      <c r="C702" s="109">
        <v>77</v>
      </c>
      <c r="D702" s="109" t="s">
        <v>927</v>
      </c>
    </row>
    <row r="703" spans="1:4" x14ac:dyDescent="0.25">
      <c r="A703" s="109">
        <v>95353</v>
      </c>
      <c r="B703" s="109">
        <v>95560</v>
      </c>
      <c r="C703" s="109">
        <v>95</v>
      </c>
      <c r="D703" s="109" t="s">
        <v>928</v>
      </c>
    </row>
    <row r="704" spans="1:4" x14ac:dyDescent="0.25">
      <c r="A704" s="109">
        <v>78354</v>
      </c>
      <c r="B704" s="109">
        <v>78200</v>
      </c>
      <c r="C704" s="109">
        <v>78</v>
      </c>
      <c r="D704" s="109" t="s">
        <v>929</v>
      </c>
    </row>
    <row r="705" spans="1:4" x14ac:dyDescent="0.25">
      <c r="A705" s="109">
        <v>95355</v>
      </c>
      <c r="B705" s="109">
        <v>95420</v>
      </c>
      <c r="C705" s="109">
        <v>95</v>
      </c>
      <c r="D705" s="109" t="s">
        <v>930</v>
      </c>
    </row>
    <row r="706" spans="1:4" x14ac:dyDescent="0.25">
      <c r="A706" s="109">
        <v>77268</v>
      </c>
      <c r="B706" s="109">
        <v>77700</v>
      </c>
      <c r="C706" s="109">
        <v>77</v>
      </c>
      <c r="D706" s="109" t="s">
        <v>931</v>
      </c>
    </row>
    <row r="707" spans="1:4" x14ac:dyDescent="0.25">
      <c r="A707" s="109">
        <v>78356</v>
      </c>
      <c r="B707" s="109">
        <v>78114</v>
      </c>
      <c r="C707" s="109">
        <v>78</v>
      </c>
      <c r="D707" s="109" t="s">
        <v>932</v>
      </c>
    </row>
    <row r="708" spans="1:4" x14ac:dyDescent="0.25">
      <c r="A708" s="109">
        <v>77269</v>
      </c>
      <c r="B708" s="109">
        <v>77950</v>
      </c>
      <c r="C708" s="109">
        <v>77</v>
      </c>
      <c r="D708" s="109" t="s">
        <v>933</v>
      </c>
    </row>
    <row r="709" spans="1:4" x14ac:dyDescent="0.25">
      <c r="A709" s="109">
        <v>77270</v>
      </c>
      <c r="B709" s="109">
        <v>77580</v>
      </c>
      <c r="C709" s="109">
        <v>77</v>
      </c>
      <c r="D709" s="109" t="s">
        <v>934</v>
      </c>
    </row>
    <row r="710" spans="1:4" x14ac:dyDescent="0.25">
      <c r="A710" s="109">
        <v>77271</v>
      </c>
      <c r="B710" s="109">
        <v>77570</v>
      </c>
      <c r="C710" s="109">
        <v>77</v>
      </c>
      <c r="D710" s="109" t="s">
        <v>935</v>
      </c>
    </row>
    <row r="711" spans="1:4" x14ac:dyDescent="0.25">
      <c r="A711" s="109">
        <v>77272</v>
      </c>
      <c r="B711" s="109">
        <v>77370</v>
      </c>
      <c r="C711" s="109">
        <v>77</v>
      </c>
      <c r="D711" s="109" t="s">
        <v>936</v>
      </c>
    </row>
    <row r="712" spans="1:4" x14ac:dyDescent="0.25">
      <c r="A712" s="109">
        <v>94046</v>
      </c>
      <c r="B712" s="109">
        <v>94700</v>
      </c>
      <c r="C712" s="109">
        <v>94</v>
      </c>
      <c r="D712" s="109" t="s">
        <v>937</v>
      </c>
    </row>
    <row r="713" spans="1:4" x14ac:dyDescent="0.25">
      <c r="A713" s="109">
        <v>78358</v>
      </c>
      <c r="B713" s="109">
        <v>78600</v>
      </c>
      <c r="C713" s="109">
        <v>78</v>
      </c>
      <c r="D713" s="109" t="s">
        <v>938</v>
      </c>
    </row>
    <row r="714" spans="1:4" x14ac:dyDescent="0.25">
      <c r="A714" s="109">
        <v>91359</v>
      </c>
      <c r="B714" s="109">
        <v>91720</v>
      </c>
      <c r="C714" s="109">
        <v>91</v>
      </c>
      <c r="D714" s="109" t="s">
        <v>939</v>
      </c>
    </row>
    <row r="715" spans="1:4" x14ac:dyDescent="0.25">
      <c r="A715" s="109">
        <v>92046</v>
      </c>
      <c r="B715" s="109">
        <v>92240</v>
      </c>
      <c r="C715" s="109">
        <v>92</v>
      </c>
      <c r="D715" s="109" t="s">
        <v>940</v>
      </c>
    </row>
    <row r="716" spans="1:4" x14ac:dyDescent="0.25">
      <c r="A716" s="109">
        <v>94047</v>
      </c>
      <c r="B716" s="109">
        <v>94520</v>
      </c>
      <c r="C716" s="109">
        <v>94</v>
      </c>
      <c r="D716" s="109" t="s">
        <v>941</v>
      </c>
    </row>
    <row r="717" spans="1:4" x14ac:dyDescent="0.25">
      <c r="A717" s="109">
        <v>78361</v>
      </c>
      <c r="B717" s="109">
        <v>78200</v>
      </c>
      <c r="C717" s="109">
        <v>78</v>
      </c>
      <c r="D717" s="109" t="s">
        <v>942</v>
      </c>
    </row>
    <row r="718" spans="1:4" x14ac:dyDescent="0.25">
      <c r="A718" s="109">
        <v>78362</v>
      </c>
      <c r="B718" s="109">
        <v>78200</v>
      </c>
      <c r="C718" s="109">
        <v>78</v>
      </c>
      <c r="D718" s="109" t="s">
        <v>943</v>
      </c>
    </row>
    <row r="719" spans="1:4" x14ac:dyDescent="0.25">
      <c r="A719" s="109">
        <v>77273</v>
      </c>
      <c r="B719" s="109">
        <v>77230</v>
      </c>
      <c r="C719" s="109">
        <v>77</v>
      </c>
      <c r="D719" s="109" t="s">
        <v>944</v>
      </c>
    </row>
    <row r="720" spans="1:4" x14ac:dyDescent="0.25">
      <c r="A720" s="109">
        <v>77274</v>
      </c>
      <c r="B720" s="109">
        <v>77139</v>
      </c>
      <c r="C720" s="109">
        <v>77</v>
      </c>
      <c r="D720" s="109" t="s">
        <v>945</v>
      </c>
    </row>
    <row r="721" spans="1:4" x14ac:dyDescent="0.25">
      <c r="A721" s="109">
        <v>91363</v>
      </c>
      <c r="B721" s="109">
        <v>91460</v>
      </c>
      <c r="C721" s="109">
        <v>91</v>
      </c>
      <c r="D721" s="109" t="s">
        <v>946</v>
      </c>
    </row>
    <row r="722" spans="1:4" x14ac:dyDescent="0.25">
      <c r="A722" s="109">
        <v>78364</v>
      </c>
      <c r="B722" s="109">
        <v>78770</v>
      </c>
      <c r="C722" s="109">
        <v>78</v>
      </c>
      <c r="D722" s="109" t="s">
        <v>947</v>
      </c>
    </row>
    <row r="723" spans="1:4" x14ac:dyDescent="0.25">
      <c r="A723" s="109">
        <v>95365</v>
      </c>
      <c r="B723" s="109">
        <v>95850</v>
      </c>
      <c r="C723" s="109">
        <v>95</v>
      </c>
      <c r="D723" s="109" t="s">
        <v>948</v>
      </c>
    </row>
    <row r="724" spans="1:4" x14ac:dyDescent="0.25">
      <c r="A724" s="109">
        <v>78366</v>
      </c>
      <c r="B724" s="109">
        <v>78490</v>
      </c>
      <c r="C724" s="109">
        <v>78</v>
      </c>
      <c r="D724" s="109" t="s">
        <v>949</v>
      </c>
    </row>
    <row r="725" spans="1:4" x14ac:dyDescent="0.25">
      <c r="A725" s="109">
        <v>78367</v>
      </c>
      <c r="B725" s="109">
        <v>78750</v>
      </c>
      <c r="C725" s="109">
        <v>78</v>
      </c>
      <c r="D725" s="109" t="s">
        <v>950</v>
      </c>
    </row>
    <row r="726" spans="1:4" x14ac:dyDescent="0.25">
      <c r="A726" s="109">
        <v>78368</v>
      </c>
      <c r="B726" s="109">
        <v>78124</v>
      </c>
      <c r="C726" s="109">
        <v>78</v>
      </c>
      <c r="D726" s="109" t="s">
        <v>951</v>
      </c>
    </row>
    <row r="727" spans="1:4" x14ac:dyDescent="0.25">
      <c r="A727" s="109">
        <v>77276</v>
      </c>
      <c r="B727" s="109">
        <v>77100</v>
      </c>
      <c r="C727" s="109">
        <v>77</v>
      </c>
      <c r="D727" s="109" t="s">
        <v>952</v>
      </c>
    </row>
    <row r="728" spans="1:4" x14ac:dyDescent="0.25">
      <c r="A728" s="109">
        <v>95369</v>
      </c>
      <c r="B728" s="109">
        <v>95580</v>
      </c>
      <c r="C728" s="109">
        <v>95</v>
      </c>
      <c r="D728" s="109" t="s">
        <v>953</v>
      </c>
    </row>
    <row r="729" spans="1:4" x14ac:dyDescent="0.25">
      <c r="A729" s="109">
        <v>95370</v>
      </c>
      <c r="B729" s="109">
        <v>95640</v>
      </c>
      <c r="C729" s="109">
        <v>95</v>
      </c>
      <c r="D729" s="109" t="s">
        <v>954</v>
      </c>
    </row>
    <row r="730" spans="1:4" x14ac:dyDescent="0.25">
      <c r="A730" s="109">
        <v>77277</v>
      </c>
      <c r="B730" s="109">
        <v>77610</v>
      </c>
      <c r="C730" s="109">
        <v>77</v>
      </c>
      <c r="D730" s="109" t="s">
        <v>955</v>
      </c>
    </row>
    <row r="731" spans="1:4" x14ac:dyDescent="0.25">
      <c r="A731" s="109">
        <v>95371</v>
      </c>
      <c r="B731" s="109">
        <v>95670</v>
      </c>
      <c r="C731" s="109">
        <v>95</v>
      </c>
      <c r="D731" s="109" t="s">
        <v>956</v>
      </c>
    </row>
    <row r="732" spans="1:4" x14ac:dyDescent="0.25">
      <c r="A732" s="109">
        <v>78372</v>
      </c>
      <c r="B732" s="109">
        <v>78160</v>
      </c>
      <c r="C732" s="109">
        <v>78</v>
      </c>
      <c r="D732" s="109" t="s">
        <v>957</v>
      </c>
    </row>
    <row r="733" spans="1:4" x14ac:dyDescent="0.25">
      <c r="A733" s="109">
        <v>92047</v>
      </c>
      <c r="B733" s="109">
        <v>92430</v>
      </c>
      <c r="C733" s="109">
        <v>92</v>
      </c>
      <c r="D733" s="109" t="s">
        <v>958</v>
      </c>
    </row>
    <row r="734" spans="1:4" x14ac:dyDescent="0.25">
      <c r="A734" s="109">
        <v>91374</v>
      </c>
      <c r="B734" s="109">
        <v>91150</v>
      </c>
      <c r="C734" s="109">
        <v>91</v>
      </c>
      <c r="D734" s="109" t="s">
        <v>959</v>
      </c>
    </row>
    <row r="735" spans="1:4" x14ac:dyDescent="0.25">
      <c r="A735" s="109">
        <v>77278</v>
      </c>
      <c r="B735" s="109">
        <v>77120</v>
      </c>
      <c r="C735" s="109">
        <v>77</v>
      </c>
      <c r="D735" s="109" t="s">
        <v>960</v>
      </c>
    </row>
    <row r="736" spans="1:4" x14ac:dyDescent="0.25">
      <c r="A736" s="109">
        <v>94048</v>
      </c>
      <c r="B736" s="109">
        <v>94440</v>
      </c>
      <c r="C736" s="109">
        <v>94</v>
      </c>
      <c r="D736" s="109" t="s">
        <v>960</v>
      </c>
    </row>
    <row r="737" spans="1:4" x14ac:dyDescent="0.25">
      <c r="A737" s="109">
        <v>91376</v>
      </c>
      <c r="B737" s="109">
        <v>91630</v>
      </c>
      <c r="C737" s="109">
        <v>91</v>
      </c>
      <c r="D737" s="109" t="s">
        <v>961</v>
      </c>
    </row>
    <row r="738" spans="1:4" x14ac:dyDescent="0.25">
      <c r="A738" s="109">
        <v>77279</v>
      </c>
      <c r="B738" s="109">
        <v>77130</v>
      </c>
      <c r="C738" s="109">
        <v>77</v>
      </c>
      <c r="D738" s="109" t="s">
        <v>962</v>
      </c>
    </row>
    <row r="739" spans="1:4" x14ac:dyDescent="0.25">
      <c r="A739" s="109">
        <v>77280</v>
      </c>
      <c r="B739" s="109">
        <v>77440</v>
      </c>
      <c r="C739" s="109">
        <v>77</v>
      </c>
      <c r="D739" s="109" t="s">
        <v>963</v>
      </c>
    </row>
    <row r="740" spans="1:4" x14ac:dyDescent="0.25">
      <c r="A740" s="109">
        <v>91377</v>
      </c>
      <c r="B740" s="109">
        <v>91300</v>
      </c>
      <c r="C740" s="109">
        <v>91</v>
      </c>
      <c r="D740" s="109" t="s">
        <v>964</v>
      </c>
    </row>
    <row r="741" spans="1:4" x14ac:dyDescent="0.25">
      <c r="A741" s="109">
        <v>91378</v>
      </c>
      <c r="B741" s="109">
        <v>91730</v>
      </c>
      <c r="C741" s="109">
        <v>91</v>
      </c>
      <c r="D741" s="109" t="s">
        <v>965</v>
      </c>
    </row>
    <row r="742" spans="1:4" x14ac:dyDescent="0.25">
      <c r="A742" s="109">
        <v>95379</v>
      </c>
      <c r="B742" s="109">
        <v>95420</v>
      </c>
      <c r="C742" s="109">
        <v>95</v>
      </c>
      <c r="D742" s="109" t="s">
        <v>966</v>
      </c>
    </row>
    <row r="743" spans="1:4" x14ac:dyDescent="0.25">
      <c r="A743" s="109">
        <v>78380</v>
      </c>
      <c r="B743" s="109">
        <v>78580</v>
      </c>
      <c r="C743" s="109">
        <v>78</v>
      </c>
      <c r="D743" s="109" t="s">
        <v>967</v>
      </c>
    </row>
    <row r="744" spans="1:4" x14ac:dyDescent="0.25">
      <c r="A744" s="109">
        <v>78381</v>
      </c>
      <c r="B744" s="109">
        <v>78550</v>
      </c>
      <c r="C744" s="109">
        <v>78</v>
      </c>
      <c r="D744" s="109" t="s">
        <v>968</v>
      </c>
    </row>
    <row r="745" spans="1:4" x14ac:dyDescent="0.25">
      <c r="A745" s="109">
        <v>77281</v>
      </c>
      <c r="B745" s="109">
        <v>77120</v>
      </c>
      <c r="C745" s="109">
        <v>77</v>
      </c>
      <c r="D745" s="109" t="s">
        <v>969</v>
      </c>
    </row>
    <row r="746" spans="1:4" x14ac:dyDescent="0.25">
      <c r="A746" s="109">
        <v>78382</v>
      </c>
      <c r="B746" s="109">
        <v>78780</v>
      </c>
      <c r="C746" s="109">
        <v>78</v>
      </c>
      <c r="D746" s="109" t="s">
        <v>970</v>
      </c>
    </row>
    <row r="747" spans="1:4" x14ac:dyDescent="0.25">
      <c r="A747" s="109">
        <v>77282</v>
      </c>
      <c r="B747" s="109">
        <v>77990</v>
      </c>
      <c r="C747" s="109">
        <v>77</v>
      </c>
      <c r="D747" s="109" t="s">
        <v>971</v>
      </c>
    </row>
    <row r="748" spans="1:4" x14ac:dyDescent="0.25">
      <c r="A748" s="109">
        <v>78383</v>
      </c>
      <c r="B748" s="109">
        <v>78310</v>
      </c>
      <c r="C748" s="109">
        <v>78</v>
      </c>
      <c r="D748" s="109" t="s">
        <v>972</v>
      </c>
    </row>
    <row r="749" spans="1:4" x14ac:dyDescent="0.25">
      <c r="A749" s="109">
        <v>77283</v>
      </c>
      <c r="B749" s="109">
        <v>77145</v>
      </c>
      <c r="C749" s="109">
        <v>77</v>
      </c>
      <c r="D749" s="109" t="s">
        <v>973</v>
      </c>
    </row>
    <row r="750" spans="1:4" x14ac:dyDescent="0.25">
      <c r="A750" s="109">
        <v>77284</v>
      </c>
      <c r="B750" s="109">
        <v>77100</v>
      </c>
      <c r="C750" s="109">
        <v>77</v>
      </c>
      <c r="D750" s="109" t="s">
        <v>974</v>
      </c>
    </row>
    <row r="751" spans="1:4" x14ac:dyDescent="0.25">
      <c r="A751" s="109">
        <v>78384</v>
      </c>
      <c r="B751" s="109">
        <v>78670</v>
      </c>
      <c r="C751" s="109">
        <v>78</v>
      </c>
      <c r="D751" s="109" t="s">
        <v>975</v>
      </c>
    </row>
    <row r="752" spans="1:4" x14ac:dyDescent="0.25">
      <c r="A752" s="109">
        <v>77286</v>
      </c>
      <c r="B752" s="109">
        <v>77520</v>
      </c>
      <c r="C752" s="109">
        <v>77</v>
      </c>
      <c r="D752" s="109" t="s">
        <v>976</v>
      </c>
    </row>
    <row r="753" spans="1:4" x14ac:dyDescent="0.25">
      <c r="A753" s="109">
        <v>77287</v>
      </c>
      <c r="B753" s="109">
        <v>77320</v>
      </c>
      <c r="C753" s="109">
        <v>77</v>
      </c>
      <c r="D753" s="109" t="s">
        <v>977</v>
      </c>
    </row>
    <row r="754" spans="1:4" x14ac:dyDescent="0.25">
      <c r="A754" s="109">
        <v>77288</v>
      </c>
      <c r="B754" s="109">
        <v>77000</v>
      </c>
      <c r="C754" s="109">
        <v>77</v>
      </c>
      <c r="D754" s="109" t="s">
        <v>978</v>
      </c>
    </row>
    <row r="755" spans="1:4" x14ac:dyDescent="0.25">
      <c r="A755" s="109">
        <v>77289</v>
      </c>
      <c r="B755" s="109">
        <v>77171</v>
      </c>
      <c r="C755" s="109">
        <v>77</v>
      </c>
      <c r="D755" s="109" t="s">
        <v>979</v>
      </c>
    </row>
    <row r="756" spans="1:4" x14ac:dyDescent="0.25">
      <c r="A756" s="109">
        <v>78385</v>
      </c>
      <c r="B756" s="109">
        <v>78200</v>
      </c>
      <c r="C756" s="109">
        <v>78</v>
      </c>
      <c r="D756" s="109" t="s">
        <v>980</v>
      </c>
    </row>
    <row r="757" spans="1:4" x14ac:dyDescent="0.25">
      <c r="A757" s="109">
        <v>91386</v>
      </c>
      <c r="B757" s="109">
        <v>91540</v>
      </c>
      <c r="C757" s="109">
        <v>91</v>
      </c>
      <c r="D757" s="109" t="s">
        <v>981</v>
      </c>
    </row>
    <row r="758" spans="1:4" x14ac:dyDescent="0.25">
      <c r="A758" s="109">
        <v>95387</v>
      </c>
      <c r="B758" s="109">
        <v>95810</v>
      </c>
      <c r="C758" s="109">
        <v>95</v>
      </c>
      <c r="D758" s="109" t="s">
        <v>982</v>
      </c>
    </row>
    <row r="759" spans="1:4" x14ac:dyDescent="0.25">
      <c r="A759" s="109">
        <v>95388</v>
      </c>
      <c r="B759" s="109">
        <v>95180</v>
      </c>
      <c r="C759" s="109">
        <v>95</v>
      </c>
      <c r="D759" s="109" t="s">
        <v>983</v>
      </c>
    </row>
    <row r="760" spans="1:4" x14ac:dyDescent="0.25">
      <c r="A760" s="109">
        <v>78389</v>
      </c>
      <c r="B760" s="109">
        <v>78490</v>
      </c>
      <c r="C760" s="109">
        <v>78</v>
      </c>
      <c r="D760" s="109" t="s">
        <v>984</v>
      </c>
    </row>
    <row r="761" spans="1:4" x14ac:dyDescent="0.25">
      <c r="A761" s="109">
        <v>91390</v>
      </c>
      <c r="B761" s="109">
        <v>91660</v>
      </c>
      <c r="C761" s="109">
        <v>91</v>
      </c>
      <c r="D761" s="109" t="s">
        <v>985</v>
      </c>
    </row>
    <row r="762" spans="1:4" x14ac:dyDescent="0.25">
      <c r="A762" s="109">
        <v>78391</v>
      </c>
      <c r="B762" s="109">
        <v>78270</v>
      </c>
      <c r="C762" s="109">
        <v>78</v>
      </c>
      <c r="D762" s="109" t="s">
        <v>986</v>
      </c>
    </row>
    <row r="763" spans="1:4" x14ac:dyDescent="0.25">
      <c r="A763" s="109">
        <v>95392</v>
      </c>
      <c r="B763" s="109">
        <v>95630</v>
      </c>
      <c r="C763" s="109">
        <v>95</v>
      </c>
      <c r="D763" s="109" t="s">
        <v>987</v>
      </c>
    </row>
    <row r="764" spans="1:4" x14ac:dyDescent="0.25">
      <c r="A764" s="109">
        <v>91393</v>
      </c>
      <c r="B764" s="109">
        <v>91780</v>
      </c>
      <c r="C764" s="109">
        <v>91</v>
      </c>
      <c r="D764" s="109" t="s">
        <v>988</v>
      </c>
    </row>
    <row r="765" spans="1:4" x14ac:dyDescent="0.25">
      <c r="A765" s="109">
        <v>77290</v>
      </c>
      <c r="B765" s="109">
        <v>77730</v>
      </c>
      <c r="C765" s="109">
        <v>77</v>
      </c>
      <c r="D765" s="109" t="s">
        <v>989</v>
      </c>
    </row>
    <row r="766" spans="1:4" x14ac:dyDescent="0.25">
      <c r="A766" s="109">
        <v>95394</v>
      </c>
      <c r="B766" s="109">
        <v>95540</v>
      </c>
      <c r="C766" s="109">
        <v>95</v>
      </c>
      <c r="D766" s="109" t="s">
        <v>990</v>
      </c>
    </row>
    <row r="767" spans="1:4" x14ac:dyDescent="0.25">
      <c r="A767" s="109">
        <v>91399</v>
      </c>
      <c r="B767" s="109">
        <v>91150</v>
      </c>
      <c r="C767" s="109">
        <v>91</v>
      </c>
      <c r="D767" s="109" t="s">
        <v>991</v>
      </c>
    </row>
    <row r="768" spans="1:4" x14ac:dyDescent="0.25">
      <c r="A768" s="109">
        <v>77292</v>
      </c>
      <c r="B768" s="109">
        <v>77410</v>
      </c>
      <c r="C768" s="109">
        <v>77</v>
      </c>
      <c r="D768" s="109" t="s">
        <v>992</v>
      </c>
    </row>
    <row r="769" spans="1:4" x14ac:dyDescent="0.25">
      <c r="A769" s="109">
        <v>92048</v>
      </c>
      <c r="B769" s="109">
        <v>92190</v>
      </c>
      <c r="C769" s="109">
        <v>92</v>
      </c>
      <c r="D769" s="109" t="s">
        <v>993</v>
      </c>
    </row>
    <row r="770" spans="1:4" x14ac:dyDescent="0.25">
      <c r="A770" s="109">
        <v>78401</v>
      </c>
      <c r="B770" s="109">
        <v>78250</v>
      </c>
      <c r="C770" s="109">
        <v>78</v>
      </c>
      <c r="D770" s="109" t="s">
        <v>994</v>
      </c>
    </row>
    <row r="771" spans="1:4" x14ac:dyDescent="0.25">
      <c r="A771" s="109">
        <v>78402</v>
      </c>
      <c r="B771" s="109">
        <v>78970</v>
      </c>
      <c r="C771" s="109">
        <v>78</v>
      </c>
      <c r="D771" s="109" t="s">
        <v>995</v>
      </c>
    </row>
    <row r="772" spans="1:4" x14ac:dyDescent="0.25">
      <c r="A772" s="109">
        <v>78403</v>
      </c>
      <c r="B772" s="109">
        <v>78250</v>
      </c>
      <c r="C772" s="109">
        <v>78</v>
      </c>
      <c r="D772" s="109" t="s">
        <v>996</v>
      </c>
    </row>
    <row r="773" spans="1:4" x14ac:dyDescent="0.25">
      <c r="A773" s="109">
        <v>78404</v>
      </c>
      <c r="B773" s="109">
        <v>78940</v>
      </c>
      <c r="C773" s="109">
        <v>78</v>
      </c>
      <c r="D773" s="109" t="s">
        <v>997</v>
      </c>
    </row>
    <row r="774" spans="1:4" x14ac:dyDescent="0.25">
      <c r="A774" s="109">
        <v>91405</v>
      </c>
      <c r="B774" s="109">
        <v>91490</v>
      </c>
      <c r="C774" s="109">
        <v>91</v>
      </c>
      <c r="D774" s="109" t="s">
        <v>998</v>
      </c>
    </row>
    <row r="775" spans="1:4" x14ac:dyDescent="0.25">
      <c r="A775" s="109">
        <v>78406</v>
      </c>
      <c r="B775" s="109">
        <v>78470</v>
      </c>
      <c r="C775" s="109">
        <v>78</v>
      </c>
      <c r="D775" s="109" t="s">
        <v>999</v>
      </c>
    </row>
    <row r="776" spans="1:4" x14ac:dyDescent="0.25">
      <c r="A776" s="109">
        <v>77293</v>
      </c>
      <c r="B776" s="109">
        <v>77130</v>
      </c>
      <c r="C776" s="109">
        <v>77</v>
      </c>
      <c r="D776" s="109" t="s">
        <v>1000</v>
      </c>
    </row>
    <row r="777" spans="1:4" x14ac:dyDescent="0.25">
      <c r="A777" s="109">
        <v>77294</v>
      </c>
      <c r="B777" s="109">
        <v>77290</v>
      </c>
      <c r="C777" s="109">
        <v>77</v>
      </c>
      <c r="D777" s="109" t="s">
        <v>1001</v>
      </c>
    </row>
    <row r="778" spans="1:4" x14ac:dyDescent="0.25">
      <c r="A778" s="109">
        <v>78407</v>
      </c>
      <c r="B778" s="109">
        <v>78125</v>
      </c>
      <c r="C778" s="109">
        <v>78</v>
      </c>
      <c r="D778" s="109" t="s">
        <v>1002</v>
      </c>
    </row>
    <row r="779" spans="1:4" x14ac:dyDescent="0.25">
      <c r="A779" s="109">
        <v>91408</v>
      </c>
      <c r="B779" s="109">
        <v>91490</v>
      </c>
      <c r="C779" s="109">
        <v>91</v>
      </c>
      <c r="D779" s="109" t="s">
        <v>1003</v>
      </c>
    </row>
    <row r="780" spans="1:4" x14ac:dyDescent="0.25">
      <c r="A780" s="109">
        <v>77295</v>
      </c>
      <c r="B780" s="109">
        <v>77950</v>
      </c>
      <c r="C780" s="109">
        <v>77</v>
      </c>
      <c r="D780" s="109" t="s">
        <v>1004</v>
      </c>
    </row>
    <row r="781" spans="1:4" x14ac:dyDescent="0.25">
      <c r="A781" s="109">
        <v>95409</v>
      </c>
      <c r="B781" s="109">
        <v>95570</v>
      </c>
      <c r="C781" s="109">
        <v>95</v>
      </c>
      <c r="D781" s="109" t="s">
        <v>1005</v>
      </c>
    </row>
    <row r="782" spans="1:4" x14ac:dyDescent="0.25">
      <c r="A782" s="109">
        <v>78410</v>
      </c>
      <c r="B782" s="109">
        <v>78840</v>
      </c>
      <c r="C782" s="109">
        <v>78</v>
      </c>
      <c r="D782" s="109" t="s">
        <v>1006</v>
      </c>
    </row>
    <row r="783" spans="1:4" x14ac:dyDescent="0.25">
      <c r="A783" s="109">
        <v>77296</v>
      </c>
      <c r="B783" s="109">
        <v>77550</v>
      </c>
      <c r="C783" s="109">
        <v>77</v>
      </c>
      <c r="D783" s="109" t="s">
        <v>1007</v>
      </c>
    </row>
    <row r="784" spans="1:4" x14ac:dyDescent="0.25">
      <c r="A784" s="109">
        <v>91412</v>
      </c>
      <c r="B784" s="109">
        <v>91590</v>
      </c>
      <c r="C784" s="109">
        <v>91</v>
      </c>
      <c r="D784" s="109" t="s">
        <v>1008</v>
      </c>
    </row>
    <row r="785" spans="1:4" x14ac:dyDescent="0.25">
      <c r="A785" s="109">
        <v>77297</v>
      </c>
      <c r="B785" s="109">
        <v>77570</v>
      </c>
      <c r="C785" s="109">
        <v>77</v>
      </c>
      <c r="D785" s="109" t="s">
        <v>1009</v>
      </c>
    </row>
    <row r="786" spans="1:4" x14ac:dyDescent="0.25">
      <c r="A786" s="109">
        <v>78413</v>
      </c>
      <c r="B786" s="109">
        <v>78980</v>
      </c>
      <c r="C786" s="109">
        <v>78</v>
      </c>
      <c r="D786" s="109" t="s">
        <v>1009</v>
      </c>
    </row>
    <row r="787" spans="1:4" x14ac:dyDescent="0.25">
      <c r="A787" s="109">
        <v>91414</v>
      </c>
      <c r="B787" s="109">
        <v>91930</v>
      </c>
      <c r="C787" s="109">
        <v>91</v>
      </c>
      <c r="D787" s="109" t="s">
        <v>1010</v>
      </c>
    </row>
    <row r="788" spans="1:4" x14ac:dyDescent="0.25">
      <c r="A788" s="109">
        <v>77298</v>
      </c>
      <c r="B788" s="109">
        <v>77520</v>
      </c>
      <c r="C788" s="109">
        <v>77</v>
      </c>
      <c r="D788" s="109" t="s">
        <v>1011</v>
      </c>
    </row>
    <row r="789" spans="1:4" x14ac:dyDescent="0.25">
      <c r="A789" s="109">
        <v>78415</v>
      </c>
      <c r="B789" s="109">
        <v>78124</v>
      </c>
      <c r="C789" s="109">
        <v>78</v>
      </c>
      <c r="D789" s="109" t="s">
        <v>1012</v>
      </c>
    </row>
    <row r="790" spans="1:4" x14ac:dyDescent="0.25">
      <c r="A790" s="109">
        <v>78416</v>
      </c>
      <c r="B790" s="109">
        <v>78440</v>
      </c>
      <c r="C790" s="109">
        <v>78</v>
      </c>
      <c r="D790" s="109" t="s">
        <v>1013</v>
      </c>
    </row>
    <row r="791" spans="1:4" x14ac:dyDescent="0.25">
      <c r="A791" s="109">
        <v>77299</v>
      </c>
      <c r="B791" s="109">
        <v>77250</v>
      </c>
      <c r="C791" s="109">
        <v>77</v>
      </c>
      <c r="D791" s="109" t="s">
        <v>1014</v>
      </c>
    </row>
    <row r="792" spans="1:4" x14ac:dyDescent="0.25">
      <c r="A792" s="109">
        <v>77300</v>
      </c>
      <c r="B792" s="109">
        <v>77470</v>
      </c>
      <c r="C792" s="109">
        <v>77</v>
      </c>
      <c r="D792" s="109" t="s">
        <v>1015</v>
      </c>
    </row>
    <row r="793" spans="1:4" x14ac:dyDescent="0.25">
      <c r="A793" s="109">
        <v>77301</v>
      </c>
      <c r="B793" s="109">
        <v>77151</v>
      </c>
      <c r="C793" s="109">
        <v>77</v>
      </c>
      <c r="D793" s="109" t="s">
        <v>1016</v>
      </c>
    </row>
    <row r="794" spans="1:4" x14ac:dyDescent="0.25">
      <c r="A794" s="109">
        <v>78417</v>
      </c>
      <c r="B794" s="109">
        <v>78790</v>
      </c>
      <c r="C794" s="109">
        <v>78</v>
      </c>
      <c r="D794" s="109" t="s">
        <v>1017</v>
      </c>
    </row>
    <row r="795" spans="1:4" x14ac:dyDescent="0.25">
      <c r="A795" s="109">
        <v>77302</v>
      </c>
      <c r="B795" s="109">
        <v>77140</v>
      </c>
      <c r="C795" s="109">
        <v>77</v>
      </c>
      <c r="D795" s="109" t="s">
        <v>1018</v>
      </c>
    </row>
    <row r="796" spans="1:4" x14ac:dyDescent="0.25">
      <c r="A796" s="109">
        <v>77303</v>
      </c>
      <c r="B796" s="109">
        <v>77320</v>
      </c>
      <c r="C796" s="109">
        <v>77</v>
      </c>
      <c r="D796" s="109" t="s">
        <v>1019</v>
      </c>
    </row>
    <row r="797" spans="1:4" x14ac:dyDescent="0.25">
      <c r="A797" s="109">
        <v>77304</v>
      </c>
      <c r="B797" s="109">
        <v>77320</v>
      </c>
      <c r="C797" s="109">
        <v>77</v>
      </c>
      <c r="D797" s="109" t="s">
        <v>1020</v>
      </c>
    </row>
    <row r="798" spans="1:4" x14ac:dyDescent="0.25">
      <c r="A798" s="109">
        <v>77305</v>
      </c>
      <c r="B798" s="109">
        <v>77130</v>
      </c>
      <c r="C798" s="109">
        <v>77</v>
      </c>
      <c r="D798" s="109" t="s">
        <v>1021</v>
      </c>
    </row>
    <row r="799" spans="1:4" x14ac:dyDescent="0.25">
      <c r="A799" s="109">
        <v>77306</v>
      </c>
      <c r="B799" s="109">
        <v>77950</v>
      </c>
      <c r="C799" s="109">
        <v>77</v>
      </c>
      <c r="D799" s="109" t="s">
        <v>1022</v>
      </c>
    </row>
    <row r="800" spans="1:4" x14ac:dyDescent="0.25">
      <c r="A800" s="109">
        <v>78418</v>
      </c>
      <c r="B800" s="109">
        <v>78360</v>
      </c>
      <c r="C800" s="109">
        <v>78</v>
      </c>
      <c r="D800" s="109" t="s">
        <v>1023</v>
      </c>
    </row>
    <row r="801" spans="1:4" x14ac:dyDescent="0.25">
      <c r="A801" s="109">
        <v>77307</v>
      </c>
      <c r="B801" s="109">
        <v>77144</v>
      </c>
      <c r="C801" s="109">
        <v>77</v>
      </c>
      <c r="D801" s="109" t="s">
        <v>1024</v>
      </c>
    </row>
    <row r="802" spans="1:4" x14ac:dyDescent="0.25">
      <c r="A802" s="109">
        <v>93047</v>
      </c>
      <c r="B802" s="109">
        <v>93370</v>
      </c>
      <c r="C802" s="109">
        <v>93</v>
      </c>
      <c r="D802" s="109" t="s">
        <v>1025</v>
      </c>
    </row>
    <row r="803" spans="1:4" x14ac:dyDescent="0.25">
      <c r="A803" s="109">
        <v>78420</v>
      </c>
      <c r="B803" s="109">
        <v>78490</v>
      </c>
      <c r="C803" s="109">
        <v>78</v>
      </c>
      <c r="D803" s="109" t="s">
        <v>1026</v>
      </c>
    </row>
    <row r="804" spans="1:4" x14ac:dyDescent="0.25">
      <c r="A804" s="109">
        <v>77308</v>
      </c>
      <c r="B804" s="109">
        <v>77230</v>
      </c>
      <c r="C804" s="109">
        <v>77</v>
      </c>
      <c r="D804" s="109" t="s">
        <v>1027</v>
      </c>
    </row>
    <row r="805" spans="1:4" x14ac:dyDescent="0.25">
      <c r="A805" s="109">
        <v>91421</v>
      </c>
      <c r="B805" s="109">
        <v>91230</v>
      </c>
      <c r="C805" s="109">
        <v>91</v>
      </c>
      <c r="D805" s="109" t="s">
        <v>1028</v>
      </c>
    </row>
    <row r="806" spans="1:4" x14ac:dyDescent="0.25">
      <c r="A806" s="109">
        <v>95422</v>
      </c>
      <c r="B806" s="109">
        <v>95650</v>
      </c>
      <c r="C806" s="109">
        <v>95</v>
      </c>
      <c r="D806" s="109" t="s">
        <v>1029</v>
      </c>
    </row>
    <row r="807" spans="1:4" x14ac:dyDescent="0.25">
      <c r="A807" s="109">
        <v>77309</v>
      </c>
      <c r="B807" s="109">
        <v>77122</v>
      </c>
      <c r="C807" s="109">
        <v>77</v>
      </c>
      <c r="D807" s="109" t="s">
        <v>1030</v>
      </c>
    </row>
    <row r="808" spans="1:4" x14ac:dyDescent="0.25">
      <c r="A808" s="109">
        <v>78423</v>
      </c>
      <c r="B808" s="109">
        <v>78180</v>
      </c>
      <c r="C808" s="109">
        <v>78</v>
      </c>
      <c r="D808" s="109" t="s">
        <v>1031</v>
      </c>
    </row>
    <row r="809" spans="1:4" x14ac:dyDescent="0.25">
      <c r="A809" s="109">
        <v>77310</v>
      </c>
      <c r="B809" s="109">
        <v>77480</v>
      </c>
      <c r="C809" s="109">
        <v>77</v>
      </c>
      <c r="D809" s="109" t="s">
        <v>1032</v>
      </c>
    </row>
    <row r="810" spans="1:4" x14ac:dyDescent="0.25">
      <c r="A810" s="109">
        <v>77311</v>
      </c>
      <c r="B810" s="109">
        <v>77520</v>
      </c>
      <c r="C810" s="109">
        <v>77</v>
      </c>
      <c r="D810" s="109" t="s">
        <v>1033</v>
      </c>
    </row>
    <row r="811" spans="1:4" x14ac:dyDescent="0.25">
      <c r="A811" s="109">
        <v>95424</v>
      </c>
      <c r="B811" s="109">
        <v>95370</v>
      </c>
      <c r="C811" s="109">
        <v>95</v>
      </c>
      <c r="D811" s="109" t="s">
        <v>1034</v>
      </c>
    </row>
    <row r="812" spans="1:4" x14ac:dyDescent="0.25">
      <c r="A812" s="109">
        <v>77312</v>
      </c>
      <c r="B812" s="109">
        <v>77690</v>
      </c>
      <c r="C812" s="109">
        <v>77</v>
      </c>
      <c r="D812" s="109" t="s">
        <v>1035</v>
      </c>
    </row>
    <row r="813" spans="1:4" x14ac:dyDescent="0.25">
      <c r="A813" s="109">
        <v>91425</v>
      </c>
      <c r="B813" s="109">
        <v>91310</v>
      </c>
      <c r="C813" s="109">
        <v>91</v>
      </c>
      <c r="D813" s="109" t="s">
        <v>1036</v>
      </c>
    </row>
    <row r="814" spans="1:4" x14ac:dyDescent="0.25">
      <c r="A814" s="109">
        <v>95426</v>
      </c>
      <c r="B814" s="109">
        <v>95680</v>
      </c>
      <c r="C814" s="109">
        <v>95</v>
      </c>
      <c r="D814" s="109" t="s">
        <v>1037</v>
      </c>
    </row>
    <row r="815" spans="1:4" x14ac:dyDescent="0.25">
      <c r="A815" s="109">
        <v>77313</v>
      </c>
      <c r="B815" s="109">
        <v>77940</v>
      </c>
      <c r="C815" s="109">
        <v>77</v>
      </c>
      <c r="D815" s="109" t="s">
        <v>1038</v>
      </c>
    </row>
    <row r="816" spans="1:4" x14ac:dyDescent="0.25">
      <c r="A816" s="109">
        <v>95427</v>
      </c>
      <c r="B816" s="109">
        <v>95360</v>
      </c>
      <c r="C816" s="109">
        <v>95</v>
      </c>
      <c r="D816" s="109" t="s">
        <v>1039</v>
      </c>
    </row>
    <row r="817" spans="1:4" x14ac:dyDescent="0.25">
      <c r="A817" s="109">
        <v>95428</v>
      </c>
      <c r="B817" s="109">
        <v>95160</v>
      </c>
      <c r="C817" s="109">
        <v>95</v>
      </c>
      <c r="D817" s="109" t="s">
        <v>1040</v>
      </c>
    </row>
    <row r="818" spans="1:4" x14ac:dyDescent="0.25">
      <c r="A818" s="109">
        <v>77314</v>
      </c>
      <c r="B818" s="109">
        <v>77320</v>
      </c>
      <c r="C818" s="109">
        <v>77</v>
      </c>
      <c r="D818" s="109" t="s">
        <v>1041</v>
      </c>
    </row>
    <row r="819" spans="1:4" x14ac:dyDescent="0.25">
      <c r="A819" s="109">
        <v>93048</v>
      </c>
      <c r="B819" s="109">
        <v>93100</v>
      </c>
      <c r="C819" s="109">
        <v>93</v>
      </c>
      <c r="D819" s="109" t="s">
        <v>1042</v>
      </c>
    </row>
    <row r="820" spans="1:4" x14ac:dyDescent="0.25">
      <c r="A820" s="109">
        <v>95429</v>
      </c>
      <c r="B820" s="109">
        <v>95770</v>
      </c>
      <c r="C820" s="109">
        <v>95</v>
      </c>
      <c r="D820" s="109" t="s">
        <v>1043</v>
      </c>
    </row>
    <row r="821" spans="1:4" x14ac:dyDescent="0.25">
      <c r="A821" s="109">
        <v>92049</v>
      </c>
      <c r="B821" s="109">
        <v>92120</v>
      </c>
      <c r="C821" s="109">
        <v>92</v>
      </c>
      <c r="D821" s="109" t="s">
        <v>1044</v>
      </c>
    </row>
    <row r="822" spans="1:4" x14ac:dyDescent="0.25">
      <c r="A822" s="109">
        <v>77315</v>
      </c>
      <c r="B822" s="109">
        <v>77450</v>
      </c>
      <c r="C822" s="109">
        <v>77</v>
      </c>
      <c r="D822" s="109" t="s">
        <v>1045</v>
      </c>
    </row>
    <row r="823" spans="1:4" x14ac:dyDescent="0.25">
      <c r="A823" s="109">
        <v>95430</v>
      </c>
      <c r="B823" s="109">
        <v>95560</v>
      </c>
      <c r="C823" s="109">
        <v>95</v>
      </c>
      <c r="D823" s="109" t="s">
        <v>1046</v>
      </c>
    </row>
    <row r="824" spans="1:4" x14ac:dyDescent="0.25">
      <c r="A824" s="109">
        <v>78431</v>
      </c>
      <c r="B824" s="109">
        <v>78630</v>
      </c>
      <c r="C824" s="109">
        <v>78</v>
      </c>
      <c r="D824" s="109" t="s">
        <v>1047</v>
      </c>
    </row>
    <row r="825" spans="1:4" x14ac:dyDescent="0.25">
      <c r="A825" s="109">
        <v>91432</v>
      </c>
      <c r="B825" s="109">
        <v>91420</v>
      </c>
      <c r="C825" s="109">
        <v>91</v>
      </c>
      <c r="D825" s="109" t="s">
        <v>1048</v>
      </c>
    </row>
    <row r="826" spans="1:4" x14ac:dyDescent="0.25">
      <c r="A826" s="109">
        <v>77316</v>
      </c>
      <c r="B826" s="109">
        <v>77250</v>
      </c>
      <c r="C826" s="109">
        <v>77</v>
      </c>
      <c r="D826" s="109" t="s">
        <v>1049</v>
      </c>
    </row>
    <row r="827" spans="1:4" x14ac:dyDescent="0.25">
      <c r="A827" s="109">
        <v>91433</v>
      </c>
      <c r="B827" s="109">
        <v>91150</v>
      </c>
      <c r="C827" s="109">
        <v>91</v>
      </c>
      <c r="D827" s="109" t="s">
        <v>1050</v>
      </c>
    </row>
    <row r="828" spans="1:4" x14ac:dyDescent="0.25">
      <c r="A828" s="109">
        <v>77317</v>
      </c>
      <c r="B828" s="109">
        <v>77720</v>
      </c>
      <c r="C828" s="109">
        <v>77</v>
      </c>
      <c r="D828" s="109" t="s">
        <v>1051</v>
      </c>
    </row>
    <row r="829" spans="1:4" x14ac:dyDescent="0.25">
      <c r="A829" s="109">
        <v>91434</v>
      </c>
      <c r="B829" s="109">
        <v>91390</v>
      </c>
      <c r="C829" s="109">
        <v>91</v>
      </c>
      <c r="D829" s="109" t="s">
        <v>1052</v>
      </c>
    </row>
    <row r="830" spans="1:4" x14ac:dyDescent="0.25">
      <c r="A830" s="109">
        <v>91435</v>
      </c>
      <c r="B830" s="109">
        <v>91250</v>
      </c>
      <c r="C830" s="109">
        <v>91</v>
      </c>
      <c r="D830" s="109" t="s">
        <v>1053</v>
      </c>
    </row>
    <row r="831" spans="1:4" x14ac:dyDescent="0.25">
      <c r="A831" s="109">
        <v>77318</v>
      </c>
      <c r="B831" s="109">
        <v>77163</v>
      </c>
      <c r="C831" s="109">
        <v>77</v>
      </c>
      <c r="D831" s="109" t="s">
        <v>1054</v>
      </c>
    </row>
    <row r="832" spans="1:4" x14ac:dyDescent="0.25">
      <c r="A832" s="109">
        <v>77319</v>
      </c>
      <c r="B832" s="109">
        <v>77160</v>
      </c>
      <c r="C832" s="109">
        <v>77</v>
      </c>
      <c r="D832" s="109" t="s">
        <v>1055</v>
      </c>
    </row>
    <row r="833" spans="1:4" x14ac:dyDescent="0.25">
      <c r="A833" s="109">
        <v>77320</v>
      </c>
      <c r="B833" s="109">
        <v>77120</v>
      </c>
      <c r="C833" s="109">
        <v>77</v>
      </c>
      <c r="D833" s="109" t="s">
        <v>1056</v>
      </c>
    </row>
    <row r="834" spans="1:4" x14ac:dyDescent="0.25">
      <c r="A834" s="109">
        <v>95436</v>
      </c>
      <c r="B834" s="109">
        <v>95260</v>
      </c>
      <c r="C834" s="109">
        <v>95</v>
      </c>
      <c r="D834" s="109" t="s">
        <v>1057</v>
      </c>
    </row>
    <row r="835" spans="1:4" x14ac:dyDescent="0.25">
      <c r="A835" s="109">
        <v>77321</v>
      </c>
      <c r="B835" s="109">
        <v>77480</v>
      </c>
      <c r="C835" s="109">
        <v>77</v>
      </c>
      <c r="D835" s="109" t="s">
        <v>1058</v>
      </c>
    </row>
    <row r="836" spans="1:4" x14ac:dyDescent="0.25">
      <c r="A836" s="109">
        <v>78437</v>
      </c>
      <c r="B836" s="109">
        <v>78270</v>
      </c>
      <c r="C836" s="109">
        <v>78</v>
      </c>
      <c r="D836" s="109" t="s">
        <v>1059</v>
      </c>
    </row>
    <row r="837" spans="1:4" x14ac:dyDescent="0.25">
      <c r="A837" s="109">
        <v>95438</v>
      </c>
      <c r="B837" s="109">
        <v>95640</v>
      </c>
      <c r="C837" s="109">
        <v>95</v>
      </c>
      <c r="D837" s="109" t="s">
        <v>1060</v>
      </c>
    </row>
    <row r="838" spans="1:4" x14ac:dyDescent="0.25">
      <c r="A838" s="109">
        <v>77322</v>
      </c>
      <c r="B838" s="109">
        <v>77230</v>
      </c>
      <c r="C838" s="109">
        <v>77</v>
      </c>
      <c r="D838" s="109" t="s">
        <v>1061</v>
      </c>
    </row>
    <row r="839" spans="1:4" x14ac:dyDescent="0.25">
      <c r="A839" s="109">
        <v>77323</v>
      </c>
      <c r="B839" s="109">
        <v>77230</v>
      </c>
      <c r="C839" s="109">
        <v>77</v>
      </c>
      <c r="D839" s="109" t="s">
        <v>1062</v>
      </c>
    </row>
    <row r="840" spans="1:4" x14ac:dyDescent="0.25">
      <c r="A840" s="109">
        <v>77325</v>
      </c>
      <c r="B840" s="109">
        <v>77480</v>
      </c>
      <c r="C840" s="109">
        <v>77</v>
      </c>
      <c r="D840" s="109" t="s">
        <v>1063</v>
      </c>
    </row>
    <row r="841" spans="1:4" x14ac:dyDescent="0.25">
      <c r="A841" s="109">
        <v>78439</v>
      </c>
      <c r="B841" s="109">
        <v>78790</v>
      </c>
      <c r="C841" s="109">
        <v>78</v>
      </c>
      <c r="D841" s="109" t="s">
        <v>1064</v>
      </c>
    </row>
    <row r="842" spans="1:4" x14ac:dyDescent="0.25">
      <c r="A842" s="109">
        <v>91441</v>
      </c>
      <c r="B842" s="109">
        <v>91750</v>
      </c>
      <c r="C842" s="109">
        <v>91</v>
      </c>
      <c r="D842" s="109" t="s">
        <v>1065</v>
      </c>
    </row>
    <row r="843" spans="1:4" x14ac:dyDescent="0.25">
      <c r="A843" s="109">
        <v>77326</v>
      </c>
      <c r="B843" s="109">
        <v>77176</v>
      </c>
      <c r="C843" s="109">
        <v>77</v>
      </c>
      <c r="D843" s="109" t="s">
        <v>1066</v>
      </c>
    </row>
    <row r="844" spans="1:4" x14ac:dyDescent="0.25">
      <c r="A844" s="109">
        <v>77327</v>
      </c>
      <c r="B844" s="109">
        <v>77370</v>
      </c>
      <c r="C844" s="109">
        <v>77</v>
      </c>
      <c r="D844" s="109" t="s">
        <v>1067</v>
      </c>
    </row>
    <row r="845" spans="1:4" x14ac:dyDescent="0.25">
      <c r="A845" s="109">
        <v>77328</v>
      </c>
      <c r="B845" s="109">
        <v>77760</v>
      </c>
      <c r="C845" s="109">
        <v>77</v>
      </c>
      <c r="D845" s="109" t="s">
        <v>1068</v>
      </c>
    </row>
    <row r="846" spans="1:4" x14ac:dyDescent="0.25">
      <c r="A846" s="109">
        <v>77329</v>
      </c>
      <c r="B846" s="109">
        <v>77710</v>
      </c>
      <c r="C846" s="109">
        <v>77</v>
      </c>
      <c r="D846" s="109" t="s">
        <v>1069</v>
      </c>
    </row>
    <row r="847" spans="1:4" x14ac:dyDescent="0.25">
      <c r="A847" s="109">
        <v>92050</v>
      </c>
      <c r="B847" s="109">
        <v>92000</v>
      </c>
      <c r="C847" s="109">
        <v>92</v>
      </c>
      <c r="D847" s="109" t="s">
        <v>1070</v>
      </c>
    </row>
    <row r="848" spans="1:4" x14ac:dyDescent="0.25">
      <c r="A848" s="109">
        <v>77330</v>
      </c>
      <c r="B848" s="109">
        <v>77100</v>
      </c>
      <c r="C848" s="109">
        <v>77</v>
      </c>
      <c r="D848" s="109" t="s">
        <v>1071</v>
      </c>
    </row>
    <row r="849" spans="1:4" x14ac:dyDescent="0.25">
      <c r="A849" s="109">
        <v>77331</v>
      </c>
      <c r="B849" s="109">
        <v>77730</v>
      </c>
      <c r="C849" s="109">
        <v>77</v>
      </c>
      <c r="D849" s="109" t="s">
        <v>1072</v>
      </c>
    </row>
    <row r="850" spans="1:4" x14ac:dyDescent="0.25">
      <c r="A850" s="109">
        <v>77332</v>
      </c>
      <c r="B850" s="109">
        <v>77230</v>
      </c>
      <c r="C850" s="109">
        <v>77</v>
      </c>
      <c r="D850" s="109" t="s">
        <v>1073</v>
      </c>
    </row>
    <row r="851" spans="1:4" x14ac:dyDescent="0.25">
      <c r="A851" s="109">
        <v>78442</v>
      </c>
      <c r="B851" s="109">
        <v>78640</v>
      </c>
      <c r="C851" s="109">
        <v>78</v>
      </c>
      <c r="D851" s="109" t="s">
        <v>1074</v>
      </c>
    </row>
    <row r="852" spans="1:4" x14ac:dyDescent="0.25">
      <c r="A852" s="109">
        <v>78443</v>
      </c>
      <c r="B852" s="109">
        <v>78640</v>
      </c>
      <c r="C852" s="109">
        <v>78</v>
      </c>
      <c r="D852" s="109" t="s">
        <v>1075</v>
      </c>
    </row>
    <row r="853" spans="1:4" x14ac:dyDescent="0.25">
      <c r="A853" s="109">
        <v>78444</v>
      </c>
      <c r="B853" s="109">
        <v>78980</v>
      </c>
      <c r="C853" s="109">
        <v>78</v>
      </c>
      <c r="D853" s="109" t="s">
        <v>1076</v>
      </c>
    </row>
    <row r="854" spans="1:4" x14ac:dyDescent="0.25">
      <c r="A854" s="109">
        <v>77333</v>
      </c>
      <c r="B854" s="109">
        <v>77140</v>
      </c>
      <c r="C854" s="109">
        <v>77</v>
      </c>
      <c r="D854" s="109" t="s">
        <v>1077</v>
      </c>
    </row>
    <row r="855" spans="1:4" x14ac:dyDescent="0.25">
      <c r="A855" s="109">
        <v>95445</v>
      </c>
      <c r="B855" s="109">
        <v>95590</v>
      </c>
      <c r="C855" s="109">
        <v>95</v>
      </c>
      <c r="D855" s="109" t="s">
        <v>1078</v>
      </c>
    </row>
    <row r="856" spans="1:4" x14ac:dyDescent="0.25">
      <c r="A856" s="109">
        <v>95446</v>
      </c>
      <c r="B856" s="109">
        <v>95690</v>
      </c>
      <c r="C856" s="109">
        <v>95</v>
      </c>
      <c r="D856" s="109" t="s">
        <v>1079</v>
      </c>
    </row>
    <row r="857" spans="1:4" x14ac:dyDescent="0.25">
      <c r="A857" s="109">
        <v>77336</v>
      </c>
      <c r="B857" s="109">
        <v>77610</v>
      </c>
      <c r="C857" s="109">
        <v>77</v>
      </c>
      <c r="D857" s="109" t="s">
        <v>1080</v>
      </c>
    </row>
    <row r="858" spans="1:4" x14ac:dyDescent="0.25">
      <c r="A858" s="109">
        <v>95447</v>
      </c>
      <c r="B858" s="109">
        <v>95640</v>
      </c>
      <c r="C858" s="109">
        <v>95</v>
      </c>
      <c r="D858" s="109" t="s">
        <v>1081</v>
      </c>
    </row>
    <row r="859" spans="1:4" x14ac:dyDescent="0.25">
      <c r="A859" s="109">
        <v>93049</v>
      </c>
      <c r="B859" s="109">
        <v>93360</v>
      </c>
      <c r="C859" s="109">
        <v>93</v>
      </c>
      <c r="D859" s="109" t="s">
        <v>1082</v>
      </c>
    </row>
    <row r="860" spans="1:4" x14ac:dyDescent="0.25">
      <c r="A860" s="109">
        <v>93050</v>
      </c>
      <c r="B860" s="109">
        <v>93330</v>
      </c>
      <c r="C860" s="109">
        <v>93</v>
      </c>
      <c r="D860" s="109" t="s">
        <v>1083</v>
      </c>
    </row>
    <row r="861" spans="1:4" x14ac:dyDescent="0.25">
      <c r="A861" s="109">
        <v>92051</v>
      </c>
      <c r="B861" s="109">
        <v>92200</v>
      </c>
      <c r="C861" s="109">
        <v>92</v>
      </c>
      <c r="D861" s="109" t="s">
        <v>1084</v>
      </c>
    </row>
    <row r="862" spans="1:4" x14ac:dyDescent="0.25">
      <c r="A862" s="109">
        <v>95450</v>
      </c>
      <c r="B862" s="109">
        <v>95000</v>
      </c>
      <c r="C862" s="109">
        <v>95</v>
      </c>
      <c r="D862" s="109" t="s">
        <v>1085</v>
      </c>
    </row>
    <row r="863" spans="1:4" x14ac:dyDescent="0.25">
      <c r="A863" s="109">
        <v>78451</v>
      </c>
      <c r="B863" s="109">
        <v>78410</v>
      </c>
      <c r="C863" s="109">
        <v>78</v>
      </c>
      <c r="D863" s="109" t="s">
        <v>1086</v>
      </c>
    </row>
    <row r="864" spans="1:4" x14ac:dyDescent="0.25">
      <c r="A864" s="109">
        <v>94052</v>
      </c>
      <c r="B864" s="109">
        <v>94130</v>
      </c>
      <c r="C864" s="109">
        <v>94</v>
      </c>
      <c r="D864" s="109" t="s">
        <v>1087</v>
      </c>
    </row>
    <row r="865" spans="1:4" x14ac:dyDescent="0.25">
      <c r="A865" s="109">
        <v>95452</v>
      </c>
      <c r="B865" s="109">
        <v>95590</v>
      </c>
      <c r="C865" s="109">
        <v>95</v>
      </c>
      <c r="D865" s="109" t="s">
        <v>1088</v>
      </c>
    </row>
    <row r="866" spans="1:4" x14ac:dyDescent="0.25">
      <c r="A866" s="109">
        <v>94053</v>
      </c>
      <c r="B866" s="109">
        <v>94880</v>
      </c>
      <c r="C866" s="109">
        <v>94</v>
      </c>
      <c r="D866" s="109" t="s">
        <v>1089</v>
      </c>
    </row>
    <row r="867" spans="1:4" x14ac:dyDescent="0.25">
      <c r="A867" s="109">
        <v>77337</v>
      </c>
      <c r="B867" s="109">
        <v>77186</v>
      </c>
      <c r="C867" s="109">
        <v>77</v>
      </c>
      <c r="D867" s="109" t="s">
        <v>1090</v>
      </c>
    </row>
    <row r="868" spans="1:4" x14ac:dyDescent="0.25">
      <c r="A868" s="109">
        <v>93051</v>
      </c>
      <c r="B868" s="109">
        <v>93160</v>
      </c>
      <c r="C868" s="109">
        <v>93</v>
      </c>
      <c r="D868" s="109" t="s">
        <v>1091</v>
      </c>
    </row>
    <row r="869" spans="1:4" x14ac:dyDescent="0.25">
      <c r="A869" s="109">
        <v>78455</v>
      </c>
      <c r="B869" s="109">
        <v>78590</v>
      </c>
      <c r="C869" s="109">
        <v>78</v>
      </c>
      <c r="D869" s="109" t="s">
        <v>1092</v>
      </c>
    </row>
    <row r="870" spans="1:4" x14ac:dyDescent="0.25">
      <c r="A870" s="109">
        <v>93053</v>
      </c>
      <c r="B870" s="109">
        <v>93130</v>
      </c>
      <c r="C870" s="109">
        <v>93</v>
      </c>
      <c r="D870" s="109" t="s">
        <v>1093</v>
      </c>
    </row>
    <row r="871" spans="1:4" x14ac:dyDescent="0.25">
      <c r="A871" s="109">
        <v>77338</v>
      </c>
      <c r="B871" s="109">
        <v>77940</v>
      </c>
      <c r="C871" s="109">
        <v>77</v>
      </c>
      <c r="D871" s="109" t="s">
        <v>1094</v>
      </c>
    </row>
    <row r="872" spans="1:4" x14ac:dyDescent="0.25">
      <c r="A872" s="109">
        <v>77339</v>
      </c>
      <c r="B872" s="109">
        <v>77123</v>
      </c>
      <c r="C872" s="109">
        <v>77</v>
      </c>
      <c r="D872" s="109" t="s">
        <v>1095</v>
      </c>
    </row>
    <row r="873" spans="1:4" x14ac:dyDescent="0.25">
      <c r="A873" s="109">
        <v>95456</v>
      </c>
      <c r="B873" s="109">
        <v>95270</v>
      </c>
      <c r="C873" s="109">
        <v>95</v>
      </c>
      <c r="D873" s="109" t="s">
        <v>1096</v>
      </c>
    </row>
    <row r="874" spans="1:4" x14ac:dyDescent="0.25">
      <c r="A874" s="109">
        <v>77340</v>
      </c>
      <c r="B874" s="109">
        <v>77140</v>
      </c>
      <c r="C874" s="109">
        <v>77</v>
      </c>
      <c r="D874" s="109" t="s">
        <v>1097</v>
      </c>
    </row>
    <row r="875" spans="1:4" x14ac:dyDescent="0.25">
      <c r="A875" s="109">
        <v>77341</v>
      </c>
      <c r="B875" s="109">
        <v>77114</v>
      </c>
      <c r="C875" s="109">
        <v>77</v>
      </c>
      <c r="D875" s="109" t="s">
        <v>1098</v>
      </c>
    </row>
    <row r="876" spans="1:4" x14ac:dyDescent="0.25">
      <c r="A876" s="109">
        <v>91458</v>
      </c>
      <c r="B876" s="109">
        <v>91620</v>
      </c>
      <c r="C876" s="109">
        <v>91</v>
      </c>
      <c r="D876" s="109" t="s">
        <v>1099</v>
      </c>
    </row>
    <row r="877" spans="1:4" x14ac:dyDescent="0.25">
      <c r="A877" s="109">
        <v>95459</v>
      </c>
      <c r="B877" s="109">
        <v>95420</v>
      </c>
      <c r="C877" s="109">
        <v>95</v>
      </c>
      <c r="D877" s="109" t="s">
        <v>1100</v>
      </c>
    </row>
    <row r="878" spans="1:4" x14ac:dyDescent="0.25">
      <c r="A878" s="109">
        <v>77342</v>
      </c>
      <c r="B878" s="109">
        <v>77890</v>
      </c>
      <c r="C878" s="109">
        <v>77</v>
      </c>
      <c r="D878" s="109" t="s">
        <v>1101</v>
      </c>
    </row>
    <row r="879" spans="1:4" x14ac:dyDescent="0.25">
      <c r="A879" s="109">
        <v>77343</v>
      </c>
      <c r="B879" s="109">
        <v>77440</v>
      </c>
      <c r="C879" s="109">
        <v>77</v>
      </c>
      <c r="D879" s="109" t="s">
        <v>1102</v>
      </c>
    </row>
    <row r="880" spans="1:4" x14ac:dyDescent="0.25">
      <c r="A880" s="109">
        <v>78460</v>
      </c>
      <c r="B880" s="109">
        <v>78250</v>
      </c>
      <c r="C880" s="109">
        <v>78</v>
      </c>
      <c r="D880" s="109" t="s">
        <v>1103</v>
      </c>
    </row>
    <row r="881" spans="1:4" x14ac:dyDescent="0.25">
      <c r="A881" s="109">
        <v>77344</v>
      </c>
      <c r="B881" s="109">
        <v>77178</v>
      </c>
      <c r="C881" s="109">
        <v>77</v>
      </c>
      <c r="D881" s="109" t="s">
        <v>1104</v>
      </c>
    </row>
    <row r="882" spans="1:4" x14ac:dyDescent="0.25">
      <c r="A882" s="109">
        <v>91461</v>
      </c>
      <c r="B882" s="109">
        <v>91290</v>
      </c>
      <c r="C882" s="109">
        <v>91</v>
      </c>
      <c r="D882" s="109" t="s">
        <v>1105</v>
      </c>
    </row>
    <row r="883" spans="1:4" x14ac:dyDescent="0.25">
      <c r="A883" s="109">
        <v>95462</v>
      </c>
      <c r="B883" s="109">
        <v>95420</v>
      </c>
      <c r="C883" s="109">
        <v>95</v>
      </c>
      <c r="D883" s="109" t="s">
        <v>1106</v>
      </c>
    </row>
    <row r="884" spans="1:4" x14ac:dyDescent="0.25">
      <c r="A884" s="109">
        <v>91463</v>
      </c>
      <c r="B884" s="109">
        <v>91490</v>
      </c>
      <c r="C884" s="109">
        <v>91</v>
      </c>
      <c r="D884" s="109" t="s">
        <v>1107</v>
      </c>
    </row>
    <row r="885" spans="1:4" x14ac:dyDescent="0.25">
      <c r="A885" s="109">
        <v>78464</v>
      </c>
      <c r="B885" s="109">
        <v>78125</v>
      </c>
      <c r="C885" s="109">
        <v>78</v>
      </c>
      <c r="D885" s="109" t="s">
        <v>1108</v>
      </c>
    </row>
    <row r="886" spans="1:4" x14ac:dyDescent="0.25">
      <c r="A886" s="109">
        <v>78465</v>
      </c>
      <c r="B886" s="109">
        <v>78910</v>
      </c>
      <c r="C886" s="109">
        <v>78</v>
      </c>
      <c r="D886" s="109" t="s">
        <v>1109</v>
      </c>
    </row>
    <row r="887" spans="1:4" x14ac:dyDescent="0.25">
      <c r="A887" s="109">
        <v>78466</v>
      </c>
      <c r="B887" s="109">
        <v>78630</v>
      </c>
      <c r="C887" s="109">
        <v>78</v>
      </c>
      <c r="D887" s="109" t="s">
        <v>1110</v>
      </c>
    </row>
    <row r="888" spans="1:4" x14ac:dyDescent="0.25">
      <c r="A888" s="109">
        <v>94054</v>
      </c>
      <c r="B888" s="109">
        <v>94310</v>
      </c>
      <c r="C888" s="109">
        <v>94</v>
      </c>
      <c r="D888" s="109" t="s">
        <v>1111</v>
      </c>
    </row>
    <row r="889" spans="1:4" x14ac:dyDescent="0.25">
      <c r="A889" s="109">
        <v>77345</v>
      </c>
      <c r="B889" s="109">
        <v>77750</v>
      </c>
      <c r="C889" s="109">
        <v>77</v>
      </c>
      <c r="D889" s="109" t="s">
        <v>1112</v>
      </c>
    </row>
    <row r="890" spans="1:4" x14ac:dyDescent="0.25">
      <c r="A890" s="109">
        <v>77348</v>
      </c>
      <c r="B890" s="109">
        <v>77167</v>
      </c>
      <c r="C890" s="109">
        <v>77</v>
      </c>
      <c r="D890" s="109" t="s">
        <v>1113</v>
      </c>
    </row>
    <row r="891" spans="1:4" x14ac:dyDescent="0.25">
      <c r="A891" s="109">
        <v>94055</v>
      </c>
      <c r="B891" s="109">
        <v>94490</v>
      </c>
      <c r="C891" s="109">
        <v>94</v>
      </c>
      <c r="D891" s="109" t="s">
        <v>1114</v>
      </c>
    </row>
    <row r="892" spans="1:4" x14ac:dyDescent="0.25">
      <c r="A892" s="109">
        <v>91468</v>
      </c>
      <c r="B892" s="109">
        <v>91540</v>
      </c>
      <c r="C892" s="109">
        <v>91</v>
      </c>
      <c r="D892" s="109" t="s">
        <v>1115</v>
      </c>
    </row>
    <row r="893" spans="1:4" x14ac:dyDescent="0.25">
      <c r="A893" s="109">
        <v>91469</v>
      </c>
      <c r="B893" s="109">
        <v>91150</v>
      </c>
      <c r="C893" s="109">
        <v>91</v>
      </c>
      <c r="D893" s="109" t="s">
        <v>1116</v>
      </c>
    </row>
    <row r="894" spans="1:4" x14ac:dyDescent="0.25">
      <c r="A894" s="109">
        <v>78470</v>
      </c>
      <c r="B894" s="109">
        <v>78125</v>
      </c>
      <c r="C894" s="109">
        <v>78</v>
      </c>
      <c r="D894" s="109" t="s">
        <v>1117</v>
      </c>
    </row>
    <row r="895" spans="1:4" x14ac:dyDescent="0.25">
      <c r="A895" s="109">
        <v>91471</v>
      </c>
      <c r="B895" s="109">
        <v>91400</v>
      </c>
      <c r="C895" s="109">
        <v>91</v>
      </c>
      <c r="D895" s="109" t="s">
        <v>1118</v>
      </c>
    </row>
    <row r="896" spans="1:4" x14ac:dyDescent="0.25">
      <c r="A896" s="109">
        <v>78472</v>
      </c>
      <c r="B896" s="109">
        <v>78660</v>
      </c>
      <c r="C896" s="109">
        <v>78</v>
      </c>
      <c r="D896" s="109" t="s">
        <v>1119</v>
      </c>
    </row>
    <row r="897" spans="1:4" x14ac:dyDescent="0.25">
      <c r="A897" s="109">
        <v>91473</v>
      </c>
      <c r="B897" s="109">
        <v>91590</v>
      </c>
      <c r="C897" s="109">
        <v>91</v>
      </c>
      <c r="D897" s="109" t="s">
        <v>1120</v>
      </c>
    </row>
    <row r="898" spans="1:4" x14ac:dyDescent="0.25">
      <c r="A898" s="109">
        <v>78474</v>
      </c>
      <c r="B898" s="109">
        <v>78910</v>
      </c>
      <c r="C898" s="109">
        <v>78</v>
      </c>
      <c r="D898" s="109" t="s">
        <v>1121</v>
      </c>
    </row>
    <row r="899" spans="1:4" x14ac:dyDescent="0.25">
      <c r="A899" s="109">
        <v>78475</v>
      </c>
      <c r="B899" s="109">
        <v>78910</v>
      </c>
      <c r="C899" s="109">
        <v>78</v>
      </c>
      <c r="D899" s="109" t="s">
        <v>1122</v>
      </c>
    </row>
    <row r="900" spans="1:4" x14ac:dyDescent="0.25">
      <c r="A900" s="109">
        <v>95476</v>
      </c>
      <c r="B900" s="109">
        <v>95520</v>
      </c>
      <c r="C900" s="109">
        <v>95</v>
      </c>
      <c r="D900" s="109" t="s">
        <v>1123</v>
      </c>
    </row>
    <row r="901" spans="1:4" x14ac:dyDescent="0.25">
      <c r="A901" s="109">
        <v>77349</v>
      </c>
      <c r="B901" s="109">
        <v>77280</v>
      </c>
      <c r="C901" s="109">
        <v>77</v>
      </c>
      <c r="D901" s="109" t="s">
        <v>1124</v>
      </c>
    </row>
    <row r="902" spans="1:4" x14ac:dyDescent="0.25">
      <c r="A902" s="109">
        <v>77350</v>
      </c>
      <c r="B902" s="109">
        <v>77330</v>
      </c>
      <c r="C902" s="109">
        <v>77</v>
      </c>
      <c r="D902" s="109" t="s">
        <v>1125</v>
      </c>
    </row>
    <row r="903" spans="1:4" x14ac:dyDescent="0.25">
      <c r="A903" s="109">
        <v>77352</v>
      </c>
      <c r="B903" s="109">
        <v>77390</v>
      </c>
      <c r="C903" s="109">
        <v>77</v>
      </c>
      <c r="D903" s="109" t="s">
        <v>1126</v>
      </c>
    </row>
    <row r="904" spans="1:4" x14ac:dyDescent="0.25">
      <c r="A904" s="109">
        <v>91477</v>
      </c>
      <c r="B904" s="109">
        <v>91120</v>
      </c>
      <c r="C904" s="109">
        <v>91</v>
      </c>
      <c r="D904" s="109" t="s">
        <v>1127</v>
      </c>
    </row>
    <row r="905" spans="1:4" x14ac:dyDescent="0.25">
      <c r="A905" s="109">
        <v>77353</v>
      </c>
      <c r="B905" s="109">
        <v>77710</v>
      </c>
      <c r="C905" s="109">
        <v>77</v>
      </c>
      <c r="D905" s="109" t="s">
        <v>1128</v>
      </c>
    </row>
    <row r="906" spans="1:4" x14ac:dyDescent="0.25">
      <c r="A906" s="109">
        <v>77354</v>
      </c>
      <c r="B906" s="109">
        <v>77830</v>
      </c>
      <c r="C906" s="109">
        <v>77</v>
      </c>
      <c r="D906" s="109" t="s">
        <v>1129</v>
      </c>
    </row>
    <row r="907" spans="1:4" x14ac:dyDescent="0.25">
      <c r="A907" s="109">
        <v>93055</v>
      </c>
      <c r="B907" s="109">
        <v>93500</v>
      </c>
      <c r="C907" s="109">
        <v>93</v>
      </c>
      <c r="D907" s="109" t="s">
        <v>1130</v>
      </c>
    </row>
    <row r="908" spans="1:4" x14ac:dyDescent="0.25">
      <c r="A908" s="109">
        <v>78478</v>
      </c>
      <c r="B908" s="109">
        <v>78660</v>
      </c>
      <c r="C908" s="109">
        <v>78</v>
      </c>
      <c r="D908" s="109" t="s">
        <v>1131</v>
      </c>
    </row>
    <row r="909" spans="1:4" x14ac:dyDescent="0.25">
      <c r="A909" s="109">
        <v>91479</v>
      </c>
      <c r="B909" s="109">
        <v>91550</v>
      </c>
      <c r="C909" s="109">
        <v>91</v>
      </c>
      <c r="D909" s="109" t="s">
        <v>1132</v>
      </c>
    </row>
    <row r="910" spans="1:4" x14ac:dyDescent="0.25">
      <c r="A910" s="109">
        <v>75110</v>
      </c>
      <c r="B910" s="109">
        <v>75010</v>
      </c>
      <c r="C910" s="109">
        <v>75</v>
      </c>
      <c r="D910" s="109" t="s">
        <v>1133</v>
      </c>
    </row>
    <row r="911" spans="1:4" x14ac:dyDescent="0.25">
      <c r="A911" s="109">
        <v>75111</v>
      </c>
      <c r="B911" s="109">
        <v>75011</v>
      </c>
      <c r="C911" s="109">
        <v>75</v>
      </c>
      <c r="D911" s="109" t="s">
        <v>1134</v>
      </c>
    </row>
    <row r="912" spans="1:4" x14ac:dyDescent="0.25">
      <c r="A912" s="109">
        <v>75112</v>
      </c>
      <c r="B912" s="109">
        <v>75012</v>
      </c>
      <c r="C912" s="109">
        <v>75</v>
      </c>
      <c r="D912" s="109" t="s">
        <v>1135</v>
      </c>
    </row>
    <row r="913" spans="1:4" x14ac:dyDescent="0.25">
      <c r="A913" s="109">
        <v>75113</v>
      </c>
      <c r="B913" s="109">
        <v>75013</v>
      </c>
      <c r="C913" s="109">
        <v>75</v>
      </c>
      <c r="D913" s="109" t="s">
        <v>1136</v>
      </c>
    </row>
    <row r="914" spans="1:4" x14ac:dyDescent="0.25">
      <c r="A914" s="109">
        <v>75114</v>
      </c>
      <c r="B914" s="109">
        <v>75014</v>
      </c>
      <c r="C914" s="109">
        <v>75</v>
      </c>
      <c r="D914" s="109" t="s">
        <v>1137</v>
      </c>
    </row>
    <row r="915" spans="1:4" x14ac:dyDescent="0.25">
      <c r="A915" s="109">
        <v>75115</v>
      </c>
      <c r="B915" s="109">
        <v>75015</v>
      </c>
      <c r="C915" s="109">
        <v>75</v>
      </c>
      <c r="D915" s="109" t="s">
        <v>1138</v>
      </c>
    </row>
    <row r="916" spans="1:4" x14ac:dyDescent="0.25">
      <c r="A916" s="109">
        <v>75116</v>
      </c>
      <c r="B916" s="109">
        <v>75016</v>
      </c>
      <c r="C916" s="109">
        <v>75</v>
      </c>
      <c r="D916" s="109" t="s">
        <v>1139</v>
      </c>
    </row>
    <row r="917" spans="1:4" x14ac:dyDescent="0.25">
      <c r="A917" s="109">
        <v>75117</v>
      </c>
      <c r="B917" s="109">
        <v>75017</v>
      </c>
      <c r="C917" s="109">
        <v>75</v>
      </c>
      <c r="D917" s="109" t="s">
        <v>1140</v>
      </c>
    </row>
    <row r="918" spans="1:4" x14ac:dyDescent="0.25">
      <c r="A918" s="109">
        <v>75118</v>
      </c>
      <c r="B918" s="109">
        <v>75018</v>
      </c>
      <c r="C918" s="109">
        <v>75</v>
      </c>
      <c r="D918" s="109" t="s">
        <v>1141</v>
      </c>
    </row>
    <row r="919" spans="1:4" x14ac:dyDescent="0.25">
      <c r="A919" s="109">
        <v>75119</v>
      </c>
      <c r="B919" s="109">
        <v>75019</v>
      </c>
      <c r="C919" s="109">
        <v>75</v>
      </c>
      <c r="D919" s="109" t="s">
        <v>1142</v>
      </c>
    </row>
    <row r="920" spans="1:4" x14ac:dyDescent="0.25">
      <c r="A920" s="109">
        <v>75101</v>
      </c>
      <c r="B920" s="109">
        <v>75001</v>
      </c>
      <c r="C920" s="109">
        <v>75</v>
      </c>
      <c r="D920" s="109" t="s">
        <v>1143</v>
      </c>
    </row>
    <row r="921" spans="1:4" x14ac:dyDescent="0.25">
      <c r="A921" s="109">
        <v>75120</v>
      </c>
      <c r="B921" s="109">
        <v>75020</v>
      </c>
      <c r="C921" s="109">
        <v>75</v>
      </c>
      <c r="D921" s="109" t="s">
        <v>1144</v>
      </c>
    </row>
    <row r="922" spans="1:4" x14ac:dyDescent="0.25">
      <c r="A922" s="109">
        <v>75102</v>
      </c>
      <c r="B922" s="109">
        <v>75002</v>
      </c>
      <c r="C922" s="109">
        <v>75</v>
      </c>
      <c r="D922" s="109" t="s">
        <v>1145</v>
      </c>
    </row>
    <row r="923" spans="1:4" x14ac:dyDescent="0.25">
      <c r="A923" s="109">
        <v>75103</v>
      </c>
      <c r="B923" s="109">
        <v>75003</v>
      </c>
      <c r="C923" s="109">
        <v>75</v>
      </c>
      <c r="D923" s="109" t="s">
        <v>1146</v>
      </c>
    </row>
    <row r="924" spans="1:4" x14ac:dyDescent="0.25">
      <c r="A924" s="109">
        <v>75104</v>
      </c>
      <c r="B924" s="109">
        <v>75004</v>
      </c>
      <c r="C924" s="109">
        <v>75</v>
      </c>
      <c r="D924" s="109" t="s">
        <v>1147</v>
      </c>
    </row>
    <row r="925" spans="1:4" x14ac:dyDescent="0.25">
      <c r="A925" s="109">
        <v>75105</v>
      </c>
      <c r="B925" s="109">
        <v>75005</v>
      </c>
      <c r="C925" s="109">
        <v>75</v>
      </c>
      <c r="D925" s="109" t="s">
        <v>1148</v>
      </c>
    </row>
    <row r="926" spans="1:4" x14ac:dyDescent="0.25">
      <c r="A926" s="109">
        <v>75106</v>
      </c>
      <c r="B926" s="109">
        <v>75006</v>
      </c>
      <c r="C926" s="109">
        <v>75</v>
      </c>
      <c r="D926" s="109" t="s">
        <v>1149</v>
      </c>
    </row>
    <row r="927" spans="1:4" x14ac:dyDescent="0.25">
      <c r="A927" s="109">
        <v>75107</v>
      </c>
      <c r="B927" s="109">
        <v>75007</v>
      </c>
      <c r="C927" s="109">
        <v>75</v>
      </c>
      <c r="D927" s="109" t="s">
        <v>1150</v>
      </c>
    </row>
    <row r="928" spans="1:4" x14ac:dyDescent="0.25">
      <c r="A928" s="109">
        <v>75108</v>
      </c>
      <c r="B928" s="109">
        <v>75008</v>
      </c>
      <c r="C928" s="109">
        <v>75</v>
      </c>
      <c r="D928" s="109" t="s">
        <v>1151</v>
      </c>
    </row>
    <row r="929" spans="1:4" x14ac:dyDescent="0.25">
      <c r="A929" s="109">
        <v>75109</v>
      </c>
      <c r="B929" s="109">
        <v>75009</v>
      </c>
      <c r="C929" s="109">
        <v>75</v>
      </c>
      <c r="D929" s="109" t="s">
        <v>1152</v>
      </c>
    </row>
    <row r="930" spans="1:4" x14ac:dyDescent="0.25">
      <c r="A930" s="109">
        <v>95480</v>
      </c>
      <c r="B930" s="109">
        <v>95620</v>
      </c>
      <c r="C930" s="109">
        <v>95</v>
      </c>
      <c r="D930" s="109" t="s">
        <v>1153</v>
      </c>
    </row>
    <row r="931" spans="1:4" x14ac:dyDescent="0.25">
      <c r="A931" s="109">
        <v>77355</v>
      </c>
      <c r="B931" s="109">
        <v>77520</v>
      </c>
      <c r="C931" s="109">
        <v>77</v>
      </c>
      <c r="D931" s="109" t="s">
        <v>1154</v>
      </c>
    </row>
    <row r="932" spans="1:4" x14ac:dyDescent="0.25">
      <c r="A932" s="109">
        <v>77356</v>
      </c>
      <c r="B932" s="109">
        <v>77480</v>
      </c>
      <c r="C932" s="109">
        <v>77</v>
      </c>
      <c r="D932" s="109" t="s">
        <v>1155</v>
      </c>
    </row>
    <row r="933" spans="1:4" x14ac:dyDescent="0.25">
      <c r="A933" s="109">
        <v>91482</v>
      </c>
      <c r="B933" s="109">
        <v>91470</v>
      </c>
      <c r="C933" s="109">
        <v>91</v>
      </c>
      <c r="D933" s="109" t="s">
        <v>1156</v>
      </c>
    </row>
    <row r="934" spans="1:4" x14ac:dyDescent="0.25">
      <c r="A934" s="109">
        <v>77357</v>
      </c>
      <c r="B934" s="109">
        <v>77970</v>
      </c>
      <c r="C934" s="109">
        <v>77</v>
      </c>
      <c r="D934" s="109" t="s">
        <v>1157</v>
      </c>
    </row>
    <row r="935" spans="1:4" x14ac:dyDescent="0.25">
      <c r="A935" s="109">
        <v>77358</v>
      </c>
      <c r="B935" s="109">
        <v>77124</v>
      </c>
      <c r="C935" s="109">
        <v>77</v>
      </c>
      <c r="D935" s="109" t="s">
        <v>1158</v>
      </c>
    </row>
    <row r="936" spans="1:4" x14ac:dyDescent="0.25">
      <c r="A936" s="109">
        <v>78484</v>
      </c>
      <c r="B936" s="109">
        <v>78200</v>
      </c>
      <c r="C936" s="109">
        <v>78</v>
      </c>
      <c r="D936" s="109" t="s">
        <v>1159</v>
      </c>
    </row>
    <row r="937" spans="1:4" x14ac:dyDescent="0.25">
      <c r="A937" s="109">
        <v>94056</v>
      </c>
      <c r="B937" s="109">
        <v>94520</v>
      </c>
      <c r="C937" s="109">
        <v>94</v>
      </c>
      <c r="D937" s="109" t="s">
        <v>1160</v>
      </c>
    </row>
    <row r="938" spans="1:4" x14ac:dyDescent="0.25">
      <c r="A938" s="109">
        <v>95487</v>
      </c>
      <c r="B938" s="109">
        <v>95340</v>
      </c>
      <c r="C938" s="109">
        <v>95</v>
      </c>
      <c r="D938" s="109" t="s">
        <v>1161</v>
      </c>
    </row>
    <row r="939" spans="1:4" x14ac:dyDescent="0.25">
      <c r="A939" s="109">
        <v>77359</v>
      </c>
      <c r="B939" s="109">
        <v>77930</v>
      </c>
      <c r="C939" s="109">
        <v>77</v>
      </c>
      <c r="D939" s="109" t="s">
        <v>1162</v>
      </c>
    </row>
    <row r="940" spans="1:4" x14ac:dyDescent="0.25">
      <c r="A940" s="109">
        <v>77360</v>
      </c>
      <c r="B940" s="109">
        <v>77131</v>
      </c>
      <c r="C940" s="109">
        <v>77</v>
      </c>
      <c r="D940" s="109" t="s">
        <v>1163</v>
      </c>
    </row>
    <row r="941" spans="1:4" x14ac:dyDescent="0.25">
      <c r="A941" s="109">
        <v>93059</v>
      </c>
      <c r="B941" s="109">
        <v>93380</v>
      </c>
      <c r="C941" s="109">
        <v>93</v>
      </c>
      <c r="D941" s="109" t="s">
        <v>1164</v>
      </c>
    </row>
    <row r="942" spans="1:4" x14ac:dyDescent="0.25">
      <c r="A942" s="109">
        <v>95488</v>
      </c>
      <c r="B942" s="109">
        <v>95480</v>
      </c>
      <c r="C942" s="109">
        <v>95</v>
      </c>
      <c r="D942" s="109" t="s">
        <v>1165</v>
      </c>
    </row>
    <row r="943" spans="1:4" x14ac:dyDescent="0.25">
      <c r="A943" s="109">
        <v>77361</v>
      </c>
      <c r="B943" s="109">
        <v>77580</v>
      </c>
      <c r="C943" s="109">
        <v>77</v>
      </c>
      <c r="D943" s="109" t="s">
        <v>1166</v>
      </c>
    </row>
    <row r="944" spans="1:4" x14ac:dyDescent="0.25">
      <c r="A944" s="109">
        <v>95489</v>
      </c>
      <c r="B944" s="109">
        <v>95350</v>
      </c>
      <c r="C944" s="109">
        <v>95</v>
      </c>
      <c r="D944" s="109" t="s">
        <v>1167</v>
      </c>
    </row>
    <row r="945" spans="1:4" x14ac:dyDescent="0.25">
      <c r="A945" s="109">
        <v>78490</v>
      </c>
      <c r="B945" s="109">
        <v>78370</v>
      </c>
      <c r="C945" s="109">
        <v>78</v>
      </c>
      <c r="D945" s="109" t="s">
        <v>1168</v>
      </c>
    </row>
    <row r="946" spans="1:4" x14ac:dyDescent="0.25">
      <c r="A946" s="109">
        <v>91495</v>
      </c>
      <c r="B946" s="109">
        <v>91410</v>
      </c>
      <c r="C946" s="109">
        <v>91</v>
      </c>
      <c r="D946" s="109" t="s">
        <v>1169</v>
      </c>
    </row>
    <row r="947" spans="1:4" x14ac:dyDescent="0.25">
      <c r="A947" s="109">
        <v>77368</v>
      </c>
      <c r="B947" s="109">
        <v>77160</v>
      </c>
      <c r="C947" s="109">
        <v>77</v>
      </c>
      <c r="D947" s="109" t="s">
        <v>1170</v>
      </c>
    </row>
    <row r="948" spans="1:4" x14ac:dyDescent="0.25">
      <c r="A948" s="109">
        <v>78497</v>
      </c>
      <c r="B948" s="109">
        <v>78125</v>
      </c>
      <c r="C948" s="109">
        <v>78</v>
      </c>
      <c r="D948" s="109" t="s">
        <v>1171</v>
      </c>
    </row>
    <row r="949" spans="1:4" x14ac:dyDescent="0.25">
      <c r="A949" s="109">
        <v>77369</v>
      </c>
      <c r="B949" s="109">
        <v>77470</v>
      </c>
      <c r="C949" s="109">
        <v>77</v>
      </c>
      <c r="D949" s="109" t="s">
        <v>1172</v>
      </c>
    </row>
    <row r="950" spans="1:4" x14ac:dyDescent="0.25">
      <c r="A950" s="109">
        <v>78498</v>
      </c>
      <c r="B950" s="109">
        <v>78300</v>
      </c>
      <c r="C950" s="109">
        <v>78</v>
      </c>
      <c r="D950" s="109" t="s">
        <v>1173</v>
      </c>
    </row>
    <row r="951" spans="1:4" x14ac:dyDescent="0.25">
      <c r="A951" s="109">
        <v>77370</v>
      </c>
      <c r="B951" s="109">
        <v>77167</v>
      </c>
      <c r="C951" s="109">
        <v>77</v>
      </c>
      <c r="D951" s="109" t="s">
        <v>1174</v>
      </c>
    </row>
    <row r="952" spans="1:4" x14ac:dyDescent="0.25">
      <c r="A952" s="109">
        <v>77371</v>
      </c>
      <c r="B952" s="109">
        <v>77515</v>
      </c>
      <c r="C952" s="109">
        <v>77</v>
      </c>
      <c r="D952" s="109" t="s">
        <v>1175</v>
      </c>
    </row>
    <row r="953" spans="1:4" x14ac:dyDescent="0.25">
      <c r="A953" s="109">
        <v>77372</v>
      </c>
      <c r="B953" s="109">
        <v>77400</v>
      </c>
      <c r="C953" s="109">
        <v>77</v>
      </c>
      <c r="D953" s="109" t="s">
        <v>1176</v>
      </c>
    </row>
    <row r="954" spans="1:4" x14ac:dyDescent="0.25">
      <c r="A954" s="109">
        <v>77373</v>
      </c>
      <c r="B954" s="109">
        <v>77340</v>
      </c>
      <c r="C954" s="109">
        <v>77</v>
      </c>
      <c r="D954" s="109" t="s">
        <v>1177</v>
      </c>
    </row>
    <row r="955" spans="1:4" x14ac:dyDescent="0.25">
      <c r="A955" s="109">
        <v>77374</v>
      </c>
      <c r="B955" s="109">
        <v>77135</v>
      </c>
      <c r="C955" s="109">
        <v>77</v>
      </c>
      <c r="D955" s="109" t="s">
        <v>1178</v>
      </c>
    </row>
    <row r="956" spans="1:4" x14ac:dyDescent="0.25">
      <c r="A956" s="109">
        <v>78499</v>
      </c>
      <c r="B956" s="109">
        <v>78730</v>
      </c>
      <c r="C956" s="109">
        <v>78</v>
      </c>
      <c r="D956" s="109" t="s">
        <v>1179</v>
      </c>
    </row>
    <row r="957" spans="1:4" x14ac:dyDescent="0.25">
      <c r="A957" s="109">
        <v>95500</v>
      </c>
      <c r="B957" s="109">
        <v>95000</v>
      </c>
      <c r="C957" s="109">
        <v>95</v>
      </c>
      <c r="D957" s="109" t="s">
        <v>1180</v>
      </c>
    </row>
    <row r="958" spans="1:4" x14ac:dyDescent="0.25">
      <c r="A958" s="109">
        <v>78501</v>
      </c>
      <c r="B958" s="109">
        <v>78440</v>
      </c>
      <c r="C958" s="109">
        <v>78</v>
      </c>
      <c r="D958" s="109" t="s">
        <v>1181</v>
      </c>
    </row>
    <row r="959" spans="1:4" x14ac:dyDescent="0.25">
      <c r="A959" s="109">
        <v>78503</v>
      </c>
      <c r="B959" s="109">
        <v>78270</v>
      </c>
      <c r="C959" s="109">
        <v>78</v>
      </c>
      <c r="D959" s="109" t="s">
        <v>1182</v>
      </c>
    </row>
    <row r="960" spans="1:4" x14ac:dyDescent="0.25">
      <c r="A960" s="109">
        <v>77376</v>
      </c>
      <c r="B960" s="109">
        <v>77410</v>
      </c>
      <c r="C960" s="109">
        <v>77</v>
      </c>
      <c r="D960" s="109" t="s">
        <v>1183</v>
      </c>
    </row>
    <row r="961" spans="1:4" x14ac:dyDescent="0.25">
      <c r="A961" s="109">
        <v>95504</v>
      </c>
      <c r="B961" s="109">
        <v>95590</v>
      </c>
      <c r="C961" s="109">
        <v>95</v>
      </c>
      <c r="D961" s="109" t="s">
        <v>1184</v>
      </c>
    </row>
    <row r="962" spans="1:4" x14ac:dyDescent="0.25">
      <c r="A962" s="109">
        <v>77377</v>
      </c>
      <c r="B962" s="109">
        <v>77220</v>
      </c>
      <c r="C962" s="109">
        <v>77</v>
      </c>
      <c r="D962" s="109" t="s">
        <v>1185</v>
      </c>
    </row>
    <row r="963" spans="1:4" x14ac:dyDescent="0.25">
      <c r="A963" s="109">
        <v>77378</v>
      </c>
      <c r="B963" s="109">
        <v>77310</v>
      </c>
      <c r="C963" s="109">
        <v>77</v>
      </c>
      <c r="D963" s="109" t="s">
        <v>1186</v>
      </c>
    </row>
    <row r="964" spans="1:4" x14ac:dyDescent="0.25">
      <c r="A964" s="109">
        <v>77379</v>
      </c>
      <c r="B964" s="109">
        <v>77160</v>
      </c>
      <c r="C964" s="109">
        <v>77</v>
      </c>
      <c r="D964" s="109" t="s">
        <v>1187</v>
      </c>
    </row>
    <row r="965" spans="1:4" x14ac:dyDescent="0.25">
      <c r="A965" s="109">
        <v>78506</v>
      </c>
      <c r="B965" s="109">
        <v>78660</v>
      </c>
      <c r="C965" s="109">
        <v>78</v>
      </c>
      <c r="D965" s="109" t="s">
        <v>1188</v>
      </c>
    </row>
    <row r="966" spans="1:4" x14ac:dyDescent="0.25">
      <c r="A966" s="109">
        <v>78505</v>
      </c>
      <c r="B966" s="109">
        <v>78910</v>
      </c>
      <c r="C966" s="109">
        <v>78</v>
      </c>
      <c r="D966" s="109" t="s">
        <v>1189</v>
      </c>
    </row>
    <row r="967" spans="1:4" x14ac:dyDescent="0.25">
      <c r="A967" s="109">
        <v>91507</v>
      </c>
      <c r="B967" s="109">
        <v>91720</v>
      </c>
      <c r="C967" s="109">
        <v>91</v>
      </c>
      <c r="D967" s="109" t="s">
        <v>1190</v>
      </c>
    </row>
    <row r="968" spans="1:4" x14ac:dyDescent="0.25">
      <c r="A968" s="109">
        <v>91508</v>
      </c>
      <c r="B968" s="109">
        <v>91150</v>
      </c>
      <c r="C968" s="109">
        <v>91</v>
      </c>
      <c r="D968" s="109" t="s">
        <v>1191</v>
      </c>
    </row>
    <row r="969" spans="1:4" x14ac:dyDescent="0.25">
      <c r="A969" s="109">
        <v>95509</v>
      </c>
      <c r="B969" s="109">
        <v>95380</v>
      </c>
      <c r="C969" s="109">
        <v>95</v>
      </c>
      <c r="D969" s="109" t="s">
        <v>1192</v>
      </c>
    </row>
    <row r="970" spans="1:4" x14ac:dyDescent="0.25">
      <c r="A970" s="109">
        <v>95510</v>
      </c>
      <c r="B970" s="109">
        <v>95650</v>
      </c>
      <c r="C970" s="109">
        <v>95</v>
      </c>
      <c r="D970" s="109" t="s">
        <v>1193</v>
      </c>
    </row>
    <row r="971" spans="1:4" x14ac:dyDescent="0.25">
      <c r="A971" s="109">
        <v>77380</v>
      </c>
      <c r="B971" s="109">
        <v>77139</v>
      </c>
      <c r="C971" s="109">
        <v>77</v>
      </c>
      <c r="D971" s="109" t="s">
        <v>1194</v>
      </c>
    </row>
    <row r="972" spans="1:4" x14ac:dyDescent="0.25">
      <c r="A972" s="109">
        <v>91511</v>
      </c>
      <c r="B972" s="109">
        <v>91740</v>
      </c>
      <c r="C972" s="109">
        <v>91</v>
      </c>
      <c r="D972" s="109" t="s">
        <v>1195</v>
      </c>
    </row>
    <row r="973" spans="1:4" x14ac:dyDescent="0.25">
      <c r="A973" s="109">
        <v>92062</v>
      </c>
      <c r="B973" s="109">
        <v>92800</v>
      </c>
      <c r="C973" s="109">
        <v>92</v>
      </c>
      <c r="D973" s="109" t="s">
        <v>1196</v>
      </c>
    </row>
    <row r="974" spans="1:4" x14ac:dyDescent="0.25">
      <c r="A974" s="109">
        <v>77381</v>
      </c>
      <c r="B974" s="109">
        <v>77720</v>
      </c>
      <c r="C974" s="109">
        <v>77</v>
      </c>
      <c r="D974" s="109" t="s">
        <v>1197</v>
      </c>
    </row>
    <row r="975" spans="1:4" x14ac:dyDescent="0.25">
      <c r="A975" s="109">
        <v>91514</v>
      </c>
      <c r="B975" s="109">
        <v>91480</v>
      </c>
      <c r="C975" s="109">
        <v>91</v>
      </c>
      <c r="D975" s="109" t="s">
        <v>1198</v>
      </c>
    </row>
    <row r="976" spans="1:4" x14ac:dyDescent="0.25">
      <c r="A976" s="109">
        <v>77382</v>
      </c>
      <c r="B976" s="109">
        <v>77860</v>
      </c>
      <c r="C976" s="109">
        <v>77</v>
      </c>
      <c r="D976" s="109" t="s">
        <v>1199</v>
      </c>
    </row>
    <row r="977" spans="1:4" x14ac:dyDescent="0.25">
      <c r="A977" s="109">
        <v>78516</v>
      </c>
      <c r="B977" s="109">
        <v>78125</v>
      </c>
      <c r="C977" s="109">
        <v>78</v>
      </c>
      <c r="D977" s="109" t="s">
        <v>1200</v>
      </c>
    </row>
    <row r="978" spans="1:4" x14ac:dyDescent="0.25">
      <c r="A978" s="109">
        <v>78517</v>
      </c>
      <c r="B978" s="109">
        <v>78120</v>
      </c>
      <c r="C978" s="109">
        <v>78</v>
      </c>
      <c r="D978" s="109" t="s">
        <v>1201</v>
      </c>
    </row>
    <row r="979" spans="1:4" x14ac:dyDescent="0.25">
      <c r="A979" s="109">
        <v>77383</v>
      </c>
      <c r="B979" s="109">
        <v>77370</v>
      </c>
      <c r="C979" s="109">
        <v>77</v>
      </c>
      <c r="D979" s="109" t="s">
        <v>1202</v>
      </c>
    </row>
    <row r="980" spans="1:4" x14ac:dyDescent="0.25">
      <c r="A980" s="109">
        <v>77384</v>
      </c>
      <c r="B980" s="109">
        <v>77550</v>
      </c>
      <c r="C980" s="109">
        <v>77</v>
      </c>
      <c r="D980" s="109" t="s">
        <v>1203</v>
      </c>
    </row>
    <row r="981" spans="1:4" x14ac:dyDescent="0.25">
      <c r="A981" s="109">
        <v>77385</v>
      </c>
      <c r="B981" s="109">
        <v>77510</v>
      </c>
      <c r="C981" s="109">
        <v>77</v>
      </c>
      <c r="D981" s="109" t="s">
        <v>1204</v>
      </c>
    </row>
    <row r="982" spans="1:4" x14ac:dyDescent="0.25">
      <c r="A982" s="109">
        <v>77386</v>
      </c>
      <c r="B982" s="109">
        <v>77760</v>
      </c>
      <c r="C982" s="109">
        <v>77</v>
      </c>
      <c r="D982" s="109" t="s">
        <v>1205</v>
      </c>
    </row>
    <row r="983" spans="1:4" x14ac:dyDescent="0.25">
      <c r="A983" s="109">
        <v>77387</v>
      </c>
      <c r="B983" s="109">
        <v>77710</v>
      </c>
      <c r="C983" s="109">
        <v>77</v>
      </c>
      <c r="D983" s="109" t="s">
        <v>1206</v>
      </c>
    </row>
    <row r="984" spans="1:4" x14ac:dyDescent="0.25">
      <c r="A984" s="109">
        <v>78518</v>
      </c>
      <c r="B984" s="109">
        <v>78590</v>
      </c>
      <c r="C984" s="109">
        <v>78</v>
      </c>
      <c r="D984" s="109" t="s">
        <v>1207</v>
      </c>
    </row>
    <row r="985" spans="1:4" x14ac:dyDescent="0.25">
      <c r="A985" s="109">
        <v>77388</v>
      </c>
      <c r="B985" s="109">
        <v>77260</v>
      </c>
      <c r="C985" s="109">
        <v>77</v>
      </c>
      <c r="D985" s="109" t="s">
        <v>1208</v>
      </c>
    </row>
    <row r="986" spans="1:4" x14ac:dyDescent="0.25">
      <c r="A986" s="109">
        <v>91519</v>
      </c>
      <c r="B986" s="109">
        <v>91410</v>
      </c>
      <c r="C986" s="109">
        <v>91</v>
      </c>
      <c r="D986" s="109" t="s">
        <v>1209</v>
      </c>
    </row>
    <row r="987" spans="1:4" x14ac:dyDescent="0.25">
      <c r="A987" s="109">
        <v>78520</v>
      </c>
      <c r="B987" s="109">
        <v>78550</v>
      </c>
      <c r="C987" s="109">
        <v>78</v>
      </c>
      <c r="D987" s="109" t="s">
        <v>1210</v>
      </c>
    </row>
    <row r="988" spans="1:4" x14ac:dyDescent="0.25">
      <c r="A988" s="109">
        <v>91521</v>
      </c>
      <c r="B988" s="109">
        <v>91130</v>
      </c>
      <c r="C988" s="109">
        <v>91</v>
      </c>
      <c r="D988" s="109" t="s">
        <v>1211</v>
      </c>
    </row>
    <row r="989" spans="1:4" x14ac:dyDescent="0.25">
      <c r="A989" s="109">
        <v>78522</v>
      </c>
      <c r="B989" s="109">
        <v>78730</v>
      </c>
      <c r="C989" s="109">
        <v>78</v>
      </c>
      <c r="D989" s="109" t="s">
        <v>1212</v>
      </c>
    </row>
    <row r="990" spans="1:4" x14ac:dyDescent="0.25">
      <c r="A990" s="109">
        <v>78524</v>
      </c>
      <c r="B990" s="109">
        <v>78150</v>
      </c>
      <c r="C990" s="109">
        <v>78</v>
      </c>
      <c r="D990" s="109" t="s">
        <v>1213</v>
      </c>
    </row>
    <row r="991" spans="1:4" x14ac:dyDescent="0.25">
      <c r="A991" s="109">
        <v>91525</v>
      </c>
      <c r="B991" s="109">
        <v>91410</v>
      </c>
      <c r="C991" s="109">
        <v>91</v>
      </c>
      <c r="D991" s="109" t="s">
        <v>1214</v>
      </c>
    </row>
    <row r="992" spans="1:4" x14ac:dyDescent="0.25">
      <c r="A992" s="109">
        <v>91526</v>
      </c>
      <c r="B992" s="109">
        <v>91150</v>
      </c>
      <c r="C992" s="109">
        <v>91</v>
      </c>
      <c r="D992" s="109" t="s">
        <v>1215</v>
      </c>
    </row>
    <row r="993" spans="1:4" x14ac:dyDescent="0.25">
      <c r="A993" s="109">
        <v>77390</v>
      </c>
      <c r="B993" s="109">
        <v>77680</v>
      </c>
      <c r="C993" s="109">
        <v>77</v>
      </c>
      <c r="D993" s="109" t="s">
        <v>1216</v>
      </c>
    </row>
    <row r="994" spans="1:4" x14ac:dyDescent="0.25">
      <c r="A994" s="109">
        <v>95527</v>
      </c>
      <c r="B994" s="109">
        <v>95700</v>
      </c>
      <c r="C994" s="109">
        <v>95</v>
      </c>
      <c r="D994" s="109" t="s">
        <v>1217</v>
      </c>
    </row>
    <row r="995" spans="1:4" x14ac:dyDescent="0.25">
      <c r="A995" s="109">
        <v>78528</v>
      </c>
      <c r="B995" s="109">
        <v>78270</v>
      </c>
      <c r="C995" s="109">
        <v>78</v>
      </c>
      <c r="D995" s="109" t="s">
        <v>1218</v>
      </c>
    </row>
    <row r="996" spans="1:4" x14ac:dyDescent="0.25">
      <c r="A996" s="109">
        <v>93063</v>
      </c>
      <c r="B996" s="109">
        <v>93230</v>
      </c>
      <c r="C996" s="109">
        <v>93</v>
      </c>
      <c r="D996" s="109" t="s">
        <v>1219</v>
      </c>
    </row>
    <row r="997" spans="1:4" x14ac:dyDescent="0.25">
      <c r="A997" s="109">
        <v>95529</v>
      </c>
      <c r="B997" s="109">
        <v>95340</v>
      </c>
      <c r="C997" s="109">
        <v>95</v>
      </c>
      <c r="D997" s="109" t="s">
        <v>1220</v>
      </c>
    </row>
    <row r="998" spans="1:4" x14ac:dyDescent="0.25">
      <c r="A998" s="109">
        <v>78530</v>
      </c>
      <c r="B998" s="109">
        <v>78790</v>
      </c>
      <c r="C998" s="109">
        <v>78</v>
      </c>
      <c r="D998" s="109" t="s">
        <v>1221</v>
      </c>
    </row>
    <row r="999" spans="1:4" x14ac:dyDescent="0.25">
      <c r="A999" s="109">
        <v>93064</v>
      </c>
      <c r="B999" s="109">
        <v>93110</v>
      </c>
      <c r="C999" s="109">
        <v>93</v>
      </c>
      <c r="D999" s="109" t="s">
        <v>1222</v>
      </c>
    </row>
    <row r="1000" spans="1:4" x14ac:dyDescent="0.25">
      <c r="A1000" s="109">
        <v>78531</v>
      </c>
      <c r="B1000" s="109">
        <v>78710</v>
      </c>
      <c r="C1000" s="109">
        <v>78</v>
      </c>
      <c r="D1000" s="109" t="s">
        <v>1223</v>
      </c>
    </row>
    <row r="1001" spans="1:4" x14ac:dyDescent="0.25">
      <c r="A1001" s="109">
        <v>77391</v>
      </c>
      <c r="B1001" s="109">
        <v>77160</v>
      </c>
      <c r="C1001" s="109">
        <v>77</v>
      </c>
      <c r="D1001" s="109" t="s">
        <v>1224</v>
      </c>
    </row>
    <row r="1002" spans="1:4" x14ac:dyDescent="0.25">
      <c r="A1002" s="109">
        <v>77392</v>
      </c>
      <c r="B1002" s="109">
        <v>77230</v>
      </c>
      <c r="C1002" s="109">
        <v>77</v>
      </c>
      <c r="D1002" s="109" t="s">
        <v>1225</v>
      </c>
    </row>
    <row r="1003" spans="1:4" x14ac:dyDescent="0.25">
      <c r="A1003" s="109">
        <v>77393</v>
      </c>
      <c r="B1003" s="109">
        <v>77540</v>
      </c>
      <c r="C1003" s="109">
        <v>77</v>
      </c>
      <c r="D1003" s="109" t="s">
        <v>1226</v>
      </c>
    </row>
    <row r="1004" spans="1:4" x14ac:dyDescent="0.25">
      <c r="A1004" s="109">
        <v>77394</v>
      </c>
      <c r="B1004" s="109">
        <v>77950</v>
      </c>
      <c r="C1004" s="109">
        <v>77</v>
      </c>
      <c r="D1004" s="109" t="s">
        <v>1227</v>
      </c>
    </row>
    <row r="1005" spans="1:4" x14ac:dyDescent="0.25">
      <c r="A1005" s="109">
        <v>92063</v>
      </c>
      <c r="B1005" s="109">
        <v>92500</v>
      </c>
      <c r="C1005" s="109">
        <v>92</v>
      </c>
      <c r="D1005" s="109" t="s">
        <v>1228</v>
      </c>
    </row>
    <row r="1006" spans="1:4" x14ac:dyDescent="0.25">
      <c r="A1006" s="109">
        <v>77395</v>
      </c>
      <c r="B1006" s="109">
        <v>77760</v>
      </c>
      <c r="C1006" s="109">
        <v>77</v>
      </c>
      <c r="D1006" s="109" t="s">
        <v>1229</v>
      </c>
    </row>
    <row r="1007" spans="1:4" x14ac:dyDescent="0.25">
      <c r="A1007" s="109">
        <v>94065</v>
      </c>
      <c r="B1007" s="109">
        <v>94150</v>
      </c>
      <c r="C1007" s="109">
        <v>94</v>
      </c>
      <c r="D1007" s="109" t="s">
        <v>1230</v>
      </c>
    </row>
    <row r="1008" spans="1:4" x14ac:dyDescent="0.25">
      <c r="A1008" s="109">
        <v>77396</v>
      </c>
      <c r="B1008" s="109">
        <v>77560</v>
      </c>
      <c r="C1008" s="109">
        <v>77</v>
      </c>
      <c r="D1008" s="109" t="s">
        <v>1231</v>
      </c>
    </row>
    <row r="1009" spans="1:4" x14ac:dyDescent="0.25">
      <c r="A1009" s="109">
        <v>77397</v>
      </c>
      <c r="B1009" s="109">
        <v>77730</v>
      </c>
      <c r="C1009" s="109">
        <v>77</v>
      </c>
      <c r="D1009" s="109" t="s">
        <v>1232</v>
      </c>
    </row>
    <row r="1010" spans="1:4" x14ac:dyDescent="0.25">
      <c r="A1010" s="109">
        <v>77398</v>
      </c>
      <c r="B1010" s="109">
        <v>77510</v>
      </c>
      <c r="C1010" s="109">
        <v>77</v>
      </c>
      <c r="D1010" s="109" t="s">
        <v>1233</v>
      </c>
    </row>
    <row r="1011" spans="1:4" x14ac:dyDescent="0.25">
      <c r="A1011" s="109">
        <v>91533</v>
      </c>
      <c r="B1011" s="109">
        <v>91690</v>
      </c>
      <c r="C1011" s="109">
        <v>91</v>
      </c>
      <c r="D1011" s="109" t="s">
        <v>1234</v>
      </c>
    </row>
    <row r="1012" spans="1:4" x14ac:dyDescent="0.25">
      <c r="A1012" s="109">
        <v>91534</v>
      </c>
      <c r="B1012" s="109">
        <v>91400</v>
      </c>
      <c r="C1012" s="109">
        <v>91</v>
      </c>
      <c r="D1012" s="109" t="s">
        <v>1235</v>
      </c>
    </row>
    <row r="1013" spans="1:4" x14ac:dyDescent="0.25">
      <c r="A1013" s="109">
        <v>95535</v>
      </c>
      <c r="B1013" s="109">
        <v>95450</v>
      </c>
      <c r="C1013" s="109">
        <v>95</v>
      </c>
      <c r="D1013" s="109" t="s">
        <v>1236</v>
      </c>
    </row>
    <row r="1014" spans="1:4" x14ac:dyDescent="0.25">
      <c r="A1014" s="109">
        <v>78536</v>
      </c>
      <c r="B1014" s="109">
        <v>78440</v>
      </c>
      <c r="C1014" s="109">
        <v>78</v>
      </c>
      <c r="D1014" s="109" t="s">
        <v>1237</v>
      </c>
    </row>
    <row r="1015" spans="1:4" x14ac:dyDescent="0.25">
      <c r="A1015" s="109">
        <v>77399</v>
      </c>
      <c r="B1015" s="109">
        <v>77710</v>
      </c>
      <c r="C1015" s="109">
        <v>77</v>
      </c>
      <c r="D1015" s="109" t="s">
        <v>1238</v>
      </c>
    </row>
    <row r="1016" spans="1:4" x14ac:dyDescent="0.25">
      <c r="A1016" s="109">
        <v>78537</v>
      </c>
      <c r="B1016" s="109">
        <v>78730</v>
      </c>
      <c r="C1016" s="109">
        <v>78</v>
      </c>
      <c r="D1016" s="109" t="s">
        <v>1239</v>
      </c>
    </row>
    <row r="1017" spans="1:4" x14ac:dyDescent="0.25">
      <c r="A1017" s="109">
        <v>91538</v>
      </c>
      <c r="B1017" s="109">
        <v>91190</v>
      </c>
      <c r="C1017" s="109">
        <v>91</v>
      </c>
      <c r="D1017" s="109" t="s">
        <v>1240</v>
      </c>
    </row>
    <row r="1018" spans="1:4" x14ac:dyDescent="0.25">
      <c r="A1018" s="109">
        <v>77400</v>
      </c>
      <c r="B1018" s="109">
        <v>77515</v>
      </c>
      <c r="C1018" s="109">
        <v>77</v>
      </c>
      <c r="D1018" s="109" t="s">
        <v>1241</v>
      </c>
    </row>
    <row r="1019" spans="1:4" x14ac:dyDescent="0.25">
      <c r="A1019" s="109">
        <v>77402</v>
      </c>
      <c r="B1019" s="109">
        <v>77320</v>
      </c>
      <c r="C1019" s="109">
        <v>77</v>
      </c>
      <c r="D1019" s="109" t="s">
        <v>1242</v>
      </c>
    </row>
    <row r="1020" spans="1:4" x14ac:dyDescent="0.25">
      <c r="A1020" s="109">
        <v>77403</v>
      </c>
      <c r="B1020" s="109">
        <v>77160</v>
      </c>
      <c r="C1020" s="109">
        <v>77</v>
      </c>
      <c r="D1020" s="109" t="s">
        <v>1243</v>
      </c>
    </row>
    <row r="1021" spans="1:4" x14ac:dyDescent="0.25">
      <c r="A1021" s="109">
        <v>95539</v>
      </c>
      <c r="B1021" s="109">
        <v>95350</v>
      </c>
      <c r="C1021" s="109">
        <v>95</v>
      </c>
      <c r="D1021" s="109" t="s">
        <v>1244</v>
      </c>
    </row>
    <row r="1022" spans="1:4" x14ac:dyDescent="0.25">
      <c r="A1022" s="109">
        <v>91540</v>
      </c>
      <c r="B1022" s="109">
        <v>91530</v>
      </c>
      <c r="C1022" s="109">
        <v>91</v>
      </c>
      <c r="D1022" s="109" t="s">
        <v>1245</v>
      </c>
    </row>
    <row r="1023" spans="1:4" x14ac:dyDescent="0.25">
      <c r="A1023" s="109">
        <v>95541</v>
      </c>
      <c r="B1023" s="109">
        <v>95770</v>
      </c>
      <c r="C1023" s="109">
        <v>95</v>
      </c>
      <c r="D1023" s="109" t="s">
        <v>1246</v>
      </c>
    </row>
    <row r="1024" spans="1:4" x14ac:dyDescent="0.25">
      <c r="A1024" s="109">
        <v>92064</v>
      </c>
      <c r="B1024" s="109">
        <v>92210</v>
      </c>
      <c r="C1024" s="109">
        <v>92</v>
      </c>
      <c r="D1024" s="109" t="s">
        <v>1247</v>
      </c>
    </row>
    <row r="1025" spans="1:4" x14ac:dyDescent="0.25">
      <c r="A1025" s="109">
        <v>95543</v>
      </c>
      <c r="B1025" s="109">
        <v>95510</v>
      </c>
      <c r="C1025" s="109">
        <v>95</v>
      </c>
      <c r="D1025" s="109" t="s">
        <v>1248</v>
      </c>
    </row>
    <row r="1026" spans="1:4" x14ac:dyDescent="0.25">
      <c r="A1026" s="109">
        <v>91544</v>
      </c>
      <c r="B1026" s="109">
        <v>91690</v>
      </c>
      <c r="C1026" s="109">
        <v>91</v>
      </c>
      <c r="D1026" s="109" t="s">
        <v>1249</v>
      </c>
    </row>
    <row r="1027" spans="1:4" x14ac:dyDescent="0.25">
      <c r="A1027" s="109">
        <v>78545</v>
      </c>
      <c r="B1027" s="109">
        <v>78210</v>
      </c>
      <c r="C1027" s="109">
        <v>78</v>
      </c>
      <c r="D1027" s="109" t="s">
        <v>1250</v>
      </c>
    </row>
    <row r="1028" spans="1:4" x14ac:dyDescent="0.25">
      <c r="A1028" s="109">
        <v>91546</v>
      </c>
      <c r="B1028" s="109">
        <v>91410</v>
      </c>
      <c r="C1028" s="109">
        <v>91</v>
      </c>
      <c r="D1028" s="109" t="s">
        <v>1251</v>
      </c>
    </row>
    <row r="1029" spans="1:4" x14ac:dyDescent="0.25">
      <c r="A1029" s="109">
        <v>77405</v>
      </c>
      <c r="B1029" s="109">
        <v>77750</v>
      </c>
      <c r="C1029" s="109">
        <v>77</v>
      </c>
      <c r="D1029" s="109" t="s">
        <v>1252</v>
      </c>
    </row>
    <row r="1030" spans="1:4" x14ac:dyDescent="0.25">
      <c r="A1030" s="109">
        <v>93066</v>
      </c>
      <c r="B1030" s="109">
        <v>93200</v>
      </c>
      <c r="C1030" s="109">
        <v>93</v>
      </c>
      <c r="D1030" s="109" t="s">
        <v>1253</v>
      </c>
    </row>
    <row r="1031" spans="1:4" x14ac:dyDescent="0.25">
      <c r="A1031" s="109">
        <v>77406</v>
      </c>
      <c r="B1031" s="109">
        <v>77510</v>
      </c>
      <c r="C1031" s="109">
        <v>77</v>
      </c>
      <c r="D1031" s="109" t="s">
        <v>1254</v>
      </c>
    </row>
    <row r="1032" spans="1:4" x14ac:dyDescent="0.25">
      <c r="A1032" s="109">
        <v>77401</v>
      </c>
      <c r="B1032" s="109">
        <v>77260</v>
      </c>
      <c r="C1032" s="109">
        <v>77</v>
      </c>
      <c r="D1032" s="109" t="s">
        <v>1255</v>
      </c>
    </row>
    <row r="1033" spans="1:4" x14ac:dyDescent="0.25">
      <c r="A1033" s="109">
        <v>77404</v>
      </c>
      <c r="B1033" s="109">
        <v>77650</v>
      </c>
      <c r="C1033" s="109">
        <v>77</v>
      </c>
      <c r="D1033" s="109" t="s">
        <v>1256</v>
      </c>
    </row>
    <row r="1034" spans="1:4" x14ac:dyDescent="0.25">
      <c r="A1034" s="109">
        <v>91549</v>
      </c>
      <c r="B1034" s="109">
        <v>91700</v>
      </c>
      <c r="C1034" s="109">
        <v>91</v>
      </c>
      <c r="D1034" s="109" t="s">
        <v>1257</v>
      </c>
    </row>
    <row r="1035" spans="1:4" x14ac:dyDescent="0.25">
      <c r="A1035" s="109">
        <v>78569</v>
      </c>
      <c r="B1035" s="109">
        <v>78730</v>
      </c>
      <c r="C1035" s="109">
        <v>78</v>
      </c>
      <c r="D1035" s="109" t="s">
        <v>1258</v>
      </c>
    </row>
    <row r="1036" spans="1:4" x14ac:dyDescent="0.25">
      <c r="A1036" s="109">
        <v>91547</v>
      </c>
      <c r="B1036" s="109">
        <v>91410</v>
      </c>
      <c r="C1036" s="109">
        <v>91</v>
      </c>
      <c r="D1036" s="109" t="s">
        <v>1259</v>
      </c>
    </row>
    <row r="1037" spans="1:4" x14ac:dyDescent="0.25">
      <c r="A1037" s="109">
        <v>77407</v>
      </c>
      <c r="B1037" s="109">
        <v>77310</v>
      </c>
      <c r="C1037" s="109">
        <v>77</v>
      </c>
      <c r="D1037" s="109" t="s">
        <v>1260</v>
      </c>
    </row>
    <row r="1038" spans="1:4" x14ac:dyDescent="0.25">
      <c r="A1038" s="109">
        <v>77408</v>
      </c>
      <c r="B1038" s="109">
        <v>77470</v>
      </c>
      <c r="C1038" s="109">
        <v>77</v>
      </c>
      <c r="D1038" s="109" t="s">
        <v>1261</v>
      </c>
    </row>
    <row r="1039" spans="1:4" x14ac:dyDescent="0.25">
      <c r="A1039" s="109">
        <v>78548</v>
      </c>
      <c r="B1039" s="109">
        <v>78720</v>
      </c>
      <c r="C1039" s="109">
        <v>78</v>
      </c>
      <c r="D1039" s="109" t="s">
        <v>1262</v>
      </c>
    </row>
    <row r="1040" spans="1:4" x14ac:dyDescent="0.25">
      <c r="A1040" s="109">
        <v>78550</v>
      </c>
      <c r="B1040" s="109">
        <v>78640</v>
      </c>
      <c r="C1040" s="109">
        <v>78</v>
      </c>
      <c r="D1040" s="109" t="s">
        <v>1263</v>
      </c>
    </row>
    <row r="1041" spans="1:4" x14ac:dyDescent="0.25">
      <c r="A1041" s="109">
        <v>78551</v>
      </c>
      <c r="B1041" s="109">
        <v>78100</v>
      </c>
      <c r="C1041" s="109">
        <v>78</v>
      </c>
      <c r="D1041" s="109" t="s">
        <v>1264</v>
      </c>
    </row>
    <row r="1042" spans="1:4" x14ac:dyDescent="0.25">
      <c r="A1042" s="109">
        <v>77409</v>
      </c>
      <c r="B1042" s="109">
        <v>77130</v>
      </c>
      <c r="C1042" s="109">
        <v>77</v>
      </c>
      <c r="D1042" s="109" t="s">
        <v>1265</v>
      </c>
    </row>
    <row r="1043" spans="1:4" x14ac:dyDescent="0.25">
      <c r="A1043" s="109">
        <v>77410</v>
      </c>
      <c r="B1043" s="109">
        <v>77950</v>
      </c>
      <c r="C1043" s="109">
        <v>77</v>
      </c>
      <c r="D1043" s="109" t="s">
        <v>1266</v>
      </c>
    </row>
    <row r="1044" spans="1:4" x14ac:dyDescent="0.25">
      <c r="A1044" s="109">
        <v>91552</v>
      </c>
      <c r="B1044" s="109">
        <v>91180</v>
      </c>
      <c r="C1044" s="109">
        <v>91</v>
      </c>
      <c r="D1044" s="109" t="s">
        <v>1267</v>
      </c>
    </row>
    <row r="1045" spans="1:4" x14ac:dyDescent="0.25">
      <c r="A1045" s="109">
        <v>91553</v>
      </c>
      <c r="B1045" s="109">
        <v>91250</v>
      </c>
      <c r="C1045" s="109">
        <v>91</v>
      </c>
      <c r="D1045" s="109" t="s">
        <v>1268</v>
      </c>
    </row>
    <row r="1046" spans="1:4" x14ac:dyDescent="0.25">
      <c r="A1046" s="109">
        <v>77411</v>
      </c>
      <c r="B1046" s="109">
        <v>77169</v>
      </c>
      <c r="C1046" s="109">
        <v>77</v>
      </c>
      <c r="D1046" s="109" t="s">
        <v>1269</v>
      </c>
    </row>
    <row r="1047" spans="1:4" x14ac:dyDescent="0.25">
      <c r="A1047" s="109">
        <v>77412</v>
      </c>
      <c r="B1047" s="109">
        <v>77930</v>
      </c>
      <c r="C1047" s="109">
        <v>77</v>
      </c>
      <c r="D1047" s="109" t="s">
        <v>1270</v>
      </c>
    </row>
    <row r="1048" spans="1:4" x14ac:dyDescent="0.25">
      <c r="A1048" s="109">
        <v>77413</v>
      </c>
      <c r="B1048" s="109">
        <v>77860</v>
      </c>
      <c r="C1048" s="109">
        <v>77</v>
      </c>
      <c r="D1048" s="109" t="s">
        <v>1271</v>
      </c>
    </row>
    <row r="1049" spans="1:4" x14ac:dyDescent="0.25">
      <c r="A1049" s="109">
        <v>95554</v>
      </c>
      <c r="B1049" s="109">
        <v>95420</v>
      </c>
      <c r="C1049" s="109">
        <v>95</v>
      </c>
      <c r="D1049" s="109" t="s">
        <v>1272</v>
      </c>
    </row>
    <row r="1050" spans="1:4" x14ac:dyDescent="0.25">
      <c r="A1050" s="109">
        <v>95555</v>
      </c>
      <c r="B1050" s="109">
        <v>95210</v>
      </c>
      <c r="C1050" s="109">
        <v>95</v>
      </c>
      <c r="D1050" s="109" t="s">
        <v>1273</v>
      </c>
    </row>
    <row r="1051" spans="1:4" x14ac:dyDescent="0.25">
      <c r="A1051" s="109">
        <v>91556</v>
      </c>
      <c r="B1051" s="109">
        <v>91780</v>
      </c>
      <c r="C1051" s="109">
        <v>91</v>
      </c>
      <c r="D1051" s="109" t="s">
        <v>1274</v>
      </c>
    </row>
    <row r="1052" spans="1:4" x14ac:dyDescent="0.25">
      <c r="A1052" s="109">
        <v>78557</v>
      </c>
      <c r="B1052" s="109">
        <v>78125</v>
      </c>
      <c r="C1052" s="109">
        <v>78</v>
      </c>
      <c r="D1052" s="109" t="s">
        <v>1275</v>
      </c>
    </row>
    <row r="1053" spans="1:4" x14ac:dyDescent="0.25">
      <c r="A1053" s="109">
        <v>77414</v>
      </c>
      <c r="B1053" s="109">
        <v>77160</v>
      </c>
      <c r="C1053" s="109">
        <v>77</v>
      </c>
      <c r="D1053" s="109" t="s">
        <v>1276</v>
      </c>
    </row>
    <row r="1054" spans="1:4" x14ac:dyDescent="0.25">
      <c r="A1054" s="109">
        <v>78558</v>
      </c>
      <c r="B1054" s="109">
        <v>78980</v>
      </c>
      <c r="C1054" s="109">
        <v>78</v>
      </c>
      <c r="D1054" s="109" t="s">
        <v>1277</v>
      </c>
    </row>
    <row r="1055" spans="1:4" x14ac:dyDescent="0.25">
      <c r="A1055" s="109">
        <v>78559</v>
      </c>
      <c r="B1055" s="109">
        <v>78980</v>
      </c>
      <c r="C1055" s="109">
        <v>78</v>
      </c>
      <c r="D1055" s="109" t="s">
        <v>1278</v>
      </c>
    </row>
    <row r="1056" spans="1:4" x14ac:dyDescent="0.25">
      <c r="A1056" s="109">
        <v>91560</v>
      </c>
      <c r="B1056" s="109">
        <v>91940</v>
      </c>
      <c r="C1056" s="109">
        <v>91</v>
      </c>
      <c r="D1056" s="109" t="s">
        <v>1279</v>
      </c>
    </row>
    <row r="1057" spans="1:4" x14ac:dyDescent="0.25">
      <c r="A1057" s="109">
        <v>77415</v>
      </c>
      <c r="B1057" s="109">
        <v>77660</v>
      </c>
      <c r="C1057" s="109">
        <v>77</v>
      </c>
      <c r="D1057" s="109" t="s">
        <v>1280</v>
      </c>
    </row>
    <row r="1058" spans="1:4" x14ac:dyDescent="0.25">
      <c r="A1058" s="109">
        <v>77416</v>
      </c>
      <c r="B1058" s="109">
        <v>77370</v>
      </c>
      <c r="C1058" s="109">
        <v>77</v>
      </c>
      <c r="D1058" s="109" t="s">
        <v>1281</v>
      </c>
    </row>
    <row r="1059" spans="1:4" x14ac:dyDescent="0.25">
      <c r="A1059" s="109">
        <v>78561</v>
      </c>
      <c r="B1059" s="109">
        <v>78470</v>
      </c>
      <c r="C1059" s="109">
        <v>78</v>
      </c>
      <c r="D1059" s="109" t="s">
        <v>1282</v>
      </c>
    </row>
    <row r="1060" spans="1:4" x14ac:dyDescent="0.25">
      <c r="A1060" s="109">
        <v>77417</v>
      </c>
      <c r="B1060" s="109">
        <v>77510</v>
      </c>
      <c r="C1060" s="109">
        <v>77</v>
      </c>
      <c r="D1060" s="109" t="s">
        <v>1283</v>
      </c>
    </row>
    <row r="1061" spans="1:4" x14ac:dyDescent="0.25">
      <c r="A1061" s="109">
        <v>78562</v>
      </c>
      <c r="B1061" s="109">
        <v>78610</v>
      </c>
      <c r="C1061" s="109">
        <v>78</v>
      </c>
      <c r="D1061" s="109" t="s">
        <v>1284</v>
      </c>
    </row>
    <row r="1062" spans="1:4" x14ac:dyDescent="0.25">
      <c r="A1062" s="109">
        <v>95563</v>
      </c>
      <c r="B1062" s="109">
        <v>95320</v>
      </c>
      <c r="C1062" s="109">
        <v>95</v>
      </c>
      <c r="D1062" s="109" t="s">
        <v>1285</v>
      </c>
    </row>
    <row r="1063" spans="1:4" x14ac:dyDescent="0.25">
      <c r="A1063" s="109">
        <v>77418</v>
      </c>
      <c r="B1063" s="109">
        <v>77650</v>
      </c>
      <c r="C1063" s="109">
        <v>77</v>
      </c>
      <c r="D1063" s="109" t="s">
        <v>1286</v>
      </c>
    </row>
    <row r="1064" spans="1:4" x14ac:dyDescent="0.25">
      <c r="A1064" s="109">
        <v>77419</v>
      </c>
      <c r="B1064" s="109">
        <v>77670</v>
      </c>
      <c r="C1064" s="109">
        <v>77</v>
      </c>
      <c r="D1064" s="109" t="s">
        <v>1287</v>
      </c>
    </row>
    <row r="1065" spans="1:4" x14ac:dyDescent="0.25">
      <c r="A1065" s="109">
        <v>94067</v>
      </c>
      <c r="B1065" s="109">
        <v>94160</v>
      </c>
      <c r="C1065" s="109">
        <v>94</v>
      </c>
      <c r="D1065" s="109" t="s">
        <v>1288</v>
      </c>
    </row>
    <row r="1066" spans="1:4" x14ac:dyDescent="0.25">
      <c r="A1066" s="109">
        <v>77420</v>
      </c>
      <c r="B1066" s="109">
        <v>77230</v>
      </c>
      <c r="C1066" s="109">
        <v>77</v>
      </c>
      <c r="D1066" s="109" t="s">
        <v>1289</v>
      </c>
    </row>
    <row r="1067" spans="1:4" x14ac:dyDescent="0.25">
      <c r="A1067" s="109">
        <v>77421</v>
      </c>
      <c r="B1067" s="109">
        <v>77320</v>
      </c>
      <c r="C1067" s="109">
        <v>77</v>
      </c>
      <c r="D1067" s="109" t="s">
        <v>1290</v>
      </c>
    </row>
    <row r="1068" spans="1:4" x14ac:dyDescent="0.25">
      <c r="A1068" s="109">
        <v>78564</v>
      </c>
      <c r="B1068" s="109">
        <v>78660</v>
      </c>
      <c r="C1068" s="109">
        <v>78</v>
      </c>
      <c r="D1068" s="109" t="s">
        <v>1291</v>
      </c>
    </row>
    <row r="1069" spans="1:4" x14ac:dyDescent="0.25">
      <c r="A1069" s="109">
        <v>77423</v>
      </c>
      <c r="B1069" s="109">
        <v>77320</v>
      </c>
      <c r="C1069" s="109">
        <v>77</v>
      </c>
      <c r="D1069" s="109" t="s">
        <v>1292</v>
      </c>
    </row>
    <row r="1070" spans="1:4" x14ac:dyDescent="0.25">
      <c r="A1070" s="109">
        <v>78565</v>
      </c>
      <c r="B1070" s="109">
        <v>78790</v>
      </c>
      <c r="C1070" s="109">
        <v>78</v>
      </c>
      <c r="D1070" s="109" t="s">
        <v>1292</v>
      </c>
    </row>
    <row r="1071" spans="1:4" x14ac:dyDescent="0.25">
      <c r="A1071" s="109">
        <v>77424</v>
      </c>
      <c r="B1071" s="109">
        <v>77320</v>
      </c>
      <c r="C1071" s="109">
        <v>77</v>
      </c>
      <c r="D1071" s="109" t="s">
        <v>1293</v>
      </c>
    </row>
    <row r="1072" spans="1:4" x14ac:dyDescent="0.25">
      <c r="A1072" s="109">
        <v>95566</v>
      </c>
      <c r="B1072" s="109">
        <v>95270</v>
      </c>
      <c r="C1072" s="109">
        <v>95</v>
      </c>
      <c r="D1072" s="109" t="s">
        <v>1294</v>
      </c>
    </row>
    <row r="1073" spans="1:4" x14ac:dyDescent="0.25">
      <c r="A1073" s="109">
        <v>77425</v>
      </c>
      <c r="B1073" s="109">
        <v>77630</v>
      </c>
      <c r="C1073" s="109">
        <v>77</v>
      </c>
      <c r="D1073" s="109" t="s">
        <v>1295</v>
      </c>
    </row>
    <row r="1074" spans="1:4" x14ac:dyDescent="0.25">
      <c r="A1074" s="109">
        <v>78567</v>
      </c>
      <c r="B1074" s="109">
        <v>78520</v>
      </c>
      <c r="C1074" s="109">
        <v>78</v>
      </c>
      <c r="D1074" s="109" t="s">
        <v>1296</v>
      </c>
    </row>
    <row r="1075" spans="1:4" x14ac:dyDescent="0.25">
      <c r="A1075" s="109">
        <v>94068</v>
      </c>
      <c r="B1075" s="109">
        <v>94100</v>
      </c>
      <c r="C1075" s="109">
        <v>94</v>
      </c>
      <c r="D1075" s="109" t="s">
        <v>1297</v>
      </c>
    </row>
    <row r="1076" spans="1:4" x14ac:dyDescent="0.25">
      <c r="A1076" s="109">
        <v>94069</v>
      </c>
      <c r="B1076" s="109">
        <v>94410</v>
      </c>
      <c r="C1076" s="109">
        <v>94</v>
      </c>
      <c r="D1076" s="109" t="s">
        <v>1298</v>
      </c>
    </row>
    <row r="1077" spans="1:4" x14ac:dyDescent="0.25">
      <c r="A1077" s="109">
        <v>91568</v>
      </c>
      <c r="B1077" s="109">
        <v>91530</v>
      </c>
      <c r="C1077" s="109">
        <v>91</v>
      </c>
      <c r="D1077" s="109" t="s">
        <v>1299</v>
      </c>
    </row>
    <row r="1078" spans="1:4" x14ac:dyDescent="0.25">
      <c r="A1078" s="109">
        <v>77426</v>
      </c>
      <c r="B1078" s="109">
        <v>77720</v>
      </c>
      <c r="C1078" s="109">
        <v>77</v>
      </c>
      <c r="D1078" s="109" t="s">
        <v>1300</v>
      </c>
    </row>
    <row r="1079" spans="1:4" x14ac:dyDescent="0.25">
      <c r="A1079" s="109">
        <v>77427</v>
      </c>
      <c r="B1079" s="109">
        <v>77410</v>
      </c>
      <c r="C1079" s="109">
        <v>77</v>
      </c>
      <c r="D1079" s="109" t="s">
        <v>1301</v>
      </c>
    </row>
    <row r="1080" spans="1:4" x14ac:dyDescent="0.25">
      <c r="A1080" s="109">
        <v>91570</v>
      </c>
      <c r="B1080" s="109">
        <v>91240</v>
      </c>
      <c r="C1080" s="109">
        <v>91</v>
      </c>
      <c r="D1080" s="109" t="s">
        <v>1302</v>
      </c>
    </row>
    <row r="1081" spans="1:4" x14ac:dyDescent="0.25">
      <c r="A1081" s="109">
        <v>78571</v>
      </c>
      <c r="B1081" s="109">
        <v>78860</v>
      </c>
      <c r="C1081" s="109">
        <v>78</v>
      </c>
      <c r="D1081" s="109" t="s">
        <v>1303</v>
      </c>
    </row>
    <row r="1082" spans="1:4" x14ac:dyDescent="0.25">
      <c r="A1082" s="109">
        <v>93070</v>
      </c>
      <c r="B1082" s="109">
        <v>93400</v>
      </c>
      <c r="C1082" s="109">
        <v>93</v>
      </c>
      <c r="D1082" s="109" t="s">
        <v>1304</v>
      </c>
    </row>
    <row r="1083" spans="1:4" x14ac:dyDescent="0.25">
      <c r="A1083" s="109">
        <v>77428</v>
      </c>
      <c r="B1083" s="109">
        <v>77720</v>
      </c>
      <c r="C1083" s="109">
        <v>77</v>
      </c>
      <c r="D1083" s="109" t="s">
        <v>1305</v>
      </c>
    </row>
    <row r="1084" spans="1:4" x14ac:dyDescent="0.25">
      <c r="A1084" s="109">
        <v>95572</v>
      </c>
      <c r="B1084" s="109">
        <v>95310</v>
      </c>
      <c r="C1084" s="109">
        <v>95</v>
      </c>
      <c r="D1084" s="109" t="s">
        <v>1306</v>
      </c>
    </row>
    <row r="1085" spans="1:4" x14ac:dyDescent="0.25">
      <c r="A1085" s="109">
        <v>77429</v>
      </c>
      <c r="B1085" s="109">
        <v>77750</v>
      </c>
      <c r="C1085" s="109">
        <v>77</v>
      </c>
      <c r="D1085" s="109" t="s">
        <v>1307</v>
      </c>
    </row>
    <row r="1086" spans="1:4" x14ac:dyDescent="0.25">
      <c r="A1086" s="109">
        <v>77430</v>
      </c>
      <c r="B1086" s="109">
        <v>77178</v>
      </c>
      <c r="C1086" s="109">
        <v>77</v>
      </c>
      <c r="D1086" s="109" t="s">
        <v>1308</v>
      </c>
    </row>
    <row r="1087" spans="1:4" x14ac:dyDescent="0.25">
      <c r="A1087" s="109">
        <v>91573</v>
      </c>
      <c r="B1087" s="109">
        <v>91280</v>
      </c>
      <c r="C1087" s="109">
        <v>91</v>
      </c>
      <c r="D1087" s="109" t="s">
        <v>1309</v>
      </c>
    </row>
    <row r="1088" spans="1:4" x14ac:dyDescent="0.25">
      <c r="A1088" s="109">
        <v>77431</v>
      </c>
      <c r="B1088" s="109">
        <v>77140</v>
      </c>
      <c r="C1088" s="109">
        <v>77</v>
      </c>
      <c r="D1088" s="109" t="s">
        <v>1310</v>
      </c>
    </row>
    <row r="1089" spans="1:4" x14ac:dyDescent="0.25">
      <c r="A1089" s="109">
        <v>95574</v>
      </c>
      <c r="B1089" s="109">
        <v>95390</v>
      </c>
      <c r="C1089" s="109">
        <v>95</v>
      </c>
      <c r="D1089" s="109" t="s">
        <v>1311</v>
      </c>
    </row>
    <row r="1090" spans="1:4" x14ac:dyDescent="0.25">
      <c r="A1090" s="109">
        <v>77432</v>
      </c>
      <c r="B1090" s="109">
        <v>77320</v>
      </c>
      <c r="C1090" s="109">
        <v>77</v>
      </c>
      <c r="D1090" s="109" t="s">
        <v>1312</v>
      </c>
    </row>
    <row r="1091" spans="1:4" x14ac:dyDescent="0.25">
      <c r="A1091" s="109">
        <v>78575</v>
      </c>
      <c r="B1091" s="109">
        <v>78470</v>
      </c>
      <c r="C1091" s="109">
        <v>78</v>
      </c>
      <c r="D1091" s="109" t="s">
        <v>1313</v>
      </c>
    </row>
    <row r="1092" spans="1:4" x14ac:dyDescent="0.25">
      <c r="A1092" s="109">
        <v>78576</v>
      </c>
      <c r="B1092" s="109">
        <v>78690</v>
      </c>
      <c r="C1092" s="109">
        <v>78</v>
      </c>
      <c r="D1092" s="109" t="s">
        <v>1314</v>
      </c>
    </row>
    <row r="1093" spans="1:4" x14ac:dyDescent="0.25">
      <c r="A1093" s="109">
        <v>91577</v>
      </c>
      <c r="B1093" s="109">
        <v>91250</v>
      </c>
      <c r="C1093" s="109">
        <v>91</v>
      </c>
      <c r="D1093" s="109" t="s">
        <v>1315</v>
      </c>
    </row>
    <row r="1094" spans="1:4" x14ac:dyDescent="0.25">
      <c r="A1094" s="109">
        <v>77433</v>
      </c>
      <c r="B1094" s="109">
        <v>77120</v>
      </c>
      <c r="C1094" s="109">
        <v>77</v>
      </c>
      <c r="D1094" s="109" t="s">
        <v>1316</v>
      </c>
    </row>
    <row r="1095" spans="1:4" x14ac:dyDescent="0.25">
      <c r="A1095" s="109">
        <v>77434</v>
      </c>
      <c r="B1095" s="109">
        <v>77480</v>
      </c>
      <c r="C1095" s="109">
        <v>77</v>
      </c>
      <c r="D1095" s="109" t="s">
        <v>1317</v>
      </c>
    </row>
    <row r="1096" spans="1:4" x14ac:dyDescent="0.25">
      <c r="A1096" s="109">
        <v>77435</v>
      </c>
      <c r="B1096" s="109">
        <v>77930</v>
      </c>
      <c r="C1096" s="109">
        <v>77</v>
      </c>
      <c r="D1096" s="109" t="s">
        <v>1318</v>
      </c>
    </row>
    <row r="1097" spans="1:4" x14ac:dyDescent="0.25">
      <c r="A1097" s="109">
        <v>77436</v>
      </c>
      <c r="B1097" s="109">
        <v>77169</v>
      </c>
      <c r="C1097" s="109">
        <v>77</v>
      </c>
      <c r="D1097" s="109" t="s">
        <v>1319</v>
      </c>
    </row>
    <row r="1098" spans="1:4" x14ac:dyDescent="0.25">
      <c r="A1098" s="109">
        <v>77437</v>
      </c>
      <c r="B1098" s="109">
        <v>77165</v>
      </c>
      <c r="C1098" s="109">
        <v>77</v>
      </c>
      <c r="D1098" s="109" t="s">
        <v>1320</v>
      </c>
    </row>
    <row r="1099" spans="1:4" x14ac:dyDescent="0.25">
      <c r="A1099" s="109">
        <v>91578</v>
      </c>
      <c r="B1099" s="109">
        <v>91910</v>
      </c>
      <c r="C1099" s="109">
        <v>91</v>
      </c>
      <c r="D1099" s="109" t="s">
        <v>1321</v>
      </c>
    </row>
    <row r="1100" spans="1:4" x14ac:dyDescent="0.25">
      <c r="A1100" s="109">
        <v>77438</v>
      </c>
      <c r="B1100" s="109">
        <v>77400</v>
      </c>
      <c r="C1100" s="109">
        <v>77</v>
      </c>
      <c r="D1100" s="109" t="s">
        <v>1322</v>
      </c>
    </row>
    <row r="1101" spans="1:4" x14ac:dyDescent="0.25">
      <c r="A1101" s="109">
        <v>91579</v>
      </c>
      <c r="B1101" s="109">
        <v>91770</v>
      </c>
      <c r="C1101" s="109">
        <v>91</v>
      </c>
      <c r="D1101" s="109" t="s">
        <v>1323</v>
      </c>
    </row>
    <row r="1102" spans="1:4" x14ac:dyDescent="0.25">
      <c r="A1102" s="109">
        <v>95580</v>
      </c>
      <c r="B1102" s="109">
        <v>95470</v>
      </c>
      <c r="C1102" s="109">
        <v>95</v>
      </c>
      <c r="D1102" s="109" t="s">
        <v>1324</v>
      </c>
    </row>
    <row r="1103" spans="1:4" x14ac:dyDescent="0.25">
      <c r="A1103" s="109">
        <v>91581</v>
      </c>
      <c r="B1103" s="109">
        <v>91650</v>
      </c>
      <c r="C1103" s="109">
        <v>91</v>
      </c>
      <c r="D1103" s="109" t="s">
        <v>1325</v>
      </c>
    </row>
    <row r="1104" spans="1:4" x14ac:dyDescent="0.25">
      <c r="A1104" s="109">
        <v>77439</v>
      </c>
      <c r="B1104" s="109">
        <v>77148</v>
      </c>
      <c r="C1104" s="109">
        <v>77</v>
      </c>
      <c r="D1104" s="109" t="s">
        <v>1326</v>
      </c>
    </row>
    <row r="1105" spans="1:4" x14ac:dyDescent="0.25">
      <c r="A1105" s="109">
        <v>77440</v>
      </c>
      <c r="B1105" s="109">
        <v>77260</v>
      </c>
      <c r="C1105" s="109">
        <v>77</v>
      </c>
      <c r="D1105" s="109" t="s">
        <v>1327</v>
      </c>
    </row>
    <row r="1106" spans="1:4" x14ac:dyDescent="0.25">
      <c r="A1106" s="109">
        <v>77441</v>
      </c>
      <c r="B1106" s="109">
        <v>77920</v>
      </c>
      <c r="C1106" s="109">
        <v>77</v>
      </c>
      <c r="D1106" s="109" t="s">
        <v>1328</v>
      </c>
    </row>
    <row r="1107" spans="1:4" x14ac:dyDescent="0.25">
      <c r="A1107" s="109">
        <v>77442</v>
      </c>
      <c r="B1107" s="109">
        <v>77210</v>
      </c>
      <c r="C1107" s="109">
        <v>77</v>
      </c>
      <c r="D1107" s="109" t="s">
        <v>1329</v>
      </c>
    </row>
    <row r="1108" spans="1:4" x14ac:dyDescent="0.25">
      <c r="A1108" s="109">
        <v>77443</v>
      </c>
      <c r="B1108" s="109">
        <v>77580</v>
      </c>
      <c r="C1108" s="109">
        <v>77</v>
      </c>
      <c r="D1108" s="109" t="s">
        <v>1330</v>
      </c>
    </row>
    <row r="1109" spans="1:4" x14ac:dyDescent="0.25">
      <c r="A1109" s="109">
        <v>77444</v>
      </c>
      <c r="B1109" s="109">
        <v>77320</v>
      </c>
      <c r="C1109" s="109">
        <v>77</v>
      </c>
      <c r="D1109" s="109" t="s">
        <v>1331</v>
      </c>
    </row>
    <row r="1110" spans="1:4" x14ac:dyDescent="0.25">
      <c r="A1110" s="109">
        <v>95582</v>
      </c>
      <c r="B1110" s="109">
        <v>95110</v>
      </c>
      <c r="C1110" s="109">
        <v>95</v>
      </c>
      <c r="D1110" s="109" t="s">
        <v>1332</v>
      </c>
    </row>
    <row r="1111" spans="1:4" x14ac:dyDescent="0.25">
      <c r="A1111" s="109">
        <v>94070</v>
      </c>
      <c r="B1111" s="109">
        <v>94440</v>
      </c>
      <c r="C1111" s="109">
        <v>94</v>
      </c>
      <c r="D1111" s="109" t="s">
        <v>1333</v>
      </c>
    </row>
    <row r="1112" spans="1:4" x14ac:dyDescent="0.25">
      <c r="A1112" s="109">
        <v>95584</v>
      </c>
      <c r="B1112" s="109">
        <v>95640</v>
      </c>
      <c r="C1112" s="109">
        <v>95</v>
      </c>
      <c r="D1112" s="109" t="s">
        <v>1334</v>
      </c>
    </row>
    <row r="1113" spans="1:4" x14ac:dyDescent="0.25">
      <c r="A1113" s="109">
        <v>95585</v>
      </c>
      <c r="B1113" s="109">
        <v>95200</v>
      </c>
      <c r="C1113" s="109">
        <v>95</v>
      </c>
      <c r="D1113" s="109" t="s">
        <v>1335</v>
      </c>
    </row>
    <row r="1114" spans="1:4" x14ac:dyDescent="0.25">
      <c r="A1114" s="109">
        <v>78586</v>
      </c>
      <c r="B1114" s="109">
        <v>78500</v>
      </c>
      <c r="C1114" s="109">
        <v>78</v>
      </c>
      <c r="D1114" s="109" t="s">
        <v>1336</v>
      </c>
    </row>
    <row r="1115" spans="1:4" x14ac:dyDescent="0.25">
      <c r="A1115" s="109">
        <v>91587</v>
      </c>
      <c r="B1115" s="109">
        <v>91160</v>
      </c>
      <c r="C1115" s="109">
        <v>91</v>
      </c>
      <c r="D1115" s="109" t="s">
        <v>1337</v>
      </c>
    </row>
    <row r="1116" spans="1:4" x14ac:dyDescent="0.25">
      <c r="A1116" s="109">
        <v>78588</v>
      </c>
      <c r="B1116" s="109">
        <v>78650</v>
      </c>
      <c r="C1116" s="109">
        <v>78</v>
      </c>
      <c r="D1116" s="109" t="s">
        <v>1338</v>
      </c>
    </row>
    <row r="1117" spans="1:4" x14ac:dyDescent="0.25">
      <c r="A1117" s="109">
        <v>77445</v>
      </c>
      <c r="B1117" s="109">
        <v>77176</v>
      </c>
      <c r="C1117" s="109">
        <v>77</v>
      </c>
      <c r="D1117" s="109" t="s">
        <v>1339</v>
      </c>
    </row>
    <row r="1118" spans="1:4" x14ac:dyDescent="0.25">
      <c r="A1118" s="109">
        <v>91589</v>
      </c>
      <c r="B1118" s="109">
        <v>91600</v>
      </c>
      <c r="C1118" s="109">
        <v>91</v>
      </c>
      <c r="D1118" s="109" t="s">
        <v>1340</v>
      </c>
    </row>
    <row r="1119" spans="1:4" x14ac:dyDescent="0.25">
      <c r="A1119" s="109">
        <v>77446</v>
      </c>
      <c r="B1119" s="109">
        <v>77650</v>
      </c>
      <c r="C1119" s="109">
        <v>77</v>
      </c>
      <c r="D1119" s="109" t="s">
        <v>1341</v>
      </c>
    </row>
    <row r="1120" spans="1:4" x14ac:dyDescent="0.25">
      <c r="A1120" s="109">
        <v>92071</v>
      </c>
      <c r="B1120" s="109">
        <v>92330</v>
      </c>
      <c r="C1120" s="109">
        <v>92</v>
      </c>
      <c r="D1120" s="109" t="s">
        <v>1342</v>
      </c>
    </row>
    <row r="1121" spans="1:4" x14ac:dyDescent="0.25">
      <c r="A1121" s="109">
        <v>77447</v>
      </c>
      <c r="B1121" s="109">
        <v>77240</v>
      </c>
      <c r="C1121" s="109">
        <v>77</v>
      </c>
      <c r="D1121" s="109" t="s">
        <v>1343</v>
      </c>
    </row>
    <row r="1122" spans="1:4" x14ac:dyDescent="0.25">
      <c r="A1122" s="109">
        <v>78590</v>
      </c>
      <c r="B1122" s="109">
        <v>78720</v>
      </c>
      <c r="C1122" s="109">
        <v>78</v>
      </c>
      <c r="D1122" s="109" t="s">
        <v>1344</v>
      </c>
    </row>
    <row r="1123" spans="1:4" x14ac:dyDescent="0.25">
      <c r="A1123" s="109">
        <v>78591</v>
      </c>
      <c r="B1123" s="109">
        <v>78790</v>
      </c>
      <c r="C1123" s="109">
        <v>78</v>
      </c>
      <c r="D1123" s="109" t="s">
        <v>1345</v>
      </c>
    </row>
    <row r="1124" spans="1:4" x14ac:dyDescent="0.25">
      <c r="A1124" s="109">
        <v>77448</v>
      </c>
      <c r="B1124" s="109">
        <v>77260</v>
      </c>
      <c r="C1124" s="109">
        <v>77</v>
      </c>
      <c r="D1124" s="109" t="s">
        <v>1346</v>
      </c>
    </row>
    <row r="1125" spans="1:4" x14ac:dyDescent="0.25">
      <c r="A1125" s="109">
        <v>95592</v>
      </c>
      <c r="B1125" s="109">
        <v>95450</v>
      </c>
      <c r="C1125" s="109">
        <v>95</v>
      </c>
      <c r="D1125" s="109" t="s">
        <v>1347</v>
      </c>
    </row>
    <row r="1126" spans="1:4" x14ac:dyDescent="0.25">
      <c r="A1126" s="109">
        <v>91593</v>
      </c>
      <c r="B1126" s="109">
        <v>91530</v>
      </c>
      <c r="C1126" s="109">
        <v>91</v>
      </c>
      <c r="D1126" s="109" t="s">
        <v>1348</v>
      </c>
    </row>
    <row r="1127" spans="1:4" x14ac:dyDescent="0.25">
      <c r="A1127" s="109">
        <v>77449</v>
      </c>
      <c r="B1127" s="109">
        <v>77700</v>
      </c>
      <c r="C1127" s="109">
        <v>77</v>
      </c>
      <c r="D1127" s="109" t="s">
        <v>1349</v>
      </c>
    </row>
    <row r="1128" spans="1:4" x14ac:dyDescent="0.25">
      <c r="A1128" s="109">
        <v>77450</v>
      </c>
      <c r="B1128" s="109">
        <v>77170</v>
      </c>
      <c r="C1128" s="109">
        <v>77</v>
      </c>
      <c r="D1128" s="109" t="s">
        <v>1350</v>
      </c>
    </row>
    <row r="1129" spans="1:4" x14ac:dyDescent="0.25">
      <c r="A1129" s="109">
        <v>95594</v>
      </c>
      <c r="B1129" s="109">
        <v>95270</v>
      </c>
      <c r="C1129" s="109">
        <v>95</v>
      </c>
      <c r="D1129" s="109" t="s">
        <v>1351</v>
      </c>
    </row>
    <row r="1130" spans="1:4" x14ac:dyDescent="0.25">
      <c r="A1130" s="109">
        <v>93071</v>
      </c>
      <c r="B1130" s="109">
        <v>93270</v>
      </c>
      <c r="C1130" s="109">
        <v>93</v>
      </c>
      <c r="D1130" s="109" t="s">
        <v>1352</v>
      </c>
    </row>
    <row r="1131" spans="1:4" x14ac:dyDescent="0.25">
      <c r="A1131" s="109">
        <v>92072</v>
      </c>
      <c r="B1131" s="109">
        <v>92310</v>
      </c>
      <c r="C1131" s="109">
        <v>92</v>
      </c>
      <c r="D1131" s="109" t="s">
        <v>1353</v>
      </c>
    </row>
    <row r="1132" spans="1:4" x14ac:dyDescent="0.25">
      <c r="A1132" s="109">
        <v>77451</v>
      </c>
      <c r="B1132" s="109">
        <v>77640</v>
      </c>
      <c r="C1132" s="109">
        <v>77</v>
      </c>
      <c r="D1132" s="109" t="s">
        <v>1354</v>
      </c>
    </row>
    <row r="1133" spans="1:4" x14ac:dyDescent="0.25">
      <c r="A1133" s="109">
        <v>77452</v>
      </c>
      <c r="B1133" s="109">
        <v>77520</v>
      </c>
      <c r="C1133" s="109">
        <v>77</v>
      </c>
      <c r="D1133" s="109" t="s">
        <v>1355</v>
      </c>
    </row>
    <row r="1134" spans="1:4" x14ac:dyDescent="0.25">
      <c r="A1134" s="109">
        <v>77453</v>
      </c>
      <c r="B1134" s="109">
        <v>77115</v>
      </c>
      <c r="C1134" s="109">
        <v>77</v>
      </c>
      <c r="D1134" s="109" t="s">
        <v>1356</v>
      </c>
    </row>
    <row r="1135" spans="1:4" x14ac:dyDescent="0.25">
      <c r="A1135" s="109">
        <v>77454</v>
      </c>
      <c r="B1135" s="109">
        <v>77520</v>
      </c>
      <c r="C1135" s="109">
        <v>77</v>
      </c>
      <c r="D1135" s="109" t="s">
        <v>1357</v>
      </c>
    </row>
    <row r="1136" spans="1:4" x14ac:dyDescent="0.25">
      <c r="A1136" s="109">
        <v>77455</v>
      </c>
      <c r="B1136" s="109">
        <v>77111</v>
      </c>
      <c r="C1136" s="109">
        <v>77</v>
      </c>
      <c r="D1136" s="109" t="s">
        <v>1358</v>
      </c>
    </row>
    <row r="1137" spans="1:4" x14ac:dyDescent="0.25">
      <c r="A1137" s="109">
        <v>78597</v>
      </c>
      <c r="B1137" s="109">
        <v>78200</v>
      </c>
      <c r="C1137" s="109">
        <v>78</v>
      </c>
      <c r="D1137" s="109" t="s">
        <v>1359</v>
      </c>
    </row>
    <row r="1138" spans="1:4" x14ac:dyDescent="0.25">
      <c r="A1138" s="109">
        <v>77456</v>
      </c>
      <c r="B1138" s="109">
        <v>77650</v>
      </c>
      <c r="C1138" s="109">
        <v>77</v>
      </c>
      <c r="D1138" s="109" t="s">
        <v>1360</v>
      </c>
    </row>
    <row r="1139" spans="1:4" x14ac:dyDescent="0.25">
      <c r="A1139" s="109">
        <v>95598</v>
      </c>
      <c r="B1139" s="109">
        <v>95230</v>
      </c>
      <c r="C1139" s="109">
        <v>95</v>
      </c>
      <c r="D1139" s="109" t="s">
        <v>1361</v>
      </c>
    </row>
    <row r="1140" spans="1:4" x14ac:dyDescent="0.25">
      <c r="A1140" s="109">
        <v>91599</v>
      </c>
      <c r="B1140" s="109">
        <v>91840</v>
      </c>
      <c r="C1140" s="109">
        <v>91</v>
      </c>
      <c r="D1140" s="109" t="s">
        <v>1362</v>
      </c>
    </row>
    <row r="1141" spans="1:4" x14ac:dyDescent="0.25">
      <c r="A1141" s="109">
        <v>91600</v>
      </c>
      <c r="B1141" s="109">
        <v>91450</v>
      </c>
      <c r="C1141" s="109">
        <v>91</v>
      </c>
      <c r="D1141" s="109" t="s">
        <v>1363</v>
      </c>
    </row>
    <row r="1142" spans="1:4" x14ac:dyDescent="0.25">
      <c r="A1142" s="109">
        <v>77457</v>
      </c>
      <c r="B1142" s="109">
        <v>77111</v>
      </c>
      <c r="C1142" s="109">
        <v>77</v>
      </c>
      <c r="D1142" s="109" t="s">
        <v>1364</v>
      </c>
    </row>
    <row r="1143" spans="1:4" x14ac:dyDescent="0.25">
      <c r="A1143" s="109">
        <v>78601</v>
      </c>
      <c r="B1143" s="109">
        <v>78120</v>
      </c>
      <c r="C1143" s="109">
        <v>78</v>
      </c>
      <c r="D1143" s="109" t="s">
        <v>1365</v>
      </c>
    </row>
    <row r="1144" spans="1:4" x14ac:dyDescent="0.25">
      <c r="A1144" s="109">
        <v>77458</v>
      </c>
      <c r="B1144" s="109">
        <v>77460</v>
      </c>
      <c r="C1144" s="109">
        <v>77</v>
      </c>
      <c r="D1144" s="109" t="s">
        <v>1366</v>
      </c>
    </row>
    <row r="1145" spans="1:4" x14ac:dyDescent="0.25">
      <c r="A1145" s="109">
        <v>77459</v>
      </c>
      <c r="B1145" s="109">
        <v>77171</v>
      </c>
      <c r="C1145" s="109">
        <v>77</v>
      </c>
      <c r="D1145" s="109" t="s">
        <v>1367</v>
      </c>
    </row>
    <row r="1146" spans="1:4" x14ac:dyDescent="0.25">
      <c r="A1146" s="109">
        <v>91602</v>
      </c>
      <c r="B1146" s="109">
        <v>91580</v>
      </c>
      <c r="C1146" s="109">
        <v>91</v>
      </c>
      <c r="D1146" s="109" t="s">
        <v>1368</v>
      </c>
    </row>
    <row r="1147" spans="1:4" x14ac:dyDescent="0.25">
      <c r="A1147" s="109">
        <v>93072</v>
      </c>
      <c r="B1147" s="109">
        <v>93240</v>
      </c>
      <c r="C1147" s="109">
        <v>93</v>
      </c>
      <c r="D1147" s="109" t="s">
        <v>1369</v>
      </c>
    </row>
    <row r="1148" spans="1:4" x14ac:dyDescent="0.25">
      <c r="A1148" s="109">
        <v>94071</v>
      </c>
      <c r="B1148" s="109">
        <v>94370</v>
      </c>
      <c r="C1148" s="109">
        <v>94</v>
      </c>
      <c r="D1148" s="109" t="s">
        <v>1370</v>
      </c>
    </row>
    <row r="1149" spans="1:4" x14ac:dyDescent="0.25">
      <c r="A1149" s="109">
        <v>92073</v>
      </c>
      <c r="B1149" s="109">
        <v>92150</v>
      </c>
      <c r="C1149" s="109">
        <v>92</v>
      </c>
      <c r="D1149" s="109" t="s">
        <v>1371</v>
      </c>
    </row>
    <row r="1150" spans="1:4" x14ac:dyDescent="0.25">
      <c r="A1150" s="109">
        <v>95604</v>
      </c>
      <c r="B1150" s="109">
        <v>95470</v>
      </c>
      <c r="C1150" s="109">
        <v>95</v>
      </c>
      <c r="D1150" s="109" t="s">
        <v>1372</v>
      </c>
    </row>
    <row r="1151" spans="1:4" x14ac:dyDescent="0.25">
      <c r="A1151" s="109">
        <v>78605</v>
      </c>
      <c r="B1151" s="109">
        <v>78910</v>
      </c>
      <c r="C1151" s="109">
        <v>78</v>
      </c>
      <c r="D1151" s="109" t="s">
        <v>1373</v>
      </c>
    </row>
    <row r="1152" spans="1:4" x14ac:dyDescent="0.25">
      <c r="A1152" s="109">
        <v>77460</v>
      </c>
      <c r="B1152" s="109">
        <v>77440</v>
      </c>
      <c r="C1152" s="109">
        <v>77</v>
      </c>
      <c r="D1152" s="109" t="s">
        <v>1374</v>
      </c>
    </row>
    <row r="1153" spans="1:4" x14ac:dyDescent="0.25">
      <c r="A1153" s="109">
        <v>78606</v>
      </c>
      <c r="B1153" s="109">
        <v>78113</v>
      </c>
      <c r="C1153" s="109">
        <v>78</v>
      </c>
      <c r="D1153" s="109" t="s">
        <v>1375</v>
      </c>
    </row>
    <row r="1154" spans="1:4" x14ac:dyDescent="0.25">
      <c r="A1154" s="109">
        <v>95607</v>
      </c>
      <c r="B1154" s="109">
        <v>95150</v>
      </c>
      <c r="C1154" s="109">
        <v>95</v>
      </c>
      <c r="D1154" s="109" t="s">
        <v>1376</v>
      </c>
    </row>
    <row r="1155" spans="1:4" x14ac:dyDescent="0.25">
      <c r="A1155" s="109">
        <v>78609</v>
      </c>
      <c r="B1155" s="109">
        <v>78250</v>
      </c>
      <c r="C1155" s="109">
        <v>78</v>
      </c>
      <c r="D1155" s="109" t="s">
        <v>1377</v>
      </c>
    </row>
    <row r="1156" spans="1:4" x14ac:dyDescent="0.25">
      <c r="A1156" s="109">
        <v>95610</v>
      </c>
      <c r="B1156" s="109">
        <v>95450</v>
      </c>
      <c r="C1156" s="109">
        <v>95</v>
      </c>
      <c r="D1156" s="109" t="s">
        <v>1378</v>
      </c>
    </row>
    <row r="1157" spans="1:4" x14ac:dyDescent="0.25">
      <c r="A1157" s="109">
        <v>77461</v>
      </c>
      <c r="B1157" s="109">
        <v>77520</v>
      </c>
      <c r="C1157" s="109">
        <v>77</v>
      </c>
      <c r="D1157" s="109" t="s">
        <v>1379</v>
      </c>
    </row>
    <row r="1158" spans="1:4" x14ac:dyDescent="0.25">
      <c r="A1158" s="109">
        <v>95611</v>
      </c>
      <c r="B1158" s="109">
        <v>95810</v>
      </c>
      <c r="C1158" s="109">
        <v>95</v>
      </c>
      <c r="D1158" s="109" t="s">
        <v>1380</v>
      </c>
    </row>
    <row r="1159" spans="1:4" x14ac:dyDescent="0.25">
      <c r="A1159" s="109">
        <v>94073</v>
      </c>
      <c r="B1159" s="109">
        <v>94320</v>
      </c>
      <c r="C1159" s="109">
        <v>94</v>
      </c>
      <c r="D1159" s="109" t="s">
        <v>1381</v>
      </c>
    </row>
    <row r="1160" spans="1:4" x14ac:dyDescent="0.25">
      <c r="A1160" s="109">
        <v>77462</v>
      </c>
      <c r="B1160" s="109">
        <v>77230</v>
      </c>
      <c r="C1160" s="109">
        <v>77</v>
      </c>
      <c r="D1160" s="109" t="s">
        <v>1382</v>
      </c>
    </row>
    <row r="1161" spans="1:4" x14ac:dyDescent="0.25">
      <c r="A1161" s="109">
        <v>78615</v>
      </c>
      <c r="B1161" s="109">
        <v>78850</v>
      </c>
      <c r="C1161" s="109">
        <v>78</v>
      </c>
      <c r="D1161" s="109" t="s">
        <v>1383</v>
      </c>
    </row>
    <row r="1162" spans="1:4" x14ac:dyDescent="0.25">
      <c r="A1162" s="109">
        <v>78616</v>
      </c>
      <c r="B1162" s="109">
        <v>78770</v>
      </c>
      <c r="C1162" s="109">
        <v>78</v>
      </c>
      <c r="D1162" s="109" t="s">
        <v>1384</v>
      </c>
    </row>
    <row r="1163" spans="1:4" x14ac:dyDescent="0.25">
      <c r="A1163" s="109">
        <v>77463</v>
      </c>
      <c r="B1163" s="109">
        <v>77810</v>
      </c>
      <c r="C1163" s="109">
        <v>77</v>
      </c>
      <c r="D1163" s="109" t="s">
        <v>1385</v>
      </c>
    </row>
    <row r="1164" spans="1:4" x14ac:dyDescent="0.25">
      <c r="A1164" s="109">
        <v>77464</v>
      </c>
      <c r="B1164" s="109">
        <v>77400</v>
      </c>
      <c r="C1164" s="109">
        <v>77</v>
      </c>
      <c r="D1164" s="109" t="s">
        <v>1386</v>
      </c>
    </row>
    <row r="1165" spans="1:4" x14ac:dyDescent="0.25">
      <c r="A1165" s="109">
        <v>77465</v>
      </c>
      <c r="B1165" s="109">
        <v>77156</v>
      </c>
      <c r="C1165" s="109">
        <v>77</v>
      </c>
      <c r="D1165" s="109" t="s">
        <v>1387</v>
      </c>
    </row>
    <row r="1166" spans="1:4" x14ac:dyDescent="0.25">
      <c r="A1166" s="109">
        <v>77466</v>
      </c>
      <c r="B1166" s="109">
        <v>77163</v>
      </c>
      <c r="C1166" s="109">
        <v>77</v>
      </c>
      <c r="D1166" s="109" t="s">
        <v>1388</v>
      </c>
    </row>
    <row r="1167" spans="1:4" x14ac:dyDescent="0.25">
      <c r="A1167" s="109">
        <v>91617</v>
      </c>
      <c r="B1167" s="109">
        <v>91250</v>
      </c>
      <c r="C1167" s="109">
        <v>91</v>
      </c>
      <c r="D1167" s="109" t="s">
        <v>1389</v>
      </c>
    </row>
    <row r="1168" spans="1:4" x14ac:dyDescent="0.25">
      <c r="A1168" s="109">
        <v>78618</v>
      </c>
      <c r="B1168" s="109">
        <v>78790</v>
      </c>
      <c r="C1168" s="109">
        <v>78</v>
      </c>
      <c r="D1168" s="109" t="s">
        <v>1390</v>
      </c>
    </row>
    <row r="1169" spans="1:4" x14ac:dyDescent="0.25">
      <c r="A1169" s="109">
        <v>77468</v>
      </c>
      <c r="B1169" s="109">
        <v>77200</v>
      </c>
      <c r="C1169" s="109">
        <v>77</v>
      </c>
      <c r="D1169" s="109" t="s">
        <v>1391</v>
      </c>
    </row>
    <row r="1170" spans="1:4" x14ac:dyDescent="0.25">
      <c r="A1170" s="109">
        <v>91619</v>
      </c>
      <c r="B1170" s="109">
        <v>91730</v>
      </c>
      <c r="C1170" s="109">
        <v>91</v>
      </c>
      <c r="D1170" s="109" t="s">
        <v>1392</v>
      </c>
    </row>
    <row r="1171" spans="1:4" x14ac:dyDescent="0.25">
      <c r="A1171" s="109">
        <v>77469</v>
      </c>
      <c r="B1171" s="109">
        <v>77131</v>
      </c>
      <c r="C1171" s="109">
        <v>77</v>
      </c>
      <c r="D1171" s="109" t="s">
        <v>1393</v>
      </c>
    </row>
    <row r="1172" spans="1:4" x14ac:dyDescent="0.25">
      <c r="A1172" s="109">
        <v>77470</v>
      </c>
      <c r="B1172" s="109">
        <v>77220</v>
      </c>
      <c r="C1172" s="109">
        <v>77</v>
      </c>
      <c r="D1172" s="109" t="s">
        <v>1394</v>
      </c>
    </row>
    <row r="1173" spans="1:4" x14ac:dyDescent="0.25">
      <c r="A1173" s="109">
        <v>77471</v>
      </c>
      <c r="B1173" s="109">
        <v>77123</v>
      </c>
      <c r="C1173" s="109">
        <v>77</v>
      </c>
      <c r="D1173" s="109" t="s">
        <v>1395</v>
      </c>
    </row>
    <row r="1174" spans="1:4" x14ac:dyDescent="0.25">
      <c r="A1174" s="109">
        <v>78620</v>
      </c>
      <c r="B1174" s="109">
        <v>78117</v>
      </c>
      <c r="C1174" s="109">
        <v>78</v>
      </c>
      <c r="D1174" s="109" t="s">
        <v>1396</v>
      </c>
    </row>
    <row r="1175" spans="1:4" x14ac:dyDescent="0.25">
      <c r="A1175" s="109">
        <v>78621</v>
      </c>
      <c r="B1175" s="109">
        <v>78190</v>
      </c>
      <c r="C1175" s="109">
        <v>78</v>
      </c>
      <c r="D1175" s="109" t="s">
        <v>1397</v>
      </c>
    </row>
    <row r="1176" spans="1:4" x14ac:dyDescent="0.25">
      <c r="A1176" s="109">
        <v>93073</v>
      </c>
      <c r="B1176" s="109">
        <v>93290</v>
      </c>
      <c r="C1176" s="109">
        <v>93</v>
      </c>
      <c r="D1176" s="109" t="s">
        <v>1398</v>
      </c>
    </row>
    <row r="1177" spans="1:4" x14ac:dyDescent="0.25">
      <c r="A1177" s="109">
        <v>77473</v>
      </c>
      <c r="B1177" s="109">
        <v>77710</v>
      </c>
      <c r="C1177" s="109">
        <v>77</v>
      </c>
      <c r="D1177" s="109" t="s">
        <v>1399</v>
      </c>
    </row>
    <row r="1178" spans="1:4" x14ac:dyDescent="0.25">
      <c r="A1178" s="109">
        <v>78624</v>
      </c>
      <c r="B1178" s="109">
        <v>78510</v>
      </c>
      <c r="C1178" s="109">
        <v>78</v>
      </c>
      <c r="D1178" s="109" t="s">
        <v>1400</v>
      </c>
    </row>
    <row r="1179" spans="1:4" x14ac:dyDescent="0.25">
      <c r="A1179" s="109">
        <v>77474</v>
      </c>
      <c r="B1179" s="109">
        <v>77450</v>
      </c>
      <c r="C1179" s="109">
        <v>77</v>
      </c>
      <c r="D1179" s="109" t="s">
        <v>1401</v>
      </c>
    </row>
    <row r="1180" spans="1:4" x14ac:dyDescent="0.25">
      <c r="A1180" s="109">
        <v>77475</v>
      </c>
      <c r="B1180" s="109">
        <v>77470</v>
      </c>
      <c r="C1180" s="109">
        <v>77</v>
      </c>
      <c r="D1180" s="109" t="s">
        <v>1402</v>
      </c>
    </row>
    <row r="1181" spans="1:4" x14ac:dyDescent="0.25">
      <c r="A1181" s="109">
        <v>77476</v>
      </c>
      <c r="B1181" s="109">
        <v>77440</v>
      </c>
      <c r="C1181" s="109">
        <v>77</v>
      </c>
      <c r="D1181" s="109" t="s">
        <v>1403</v>
      </c>
    </row>
    <row r="1182" spans="1:4" x14ac:dyDescent="0.25">
      <c r="A1182" s="109">
        <v>77477</v>
      </c>
      <c r="B1182" s="109">
        <v>77760</v>
      </c>
      <c r="C1182" s="109">
        <v>77</v>
      </c>
      <c r="D1182" s="109" t="s">
        <v>1404</v>
      </c>
    </row>
    <row r="1183" spans="1:4" x14ac:dyDescent="0.25">
      <c r="A1183" s="109">
        <v>95625</v>
      </c>
      <c r="B1183" s="109">
        <v>95450</v>
      </c>
      <c r="C1183" s="109">
        <v>95</v>
      </c>
      <c r="D1183" s="109" t="s">
        <v>1405</v>
      </c>
    </row>
    <row r="1184" spans="1:4" x14ac:dyDescent="0.25">
      <c r="A1184" s="109">
        <v>77478</v>
      </c>
      <c r="B1184" s="109">
        <v>77260</v>
      </c>
      <c r="C1184" s="109">
        <v>77</v>
      </c>
      <c r="D1184" s="109" t="s">
        <v>1406</v>
      </c>
    </row>
    <row r="1185" spans="1:4" x14ac:dyDescent="0.25">
      <c r="A1185" s="109">
        <v>77479</v>
      </c>
      <c r="B1185" s="109">
        <v>77360</v>
      </c>
      <c r="C1185" s="109">
        <v>77</v>
      </c>
      <c r="D1185" s="109" t="s">
        <v>1407</v>
      </c>
    </row>
    <row r="1186" spans="1:4" x14ac:dyDescent="0.25">
      <c r="A1186" s="109">
        <v>77480</v>
      </c>
      <c r="B1186" s="109">
        <v>77830</v>
      </c>
      <c r="C1186" s="109">
        <v>77</v>
      </c>
      <c r="D1186" s="109" t="s">
        <v>1408</v>
      </c>
    </row>
    <row r="1187" spans="1:4" x14ac:dyDescent="0.25">
      <c r="A1187" s="109">
        <v>94074</v>
      </c>
      <c r="B1187" s="109">
        <v>94460</v>
      </c>
      <c r="C1187" s="109">
        <v>94</v>
      </c>
      <c r="D1187" s="109" t="s">
        <v>1409</v>
      </c>
    </row>
    <row r="1188" spans="1:4" x14ac:dyDescent="0.25">
      <c r="A1188" s="109">
        <v>95627</v>
      </c>
      <c r="B1188" s="109">
        <v>95810</v>
      </c>
      <c r="C1188" s="109">
        <v>95</v>
      </c>
      <c r="D1188" s="109" t="s">
        <v>1410</v>
      </c>
    </row>
    <row r="1189" spans="1:4" x14ac:dyDescent="0.25">
      <c r="A1189" s="109">
        <v>95628</v>
      </c>
      <c r="B1189" s="109">
        <v>95760</v>
      </c>
      <c r="C1189" s="109">
        <v>95</v>
      </c>
      <c r="D1189" s="109" t="s">
        <v>1411</v>
      </c>
    </row>
    <row r="1190" spans="1:4" x14ac:dyDescent="0.25">
      <c r="A1190" s="109">
        <v>91629</v>
      </c>
      <c r="B1190" s="109">
        <v>91720</v>
      </c>
      <c r="C1190" s="109">
        <v>91</v>
      </c>
      <c r="D1190" s="109" t="s">
        <v>1412</v>
      </c>
    </row>
    <row r="1191" spans="1:4" x14ac:dyDescent="0.25">
      <c r="A1191" s="109">
        <v>92075</v>
      </c>
      <c r="B1191" s="109">
        <v>92170</v>
      </c>
      <c r="C1191" s="109">
        <v>92</v>
      </c>
      <c r="D1191" s="109" t="s">
        <v>1413</v>
      </c>
    </row>
    <row r="1192" spans="1:4" x14ac:dyDescent="0.25">
      <c r="A1192" s="109">
        <v>77481</v>
      </c>
      <c r="B1192" s="109">
        <v>77370</v>
      </c>
      <c r="C1192" s="109">
        <v>77</v>
      </c>
      <c r="D1192" s="109" t="s">
        <v>1414</v>
      </c>
    </row>
    <row r="1193" spans="1:4" x14ac:dyDescent="0.25">
      <c r="A1193" s="109">
        <v>91631</v>
      </c>
      <c r="B1193" s="109">
        <v>91480</v>
      </c>
      <c r="C1193" s="109">
        <v>91</v>
      </c>
      <c r="D1193" s="109" t="s">
        <v>1415</v>
      </c>
    </row>
    <row r="1194" spans="1:4" x14ac:dyDescent="0.25">
      <c r="A1194" s="109">
        <v>77482</v>
      </c>
      <c r="B1194" s="109">
        <v>77130</v>
      </c>
      <c r="C1194" s="109">
        <v>77</v>
      </c>
      <c r="D1194" s="109" t="s">
        <v>1416</v>
      </c>
    </row>
    <row r="1195" spans="1:4" x14ac:dyDescent="0.25">
      <c r="A1195" s="109">
        <v>77483</v>
      </c>
      <c r="B1195" s="109">
        <v>77910</v>
      </c>
      <c r="C1195" s="109">
        <v>77</v>
      </c>
      <c r="D1195" s="109" t="s">
        <v>1417</v>
      </c>
    </row>
    <row r="1196" spans="1:4" x14ac:dyDescent="0.25">
      <c r="A1196" s="109">
        <v>77484</v>
      </c>
      <c r="B1196" s="109">
        <v>77580</v>
      </c>
      <c r="C1196" s="109">
        <v>77</v>
      </c>
      <c r="D1196" s="109" t="s">
        <v>1418</v>
      </c>
    </row>
    <row r="1197" spans="1:4" x14ac:dyDescent="0.25">
      <c r="A1197" s="109">
        <v>92076</v>
      </c>
      <c r="B1197" s="109">
        <v>92420</v>
      </c>
      <c r="C1197" s="109">
        <v>92</v>
      </c>
      <c r="D1197" s="109" t="s">
        <v>1419</v>
      </c>
    </row>
    <row r="1198" spans="1:4" x14ac:dyDescent="0.25">
      <c r="A1198" s="109">
        <v>95633</v>
      </c>
      <c r="B1198" s="109">
        <v>95500</v>
      </c>
      <c r="C1198" s="109">
        <v>95</v>
      </c>
      <c r="D1198" s="109" t="s">
        <v>1420</v>
      </c>
    </row>
    <row r="1199" spans="1:4" x14ac:dyDescent="0.25">
      <c r="A1199" s="109">
        <v>77486</v>
      </c>
      <c r="B1199" s="109">
        <v>77141</v>
      </c>
      <c r="C1199" s="109">
        <v>77</v>
      </c>
      <c r="D1199" s="109" t="s">
        <v>1421</v>
      </c>
    </row>
    <row r="1200" spans="1:4" x14ac:dyDescent="0.25">
      <c r="A1200" s="109">
        <v>91634</v>
      </c>
      <c r="B1200" s="109">
        <v>91640</v>
      </c>
      <c r="C1200" s="109">
        <v>91</v>
      </c>
      <c r="D1200" s="109" t="s">
        <v>1422</v>
      </c>
    </row>
    <row r="1201" spans="1:4" x14ac:dyDescent="0.25">
      <c r="A1201" s="109">
        <v>91635</v>
      </c>
      <c r="B1201" s="109">
        <v>91430</v>
      </c>
      <c r="C1201" s="109">
        <v>91</v>
      </c>
      <c r="D1201" s="109" t="s">
        <v>1423</v>
      </c>
    </row>
    <row r="1202" spans="1:4" x14ac:dyDescent="0.25">
      <c r="A1202" s="109">
        <v>93074</v>
      </c>
      <c r="B1202" s="109">
        <v>93410</v>
      </c>
      <c r="C1202" s="109">
        <v>93</v>
      </c>
      <c r="D1202" s="109" t="s">
        <v>1424</v>
      </c>
    </row>
    <row r="1203" spans="1:4" x14ac:dyDescent="0.25">
      <c r="A1203" s="109">
        <v>95637</v>
      </c>
      <c r="B1203" s="109">
        <v>95490</v>
      </c>
      <c r="C1203" s="109">
        <v>95</v>
      </c>
      <c r="D1203" s="109" t="s">
        <v>1425</v>
      </c>
    </row>
    <row r="1204" spans="1:4" x14ac:dyDescent="0.25">
      <c r="A1204" s="109">
        <v>77487</v>
      </c>
      <c r="B1204" s="109">
        <v>77000</v>
      </c>
      <c r="C1204" s="109">
        <v>77</v>
      </c>
      <c r="D1204" s="109" t="s">
        <v>1426</v>
      </c>
    </row>
    <row r="1205" spans="1:4" x14ac:dyDescent="0.25">
      <c r="A1205" s="109">
        <v>77489</v>
      </c>
      <c r="B1205" s="109">
        <v>77710</v>
      </c>
      <c r="C1205" s="109">
        <v>77</v>
      </c>
      <c r="D1205" s="109" t="s">
        <v>1427</v>
      </c>
    </row>
    <row r="1206" spans="1:4" x14ac:dyDescent="0.25">
      <c r="A1206" s="109">
        <v>78638</v>
      </c>
      <c r="B1206" s="109">
        <v>78740</v>
      </c>
      <c r="C1206" s="109">
        <v>78</v>
      </c>
      <c r="D1206" s="109" t="s">
        <v>1428</v>
      </c>
    </row>
    <row r="1207" spans="1:4" x14ac:dyDescent="0.25">
      <c r="A1207" s="109">
        <v>91639</v>
      </c>
      <c r="B1207" s="109">
        <v>91820</v>
      </c>
      <c r="C1207" s="109">
        <v>91</v>
      </c>
      <c r="D1207" s="109" t="s">
        <v>1429</v>
      </c>
    </row>
    <row r="1208" spans="1:4" x14ac:dyDescent="0.25">
      <c r="A1208" s="109">
        <v>78640</v>
      </c>
      <c r="B1208" s="109">
        <v>78140</v>
      </c>
      <c r="C1208" s="109">
        <v>78</v>
      </c>
      <c r="D1208" s="109" t="s">
        <v>1430</v>
      </c>
    </row>
    <row r="1209" spans="1:4" x14ac:dyDescent="0.25">
      <c r="A1209" s="109">
        <v>95641</v>
      </c>
      <c r="B1209" s="109">
        <v>95470</v>
      </c>
      <c r="C1209" s="109">
        <v>95</v>
      </c>
      <c r="D1209" s="109" t="s">
        <v>1431</v>
      </c>
    </row>
    <row r="1210" spans="1:4" x14ac:dyDescent="0.25">
      <c r="A1210" s="109">
        <v>77490</v>
      </c>
      <c r="B1210" s="109">
        <v>77440</v>
      </c>
      <c r="C1210" s="109">
        <v>77</v>
      </c>
      <c r="D1210" s="109" t="s">
        <v>1432</v>
      </c>
    </row>
    <row r="1211" spans="1:4" x14ac:dyDescent="0.25">
      <c r="A1211" s="109">
        <v>77491</v>
      </c>
      <c r="B1211" s="109">
        <v>77250</v>
      </c>
      <c r="C1211" s="109">
        <v>77</v>
      </c>
      <c r="D1211" s="109" t="s">
        <v>1433</v>
      </c>
    </row>
    <row r="1212" spans="1:4" x14ac:dyDescent="0.25">
      <c r="A1212" s="109">
        <v>77492</v>
      </c>
      <c r="B1212" s="109">
        <v>77510</v>
      </c>
      <c r="C1212" s="109">
        <v>77</v>
      </c>
      <c r="D1212" s="109" t="s">
        <v>1434</v>
      </c>
    </row>
    <row r="1213" spans="1:4" x14ac:dyDescent="0.25">
      <c r="A1213" s="109">
        <v>77493</v>
      </c>
      <c r="B1213" s="109">
        <v>77390</v>
      </c>
      <c r="C1213" s="109">
        <v>77</v>
      </c>
      <c r="D1213" s="109" t="s">
        <v>1435</v>
      </c>
    </row>
    <row r="1214" spans="1:4" x14ac:dyDescent="0.25">
      <c r="A1214" s="109">
        <v>78642</v>
      </c>
      <c r="B1214" s="109">
        <v>78480</v>
      </c>
      <c r="C1214" s="109">
        <v>78</v>
      </c>
      <c r="D1214" s="109" t="s">
        <v>1436</v>
      </c>
    </row>
    <row r="1215" spans="1:4" x14ac:dyDescent="0.25">
      <c r="A1215" s="109">
        <v>78643</v>
      </c>
      <c r="B1215" s="109">
        <v>78540</v>
      </c>
      <c r="C1215" s="109">
        <v>78</v>
      </c>
      <c r="D1215" s="109" t="s">
        <v>1437</v>
      </c>
    </row>
    <row r="1216" spans="1:4" x14ac:dyDescent="0.25">
      <c r="A1216" s="109">
        <v>77494</v>
      </c>
      <c r="B1216" s="109">
        <v>77670</v>
      </c>
      <c r="C1216" s="109">
        <v>77</v>
      </c>
      <c r="D1216" s="109" t="s">
        <v>1438</v>
      </c>
    </row>
    <row r="1217" spans="1:4" x14ac:dyDescent="0.25">
      <c r="A1217" s="109">
        <v>91645</v>
      </c>
      <c r="B1217" s="109">
        <v>91370</v>
      </c>
      <c r="C1217" s="109">
        <v>91</v>
      </c>
      <c r="D1217" s="109" t="s">
        <v>1439</v>
      </c>
    </row>
    <row r="1218" spans="1:4" x14ac:dyDescent="0.25">
      <c r="A1218" s="109">
        <v>78646</v>
      </c>
      <c r="B1218" s="109">
        <v>78000</v>
      </c>
      <c r="C1218" s="109">
        <v>78</v>
      </c>
      <c r="D1218" s="109" t="s">
        <v>1440</v>
      </c>
    </row>
    <row r="1219" spans="1:4" x14ac:dyDescent="0.25">
      <c r="A1219" s="109">
        <v>78647</v>
      </c>
      <c r="B1219" s="109">
        <v>78930</v>
      </c>
      <c r="C1219" s="109">
        <v>78</v>
      </c>
      <c r="D1219" s="109" t="s">
        <v>1441</v>
      </c>
    </row>
    <row r="1220" spans="1:4" x14ac:dyDescent="0.25">
      <c r="A1220" s="109">
        <v>91648</v>
      </c>
      <c r="B1220" s="109">
        <v>91810</v>
      </c>
      <c r="C1220" s="109">
        <v>91</v>
      </c>
      <c r="D1220" s="109" t="s">
        <v>1442</v>
      </c>
    </row>
    <row r="1221" spans="1:4" x14ac:dyDescent="0.25">
      <c r="A1221" s="109">
        <v>91649</v>
      </c>
      <c r="B1221" s="109">
        <v>91710</v>
      </c>
      <c r="C1221" s="109">
        <v>91</v>
      </c>
      <c r="D1221" s="109" t="s">
        <v>1443</v>
      </c>
    </row>
    <row r="1222" spans="1:4" x14ac:dyDescent="0.25">
      <c r="A1222" s="109">
        <v>77495</v>
      </c>
      <c r="B1222" s="109">
        <v>77240</v>
      </c>
      <c r="C1222" s="109">
        <v>77</v>
      </c>
      <c r="D1222" s="109" t="s">
        <v>1444</v>
      </c>
    </row>
    <row r="1223" spans="1:4" x14ac:dyDescent="0.25">
      <c r="A1223" s="109">
        <v>95651</v>
      </c>
      <c r="B1223" s="109">
        <v>95510</v>
      </c>
      <c r="C1223" s="109">
        <v>95</v>
      </c>
      <c r="D1223" s="109" t="s">
        <v>1445</v>
      </c>
    </row>
    <row r="1224" spans="1:4" x14ac:dyDescent="0.25">
      <c r="A1224" s="109">
        <v>95652</v>
      </c>
      <c r="B1224" s="109">
        <v>95270</v>
      </c>
      <c r="C1224" s="109">
        <v>95</v>
      </c>
      <c r="D1224" s="109" t="s">
        <v>1446</v>
      </c>
    </row>
    <row r="1225" spans="1:4" x14ac:dyDescent="0.25">
      <c r="A1225" s="109">
        <v>78653</v>
      </c>
      <c r="B1225" s="109">
        <v>78490</v>
      </c>
      <c r="C1225" s="109">
        <v>78</v>
      </c>
      <c r="D1225" s="109" t="s">
        <v>1447</v>
      </c>
    </row>
    <row r="1226" spans="1:4" x14ac:dyDescent="0.25">
      <c r="A1226" s="109">
        <v>91654</v>
      </c>
      <c r="B1226" s="109">
        <v>91890</v>
      </c>
      <c r="C1226" s="109">
        <v>91</v>
      </c>
      <c r="D1226" s="109" t="s">
        <v>1448</v>
      </c>
    </row>
    <row r="1227" spans="1:4" x14ac:dyDescent="0.25">
      <c r="A1227" s="109">
        <v>78655</v>
      </c>
      <c r="B1227" s="109">
        <v>78125</v>
      </c>
      <c r="C1227" s="109">
        <v>78</v>
      </c>
      <c r="D1227" s="109" t="s">
        <v>1449</v>
      </c>
    </row>
    <row r="1228" spans="1:4" x14ac:dyDescent="0.25">
      <c r="A1228" s="109">
        <v>95656</v>
      </c>
      <c r="B1228" s="109">
        <v>95510</v>
      </c>
      <c r="C1228" s="109">
        <v>95</v>
      </c>
      <c r="D1228" s="109" t="s">
        <v>1450</v>
      </c>
    </row>
    <row r="1229" spans="1:4" x14ac:dyDescent="0.25">
      <c r="A1229" s="109">
        <v>77496</v>
      </c>
      <c r="B1229" s="109">
        <v>77370</v>
      </c>
      <c r="C1229" s="109">
        <v>77</v>
      </c>
      <c r="D1229" s="109" t="s">
        <v>1451</v>
      </c>
    </row>
    <row r="1230" spans="1:4" x14ac:dyDescent="0.25">
      <c r="A1230" s="109">
        <v>77498</v>
      </c>
      <c r="B1230" s="109">
        <v>77450</v>
      </c>
      <c r="C1230" s="109">
        <v>77</v>
      </c>
      <c r="D1230" s="109" t="s">
        <v>1452</v>
      </c>
    </row>
    <row r="1231" spans="1:4" x14ac:dyDescent="0.25">
      <c r="A1231" s="109">
        <v>91657</v>
      </c>
      <c r="B1231" s="109">
        <v>91270</v>
      </c>
      <c r="C1231" s="109">
        <v>91</v>
      </c>
      <c r="D1231" s="109" t="s">
        <v>1453</v>
      </c>
    </row>
    <row r="1232" spans="1:4" x14ac:dyDescent="0.25">
      <c r="A1232" s="109">
        <v>95658</v>
      </c>
      <c r="B1232" s="109">
        <v>95450</v>
      </c>
      <c r="C1232" s="109">
        <v>95</v>
      </c>
      <c r="D1232" s="109" t="s">
        <v>1454</v>
      </c>
    </row>
    <row r="1233" spans="1:4" x14ac:dyDescent="0.25">
      <c r="A1233" s="109">
        <v>91659</v>
      </c>
      <c r="B1233" s="109">
        <v>91100</v>
      </c>
      <c r="C1233" s="109">
        <v>91</v>
      </c>
      <c r="D1233" s="109" t="s">
        <v>1455</v>
      </c>
    </row>
    <row r="1234" spans="1:4" x14ac:dyDescent="0.25">
      <c r="A1234" s="109">
        <v>95660</v>
      </c>
      <c r="B1234" s="109">
        <v>95570</v>
      </c>
      <c r="C1234" s="109">
        <v>95</v>
      </c>
      <c r="D1234" s="109" t="s">
        <v>1456</v>
      </c>
    </row>
    <row r="1235" spans="1:4" x14ac:dyDescent="0.25">
      <c r="A1235" s="109">
        <v>77500</v>
      </c>
      <c r="B1235" s="109">
        <v>77710</v>
      </c>
      <c r="C1235" s="109">
        <v>77</v>
      </c>
      <c r="D1235" s="109" t="s">
        <v>1457</v>
      </c>
    </row>
    <row r="1236" spans="1:4" x14ac:dyDescent="0.25">
      <c r="A1236" s="109">
        <v>91661</v>
      </c>
      <c r="B1236" s="109">
        <v>91140</v>
      </c>
      <c r="C1236" s="109">
        <v>91</v>
      </c>
      <c r="D1236" s="109" t="s">
        <v>1458</v>
      </c>
    </row>
    <row r="1237" spans="1:4" x14ac:dyDescent="0.25">
      <c r="A1237" s="109">
        <v>77501</v>
      </c>
      <c r="B1237" s="109">
        <v>77250</v>
      </c>
      <c r="C1237" s="109">
        <v>77</v>
      </c>
      <c r="D1237" s="109" t="s">
        <v>1459</v>
      </c>
    </row>
    <row r="1238" spans="1:4" x14ac:dyDescent="0.25">
      <c r="A1238" s="109">
        <v>91662</v>
      </c>
      <c r="B1238" s="109">
        <v>91580</v>
      </c>
      <c r="C1238" s="109">
        <v>91</v>
      </c>
      <c r="D1238" s="109" t="s">
        <v>1460</v>
      </c>
    </row>
    <row r="1239" spans="1:4" x14ac:dyDescent="0.25">
      <c r="A1239" s="109">
        <v>94075</v>
      </c>
      <c r="B1239" s="109">
        <v>94440</v>
      </c>
      <c r="C1239" s="109">
        <v>94</v>
      </c>
      <c r="D1239" s="109" t="s">
        <v>1461</v>
      </c>
    </row>
    <row r="1240" spans="1:4" x14ac:dyDescent="0.25">
      <c r="A1240" s="109">
        <v>92077</v>
      </c>
      <c r="B1240" s="109">
        <v>92410</v>
      </c>
      <c r="C1240" s="109">
        <v>92</v>
      </c>
      <c r="D1240" s="109" t="s">
        <v>1462</v>
      </c>
    </row>
    <row r="1241" spans="1:4" x14ac:dyDescent="0.25">
      <c r="A1241" s="109">
        <v>94076</v>
      </c>
      <c r="B1241" s="109">
        <v>94800</v>
      </c>
      <c r="C1241" s="109">
        <v>94</v>
      </c>
      <c r="D1241" s="109" t="s">
        <v>1463</v>
      </c>
    </row>
    <row r="1242" spans="1:4" x14ac:dyDescent="0.25">
      <c r="A1242" s="109">
        <v>91666</v>
      </c>
      <c r="B1242" s="109">
        <v>91140</v>
      </c>
      <c r="C1242" s="109">
        <v>91</v>
      </c>
      <c r="D1242" s="109" t="s">
        <v>1464</v>
      </c>
    </row>
    <row r="1243" spans="1:4" x14ac:dyDescent="0.25">
      <c r="A1243" s="109">
        <v>77504</v>
      </c>
      <c r="B1243" s="109">
        <v>77710</v>
      </c>
      <c r="C1243" s="109">
        <v>77</v>
      </c>
      <c r="D1243" s="109" t="s">
        <v>1465</v>
      </c>
    </row>
    <row r="1244" spans="1:4" x14ac:dyDescent="0.25">
      <c r="A1244" s="109">
        <v>77505</v>
      </c>
      <c r="B1244" s="109">
        <v>77470</v>
      </c>
      <c r="C1244" s="109">
        <v>77</v>
      </c>
      <c r="D1244" s="109" t="s">
        <v>1466</v>
      </c>
    </row>
    <row r="1245" spans="1:4" x14ac:dyDescent="0.25">
      <c r="A1245" s="109">
        <v>77506</v>
      </c>
      <c r="B1245" s="109">
        <v>77250</v>
      </c>
      <c r="C1245" s="109">
        <v>77</v>
      </c>
      <c r="D1245" s="109" t="s">
        <v>1467</v>
      </c>
    </row>
    <row r="1246" spans="1:4" x14ac:dyDescent="0.25">
      <c r="A1246" s="109">
        <v>91667</v>
      </c>
      <c r="B1246" s="109">
        <v>91360</v>
      </c>
      <c r="C1246" s="109">
        <v>91</v>
      </c>
      <c r="D1246" s="109" t="s">
        <v>1468</v>
      </c>
    </row>
    <row r="1247" spans="1:4" x14ac:dyDescent="0.25">
      <c r="A1247" s="109">
        <v>93077</v>
      </c>
      <c r="B1247" s="109">
        <v>93250</v>
      </c>
      <c r="C1247" s="109">
        <v>93</v>
      </c>
      <c r="D1247" s="109" t="s">
        <v>1469</v>
      </c>
    </row>
    <row r="1248" spans="1:4" x14ac:dyDescent="0.25">
      <c r="A1248" s="109">
        <v>77507</v>
      </c>
      <c r="B1248" s="109">
        <v>77480</v>
      </c>
      <c r="C1248" s="109">
        <v>77</v>
      </c>
      <c r="D1248" s="109" t="s">
        <v>1470</v>
      </c>
    </row>
    <row r="1249" spans="1:4" x14ac:dyDescent="0.25">
      <c r="A1249" s="109">
        <v>92078</v>
      </c>
      <c r="B1249" s="109">
        <v>92390</v>
      </c>
      <c r="C1249" s="109">
        <v>92</v>
      </c>
      <c r="D1249" s="109" t="s">
        <v>1471</v>
      </c>
    </row>
    <row r="1250" spans="1:4" x14ac:dyDescent="0.25">
      <c r="A1250" s="109">
        <v>77508</v>
      </c>
      <c r="B1250" s="109">
        <v>77174</v>
      </c>
      <c r="C1250" s="109">
        <v>77</v>
      </c>
      <c r="D1250" s="109" t="s">
        <v>1472</v>
      </c>
    </row>
    <row r="1251" spans="1:4" x14ac:dyDescent="0.25">
      <c r="A1251" s="109">
        <v>94077</v>
      </c>
      <c r="B1251" s="109">
        <v>94290</v>
      </c>
      <c r="C1251" s="109">
        <v>94</v>
      </c>
      <c r="D1251" s="109" t="s">
        <v>1473</v>
      </c>
    </row>
    <row r="1252" spans="1:4" x14ac:dyDescent="0.25">
      <c r="A1252" s="109">
        <v>77509</v>
      </c>
      <c r="B1252" s="109">
        <v>77154</v>
      </c>
      <c r="C1252" s="109">
        <v>77</v>
      </c>
      <c r="D1252" s="109" t="s">
        <v>1474</v>
      </c>
    </row>
    <row r="1253" spans="1:4" x14ac:dyDescent="0.25">
      <c r="A1253" s="109">
        <v>77510</v>
      </c>
      <c r="B1253" s="109">
        <v>77174</v>
      </c>
      <c r="C1253" s="109">
        <v>77</v>
      </c>
      <c r="D1253" s="109" t="s">
        <v>1475</v>
      </c>
    </row>
    <row r="1254" spans="1:4" x14ac:dyDescent="0.25">
      <c r="A1254" s="109">
        <v>94078</v>
      </c>
      <c r="B1254" s="109">
        <v>94190</v>
      </c>
      <c r="C1254" s="109">
        <v>94</v>
      </c>
      <c r="D1254" s="109" t="s">
        <v>1476</v>
      </c>
    </row>
    <row r="1255" spans="1:4" x14ac:dyDescent="0.25">
      <c r="A1255" s="109">
        <v>77511</v>
      </c>
      <c r="B1255" s="109">
        <v>77230</v>
      </c>
      <c r="C1255" s="109">
        <v>77</v>
      </c>
      <c r="D1255" s="109" t="s">
        <v>1477</v>
      </c>
    </row>
    <row r="1256" spans="1:4" x14ac:dyDescent="0.25">
      <c r="A1256" s="109">
        <v>91671</v>
      </c>
      <c r="B1256" s="109">
        <v>91580</v>
      </c>
      <c r="C1256" s="109">
        <v>91</v>
      </c>
      <c r="D1256" s="109" t="s">
        <v>1478</v>
      </c>
    </row>
    <row r="1257" spans="1:4" x14ac:dyDescent="0.25">
      <c r="A1257" s="109">
        <v>77512</v>
      </c>
      <c r="B1257" s="109">
        <v>77510</v>
      </c>
      <c r="C1257" s="109">
        <v>77</v>
      </c>
      <c r="D1257" s="109" t="s">
        <v>1479</v>
      </c>
    </row>
    <row r="1258" spans="1:4" x14ac:dyDescent="0.25">
      <c r="A1258" s="109">
        <v>78672</v>
      </c>
      <c r="B1258" s="109">
        <v>78670</v>
      </c>
      <c r="C1258" s="109">
        <v>78</v>
      </c>
      <c r="D1258" s="109" t="s">
        <v>1480</v>
      </c>
    </row>
    <row r="1259" spans="1:4" x14ac:dyDescent="0.25">
      <c r="A1259" s="109">
        <v>77513</v>
      </c>
      <c r="B1259" s="109">
        <v>77124</v>
      </c>
      <c r="C1259" s="109">
        <v>77</v>
      </c>
      <c r="D1259" s="109" t="s">
        <v>1481</v>
      </c>
    </row>
    <row r="1260" spans="1:4" x14ac:dyDescent="0.25">
      <c r="A1260" s="109">
        <v>77514</v>
      </c>
      <c r="B1260" s="109">
        <v>77270</v>
      </c>
      <c r="C1260" s="109">
        <v>77</v>
      </c>
      <c r="D1260" s="109" t="s">
        <v>1482</v>
      </c>
    </row>
    <row r="1261" spans="1:4" x14ac:dyDescent="0.25">
      <c r="A1261" s="109">
        <v>93078</v>
      </c>
      <c r="B1261" s="109">
        <v>93420</v>
      </c>
      <c r="C1261" s="109">
        <v>93</v>
      </c>
      <c r="D1261" s="109" t="s">
        <v>1483</v>
      </c>
    </row>
    <row r="1262" spans="1:4" x14ac:dyDescent="0.25">
      <c r="A1262" s="109">
        <v>78674</v>
      </c>
      <c r="B1262" s="109">
        <v>78450</v>
      </c>
      <c r="C1262" s="109">
        <v>78</v>
      </c>
      <c r="D1262" s="109" t="s">
        <v>1484</v>
      </c>
    </row>
    <row r="1263" spans="1:4" x14ac:dyDescent="0.25">
      <c r="A1263" s="109">
        <v>95675</v>
      </c>
      <c r="B1263" s="109">
        <v>95380</v>
      </c>
      <c r="C1263" s="109">
        <v>95</v>
      </c>
      <c r="D1263" s="109" t="s">
        <v>1485</v>
      </c>
    </row>
    <row r="1264" spans="1:4" x14ac:dyDescent="0.25">
      <c r="A1264" s="109">
        <v>77515</v>
      </c>
      <c r="B1264" s="109">
        <v>77410</v>
      </c>
      <c r="C1264" s="109">
        <v>77</v>
      </c>
      <c r="D1264" s="109" t="s">
        <v>1486</v>
      </c>
    </row>
    <row r="1265" spans="1:4" x14ac:dyDescent="0.25">
      <c r="A1265" s="109">
        <v>95676</v>
      </c>
      <c r="B1265" s="109">
        <v>95510</v>
      </c>
      <c r="C1265" s="109">
        <v>95</v>
      </c>
      <c r="D1265" s="109" t="s">
        <v>1487</v>
      </c>
    </row>
    <row r="1266" spans="1:4" x14ac:dyDescent="0.25">
      <c r="A1266" s="109">
        <v>77516</v>
      </c>
      <c r="B1266" s="109">
        <v>77130</v>
      </c>
      <c r="C1266" s="109">
        <v>77</v>
      </c>
      <c r="D1266" s="109" t="s">
        <v>1488</v>
      </c>
    </row>
    <row r="1267" spans="1:4" x14ac:dyDescent="0.25">
      <c r="A1267" s="109">
        <v>93079</v>
      </c>
      <c r="B1267" s="109">
        <v>93430</v>
      </c>
      <c r="C1267" s="109">
        <v>93</v>
      </c>
      <c r="D1267" s="109" t="s">
        <v>1489</v>
      </c>
    </row>
    <row r="1268" spans="1:4" x14ac:dyDescent="0.25">
      <c r="A1268" s="109">
        <v>78677</v>
      </c>
      <c r="B1268" s="109">
        <v>78930</v>
      </c>
      <c r="C1268" s="109">
        <v>78</v>
      </c>
      <c r="D1268" s="109" t="s">
        <v>1490</v>
      </c>
    </row>
    <row r="1269" spans="1:4" x14ac:dyDescent="0.25">
      <c r="A1269" s="109">
        <v>77517</v>
      </c>
      <c r="B1269" s="109">
        <v>77410</v>
      </c>
      <c r="C1269" s="109">
        <v>77</v>
      </c>
      <c r="D1269" s="109" t="s">
        <v>1491</v>
      </c>
    </row>
    <row r="1270" spans="1:4" x14ac:dyDescent="0.25">
      <c r="A1270" s="109">
        <v>95678</v>
      </c>
      <c r="B1270" s="109">
        <v>95840</v>
      </c>
      <c r="C1270" s="109">
        <v>95</v>
      </c>
      <c r="D1270" s="109" t="s">
        <v>1492</v>
      </c>
    </row>
    <row r="1271" spans="1:4" x14ac:dyDescent="0.25">
      <c r="A1271" s="109">
        <v>77518</v>
      </c>
      <c r="B1271" s="109">
        <v>77190</v>
      </c>
      <c r="C1271" s="109">
        <v>77</v>
      </c>
      <c r="D1271" s="109" t="s">
        <v>1493</v>
      </c>
    </row>
    <row r="1272" spans="1:4" x14ac:dyDescent="0.25">
      <c r="A1272" s="109">
        <v>91679</v>
      </c>
      <c r="B1272" s="109">
        <v>91190</v>
      </c>
      <c r="C1272" s="109">
        <v>91</v>
      </c>
      <c r="D1272" s="109" t="s">
        <v>1494</v>
      </c>
    </row>
    <row r="1273" spans="1:4" x14ac:dyDescent="0.25">
      <c r="A1273" s="109">
        <v>95680</v>
      </c>
      <c r="B1273" s="109">
        <v>95400</v>
      </c>
      <c r="C1273" s="109">
        <v>95</v>
      </c>
      <c r="D1273" s="109" t="s">
        <v>1495</v>
      </c>
    </row>
    <row r="1274" spans="1:4" x14ac:dyDescent="0.25">
      <c r="A1274" s="109">
        <v>78681</v>
      </c>
      <c r="B1274" s="109">
        <v>78770</v>
      </c>
      <c r="C1274" s="109">
        <v>78</v>
      </c>
      <c r="D1274" s="109" t="s">
        <v>1496</v>
      </c>
    </row>
    <row r="1275" spans="1:4" x14ac:dyDescent="0.25">
      <c r="A1275" s="109">
        <v>95682</v>
      </c>
      <c r="B1275" s="109">
        <v>95720</v>
      </c>
      <c r="C1275" s="109">
        <v>95</v>
      </c>
      <c r="D1275" s="109" t="s">
        <v>1497</v>
      </c>
    </row>
    <row r="1276" spans="1:4" x14ac:dyDescent="0.25">
      <c r="A1276" s="109">
        <v>78683</v>
      </c>
      <c r="B1276" s="109">
        <v>78640</v>
      </c>
      <c r="C1276" s="109">
        <v>78</v>
      </c>
      <c r="D1276" s="109" t="s">
        <v>1498</v>
      </c>
    </row>
    <row r="1277" spans="1:4" x14ac:dyDescent="0.25">
      <c r="A1277" s="109">
        <v>77519</v>
      </c>
      <c r="B1277" s="109">
        <v>77560</v>
      </c>
      <c r="C1277" s="109">
        <v>77</v>
      </c>
      <c r="D1277" s="109" t="s">
        <v>1499</v>
      </c>
    </row>
    <row r="1278" spans="1:4" x14ac:dyDescent="0.25">
      <c r="A1278" s="109">
        <v>77520</v>
      </c>
      <c r="B1278" s="109">
        <v>77760</v>
      </c>
      <c r="C1278" s="109">
        <v>77</v>
      </c>
      <c r="D1278" s="109" t="s">
        <v>1500</v>
      </c>
    </row>
    <row r="1279" spans="1:4" x14ac:dyDescent="0.25">
      <c r="A1279" s="109">
        <v>94079</v>
      </c>
      <c r="B1279" s="109">
        <v>94350</v>
      </c>
      <c r="C1279" s="109">
        <v>94</v>
      </c>
      <c r="D1279" s="109" t="s">
        <v>1501</v>
      </c>
    </row>
    <row r="1280" spans="1:4" x14ac:dyDescent="0.25">
      <c r="A1280" s="109">
        <v>77521</v>
      </c>
      <c r="B1280" s="109">
        <v>77580</v>
      </c>
      <c r="C1280" s="109">
        <v>77</v>
      </c>
      <c r="D1280" s="109" t="s">
        <v>1502</v>
      </c>
    </row>
    <row r="1281" spans="1:4" x14ac:dyDescent="0.25">
      <c r="A1281" s="109">
        <v>91685</v>
      </c>
      <c r="B1281" s="109">
        <v>91700</v>
      </c>
      <c r="C1281" s="109">
        <v>91</v>
      </c>
      <c r="D1281" s="109" t="s">
        <v>1503</v>
      </c>
    </row>
    <row r="1282" spans="1:4" x14ac:dyDescent="0.25">
      <c r="A1282" s="109">
        <v>77522</v>
      </c>
      <c r="B1282" s="109">
        <v>77114</v>
      </c>
      <c r="C1282" s="109">
        <v>77</v>
      </c>
      <c r="D1282" s="109" t="s">
        <v>1504</v>
      </c>
    </row>
    <row r="1283" spans="1:4" x14ac:dyDescent="0.25">
      <c r="A1283" s="109">
        <v>77523</v>
      </c>
      <c r="B1283" s="109">
        <v>77480</v>
      </c>
      <c r="C1283" s="109">
        <v>77</v>
      </c>
      <c r="D1283" s="109" t="s">
        <v>1505</v>
      </c>
    </row>
    <row r="1284" spans="1:4" x14ac:dyDescent="0.25">
      <c r="A1284" s="109">
        <v>77524</v>
      </c>
      <c r="B1284" s="109">
        <v>77520</v>
      </c>
      <c r="C1284" s="109">
        <v>77</v>
      </c>
      <c r="D1284" s="109" t="s">
        <v>1506</v>
      </c>
    </row>
    <row r="1285" spans="1:4" x14ac:dyDescent="0.25">
      <c r="A1285" s="109">
        <v>77525</v>
      </c>
      <c r="B1285" s="109">
        <v>77230</v>
      </c>
      <c r="C1285" s="109">
        <v>77</v>
      </c>
      <c r="D1285" s="109" t="s">
        <v>1507</v>
      </c>
    </row>
    <row r="1286" spans="1:4" x14ac:dyDescent="0.25">
      <c r="A1286" s="109">
        <v>94080</v>
      </c>
      <c r="B1286" s="109">
        <v>94300</v>
      </c>
      <c r="C1286" s="109">
        <v>94</v>
      </c>
      <c r="D1286" s="109" t="s">
        <v>1508</v>
      </c>
    </row>
    <row r="1287" spans="1:4" x14ac:dyDescent="0.25">
      <c r="A1287" s="109">
        <v>77526</v>
      </c>
      <c r="B1287" s="109">
        <v>77139</v>
      </c>
      <c r="C1287" s="109">
        <v>77</v>
      </c>
      <c r="D1287" s="109" t="s">
        <v>1509</v>
      </c>
    </row>
    <row r="1288" spans="1:4" x14ac:dyDescent="0.25">
      <c r="A1288" s="109">
        <v>78686</v>
      </c>
      <c r="B1288" s="109">
        <v>78220</v>
      </c>
      <c r="C1288" s="109">
        <v>78</v>
      </c>
      <c r="D1288" s="109" t="s">
        <v>1510</v>
      </c>
    </row>
    <row r="1289" spans="1:4" x14ac:dyDescent="0.25">
      <c r="A1289" s="109">
        <v>91687</v>
      </c>
      <c r="B1289" s="109">
        <v>91170</v>
      </c>
      <c r="C1289" s="109">
        <v>91</v>
      </c>
      <c r="D1289" s="109" t="s">
        <v>1511</v>
      </c>
    </row>
    <row r="1290" spans="1:4" x14ac:dyDescent="0.25">
      <c r="A1290" s="109">
        <v>94081</v>
      </c>
      <c r="B1290" s="109">
        <v>94400</v>
      </c>
      <c r="C1290" s="109">
        <v>94</v>
      </c>
      <c r="D1290" s="109" t="s">
        <v>1512</v>
      </c>
    </row>
    <row r="1291" spans="1:4" x14ac:dyDescent="0.25">
      <c r="A1291" s="109">
        <v>77527</v>
      </c>
      <c r="B1291" s="109">
        <v>77540</v>
      </c>
      <c r="C1291" s="109">
        <v>77</v>
      </c>
      <c r="D1291" s="109" t="s">
        <v>1513</v>
      </c>
    </row>
    <row r="1292" spans="1:4" x14ac:dyDescent="0.25">
      <c r="A1292" s="109">
        <v>77528</v>
      </c>
      <c r="B1292" s="109">
        <v>77950</v>
      </c>
      <c r="C1292" s="109">
        <v>77</v>
      </c>
      <c r="D1292" s="109" t="s">
        <v>1514</v>
      </c>
    </row>
    <row r="1293" spans="1:4" x14ac:dyDescent="0.25">
      <c r="A1293" s="109">
        <v>78688</v>
      </c>
      <c r="B1293" s="109">
        <v>78960</v>
      </c>
      <c r="C1293" s="109">
        <v>78</v>
      </c>
      <c r="D1293" s="109" t="s">
        <v>1515</v>
      </c>
    </row>
    <row r="1294" spans="1:4" x14ac:dyDescent="0.25">
      <c r="A1294" s="109">
        <v>77529</v>
      </c>
      <c r="B1294" s="109">
        <v>77580</v>
      </c>
      <c r="C1294" s="109">
        <v>77</v>
      </c>
      <c r="D1294" s="109" t="s">
        <v>1516</v>
      </c>
    </row>
    <row r="1295" spans="1:4" x14ac:dyDescent="0.25">
      <c r="A1295" s="109">
        <v>77530</v>
      </c>
      <c r="B1295" s="109">
        <v>77560</v>
      </c>
      <c r="C1295" s="109">
        <v>77</v>
      </c>
      <c r="D1295" s="109" t="s">
        <v>1517</v>
      </c>
    </row>
    <row r="1296" spans="1:4" x14ac:dyDescent="0.25">
      <c r="A1296" s="109">
        <v>77531</v>
      </c>
      <c r="B1296" s="109">
        <v>77940</v>
      </c>
      <c r="C1296" s="109">
        <v>77</v>
      </c>
      <c r="D1296" s="109" t="s">
        <v>1518</v>
      </c>
    </row>
    <row r="1297" spans="1:4" x14ac:dyDescent="0.25">
      <c r="A1297" s="109">
        <v>77532</v>
      </c>
      <c r="B1297" s="109">
        <v>77160</v>
      </c>
      <c r="C1297" s="109">
        <v>77</v>
      </c>
      <c r="D1297" s="109" t="s">
        <v>1519</v>
      </c>
    </row>
    <row r="1298" spans="1:4" x14ac:dyDescent="0.25">
      <c r="A1298" s="109">
        <v>77533</v>
      </c>
      <c r="B1298" s="109">
        <v>77870</v>
      </c>
      <c r="C1298" s="109">
        <v>77</v>
      </c>
      <c r="D1298" s="109" t="s">
        <v>1520</v>
      </c>
    </row>
    <row r="1299" spans="1:4" x14ac:dyDescent="0.25">
      <c r="A1299" s="109">
        <v>91689</v>
      </c>
      <c r="B1299" s="109">
        <v>91320</v>
      </c>
      <c r="C1299" s="109">
        <v>91</v>
      </c>
      <c r="D1299" s="109" t="s">
        <v>1521</v>
      </c>
    </row>
    <row r="1300" spans="1:4" x14ac:dyDescent="0.25">
      <c r="A1300" s="109">
        <v>95690</v>
      </c>
      <c r="B1300" s="109">
        <v>95420</v>
      </c>
      <c r="C1300" s="109">
        <v>95</v>
      </c>
      <c r="D1300" s="109" t="s">
        <v>1522</v>
      </c>
    </row>
    <row r="1301" spans="1:4" x14ac:dyDescent="0.25">
      <c r="A1301" s="109">
        <v>77534</v>
      </c>
      <c r="B1301" s="109">
        <v>77390</v>
      </c>
      <c r="C1301" s="109">
        <v>77</v>
      </c>
      <c r="D1301" s="109" t="s">
        <v>1523</v>
      </c>
    </row>
    <row r="1302" spans="1:4" x14ac:dyDescent="0.25">
      <c r="A1302" s="109">
        <v>91691</v>
      </c>
      <c r="B1302" s="109">
        <v>91330</v>
      </c>
      <c r="C1302" s="109">
        <v>91</v>
      </c>
      <c r="D1302" s="109" t="s">
        <v>1524</v>
      </c>
    </row>
  </sheetData>
  <dataConsolidate/>
  <phoneticPr fontId="2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theme="5"/>
  </sheetPr>
  <dimension ref="B1:BK400"/>
  <sheetViews>
    <sheetView zoomScale="85" zoomScaleNormal="85" workbookViewId="0">
      <pane xSplit="11" ySplit="2" topLeftCell="AE3" activePane="bottomRight" state="frozen"/>
      <selection pane="topRight" activeCell="Q1" sqref="Q1"/>
      <selection pane="bottomLeft" activeCell="A3" sqref="A3"/>
      <selection pane="bottomRight" activeCell="AC1" sqref="AC1:AS1"/>
    </sheetView>
  </sheetViews>
  <sheetFormatPr baseColWidth="10" defaultRowHeight="14.55" outlineLevelCol="1" x14ac:dyDescent="0.25"/>
  <cols>
    <col min="1" max="1" width="3.109375" customWidth="1"/>
    <col min="2" max="2" width="11.5546875" style="78" customWidth="1"/>
    <col min="3" max="3" width="12.44140625" style="73" customWidth="1" outlineLevel="1"/>
    <col min="4" max="4" width="16.33203125" style="74" customWidth="1" outlineLevel="1"/>
    <col min="5" max="5" width="3.109375" style="4" customWidth="1"/>
    <col min="6" max="7" width="7.6640625" style="35" hidden="1" customWidth="1" outlineLevel="1"/>
    <col min="8" max="8" width="8" style="40" hidden="1" customWidth="1" outlineLevel="1"/>
    <col min="9" max="9" width="27.5546875" style="36" customWidth="1" collapsed="1"/>
    <col min="10" max="10" width="3.109375" style="3" customWidth="1"/>
    <col min="11" max="12" width="26.33203125" style="64" customWidth="1"/>
    <col min="13" max="13" width="22.5546875" style="66" customWidth="1"/>
    <col min="14" max="14" width="31.33203125" style="64" customWidth="1"/>
    <col min="15" max="15" width="14.33203125" style="64" customWidth="1"/>
    <col min="16" max="16" width="21.6640625" style="64" customWidth="1"/>
    <col min="17" max="17" width="19.44140625" style="66" customWidth="1"/>
    <col min="18" max="18" width="17.33203125" style="67" customWidth="1"/>
    <col min="19" max="19" width="14.44140625" style="64" customWidth="1"/>
    <col min="20" max="20" width="15.88671875" style="66" customWidth="1"/>
    <col min="21" max="21" width="27" style="66" customWidth="1"/>
    <col min="22" max="22" width="17.6640625" style="66" customWidth="1"/>
    <col min="23" max="23" width="3.33203125" style="4" customWidth="1"/>
    <col min="24" max="24" width="8" style="40" customWidth="1"/>
    <col min="25" max="25" width="13.6640625" style="35" customWidth="1"/>
    <col min="26" max="26" width="8.6640625" style="35" customWidth="1"/>
    <col min="27" max="27" width="14.33203125" style="35" customWidth="1"/>
    <col min="28" max="28" width="2.33203125" style="4" customWidth="1"/>
    <col min="29" max="29" width="12" style="23" customWidth="1"/>
    <col min="30" max="33" width="20" style="24" customWidth="1"/>
    <col min="34" max="34" width="11.88671875" style="24" customWidth="1"/>
    <col min="35" max="35" width="24" style="24" customWidth="1"/>
    <col min="36" max="36" width="19.33203125" style="12" customWidth="1"/>
    <col min="37" max="37" width="23.109375" style="24" customWidth="1"/>
    <col min="38" max="38" width="19.33203125" style="24" customWidth="1"/>
    <col min="39" max="39" width="18.33203125" style="24" customWidth="1"/>
    <col min="40" max="40" width="19.33203125" style="24" customWidth="1"/>
    <col min="41" max="41" width="22.44140625" style="26" customWidth="1"/>
    <col min="42" max="42" width="19.109375" style="26" customWidth="1"/>
    <col min="43" max="44" width="22.44140625" style="26" customWidth="1"/>
    <col min="45" max="45" width="36" style="23" customWidth="1"/>
    <col min="46" max="46" width="1.88671875" style="4" customWidth="1"/>
    <col min="47" max="47" width="26.5546875" style="28" customWidth="1"/>
    <col min="48" max="48" width="24.5546875" style="121" customWidth="1"/>
    <col min="49" max="49" width="18.44140625" style="28" customWidth="1"/>
    <col min="50" max="50" width="14.6640625" style="28" customWidth="1"/>
    <col min="51" max="51" width="22.109375" style="28" customWidth="1"/>
    <col min="52" max="52" width="14.44140625" style="28" customWidth="1"/>
    <col min="53" max="53" width="25.109375" style="28" customWidth="1"/>
    <col min="54" max="54" width="3" style="4" customWidth="1"/>
    <col min="55" max="55" width="37.109375" style="31" customWidth="1"/>
    <col min="56" max="56" width="18.88671875" style="33" customWidth="1" collapsed="1"/>
    <col min="57" max="57" width="22.109375" style="33" customWidth="1"/>
    <col min="58" max="58" width="15.44140625" style="32" bestFit="1" customWidth="1"/>
    <col min="59" max="59" width="10.5546875" style="32" customWidth="1"/>
    <col min="60" max="60" width="7.6640625" style="33" customWidth="1"/>
    <col min="61" max="61" width="24.88671875" style="31" bestFit="1" customWidth="1"/>
    <col min="62" max="62" width="3.5546875" style="41" customWidth="1"/>
    <col min="63" max="63" width="92.44140625" style="44" customWidth="1"/>
  </cols>
  <sheetData>
    <row r="1" spans="2:63" ht="20" x14ac:dyDescent="0.3">
      <c r="B1" s="211" t="s">
        <v>31</v>
      </c>
      <c r="C1" s="211"/>
      <c r="D1" s="211"/>
      <c r="E1" s="2"/>
      <c r="F1" s="225" t="s">
        <v>4</v>
      </c>
      <c r="G1" s="225"/>
      <c r="H1" s="225"/>
      <c r="I1" s="226"/>
      <c r="K1" s="221" t="s">
        <v>35</v>
      </c>
      <c r="L1" s="222"/>
      <c r="M1" s="222"/>
      <c r="N1" s="222"/>
      <c r="O1" s="222"/>
      <c r="P1" s="222"/>
      <c r="Q1" s="222"/>
      <c r="R1" s="222"/>
      <c r="S1" s="222"/>
      <c r="T1" s="222"/>
      <c r="U1" s="222"/>
      <c r="V1" s="223"/>
      <c r="W1" s="2"/>
      <c r="X1" s="224" t="s">
        <v>169</v>
      </c>
      <c r="Y1" s="224"/>
      <c r="Z1" s="224"/>
      <c r="AA1" s="224"/>
      <c r="AC1" s="212" t="s">
        <v>5</v>
      </c>
      <c r="AD1" s="212"/>
      <c r="AE1" s="212"/>
      <c r="AF1" s="212"/>
      <c r="AG1" s="212"/>
      <c r="AH1" s="212"/>
      <c r="AI1" s="212"/>
      <c r="AJ1" s="213"/>
      <c r="AK1" s="212"/>
      <c r="AL1" s="212"/>
      <c r="AM1" s="212"/>
      <c r="AN1" s="212"/>
      <c r="AO1" s="213"/>
      <c r="AP1" s="213"/>
      <c r="AQ1" s="213"/>
      <c r="AR1" s="213"/>
      <c r="AS1" s="212"/>
      <c r="AU1" s="218" t="s">
        <v>6</v>
      </c>
      <c r="AV1" s="219"/>
      <c r="AW1" s="219"/>
      <c r="AX1" s="219"/>
      <c r="AY1" s="219"/>
      <c r="AZ1" s="219"/>
      <c r="BA1" s="220"/>
      <c r="BC1" s="214" t="s">
        <v>7</v>
      </c>
      <c r="BD1" s="215"/>
      <c r="BE1" s="215"/>
      <c r="BF1" s="216"/>
      <c r="BG1" s="216"/>
      <c r="BH1" s="215"/>
      <c r="BI1" s="217"/>
      <c r="BK1" s="209" t="s">
        <v>30</v>
      </c>
    </row>
    <row r="2" spans="2:63" ht="72.599999999999994" x14ac:dyDescent="0.25">
      <c r="B2" s="68" t="s">
        <v>8</v>
      </c>
      <c r="C2" s="69" t="s">
        <v>9</v>
      </c>
      <c r="D2" s="69" t="s">
        <v>34</v>
      </c>
      <c r="E2" s="5"/>
      <c r="F2" s="54" t="s">
        <v>11</v>
      </c>
      <c r="G2" s="54" t="s">
        <v>167</v>
      </c>
      <c r="H2" s="55" t="s">
        <v>10</v>
      </c>
      <c r="I2" s="56" t="s">
        <v>33</v>
      </c>
      <c r="J2" s="5"/>
      <c r="K2" s="63" t="s">
        <v>194</v>
      </c>
      <c r="L2" s="63" t="s">
        <v>166</v>
      </c>
      <c r="M2" s="63" t="s">
        <v>14</v>
      </c>
      <c r="N2" s="63" t="s">
        <v>15</v>
      </c>
      <c r="O2" s="63" t="s">
        <v>43</v>
      </c>
      <c r="P2" s="63" t="s">
        <v>13</v>
      </c>
      <c r="Q2" s="63" t="s">
        <v>46</v>
      </c>
      <c r="R2" s="63" t="s">
        <v>17</v>
      </c>
      <c r="S2" s="63" t="s">
        <v>16</v>
      </c>
      <c r="T2" s="63" t="s">
        <v>12</v>
      </c>
      <c r="U2" s="63" t="s">
        <v>44</v>
      </c>
      <c r="V2" s="63" t="s">
        <v>45</v>
      </c>
      <c r="W2" s="5"/>
      <c r="X2" s="100" t="s">
        <v>18</v>
      </c>
      <c r="Y2" s="101" t="s">
        <v>32</v>
      </c>
      <c r="Z2" s="101" t="s">
        <v>192</v>
      </c>
      <c r="AA2" s="101" t="s">
        <v>193</v>
      </c>
      <c r="AB2" s="5"/>
      <c r="AC2" s="43" t="s">
        <v>64</v>
      </c>
      <c r="AD2" s="57" t="s">
        <v>65</v>
      </c>
      <c r="AE2" s="57" t="s">
        <v>66</v>
      </c>
      <c r="AF2" s="57" t="s">
        <v>170</v>
      </c>
      <c r="AG2" s="57" t="s">
        <v>171</v>
      </c>
      <c r="AH2" s="57" t="s">
        <v>1833</v>
      </c>
      <c r="AI2" s="57" t="s">
        <v>67</v>
      </c>
      <c r="AJ2" s="57" t="s">
        <v>63</v>
      </c>
      <c r="AK2" s="57" t="s">
        <v>68</v>
      </c>
      <c r="AL2" s="57" t="s">
        <v>69</v>
      </c>
      <c r="AM2" s="57" t="s">
        <v>70</v>
      </c>
      <c r="AN2" s="57" t="s">
        <v>71</v>
      </c>
      <c r="AO2" s="58" t="s">
        <v>172</v>
      </c>
      <c r="AP2" s="58" t="s">
        <v>173</v>
      </c>
      <c r="AQ2" s="58" t="s">
        <v>174</v>
      </c>
      <c r="AR2" s="58" t="s">
        <v>175</v>
      </c>
      <c r="AS2" s="43" t="s">
        <v>19</v>
      </c>
      <c r="AT2" s="5"/>
      <c r="AU2" s="59" t="s">
        <v>1735</v>
      </c>
      <c r="AV2" s="59" t="s">
        <v>176</v>
      </c>
      <c r="AW2" s="59" t="s">
        <v>133</v>
      </c>
      <c r="AX2" s="59" t="s">
        <v>1782</v>
      </c>
      <c r="AY2" s="59" t="s">
        <v>1731</v>
      </c>
      <c r="AZ2" s="59" t="s">
        <v>1903</v>
      </c>
      <c r="BA2" s="59" t="s">
        <v>19</v>
      </c>
      <c r="BB2" s="5"/>
      <c r="BC2" s="60" t="s">
        <v>88</v>
      </c>
      <c r="BD2" s="60" t="s">
        <v>20</v>
      </c>
      <c r="BE2" s="60" t="s">
        <v>132</v>
      </c>
      <c r="BF2" s="60" t="s">
        <v>91</v>
      </c>
      <c r="BG2" s="60" t="s">
        <v>1746</v>
      </c>
      <c r="BH2" s="60" t="s">
        <v>1747</v>
      </c>
      <c r="BI2" s="60" t="s">
        <v>92</v>
      </c>
      <c r="BJ2" s="5"/>
      <c r="BK2" s="210"/>
    </row>
    <row r="3" spans="2:63" x14ac:dyDescent="0.25">
      <c r="B3" s="70">
        <v>43196</v>
      </c>
      <c r="C3" s="71" t="s">
        <v>205</v>
      </c>
      <c r="D3" s="71" t="s">
        <v>206</v>
      </c>
      <c r="E3" s="6"/>
      <c r="F3" s="7">
        <v>77107</v>
      </c>
      <c r="G3" s="7">
        <f>IFERROR(VLOOKUP(F3,'Commune et code insee et postal'!A:D,2,FALSE),"")</f>
        <v>77390</v>
      </c>
      <c r="H3" s="8" t="str">
        <f>LEFT(F3,2)</f>
        <v>77</v>
      </c>
      <c r="I3" s="9" t="str">
        <f>IFERROR(VLOOKUP(F3,'Commune et code insee et postal'!A:D,4,FALSE),"")</f>
        <v>CHAUMES-EN-BRIE</v>
      </c>
      <c r="J3" s="10"/>
      <c r="K3" s="111" t="s">
        <v>1525</v>
      </c>
      <c r="L3" s="111" t="s">
        <v>1525</v>
      </c>
      <c r="M3" s="65" t="s">
        <v>1562</v>
      </c>
      <c r="N3" s="118" t="s">
        <v>1563</v>
      </c>
      <c r="O3" s="65" t="s">
        <v>1564</v>
      </c>
      <c r="P3" s="65" t="s">
        <v>39</v>
      </c>
      <c r="Q3" s="65" t="s">
        <v>22</v>
      </c>
      <c r="R3" s="65">
        <v>51058915300012</v>
      </c>
      <c r="S3" s="65"/>
      <c r="T3" s="65" t="s">
        <v>1525</v>
      </c>
      <c r="U3" s="65"/>
      <c r="V3" s="65"/>
      <c r="W3" s="6"/>
      <c r="X3" s="102">
        <v>53114</v>
      </c>
      <c r="Y3" s="138"/>
      <c r="Z3" s="103"/>
      <c r="AA3" s="103">
        <f t="shared" ref="AA3:AA67" si="0">IF(ISBLANK(X3),IF(ISBLANK(Y3),Z3,Y3),X3)</f>
        <v>53114</v>
      </c>
      <c r="AB3" s="3"/>
      <c r="AC3" s="11"/>
      <c r="AD3" s="12"/>
      <c r="AE3" s="12"/>
      <c r="AF3" s="12"/>
      <c r="AG3" s="12">
        <f>SUM(AD3:AF3)</f>
        <v>0</v>
      </c>
      <c r="AH3" s="13"/>
      <c r="AI3" s="13">
        <v>3390000</v>
      </c>
      <c r="AJ3" s="13">
        <v>517000</v>
      </c>
      <c r="AK3" s="12"/>
      <c r="AL3" s="12">
        <v>853282</v>
      </c>
      <c r="AM3" s="12"/>
      <c r="AN3" s="14">
        <f>SUM(AJ3,AL3,AM3)</f>
        <v>1370282</v>
      </c>
      <c r="AO3" s="15">
        <v>40997</v>
      </c>
      <c r="AP3" s="16">
        <v>2011</v>
      </c>
      <c r="AQ3" s="17" t="s">
        <v>1695</v>
      </c>
      <c r="AR3" s="17" t="s">
        <v>1695</v>
      </c>
      <c r="AS3" s="137" t="s">
        <v>1696</v>
      </c>
      <c r="AT3" s="3"/>
      <c r="AU3" s="18" t="s">
        <v>76</v>
      </c>
      <c r="AV3" s="120">
        <v>145</v>
      </c>
      <c r="AW3" s="121"/>
      <c r="AX3" s="120">
        <v>12</v>
      </c>
      <c r="AY3" s="18"/>
      <c r="AZ3" s="18"/>
      <c r="BA3" s="18"/>
      <c r="BB3" s="3"/>
      <c r="BC3" s="20" t="s">
        <v>83</v>
      </c>
      <c r="BD3" s="20" t="s">
        <v>177</v>
      </c>
      <c r="BE3" s="20" t="s">
        <v>137</v>
      </c>
      <c r="BF3" s="20">
        <v>2013</v>
      </c>
      <c r="BG3" s="20"/>
      <c r="BH3" s="20"/>
      <c r="BI3" s="19" t="s">
        <v>21</v>
      </c>
      <c r="BJ3" s="42"/>
      <c r="BK3" s="117" t="s">
        <v>1778</v>
      </c>
    </row>
    <row r="4" spans="2:63" x14ac:dyDescent="0.25">
      <c r="B4" s="70">
        <v>43056</v>
      </c>
      <c r="C4" s="71" t="s">
        <v>207</v>
      </c>
      <c r="D4" s="71" t="s">
        <v>208</v>
      </c>
      <c r="E4" s="6"/>
      <c r="F4" s="7">
        <v>77459</v>
      </c>
      <c r="G4" s="7">
        <f>IFERROR(VLOOKUP(F4,'Commune et code insee et postal'!A:D,2,FALSE),"")</f>
        <v>77171</v>
      </c>
      <c r="H4" s="8" t="str">
        <f t="shared" ref="H4:H68" si="1">LEFT(F4,2)</f>
        <v>77</v>
      </c>
      <c r="I4" s="9" t="str">
        <f>IFERROR(VLOOKUP(F4,'Commune et code insee et postal'!A:D,4,FALSE),"")</f>
        <v>SOURDUN</v>
      </c>
      <c r="J4" s="10"/>
      <c r="K4" s="111" t="s">
        <v>1700</v>
      </c>
      <c r="L4" s="111" t="s">
        <v>1700</v>
      </c>
      <c r="M4" s="65" t="s">
        <v>1565</v>
      </c>
      <c r="N4" s="118" t="s">
        <v>1566</v>
      </c>
      <c r="O4" s="65" t="s">
        <v>1567</v>
      </c>
      <c r="P4" s="65" t="s">
        <v>39</v>
      </c>
      <c r="Q4" s="65" t="s">
        <v>23</v>
      </c>
      <c r="R4" s="65">
        <v>80847238500018</v>
      </c>
      <c r="S4" s="65"/>
      <c r="T4" s="65" t="s">
        <v>1526</v>
      </c>
      <c r="U4" s="127" t="s">
        <v>1677</v>
      </c>
      <c r="V4" s="65" t="s">
        <v>1687</v>
      </c>
      <c r="W4" s="6"/>
      <c r="X4" s="102">
        <v>56560</v>
      </c>
      <c r="Y4" s="138"/>
      <c r="Z4" s="103"/>
      <c r="AA4" s="103">
        <f t="shared" si="0"/>
        <v>56560</v>
      </c>
      <c r="AB4" s="3"/>
      <c r="AC4" s="11"/>
      <c r="AD4" s="12"/>
      <c r="AE4" s="12"/>
      <c r="AF4" s="12"/>
      <c r="AG4" s="12">
        <f t="shared" ref="AG4:AG68" si="2">SUM(AD4:AF4)</f>
        <v>0</v>
      </c>
      <c r="AH4" s="13"/>
      <c r="AI4" s="13"/>
      <c r="AJ4" s="13">
        <v>0</v>
      </c>
      <c r="AK4" s="12"/>
      <c r="AL4" s="12">
        <v>0</v>
      </c>
      <c r="AM4" s="12"/>
      <c r="AN4" s="14">
        <f t="shared" ref="AN4:AN68" si="3">SUM(AJ4,AL4,AM4)</f>
        <v>0</v>
      </c>
      <c r="AO4" s="15"/>
      <c r="AP4" s="16"/>
      <c r="AQ4" s="16"/>
      <c r="AR4" s="16"/>
      <c r="AS4" s="11"/>
      <c r="AT4" s="3"/>
      <c r="AU4" s="18" t="s">
        <v>1736</v>
      </c>
      <c r="AV4" s="120">
        <v>140</v>
      </c>
      <c r="AW4" s="121"/>
      <c r="AX4" s="120">
        <v>12.8</v>
      </c>
      <c r="AY4" s="18"/>
      <c r="AZ4" s="18"/>
      <c r="BA4" s="18"/>
      <c r="BB4" s="3"/>
      <c r="BC4" s="20" t="s">
        <v>83</v>
      </c>
      <c r="BD4" s="20" t="s">
        <v>177</v>
      </c>
      <c r="BE4" s="20" t="s">
        <v>137</v>
      </c>
      <c r="BF4" s="20">
        <v>2014</v>
      </c>
      <c r="BG4" s="20"/>
      <c r="BH4" s="20"/>
      <c r="BI4" s="19" t="s">
        <v>21</v>
      </c>
      <c r="BJ4" s="42"/>
      <c r="BK4" s="117"/>
    </row>
    <row r="5" spans="2:63" x14ac:dyDescent="0.25">
      <c r="B5" s="70">
        <v>43879</v>
      </c>
      <c r="C5" s="71" t="s">
        <v>1724</v>
      </c>
      <c r="D5" s="71" t="s">
        <v>1732</v>
      </c>
      <c r="E5" s="6"/>
      <c r="F5" s="7">
        <v>77478</v>
      </c>
      <c r="G5" s="7">
        <f>IFERROR(VLOOKUP(F5,'Commune et code insee et postal'!A:D,2,FALSE),"")</f>
        <v>77260</v>
      </c>
      <c r="H5" s="8" t="str">
        <f t="shared" si="1"/>
        <v>77</v>
      </c>
      <c r="I5" s="9" t="str">
        <f>IFERROR(VLOOKUP(F5,'Commune et code insee et postal'!A:D,4,FALSE),"")</f>
        <v>USSY-SUR-MARNE</v>
      </c>
      <c r="J5" s="10"/>
      <c r="K5" s="111" t="s">
        <v>1699</v>
      </c>
      <c r="L5" s="111" t="s">
        <v>1699</v>
      </c>
      <c r="M5" s="65" t="s">
        <v>1568</v>
      </c>
      <c r="N5" s="118" t="s">
        <v>1569</v>
      </c>
      <c r="O5" s="65" t="s">
        <v>1570</v>
      </c>
      <c r="P5" s="65" t="s">
        <v>39</v>
      </c>
      <c r="Q5" s="65" t="s">
        <v>22</v>
      </c>
      <c r="R5" s="65">
        <v>79143750200010</v>
      </c>
      <c r="S5" s="65"/>
      <c r="T5" s="65" t="s">
        <v>1527</v>
      </c>
      <c r="U5" s="127" t="s">
        <v>1677</v>
      </c>
      <c r="V5" s="65" t="s">
        <v>1687</v>
      </c>
      <c r="W5" s="6"/>
      <c r="X5" s="102">
        <v>56561</v>
      </c>
      <c r="Y5" s="138"/>
      <c r="Z5" s="103"/>
      <c r="AA5" s="103">
        <f t="shared" si="0"/>
        <v>56561</v>
      </c>
      <c r="AB5" s="3"/>
      <c r="AC5" s="11"/>
      <c r="AD5" s="12"/>
      <c r="AE5" s="12"/>
      <c r="AF5" s="12"/>
      <c r="AG5" s="12">
        <f t="shared" si="2"/>
        <v>0</v>
      </c>
      <c r="AH5" s="13"/>
      <c r="AI5" s="13"/>
      <c r="AJ5" s="13">
        <v>0</v>
      </c>
      <c r="AK5" s="12"/>
      <c r="AL5" s="12">
        <v>0</v>
      </c>
      <c r="AM5" s="12"/>
      <c r="AN5" s="14">
        <f t="shared" si="3"/>
        <v>0</v>
      </c>
      <c r="AO5" s="15"/>
      <c r="AP5" s="16"/>
      <c r="AQ5" s="16"/>
      <c r="AR5" s="16"/>
      <c r="AS5" s="11"/>
      <c r="AT5" s="3"/>
      <c r="AU5" s="18" t="s">
        <v>75</v>
      </c>
      <c r="AV5" s="120">
        <v>300</v>
      </c>
      <c r="AW5" s="120">
        <v>320</v>
      </c>
      <c r="AX5" s="120">
        <v>28.251000000000001</v>
      </c>
      <c r="AY5" s="18" t="s">
        <v>1904</v>
      </c>
      <c r="AZ5" s="143">
        <v>43621</v>
      </c>
      <c r="BA5" s="18"/>
      <c r="BB5" s="3"/>
      <c r="BC5" s="20" t="s">
        <v>82</v>
      </c>
      <c r="BD5" s="20" t="s">
        <v>177</v>
      </c>
      <c r="BE5" s="20" t="s">
        <v>137</v>
      </c>
      <c r="BF5" s="20">
        <v>2014</v>
      </c>
      <c r="BG5" s="20"/>
      <c r="BH5" s="20"/>
      <c r="BI5" s="19" t="s">
        <v>21</v>
      </c>
      <c r="BJ5" s="42"/>
      <c r="BK5" s="117" t="s">
        <v>1734</v>
      </c>
    </row>
    <row r="6" spans="2:63" x14ac:dyDescent="0.25">
      <c r="B6" s="70">
        <v>43648</v>
      </c>
      <c r="C6" s="71" t="s">
        <v>209</v>
      </c>
      <c r="D6" s="71" t="s">
        <v>211</v>
      </c>
      <c r="E6" s="6"/>
      <c r="F6" s="7">
        <v>77335</v>
      </c>
      <c r="G6" s="7">
        <f>IFERROR(VLOOKUP(F6,'Commune et code insee et postal'!A:D,2,FALSE),"")</f>
        <v>77124</v>
      </c>
      <c r="H6" s="8" t="str">
        <f t="shared" si="1"/>
        <v>77</v>
      </c>
      <c r="I6" s="9" t="str">
        <f>IFERROR(VLOOKUP(F6,'Commune et code insee et postal'!A:D,4,FALSE),"")</f>
        <v>CHAUCONIN-NEUFMONTIERS</v>
      </c>
      <c r="J6" s="10"/>
      <c r="K6" s="111" t="s">
        <v>1528</v>
      </c>
      <c r="L6" s="111" t="s">
        <v>1528</v>
      </c>
      <c r="M6" s="65" t="s">
        <v>1571</v>
      </c>
      <c r="N6" s="118" t="s">
        <v>1572</v>
      </c>
      <c r="O6" s="65" t="s">
        <v>1573</v>
      </c>
      <c r="P6" s="65" t="s">
        <v>39</v>
      </c>
      <c r="Q6" s="65" t="s">
        <v>22</v>
      </c>
      <c r="R6" s="65">
        <v>80029032200018</v>
      </c>
      <c r="S6" s="65"/>
      <c r="T6" s="65" t="s">
        <v>1528</v>
      </c>
      <c r="U6" s="65" t="s">
        <v>1677</v>
      </c>
      <c r="V6" s="65"/>
      <c r="W6" s="6"/>
      <c r="X6" s="102">
        <v>57479</v>
      </c>
      <c r="Y6" s="141"/>
      <c r="Z6" s="103"/>
      <c r="AA6" s="103">
        <f t="shared" si="0"/>
        <v>57479</v>
      </c>
      <c r="AB6" s="3"/>
      <c r="AC6" s="11"/>
      <c r="AD6" s="12"/>
      <c r="AE6" s="12"/>
      <c r="AF6" s="12"/>
      <c r="AG6" s="12">
        <f t="shared" si="2"/>
        <v>0</v>
      </c>
      <c r="AH6" s="13"/>
      <c r="AI6" s="13">
        <v>3557443</v>
      </c>
      <c r="AJ6" s="13">
        <v>843694</v>
      </c>
      <c r="AK6" s="12"/>
      <c r="AL6" s="12">
        <v>0</v>
      </c>
      <c r="AM6" s="12"/>
      <c r="AN6" s="14">
        <f t="shared" si="3"/>
        <v>843694</v>
      </c>
      <c r="AO6" s="15">
        <v>41963</v>
      </c>
      <c r="AP6" s="16"/>
      <c r="AQ6" s="16">
        <f>AR6-1</f>
        <v>2013</v>
      </c>
      <c r="AR6" s="16">
        <v>2014</v>
      </c>
      <c r="AS6" s="11"/>
      <c r="AT6" s="3"/>
      <c r="AU6" s="18" t="s">
        <v>1736</v>
      </c>
      <c r="AV6" s="120">
        <v>180</v>
      </c>
      <c r="AW6" s="121"/>
      <c r="AX6" s="120">
        <v>16.95</v>
      </c>
      <c r="AY6" s="18"/>
      <c r="AZ6" s="18"/>
      <c r="BA6" s="18"/>
      <c r="BB6" s="3"/>
      <c r="BC6" s="20" t="s">
        <v>83</v>
      </c>
      <c r="BD6" s="20" t="s">
        <v>177</v>
      </c>
      <c r="BE6" s="20" t="s">
        <v>137</v>
      </c>
      <c r="BF6" s="20">
        <v>2016</v>
      </c>
      <c r="BG6" s="20"/>
      <c r="BH6" s="20"/>
      <c r="BI6" s="19" t="s">
        <v>21</v>
      </c>
      <c r="BJ6" s="42"/>
      <c r="BK6" s="117"/>
    </row>
    <row r="7" spans="2:63" x14ac:dyDescent="0.25">
      <c r="B7" s="70">
        <v>43648</v>
      </c>
      <c r="C7" s="71" t="s">
        <v>209</v>
      </c>
      <c r="D7" s="71" t="s">
        <v>210</v>
      </c>
      <c r="E7" s="6"/>
      <c r="F7" s="7">
        <v>77053</v>
      </c>
      <c r="G7" s="7">
        <f>IFERROR(VLOOKUP(F7,'Commune et code insee et postal'!A:D,2,FALSE),"")</f>
        <v>77170</v>
      </c>
      <c r="H7" s="8" t="str">
        <f t="shared" si="1"/>
        <v>77</v>
      </c>
      <c r="I7" s="9" t="str">
        <f>IFERROR(VLOOKUP(F7,'Commune et code insee et postal'!A:D,4,FALSE),"")</f>
        <v>BRIE-COMTE-ROBERT</v>
      </c>
      <c r="J7" s="10"/>
      <c r="K7" s="111" t="s">
        <v>1529</v>
      </c>
      <c r="L7" s="111" t="s">
        <v>1529</v>
      </c>
      <c r="M7" s="65" t="s">
        <v>1574</v>
      </c>
      <c r="N7" s="118" t="s">
        <v>1575</v>
      </c>
      <c r="O7" s="115">
        <v>614160798</v>
      </c>
      <c r="P7" s="65" t="s">
        <v>39</v>
      </c>
      <c r="Q7" s="65" t="s">
        <v>22</v>
      </c>
      <c r="R7" s="65">
        <v>80448475600015</v>
      </c>
      <c r="S7" s="115"/>
      <c r="T7" s="65" t="s">
        <v>1529</v>
      </c>
      <c r="U7" s="65" t="s">
        <v>1677</v>
      </c>
      <c r="V7" s="65"/>
      <c r="W7" s="6"/>
      <c r="X7" s="102">
        <v>59826</v>
      </c>
      <c r="Y7" s="141"/>
      <c r="Z7" s="103"/>
      <c r="AA7" s="103">
        <f t="shared" si="0"/>
        <v>59826</v>
      </c>
      <c r="AB7" s="3"/>
      <c r="AC7" s="11"/>
      <c r="AD7" s="12"/>
      <c r="AE7" s="12"/>
      <c r="AF7" s="12"/>
      <c r="AG7" s="12">
        <f t="shared" si="2"/>
        <v>0</v>
      </c>
      <c r="AH7" s="13"/>
      <c r="AI7" s="13">
        <v>3351500</v>
      </c>
      <c r="AJ7" s="13">
        <v>786262</v>
      </c>
      <c r="AK7" s="12"/>
      <c r="AL7" s="12">
        <v>0</v>
      </c>
      <c r="AM7" s="12"/>
      <c r="AN7" s="14">
        <f t="shared" si="3"/>
        <v>786262</v>
      </c>
      <c r="AO7" s="15">
        <v>42033</v>
      </c>
      <c r="AP7" s="16"/>
      <c r="AQ7" s="16">
        <f t="shared" ref="AQ7:AQ50" si="4">AR7-1</f>
        <v>2013</v>
      </c>
      <c r="AR7" s="16">
        <v>2014</v>
      </c>
      <c r="AS7" s="11"/>
      <c r="AT7" s="3"/>
      <c r="AU7" s="18" t="s">
        <v>1736</v>
      </c>
      <c r="AV7" s="120">
        <v>155</v>
      </c>
      <c r="AW7" s="121"/>
      <c r="AX7" s="120">
        <v>13.8</v>
      </c>
      <c r="AY7" s="18"/>
      <c r="AZ7" s="18"/>
      <c r="BA7" s="18"/>
      <c r="BB7" s="3"/>
      <c r="BC7" s="20" t="s">
        <v>83</v>
      </c>
      <c r="BD7" s="20" t="s">
        <v>177</v>
      </c>
      <c r="BE7" s="20" t="s">
        <v>137</v>
      </c>
      <c r="BF7" s="20">
        <v>2017</v>
      </c>
      <c r="BG7" s="20"/>
      <c r="BH7" s="20"/>
      <c r="BI7" s="19" t="s">
        <v>21</v>
      </c>
      <c r="BJ7" s="42"/>
      <c r="BK7" s="117" t="s">
        <v>1779</v>
      </c>
    </row>
    <row r="8" spans="2:63" x14ac:dyDescent="0.25">
      <c r="B8" s="70">
        <v>43879</v>
      </c>
      <c r="C8" s="71" t="s">
        <v>1724</v>
      </c>
      <c r="D8" s="71" t="s">
        <v>1733</v>
      </c>
      <c r="E8" s="6"/>
      <c r="F8" s="7">
        <v>77341</v>
      </c>
      <c r="G8" s="7">
        <f>IFERROR(VLOOKUP(F8,'Commune et code insee et postal'!A:D,2,FALSE),"")</f>
        <v>77114</v>
      </c>
      <c r="H8" s="8" t="str">
        <f t="shared" si="1"/>
        <v>77</v>
      </c>
      <c r="I8" s="9" t="str">
        <f>IFERROR(VLOOKUP(F8,'Commune et code insee et postal'!A:D,4,FALSE),"")</f>
        <v>NOYEN-SUR-SEINE</v>
      </c>
      <c r="J8" s="10"/>
      <c r="K8" s="111" t="s">
        <v>1530</v>
      </c>
      <c r="L8" s="111" t="s">
        <v>1530</v>
      </c>
      <c r="M8" s="65" t="s">
        <v>1576</v>
      </c>
      <c r="N8" s="118" t="s">
        <v>1577</v>
      </c>
      <c r="O8" s="65" t="s">
        <v>1578</v>
      </c>
      <c r="P8" s="65" t="s">
        <v>39</v>
      </c>
      <c r="Q8" s="65" t="s">
        <v>22</v>
      </c>
      <c r="R8" s="65">
        <v>81017800400018</v>
      </c>
      <c r="S8" s="65"/>
      <c r="T8" s="65" t="s">
        <v>1665</v>
      </c>
      <c r="U8" s="65" t="s">
        <v>1677</v>
      </c>
      <c r="V8" s="65" t="s">
        <v>1688</v>
      </c>
      <c r="W8" s="6"/>
      <c r="X8" s="102">
        <v>59827</v>
      </c>
      <c r="Y8" s="141"/>
      <c r="Z8" s="103"/>
      <c r="AA8" s="103">
        <f t="shared" si="0"/>
        <v>59827</v>
      </c>
      <c r="AB8" s="3"/>
      <c r="AC8" s="11"/>
      <c r="AD8" s="12"/>
      <c r="AE8" s="12"/>
      <c r="AF8" s="12"/>
      <c r="AG8" s="12">
        <f t="shared" si="2"/>
        <v>0</v>
      </c>
      <c r="AH8" s="13"/>
      <c r="AI8" s="13">
        <v>4797400</v>
      </c>
      <c r="AJ8" s="13">
        <v>970000</v>
      </c>
      <c r="AK8" s="12"/>
      <c r="AL8" s="12">
        <v>0</v>
      </c>
      <c r="AM8" s="12"/>
      <c r="AN8" s="14">
        <f t="shared" si="3"/>
        <v>970000</v>
      </c>
      <c r="AO8" s="15">
        <v>42285</v>
      </c>
      <c r="AP8" s="16"/>
      <c r="AQ8" s="16">
        <f t="shared" si="4"/>
        <v>2014</v>
      </c>
      <c r="AR8" s="16">
        <v>2015</v>
      </c>
      <c r="AS8" s="11"/>
      <c r="AT8" s="3"/>
      <c r="AU8" s="18" t="s">
        <v>76</v>
      </c>
      <c r="AV8" s="120">
        <v>230</v>
      </c>
      <c r="AW8" s="121"/>
      <c r="AX8" s="120">
        <v>16</v>
      </c>
      <c r="AY8" s="18" t="s">
        <v>1905</v>
      </c>
      <c r="AZ8" s="143">
        <v>43664</v>
      </c>
      <c r="BA8" s="18"/>
      <c r="BB8" s="3"/>
      <c r="BC8" s="20" t="s">
        <v>82</v>
      </c>
      <c r="BD8" s="20" t="s">
        <v>177</v>
      </c>
      <c r="BE8" s="20" t="s">
        <v>138</v>
      </c>
      <c r="BF8" s="20">
        <v>2017</v>
      </c>
      <c r="BG8" s="20"/>
      <c r="BH8" s="20"/>
      <c r="BI8" s="19" t="s">
        <v>21</v>
      </c>
      <c r="BJ8" s="42"/>
      <c r="BK8" s="117" t="s">
        <v>1780</v>
      </c>
    </row>
    <row r="9" spans="2:63" x14ac:dyDescent="0.25">
      <c r="B9" s="70">
        <v>43648</v>
      </c>
      <c r="C9" s="71" t="s">
        <v>209</v>
      </c>
      <c r="D9" s="71" t="s">
        <v>211</v>
      </c>
      <c r="E9" s="6"/>
      <c r="F9" s="7">
        <v>77433</v>
      </c>
      <c r="G9" s="7">
        <f>IFERROR(VLOOKUP(F9,'Commune et code insee et postal'!A:D,2,FALSE),"")</f>
        <v>77120</v>
      </c>
      <c r="H9" s="8" t="str">
        <f t="shared" si="1"/>
        <v>77</v>
      </c>
      <c r="I9" s="9" t="str">
        <f>IFERROR(VLOOKUP(F9,'Commune et code insee et postal'!A:D,4,FALSE),"")</f>
        <v>SAINTS</v>
      </c>
      <c r="J9" s="10"/>
      <c r="K9" s="111" t="s">
        <v>1531</v>
      </c>
      <c r="L9" s="111" t="s">
        <v>1531</v>
      </c>
      <c r="M9" s="129" t="s">
        <v>1579</v>
      </c>
      <c r="N9" s="128" t="s">
        <v>1580</v>
      </c>
      <c r="O9" s="65" t="s">
        <v>1581</v>
      </c>
      <c r="P9" s="65" t="s">
        <v>39</v>
      </c>
      <c r="Q9" s="65" t="s">
        <v>22</v>
      </c>
      <c r="R9" s="65">
        <v>81076405000011</v>
      </c>
      <c r="S9" s="65"/>
      <c r="T9" s="65" t="s">
        <v>1666</v>
      </c>
      <c r="U9" s="65" t="s">
        <v>1677</v>
      </c>
      <c r="V9" s="65" t="s">
        <v>1688</v>
      </c>
      <c r="W9" s="6"/>
      <c r="X9" s="102">
        <v>59829</v>
      </c>
      <c r="Y9" s="141"/>
      <c r="Z9" s="103"/>
      <c r="AA9" s="103">
        <f t="shared" si="0"/>
        <v>59829</v>
      </c>
      <c r="AB9" s="3"/>
      <c r="AC9" s="11"/>
      <c r="AD9" s="12"/>
      <c r="AE9" s="12"/>
      <c r="AF9" s="12"/>
      <c r="AG9" s="12">
        <f t="shared" si="2"/>
        <v>0</v>
      </c>
      <c r="AH9" s="13"/>
      <c r="AI9" s="13">
        <v>3858400</v>
      </c>
      <c r="AJ9" s="13">
        <v>853540</v>
      </c>
      <c r="AK9" s="12"/>
      <c r="AL9" s="12">
        <v>0</v>
      </c>
      <c r="AM9" s="12"/>
      <c r="AN9" s="14">
        <f t="shared" si="3"/>
        <v>853540</v>
      </c>
      <c r="AO9" s="15">
        <v>42285</v>
      </c>
      <c r="AP9" s="16"/>
      <c r="AQ9" s="16">
        <f t="shared" si="4"/>
        <v>2014</v>
      </c>
      <c r="AR9" s="16">
        <v>2015</v>
      </c>
      <c r="AS9" s="11"/>
      <c r="AT9" s="3"/>
      <c r="AU9" s="18" t="s">
        <v>76</v>
      </c>
      <c r="AV9" s="120">
        <v>220</v>
      </c>
      <c r="AW9" s="121"/>
      <c r="AX9" s="120">
        <v>18.3</v>
      </c>
      <c r="AY9" s="18"/>
      <c r="AZ9" s="18"/>
      <c r="BA9" s="18"/>
      <c r="BB9" s="3"/>
      <c r="BC9" s="20" t="s">
        <v>83</v>
      </c>
      <c r="BD9" s="20" t="s">
        <v>177</v>
      </c>
      <c r="BE9" s="20" t="s">
        <v>137</v>
      </c>
      <c r="BF9" s="20">
        <v>2017</v>
      </c>
      <c r="BG9" s="20"/>
      <c r="BH9" s="20"/>
      <c r="BI9" s="19" t="s">
        <v>21</v>
      </c>
      <c r="BJ9" s="42"/>
      <c r="BK9" s="117"/>
    </row>
    <row r="10" spans="2:63" x14ac:dyDescent="0.25">
      <c r="B10" s="70">
        <v>43648</v>
      </c>
      <c r="C10" s="71" t="s">
        <v>209</v>
      </c>
      <c r="D10" s="71" t="s">
        <v>210</v>
      </c>
      <c r="E10" s="6"/>
      <c r="F10" s="7">
        <v>77371</v>
      </c>
      <c r="G10" s="7">
        <f>IFERROR(VLOOKUP(F10,'Commune et code insee et postal'!A:D,2,FALSE),"")</f>
        <v>77515</v>
      </c>
      <c r="H10" s="8" t="str">
        <f t="shared" si="1"/>
        <v>77</v>
      </c>
      <c r="I10" s="9" t="str">
        <f>IFERROR(VLOOKUP(F10,'Commune et code insee et postal'!A:D,4,FALSE),"")</f>
        <v>POMMEUSE</v>
      </c>
      <c r="J10" s="10"/>
      <c r="K10" s="112" t="s">
        <v>1698</v>
      </c>
      <c r="L10" s="112" t="s">
        <v>1698</v>
      </c>
      <c r="M10" s="130" t="s">
        <v>1582</v>
      </c>
      <c r="N10" s="131" t="s">
        <v>1583</v>
      </c>
      <c r="O10" s="115" t="s">
        <v>1584</v>
      </c>
      <c r="P10" s="65" t="s">
        <v>39</v>
      </c>
      <c r="Q10" s="65" t="s">
        <v>22</v>
      </c>
      <c r="R10" s="65">
        <v>81749250700014</v>
      </c>
      <c r="S10" s="115"/>
      <c r="T10" s="130" t="s">
        <v>1532</v>
      </c>
      <c r="U10" s="65" t="s">
        <v>1677</v>
      </c>
      <c r="V10" s="130"/>
      <c r="W10" s="6"/>
      <c r="X10" s="102">
        <v>59828</v>
      </c>
      <c r="Y10" s="141"/>
      <c r="Z10" s="103"/>
      <c r="AA10" s="103">
        <f t="shared" si="0"/>
        <v>59828</v>
      </c>
      <c r="AB10" s="3"/>
      <c r="AC10" s="11"/>
      <c r="AD10" s="12"/>
      <c r="AE10" s="12"/>
      <c r="AF10" s="12"/>
      <c r="AG10" s="12">
        <f t="shared" si="2"/>
        <v>0</v>
      </c>
      <c r="AH10" s="13"/>
      <c r="AI10" s="13">
        <v>4577970</v>
      </c>
      <c r="AJ10" s="13">
        <v>983170</v>
      </c>
      <c r="AK10" s="12"/>
      <c r="AL10" s="12">
        <v>0</v>
      </c>
      <c r="AM10" s="12"/>
      <c r="AN10" s="14">
        <f t="shared" si="3"/>
        <v>983170</v>
      </c>
      <c r="AO10" s="21">
        <v>42563</v>
      </c>
      <c r="AP10" s="16"/>
      <c r="AQ10" s="16">
        <f t="shared" si="4"/>
        <v>2015</v>
      </c>
      <c r="AR10" s="16">
        <v>2016</v>
      </c>
      <c r="AS10" s="11"/>
      <c r="AT10" s="3"/>
      <c r="AU10" s="18" t="s">
        <v>1736</v>
      </c>
      <c r="AV10" s="120">
        <v>190</v>
      </c>
      <c r="AW10" s="121"/>
      <c r="AX10" s="120">
        <v>16.899999999999999</v>
      </c>
      <c r="AY10" s="18"/>
      <c r="AZ10" s="18"/>
      <c r="BA10" s="18"/>
      <c r="BB10" s="3"/>
      <c r="BC10" s="20" t="s">
        <v>83</v>
      </c>
      <c r="BD10" s="20" t="s">
        <v>177</v>
      </c>
      <c r="BE10" s="20" t="s">
        <v>137</v>
      </c>
      <c r="BF10" s="20">
        <v>2018</v>
      </c>
      <c r="BG10" s="20"/>
      <c r="BH10" s="20"/>
      <c r="BI10" s="19" t="s">
        <v>21</v>
      </c>
      <c r="BJ10" s="42"/>
      <c r="BK10" s="117" t="s">
        <v>1781</v>
      </c>
    </row>
    <row r="11" spans="2:63" x14ac:dyDescent="0.25">
      <c r="B11" s="70">
        <v>43196</v>
      </c>
      <c r="C11" s="71" t="s">
        <v>205</v>
      </c>
      <c r="D11" s="71" t="s">
        <v>212</v>
      </c>
      <c r="E11" s="6"/>
      <c r="F11" s="7">
        <v>77459</v>
      </c>
      <c r="G11" s="7">
        <f>IFERROR(VLOOKUP(F11,'Commune et code insee et postal'!A:D,2,FALSE),"")</f>
        <v>77171</v>
      </c>
      <c r="H11" s="8" t="str">
        <f t="shared" si="1"/>
        <v>77</v>
      </c>
      <c r="I11" s="9" t="str">
        <f>IFERROR(VLOOKUP(F11,'Commune et code insee et postal'!A:D,4,FALSE),"")</f>
        <v>SOURDUN</v>
      </c>
      <c r="J11" s="10"/>
      <c r="K11" s="111" t="s">
        <v>1533</v>
      </c>
      <c r="L11" s="111" t="s">
        <v>1533</v>
      </c>
      <c r="M11" s="65" t="s">
        <v>1565</v>
      </c>
      <c r="N11" s="118" t="s">
        <v>1566</v>
      </c>
      <c r="O11" s="65" t="s">
        <v>1567</v>
      </c>
      <c r="P11" s="65" t="s">
        <v>39</v>
      </c>
      <c r="Q11" s="65" t="s">
        <v>23</v>
      </c>
      <c r="R11" s="65">
        <v>82202379200010</v>
      </c>
      <c r="S11" s="65"/>
      <c r="T11" s="65" t="s">
        <v>1533</v>
      </c>
      <c r="U11" s="65" t="s">
        <v>1678</v>
      </c>
      <c r="V11" s="65"/>
      <c r="W11" s="6"/>
      <c r="X11" s="102">
        <v>59830</v>
      </c>
      <c r="Y11" s="141"/>
      <c r="Z11" s="103"/>
      <c r="AA11" s="103">
        <f t="shared" si="0"/>
        <v>59830</v>
      </c>
      <c r="AB11" s="3"/>
      <c r="AC11" s="11"/>
      <c r="AD11" s="12"/>
      <c r="AE11" s="12"/>
      <c r="AF11" s="12"/>
      <c r="AG11" s="12">
        <f t="shared" si="2"/>
        <v>0</v>
      </c>
      <c r="AH11" s="13"/>
      <c r="AI11" s="13">
        <v>5258000</v>
      </c>
      <c r="AJ11" s="13">
        <v>1000000</v>
      </c>
      <c r="AK11" s="12"/>
      <c r="AL11" s="12">
        <v>200000</v>
      </c>
      <c r="AM11" s="12"/>
      <c r="AN11" s="14">
        <f t="shared" si="3"/>
        <v>1200000</v>
      </c>
      <c r="AO11" s="21">
        <v>42872</v>
      </c>
      <c r="AP11" s="16">
        <v>2017</v>
      </c>
      <c r="AQ11" s="16">
        <f t="shared" si="4"/>
        <v>2016</v>
      </c>
      <c r="AR11" s="16">
        <v>2017</v>
      </c>
      <c r="AS11" s="11"/>
      <c r="AT11" s="3"/>
      <c r="AU11" s="18" t="s">
        <v>1736</v>
      </c>
      <c r="AV11" s="120">
        <v>150</v>
      </c>
      <c r="AW11" s="121"/>
      <c r="AX11" s="120">
        <v>13.3</v>
      </c>
      <c r="AY11" s="18"/>
      <c r="AZ11" s="18"/>
      <c r="BA11" s="18"/>
      <c r="BB11" s="3"/>
      <c r="BC11" s="20" t="s">
        <v>83</v>
      </c>
      <c r="BD11" s="20" t="s">
        <v>177</v>
      </c>
      <c r="BE11" s="20" t="s">
        <v>137</v>
      </c>
      <c r="BF11" s="20">
        <v>2018</v>
      </c>
      <c r="BG11" s="20"/>
      <c r="BH11" s="20"/>
      <c r="BI11" s="19" t="s">
        <v>21</v>
      </c>
      <c r="BJ11" s="42"/>
      <c r="BK11" s="117" t="s">
        <v>1766</v>
      </c>
    </row>
    <row r="12" spans="2:63" ht="43.6" x14ac:dyDescent="0.25">
      <c r="B12" s="70">
        <v>43648</v>
      </c>
      <c r="C12" s="71" t="s">
        <v>209</v>
      </c>
      <c r="D12" s="71" t="s">
        <v>213</v>
      </c>
      <c r="E12" s="6"/>
      <c r="F12" s="7">
        <v>77327</v>
      </c>
      <c r="G12" s="7">
        <f>IFERROR(VLOOKUP(F12,'Commune et code insee et postal'!A:D,2,FALSE),"")</f>
        <v>77370</v>
      </c>
      <c r="H12" s="8" t="str">
        <f t="shared" si="1"/>
        <v>77</v>
      </c>
      <c r="I12" s="9" t="str">
        <f>IFERROR(VLOOKUP(F12,'Commune et code insee et postal'!A:D,4,FALSE),"")</f>
        <v>NANGIS</v>
      </c>
      <c r="J12" s="10"/>
      <c r="K12" s="112" t="s">
        <v>1534</v>
      </c>
      <c r="L12" s="112" t="s">
        <v>1534</v>
      </c>
      <c r="M12" s="130" t="s">
        <v>1585</v>
      </c>
      <c r="N12" s="204" t="s">
        <v>2052</v>
      </c>
      <c r="O12" s="115" t="s">
        <v>1586</v>
      </c>
      <c r="P12" s="65" t="s">
        <v>39</v>
      </c>
      <c r="Q12" s="65" t="s">
        <v>22</v>
      </c>
      <c r="R12" s="65">
        <v>82411091000018</v>
      </c>
      <c r="S12" s="115"/>
      <c r="T12" s="130" t="s">
        <v>1534</v>
      </c>
      <c r="U12" s="130" t="s">
        <v>1677</v>
      </c>
      <c r="V12" s="130"/>
      <c r="W12" s="6"/>
      <c r="X12" s="102"/>
      <c r="Y12" s="141"/>
      <c r="Z12" s="103"/>
      <c r="AA12" s="103">
        <f t="shared" si="0"/>
        <v>0</v>
      </c>
      <c r="AB12" s="3"/>
      <c r="AC12" s="11"/>
      <c r="AD12" s="12"/>
      <c r="AE12" s="12"/>
      <c r="AF12" s="12"/>
      <c r="AG12" s="12">
        <f t="shared" si="2"/>
        <v>0</v>
      </c>
      <c r="AH12" s="13"/>
      <c r="AI12" s="13">
        <v>5651150</v>
      </c>
      <c r="AJ12" s="13">
        <v>1000000</v>
      </c>
      <c r="AK12" s="12"/>
      <c r="AL12" s="12">
        <v>300000</v>
      </c>
      <c r="AM12" s="12"/>
      <c r="AN12" s="14">
        <f t="shared" si="3"/>
        <v>1300000</v>
      </c>
      <c r="AO12" s="22">
        <v>42872</v>
      </c>
      <c r="AP12" s="16">
        <v>2017</v>
      </c>
      <c r="AQ12" s="16">
        <f t="shared" si="4"/>
        <v>2016</v>
      </c>
      <c r="AR12" s="16">
        <v>2017</v>
      </c>
      <c r="AS12" s="11"/>
      <c r="AT12" s="3"/>
      <c r="AU12" s="18" t="s">
        <v>1736</v>
      </c>
      <c r="AV12" s="120">
        <v>140</v>
      </c>
      <c r="AW12" s="120">
        <v>180</v>
      </c>
      <c r="AX12" s="120">
        <v>12.58</v>
      </c>
      <c r="AY12" s="18"/>
      <c r="AZ12" s="18"/>
      <c r="BA12" s="18"/>
      <c r="BB12" s="3"/>
      <c r="BC12" s="20" t="s">
        <v>83</v>
      </c>
      <c r="BD12" s="20" t="s">
        <v>177</v>
      </c>
      <c r="BE12" s="20" t="s">
        <v>138</v>
      </c>
      <c r="BF12" s="20">
        <v>2019</v>
      </c>
      <c r="BG12" s="20"/>
      <c r="BH12" s="20"/>
      <c r="BI12" s="19" t="s">
        <v>21</v>
      </c>
      <c r="BJ12" s="42"/>
      <c r="BK12" s="117" t="s">
        <v>1767</v>
      </c>
    </row>
    <row r="13" spans="2:63" x14ac:dyDescent="0.25">
      <c r="B13" s="70">
        <v>43879</v>
      </c>
      <c r="C13" s="71" t="s">
        <v>1724</v>
      </c>
      <c r="D13" s="71" t="s">
        <v>1760</v>
      </c>
      <c r="E13" s="6"/>
      <c r="F13" s="7">
        <v>77049</v>
      </c>
      <c r="G13" s="7">
        <f>IFERROR(VLOOKUP(F13,'Commune et code insee et postal'!A:D,2,FALSE),"")</f>
        <v>77470</v>
      </c>
      <c r="H13" s="8" t="str">
        <f t="shared" si="1"/>
        <v>77</v>
      </c>
      <c r="I13" s="9" t="str">
        <f>IFERROR(VLOOKUP(F13,'Commune et code insee et postal'!A:D,4,FALSE),"")</f>
        <v>BOUTIGNY</v>
      </c>
      <c r="J13" s="10"/>
      <c r="K13" s="112" t="s">
        <v>1535</v>
      </c>
      <c r="L13" s="112" t="s">
        <v>1535</v>
      </c>
      <c r="M13" s="130" t="s">
        <v>1587</v>
      </c>
      <c r="N13" s="131" t="s">
        <v>1588</v>
      </c>
      <c r="O13" s="115" t="s">
        <v>1589</v>
      </c>
      <c r="P13" s="65" t="s">
        <v>39</v>
      </c>
      <c r="Q13" s="130" t="s">
        <v>23</v>
      </c>
      <c r="R13" s="65">
        <v>81780450300016</v>
      </c>
      <c r="S13" s="115"/>
      <c r="T13" s="130" t="s">
        <v>1667</v>
      </c>
      <c r="U13" s="130" t="s">
        <v>1677</v>
      </c>
      <c r="V13" s="130"/>
      <c r="W13" s="6"/>
      <c r="X13" s="102"/>
      <c r="Y13" s="141"/>
      <c r="Z13" s="103"/>
      <c r="AA13" s="103">
        <f t="shared" si="0"/>
        <v>0</v>
      </c>
      <c r="AB13" s="3"/>
      <c r="AC13" s="11"/>
      <c r="AD13" s="12">
        <v>13100</v>
      </c>
      <c r="AE13" s="12"/>
      <c r="AF13" s="12"/>
      <c r="AG13" s="12">
        <f t="shared" si="2"/>
        <v>13100</v>
      </c>
      <c r="AH13" s="13"/>
      <c r="AI13" s="13">
        <v>4676000</v>
      </c>
      <c r="AJ13" s="13">
        <v>1386169</v>
      </c>
      <c r="AK13" s="12"/>
      <c r="AL13" s="12">
        <v>0</v>
      </c>
      <c r="AM13" s="12"/>
      <c r="AN13" s="14">
        <f t="shared" si="3"/>
        <v>1386169</v>
      </c>
      <c r="AO13" s="21">
        <v>42563</v>
      </c>
      <c r="AP13" s="16"/>
      <c r="AQ13" s="16">
        <f t="shared" si="4"/>
        <v>2015</v>
      </c>
      <c r="AR13" s="16">
        <v>2016</v>
      </c>
      <c r="AS13" s="11"/>
      <c r="AT13" s="3"/>
      <c r="AU13" s="18" t="s">
        <v>1736</v>
      </c>
      <c r="AV13" s="120">
        <v>140</v>
      </c>
      <c r="AW13" s="121"/>
      <c r="AX13" s="120">
        <v>12.5</v>
      </c>
      <c r="AY13" s="18"/>
      <c r="AZ13" s="18"/>
      <c r="BA13" s="18"/>
      <c r="BB13" s="3"/>
      <c r="BC13" s="20" t="s">
        <v>83</v>
      </c>
      <c r="BD13" s="20" t="s">
        <v>177</v>
      </c>
      <c r="BE13" s="20" t="s">
        <v>137</v>
      </c>
      <c r="BF13" s="20">
        <v>2019</v>
      </c>
      <c r="BG13" s="20"/>
      <c r="BH13" s="20"/>
      <c r="BI13" s="19" t="s">
        <v>21</v>
      </c>
      <c r="BJ13" s="42"/>
      <c r="BK13" s="117" t="s">
        <v>1759</v>
      </c>
    </row>
    <row r="14" spans="2:63" x14ac:dyDescent="0.25">
      <c r="B14" s="70">
        <v>43976</v>
      </c>
      <c r="C14" s="71" t="s">
        <v>1724</v>
      </c>
      <c r="D14" s="71" t="s">
        <v>2060</v>
      </c>
      <c r="E14" s="6"/>
      <c r="F14" s="7">
        <v>77316</v>
      </c>
      <c r="G14" s="7">
        <f>IFERROR(VLOOKUP(F14,'Commune et code insee et postal'!A:D,2,FALSE),"")</f>
        <v>77250</v>
      </c>
      <c r="H14" s="8" t="str">
        <f t="shared" si="1"/>
        <v>77</v>
      </c>
      <c r="I14" s="9" t="str">
        <f>IFERROR(VLOOKUP(F14,'Commune et code insee et postal'!A:D,4,FALSE),"")</f>
        <v>MORET-SUR-LOING</v>
      </c>
      <c r="J14" s="10"/>
      <c r="K14" s="112" t="s">
        <v>1668</v>
      </c>
      <c r="L14" s="112" t="s">
        <v>1663</v>
      </c>
      <c r="M14" s="130" t="s">
        <v>1590</v>
      </c>
      <c r="N14" s="131" t="s">
        <v>1591</v>
      </c>
      <c r="O14" s="115" t="s">
        <v>1592</v>
      </c>
      <c r="P14" s="130" t="s">
        <v>41</v>
      </c>
      <c r="Q14" s="130" t="s">
        <v>22</v>
      </c>
      <c r="R14" s="65">
        <v>51879252800144</v>
      </c>
      <c r="S14" s="122" t="s">
        <v>1907</v>
      </c>
      <c r="T14" s="130" t="s">
        <v>1668</v>
      </c>
      <c r="U14" s="130" t="s">
        <v>1679</v>
      </c>
      <c r="V14" s="130"/>
      <c r="W14" s="6"/>
      <c r="X14" s="102"/>
      <c r="Y14" s="141"/>
      <c r="Z14" s="103"/>
      <c r="AA14" s="103">
        <f t="shared" si="0"/>
        <v>0</v>
      </c>
      <c r="AB14" s="3"/>
      <c r="AC14" s="11"/>
      <c r="AD14" s="12"/>
      <c r="AE14" s="12"/>
      <c r="AF14" s="12"/>
      <c r="AG14" s="12">
        <f t="shared" si="2"/>
        <v>0</v>
      </c>
      <c r="AH14" s="13"/>
      <c r="AI14" s="13"/>
      <c r="AJ14" s="13">
        <v>913143.3</v>
      </c>
      <c r="AK14" s="12"/>
      <c r="AL14" s="12">
        <v>679039.7</v>
      </c>
      <c r="AM14" s="12"/>
      <c r="AN14" s="14">
        <f t="shared" si="3"/>
        <v>1592183</v>
      </c>
      <c r="AO14" s="15">
        <v>41466</v>
      </c>
      <c r="AP14" s="16">
        <v>2013</v>
      </c>
      <c r="AQ14" s="16">
        <f t="shared" si="4"/>
        <v>2012</v>
      </c>
      <c r="AR14" s="16">
        <v>2013</v>
      </c>
      <c r="AS14" s="11"/>
      <c r="AT14" s="3"/>
      <c r="AU14" s="123" t="s">
        <v>1736</v>
      </c>
      <c r="AV14" s="120">
        <v>250</v>
      </c>
      <c r="AW14" s="121"/>
      <c r="AX14" s="120">
        <v>25</v>
      </c>
      <c r="AY14" s="18"/>
      <c r="AZ14" s="18"/>
      <c r="BA14" s="18"/>
      <c r="BB14" s="3"/>
      <c r="BC14" s="20" t="s">
        <v>86</v>
      </c>
      <c r="BD14" s="20"/>
      <c r="BE14" s="20" t="s">
        <v>137</v>
      </c>
      <c r="BF14" s="20">
        <v>2021</v>
      </c>
      <c r="BG14" s="20"/>
      <c r="BH14" s="20"/>
      <c r="BI14" s="19" t="s">
        <v>25</v>
      </c>
      <c r="BJ14" s="42"/>
      <c r="BK14" s="117" t="s">
        <v>2050</v>
      </c>
    </row>
    <row r="15" spans="2:63" x14ac:dyDescent="0.25">
      <c r="B15" s="70" t="s">
        <v>1908</v>
      </c>
      <c r="C15" s="71" t="s">
        <v>1724</v>
      </c>
      <c r="D15" s="71" t="s">
        <v>1909</v>
      </c>
      <c r="F15" s="7">
        <v>77292</v>
      </c>
      <c r="G15" s="7">
        <f>IFERROR(VLOOKUP(F15,'Commune et code insee et postal'!A:D,2,FALSE),"")</f>
        <v>77410</v>
      </c>
      <c r="H15" s="8" t="str">
        <f t="shared" si="1"/>
        <v>77</v>
      </c>
      <c r="I15" s="9" t="str">
        <f>IFERROR(VLOOKUP(F15,'Commune et code insee et postal'!A:D,4,FALSE),"")</f>
        <v>MESSY</v>
      </c>
      <c r="J15" s="10"/>
      <c r="K15" s="111" t="s">
        <v>1536</v>
      </c>
      <c r="L15" s="111" t="s">
        <v>1536</v>
      </c>
      <c r="M15" s="125" t="s">
        <v>1593</v>
      </c>
      <c r="N15" s="118" t="s">
        <v>2053</v>
      </c>
      <c r="O15" s="65"/>
      <c r="P15" s="65" t="s">
        <v>39</v>
      </c>
      <c r="Q15" s="65" t="s">
        <v>22</v>
      </c>
      <c r="R15" s="65">
        <v>83442633000017</v>
      </c>
      <c r="S15" s="65"/>
      <c r="T15" s="65" t="s">
        <v>1536</v>
      </c>
      <c r="U15" s="65" t="s">
        <v>1677</v>
      </c>
      <c r="V15" s="65"/>
      <c r="X15" s="102"/>
      <c r="Y15" s="141"/>
      <c r="Z15" s="103"/>
      <c r="AA15" s="103">
        <f t="shared" si="0"/>
        <v>0</v>
      </c>
      <c r="AG15" s="12">
        <f t="shared" si="2"/>
        <v>0</v>
      </c>
      <c r="AH15" s="25">
        <v>5265000</v>
      </c>
      <c r="AI15" s="25"/>
      <c r="AJ15" s="13">
        <v>560000</v>
      </c>
      <c r="AL15" s="24">
        <v>560000</v>
      </c>
      <c r="AN15" s="14">
        <f t="shared" si="3"/>
        <v>1120000</v>
      </c>
      <c r="AO15" s="26">
        <v>43285</v>
      </c>
      <c r="AP15" s="27">
        <v>2018</v>
      </c>
      <c r="AQ15" s="16">
        <f t="shared" si="4"/>
        <v>2017</v>
      </c>
      <c r="AR15" s="27">
        <v>2018</v>
      </c>
      <c r="AU15" s="123" t="s">
        <v>1736</v>
      </c>
      <c r="AV15" s="120">
        <v>140</v>
      </c>
      <c r="AW15" s="120">
        <v>288</v>
      </c>
      <c r="AX15" s="120">
        <v>12.7</v>
      </c>
      <c r="BC15" s="20" t="s">
        <v>83</v>
      </c>
      <c r="BD15" s="20" t="s">
        <v>177</v>
      </c>
      <c r="BE15" s="20" t="s">
        <v>137</v>
      </c>
      <c r="BF15" s="20">
        <v>2020</v>
      </c>
      <c r="BG15" s="20"/>
      <c r="BH15" s="20"/>
      <c r="BI15" s="19" t="s">
        <v>21</v>
      </c>
      <c r="BK15" s="117" t="s">
        <v>1764</v>
      </c>
    </row>
    <row r="16" spans="2:63" x14ac:dyDescent="0.25">
      <c r="B16" s="70">
        <v>43196</v>
      </c>
      <c r="C16" s="71" t="s">
        <v>205</v>
      </c>
      <c r="D16" s="71" t="s">
        <v>220</v>
      </c>
      <c r="E16" s="6"/>
      <c r="F16" s="7">
        <v>77439</v>
      </c>
      <c r="G16" s="7">
        <f>IFERROR(VLOOKUP(F16,'Commune et code insee et postal'!A:D,2,FALSE),"")</f>
        <v>77148</v>
      </c>
      <c r="H16" s="8" t="str">
        <f t="shared" si="1"/>
        <v>77</v>
      </c>
      <c r="I16" s="9" t="str">
        <f>IFERROR(VLOOKUP(F16,'Commune et code insee et postal'!A:D,4,FALSE),"")</f>
        <v>SALINS</v>
      </c>
      <c r="J16" s="10"/>
      <c r="K16" s="112" t="s">
        <v>1537</v>
      </c>
      <c r="L16" s="112" t="s">
        <v>1537</v>
      </c>
      <c r="M16" s="130" t="s">
        <v>1594</v>
      </c>
      <c r="N16" s="131" t="s">
        <v>1595</v>
      </c>
      <c r="O16" s="115" t="s">
        <v>1596</v>
      </c>
      <c r="P16" s="65" t="s">
        <v>39</v>
      </c>
      <c r="Q16" s="130" t="s">
        <v>1701</v>
      </c>
      <c r="R16" s="65">
        <v>80002884700013</v>
      </c>
      <c r="S16" s="115"/>
      <c r="T16" s="130" t="s">
        <v>1537</v>
      </c>
      <c r="U16" s="130"/>
      <c r="V16" s="130"/>
      <c r="W16" s="6"/>
      <c r="X16" s="102"/>
      <c r="Y16" s="141"/>
      <c r="Z16" s="103"/>
      <c r="AA16" s="103">
        <f t="shared" si="0"/>
        <v>0</v>
      </c>
      <c r="AB16" s="3"/>
      <c r="AC16" s="11"/>
      <c r="AD16" s="12"/>
      <c r="AE16" s="12">
        <v>12292</v>
      </c>
      <c r="AF16" s="12"/>
      <c r="AG16" s="12">
        <f t="shared" si="2"/>
        <v>12292</v>
      </c>
      <c r="AH16" s="13"/>
      <c r="AI16" s="13">
        <v>6927469</v>
      </c>
      <c r="AJ16" s="13">
        <v>1486894</v>
      </c>
      <c r="AK16" s="12"/>
      <c r="AL16" s="12">
        <v>880120</v>
      </c>
      <c r="AM16" s="12"/>
      <c r="AN16" s="14">
        <f t="shared" si="3"/>
        <v>2367014</v>
      </c>
      <c r="AO16" s="15">
        <v>41963</v>
      </c>
      <c r="AP16" s="16">
        <v>2015</v>
      </c>
      <c r="AQ16" s="16">
        <f t="shared" si="4"/>
        <v>2013</v>
      </c>
      <c r="AR16" s="16">
        <v>2014</v>
      </c>
      <c r="AS16" s="11"/>
      <c r="AT16" s="3"/>
      <c r="AU16" s="123" t="s">
        <v>1736</v>
      </c>
      <c r="AV16" s="120">
        <v>380</v>
      </c>
      <c r="AW16" s="121"/>
      <c r="AX16" s="120">
        <v>39.6</v>
      </c>
      <c r="AY16" s="18"/>
      <c r="AZ16" s="18"/>
      <c r="BA16" s="18"/>
      <c r="BB16" s="3"/>
      <c r="BC16" s="20" t="s">
        <v>83</v>
      </c>
      <c r="BD16" s="20"/>
      <c r="BE16" s="20" t="s">
        <v>137</v>
      </c>
      <c r="BF16" s="20">
        <v>2020</v>
      </c>
      <c r="BG16" s="20"/>
      <c r="BH16" s="20"/>
      <c r="BI16" s="19" t="s">
        <v>94</v>
      </c>
      <c r="BJ16" s="42"/>
      <c r="BK16" s="117" t="s">
        <v>1768</v>
      </c>
    </row>
    <row r="17" spans="2:63" x14ac:dyDescent="0.25">
      <c r="B17" s="70">
        <v>43196</v>
      </c>
      <c r="C17" s="71" t="s">
        <v>205</v>
      </c>
      <c r="D17" s="71" t="s">
        <v>221</v>
      </c>
      <c r="E17" s="6"/>
      <c r="F17" s="7">
        <v>77018</v>
      </c>
      <c r="G17" s="7">
        <f>IFERROR(VLOOKUP(F17,'Commune et code insee et postal'!A:D,2,FALSE),"")</f>
        <v>77700</v>
      </c>
      <c r="H17" s="8" t="str">
        <f t="shared" si="1"/>
        <v>77</v>
      </c>
      <c r="I17" s="9" t="str">
        <f>IFERROR(VLOOKUP(F17,'Commune et code insee et postal'!A:D,4,FALSE),"")</f>
        <v>BAILLY-ROMAINVILLIERS</v>
      </c>
      <c r="J17" s="10"/>
      <c r="K17" s="112" t="s">
        <v>1538</v>
      </c>
      <c r="L17" s="112" t="s">
        <v>1538</v>
      </c>
      <c r="M17" s="130" t="s">
        <v>1597</v>
      </c>
      <c r="N17" s="131" t="s">
        <v>1598</v>
      </c>
      <c r="O17" s="115" t="s">
        <v>1599</v>
      </c>
      <c r="P17" s="130" t="s">
        <v>40</v>
      </c>
      <c r="Q17" s="130" t="s">
        <v>22</v>
      </c>
      <c r="R17" s="65">
        <v>81312446800014</v>
      </c>
      <c r="S17" s="115"/>
      <c r="T17" s="130"/>
      <c r="U17" s="130"/>
      <c r="V17" s="130"/>
      <c r="W17" s="6"/>
      <c r="X17" s="102"/>
      <c r="Y17" s="141"/>
      <c r="Z17" s="103"/>
      <c r="AA17" s="103">
        <f t="shared" si="0"/>
        <v>0</v>
      </c>
      <c r="AB17" s="3"/>
      <c r="AC17" s="11"/>
      <c r="AD17" s="12"/>
      <c r="AE17" s="12"/>
      <c r="AF17" s="12"/>
      <c r="AG17" s="12">
        <f t="shared" si="2"/>
        <v>0</v>
      </c>
      <c r="AH17" s="13"/>
      <c r="AI17" s="13"/>
      <c r="AJ17" s="13">
        <v>0</v>
      </c>
      <c r="AK17" s="12"/>
      <c r="AL17" s="12">
        <v>910860</v>
      </c>
      <c r="AM17" s="12"/>
      <c r="AN17" s="14">
        <f t="shared" si="3"/>
        <v>910860</v>
      </c>
      <c r="AO17" s="15"/>
      <c r="AP17" s="16">
        <v>2015</v>
      </c>
      <c r="AQ17" s="16">
        <f t="shared" si="4"/>
        <v>2014</v>
      </c>
      <c r="AR17" s="16">
        <v>2015</v>
      </c>
      <c r="AS17" s="11"/>
      <c r="AT17" s="3"/>
      <c r="AU17" s="123" t="s">
        <v>75</v>
      </c>
      <c r="AV17" s="120">
        <v>410</v>
      </c>
      <c r="AW17" s="121"/>
      <c r="AX17" s="120">
        <v>32</v>
      </c>
      <c r="AY17" s="18"/>
      <c r="AZ17" s="18"/>
      <c r="BA17" s="18"/>
      <c r="BB17" s="3"/>
      <c r="BC17" s="20" t="s">
        <v>84</v>
      </c>
      <c r="BD17" s="20" t="s">
        <v>177</v>
      </c>
      <c r="BE17" s="20" t="s">
        <v>137</v>
      </c>
      <c r="BF17" s="20">
        <v>2021</v>
      </c>
      <c r="BG17" s="20"/>
      <c r="BH17" s="20"/>
      <c r="BI17" s="19" t="s">
        <v>94</v>
      </c>
      <c r="BJ17" s="42"/>
      <c r="BK17" s="117"/>
    </row>
    <row r="18" spans="2:63" x14ac:dyDescent="0.25">
      <c r="B18" s="70">
        <v>43978</v>
      </c>
      <c r="C18" s="71" t="s">
        <v>1724</v>
      </c>
      <c r="D18" s="71" t="s">
        <v>2064</v>
      </c>
      <c r="E18" s="6"/>
      <c r="F18" s="7">
        <v>77066</v>
      </c>
      <c r="G18" s="7">
        <f>IFERROR(VLOOKUP(F18,'Commune et code insee et postal'!A:D,2,FALSE),"")</f>
        <v>77320</v>
      </c>
      <c r="H18" s="8" t="str">
        <f t="shared" si="1"/>
        <v>77</v>
      </c>
      <c r="I18" s="9" t="str">
        <f>IFERROR(VLOOKUP(F18,'Commune et code insee et postal'!A:D,4,FALSE),"")</f>
        <v>CERNEUX</v>
      </c>
      <c r="J18" s="10"/>
      <c r="K18" s="112" t="s">
        <v>1539</v>
      </c>
      <c r="L18" s="112" t="s">
        <v>1539</v>
      </c>
      <c r="M18" s="130" t="s">
        <v>1600</v>
      </c>
      <c r="N18" s="131" t="s">
        <v>1601</v>
      </c>
      <c r="O18" s="115" t="s">
        <v>1602</v>
      </c>
      <c r="P18" s="130" t="s">
        <v>40</v>
      </c>
      <c r="Q18" s="130" t="s">
        <v>23</v>
      </c>
      <c r="R18" s="65">
        <v>48468762900010</v>
      </c>
      <c r="S18" s="115"/>
      <c r="T18" s="112" t="s">
        <v>1539</v>
      </c>
      <c r="U18" s="130" t="s">
        <v>1807</v>
      </c>
      <c r="V18" s="130" t="s">
        <v>1806</v>
      </c>
      <c r="W18" s="6"/>
      <c r="X18" s="102"/>
      <c r="Y18" s="141"/>
      <c r="Z18" s="103"/>
      <c r="AA18" s="103">
        <f t="shared" si="0"/>
        <v>0</v>
      </c>
      <c r="AB18" s="3"/>
      <c r="AC18" s="11"/>
      <c r="AD18" s="12"/>
      <c r="AE18" s="12"/>
      <c r="AF18" s="12"/>
      <c r="AG18" s="12">
        <f t="shared" si="2"/>
        <v>0</v>
      </c>
      <c r="AH18" s="13"/>
      <c r="AI18" s="13"/>
      <c r="AJ18" s="13">
        <v>600000</v>
      </c>
      <c r="AK18" s="12"/>
      <c r="AL18" s="12">
        <v>308256</v>
      </c>
      <c r="AM18" s="12"/>
      <c r="AN18" s="14">
        <f t="shared" si="3"/>
        <v>908256</v>
      </c>
      <c r="AO18" s="21">
        <v>43978</v>
      </c>
      <c r="AP18" s="206" t="s">
        <v>2066</v>
      </c>
      <c r="AQ18" s="206" t="s">
        <v>2067</v>
      </c>
      <c r="AR18" s="206" t="s">
        <v>2066</v>
      </c>
      <c r="AS18" s="11"/>
      <c r="AT18" s="3"/>
      <c r="AU18" s="123" t="s">
        <v>75</v>
      </c>
      <c r="AV18" s="120">
        <v>200</v>
      </c>
      <c r="AW18" s="120">
        <v>200</v>
      </c>
      <c r="AX18" s="120">
        <v>17.045999999999999</v>
      </c>
      <c r="AY18" s="18"/>
      <c r="AZ18" s="18"/>
      <c r="BA18" s="18"/>
      <c r="BB18" s="3"/>
      <c r="BC18" s="20" t="s">
        <v>86</v>
      </c>
      <c r="BD18" s="20"/>
      <c r="BE18" s="20" t="s">
        <v>138</v>
      </c>
      <c r="BF18" s="20">
        <v>2021</v>
      </c>
      <c r="BG18" s="20"/>
      <c r="BH18" s="20"/>
      <c r="BI18" s="19" t="s">
        <v>94</v>
      </c>
      <c r="BJ18" s="42"/>
      <c r="BK18" s="117" t="s">
        <v>2065</v>
      </c>
    </row>
    <row r="19" spans="2:63" x14ac:dyDescent="0.25">
      <c r="B19" s="70">
        <v>43879</v>
      </c>
      <c r="C19" s="71" t="s">
        <v>1724</v>
      </c>
      <c r="D19" s="71" t="s">
        <v>1738</v>
      </c>
      <c r="E19" s="6"/>
      <c r="F19" s="7">
        <v>77152</v>
      </c>
      <c r="G19" s="7">
        <f>IFERROR(VLOOKUP(F19,'Commune et code insee et postal'!A:D,2,FALSE),"")</f>
        <v>77190</v>
      </c>
      <c r="H19" s="8" t="str">
        <f t="shared" si="1"/>
        <v>77</v>
      </c>
      <c r="I19" s="9" t="str">
        <f>IFERROR(VLOOKUP(F19,'Commune et code insee et postal'!A:D,4,FALSE),"")</f>
        <v>DAMMARIE-LES-LYS</v>
      </c>
      <c r="J19" s="10"/>
      <c r="K19" s="112" t="s">
        <v>1540</v>
      </c>
      <c r="L19" s="112" t="s">
        <v>1540</v>
      </c>
      <c r="M19" s="130" t="s">
        <v>1603</v>
      </c>
      <c r="N19" s="131" t="s">
        <v>1604</v>
      </c>
      <c r="O19" s="115" t="s">
        <v>1605</v>
      </c>
      <c r="P19" s="130" t="s">
        <v>41</v>
      </c>
      <c r="Q19" s="133" t="s">
        <v>26</v>
      </c>
      <c r="R19" s="65">
        <v>81458625100013</v>
      </c>
      <c r="S19" s="122" t="s">
        <v>1789</v>
      </c>
      <c r="T19" s="130"/>
      <c r="U19" s="130" t="s">
        <v>1680</v>
      </c>
      <c r="V19" s="130"/>
      <c r="W19" s="6"/>
      <c r="X19" s="102"/>
      <c r="Y19" s="141"/>
      <c r="Z19" s="103"/>
      <c r="AA19" s="103">
        <f t="shared" si="0"/>
        <v>0</v>
      </c>
      <c r="AB19" s="3"/>
      <c r="AC19" s="11"/>
      <c r="AD19" s="12"/>
      <c r="AE19" s="12"/>
      <c r="AF19" s="12"/>
      <c r="AG19" s="12">
        <f t="shared" si="2"/>
        <v>0</v>
      </c>
      <c r="AH19" s="13"/>
      <c r="AI19" s="13">
        <v>8000983</v>
      </c>
      <c r="AJ19" s="13">
        <v>2000000</v>
      </c>
      <c r="AK19" s="12"/>
      <c r="AL19" s="12">
        <v>2000000</v>
      </c>
      <c r="AM19" s="12"/>
      <c r="AN19" s="14">
        <f t="shared" si="3"/>
        <v>4000000</v>
      </c>
      <c r="AO19" s="22">
        <v>42802</v>
      </c>
      <c r="AP19" s="16">
        <v>2017</v>
      </c>
      <c r="AQ19" s="16">
        <f t="shared" si="4"/>
        <v>2015</v>
      </c>
      <c r="AR19" s="16">
        <v>2016</v>
      </c>
      <c r="AS19" s="11"/>
      <c r="AT19" s="3"/>
      <c r="AU19" s="123" t="s">
        <v>75</v>
      </c>
      <c r="AV19" s="120">
        <v>300</v>
      </c>
      <c r="AW19" s="121"/>
      <c r="AX19" s="120">
        <v>28.02</v>
      </c>
      <c r="AY19" s="18"/>
      <c r="AZ19" s="18"/>
      <c r="BA19" s="18"/>
      <c r="BB19" s="3"/>
      <c r="BC19" s="20" t="s">
        <v>86</v>
      </c>
      <c r="BD19" s="20" t="s">
        <v>41</v>
      </c>
      <c r="BE19" s="20" t="s">
        <v>137</v>
      </c>
      <c r="BF19" s="20">
        <v>2022</v>
      </c>
      <c r="BG19" s="20"/>
      <c r="BH19" s="20"/>
      <c r="BI19" s="19" t="s">
        <v>94</v>
      </c>
      <c r="BJ19" s="42"/>
      <c r="BK19" s="117" t="s">
        <v>1739</v>
      </c>
    </row>
    <row r="20" spans="2:63" hidden="1" x14ac:dyDescent="0.25">
      <c r="B20" s="70">
        <v>43879</v>
      </c>
      <c r="C20" s="71" t="s">
        <v>1724</v>
      </c>
      <c r="D20" s="71" t="s">
        <v>1753</v>
      </c>
      <c r="E20" s="6"/>
      <c r="F20" s="7">
        <v>78545</v>
      </c>
      <c r="G20" s="7">
        <f>IFERROR(VLOOKUP(F20,'Commune et code insee et postal'!A:D,2,FALSE),"")</f>
        <v>78210</v>
      </c>
      <c r="H20" s="8" t="str">
        <f t="shared" si="1"/>
        <v>78</v>
      </c>
      <c r="I20" s="9" t="str">
        <f>IFERROR(VLOOKUP(F20,'Commune et code insee et postal'!A:D,4,FALSE),"")</f>
        <v>SAINT-CYR-L'ÉCOLE</v>
      </c>
      <c r="J20" s="10"/>
      <c r="K20" s="111" t="s">
        <v>1761</v>
      </c>
      <c r="L20" s="111" t="s">
        <v>1541</v>
      </c>
      <c r="M20" s="65" t="s">
        <v>1751</v>
      </c>
      <c r="N20" s="118" t="s">
        <v>1606</v>
      </c>
      <c r="O20" s="65" t="s">
        <v>1752</v>
      </c>
      <c r="P20" s="65" t="s">
        <v>27</v>
      </c>
      <c r="Q20" s="65" t="s">
        <v>168</v>
      </c>
      <c r="R20" s="65">
        <v>20008931600018</v>
      </c>
      <c r="S20" s="65"/>
      <c r="T20" s="65" t="s">
        <v>1750</v>
      </c>
      <c r="U20" s="65"/>
      <c r="V20" s="65" t="s">
        <v>1676</v>
      </c>
      <c r="W20" s="6"/>
      <c r="X20" s="102"/>
      <c r="Y20" s="141" t="s">
        <v>1890</v>
      </c>
      <c r="Z20" s="103"/>
      <c r="AA20" s="140" t="str">
        <f t="shared" si="0"/>
        <v>037804301000</v>
      </c>
      <c r="AB20" s="3"/>
      <c r="AC20" s="11"/>
      <c r="AD20" s="12"/>
      <c r="AE20" s="12"/>
      <c r="AF20" s="12"/>
      <c r="AG20" s="12">
        <f t="shared" si="2"/>
        <v>0</v>
      </c>
      <c r="AH20" s="13">
        <v>5116380</v>
      </c>
      <c r="AI20" s="13"/>
      <c r="AJ20" s="13">
        <v>0</v>
      </c>
      <c r="AK20" s="12"/>
      <c r="AL20" s="12">
        <v>148960</v>
      </c>
      <c r="AM20" s="12"/>
      <c r="AN20" s="14">
        <f t="shared" si="3"/>
        <v>148960</v>
      </c>
      <c r="AO20" s="21"/>
      <c r="AP20" s="16">
        <v>2019</v>
      </c>
      <c r="AQ20" s="16">
        <f t="shared" si="4"/>
        <v>2018</v>
      </c>
      <c r="AR20" s="16">
        <v>2019</v>
      </c>
      <c r="AS20" s="11"/>
      <c r="AT20" s="3"/>
      <c r="AU20" s="123" t="s">
        <v>75</v>
      </c>
      <c r="AV20" s="120">
        <v>67</v>
      </c>
      <c r="AW20" s="120">
        <v>152</v>
      </c>
      <c r="AX20" s="120">
        <v>6.1289999999999996</v>
      </c>
      <c r="AY20" s="18"/>
      <c r="AZ20" s="18"/>
      <c r="BA20" s="18"/>
      <c r="BB20" s="3"/>
      <c r="BC20" s="20" t="s">
        <v>114</v>
      </c>
      <c r="BD20" s="20"/>
      <c r="BE20" s="20" t="s">
        <v>137</v>
      </c>
      <c r="BF20" s="20">
        <v>1993</v>
      </c>
      <c r="BG20" s="119">
        <v>2019</v>
      </c>
      <c r="BI20" s="19" t="s">
        <v>21</v>
      </c>
      <c r="BJ20" s="42"/>
      <c r="BK20" s="117"/>
    </row>
    <row r="21" spans="2:63" x14ac:dyDescent="0.25">
      <c r="B21" s="70">
        <v>41729</v>
      </c>
      <c r="C21" s="71" t="s">
        <v>215</v>
      </c>
      <c r="D21" s="71" t="s">
        <v>216</v>
      </c>
      <c r="E21" s="6"/>
      <c r="F21" s="7">
        <v>78048</v>
      </c>
      <c r="G21" s="7">
        <f>IFERROR(VLOOKUP(F21,'Commune et code insee et postal'!A:D,2,FALSE),"")</f>
        <v>78550</v>
      </c>
      <c r="H21" s="8" t="str">
        <f t="shared" si="1"/>
        <v>78</v>
      </c>
      <c r="I21" s="9" t="str">
        <f>IFERROR(VLOOKUP(F21,'Commune et code insee et postal'!A:D,4,FALSE),"")</f>
        <v>BAZAINVILLE</v>
      </c>
      <c r="J21" s="10"/>
      <c r="K21" s="111" t="s">
        <v>1542</v>
      </c>
      <c r="L21" s="111" t="s">
        <v>1542</v>
      </c>
      <c r="M21" s="65"/>
      <c r="N21" s="65"/>
      <c r="O21" s="65"/>
      <c r="P21" s="65" t="s">
        <v>42</v>
      </c>
      <c r="Q21" s="65" t="s">
        <v>22</v>
      </c>
      <c r="R21" s="65">
        <v>31199983300057</v>
      </c>
      <c r="S21" s="65"/>
      <c r="T21" s="65" t="s">
        <v>1669</v>
      </c>
      <c r="U21" s="65" t="s">
        <v>1669</v>
      </c>
      <c r="V21" s="65" t="s">
        <v>1669</v>
      </c>
      <c r="W21" s="6"/>
      <c r="X21" s="102">
        <v>64824</v>
      </c>
      <c r="Y21" s="141"/>
      <c r="Z21" s="103"/>
      <c r="AA21" s="140">
        <f t="shared" si="0"/>
        <v>64824</v>
      </c>
      <c r="AB21" s="3"/>
      <c r="AC21" s="11"/>
      <c r="AD21" s="12"/>
      <c r="AE21" s="12"/>
      <c r="AF21" s="12"/>
      <c r="AG21" s="12">
        <f t="shared" si="2"/>
        <v>0</v>
      </c>
      <c r="AH21" s="13"/>
      <c r="AI21" s="13"/>
      <c r="AJ21" s="13">
        <v>0</v>
      </c>
      <c r="AK21" s="12"/>
      <c r="AL21" s="12">
        <v>0</v>
      </c>
      <c r="AM21" s="12"/>
      <c r="AN21" s="14">
        <f t="shared" si="3"/>
        <v>0</v>
      </c>
      <c r="AO21" s="21"/>
      <c r="AP21" s="16"/>
      <c r="AQ21" s="16"/>
      <c r="AR21" s="16"/>
      <c r="AS21" s="11"/>
      <c r="AT21" s="3"/>
      <c r="AU21" s="123" t="s">
        <v>1736</v>
      </c>
      <c r="AV21" s="120" t="s">
        <v>1790</v>
      </c>
      <c r="AW21" s="120" t="s">
        <v>1790</v>
      </c>
      <c r="AX21" s="126">
        <v>4.6734600000000004</v>
      </c>
      <c r="AY21" s="18"/>
      <c r="AZ21" s="18"/>
      <c r="BA21" s="18"/>
      <c r="BB21" s="3"/>
      <c r="BC21" s="20" t="s">
        <v>114</v>
      </c>
      <c r="BD21" s="20"/>
      <c r="BE21" s="20" t="s">
        <v>136</v>
      </c>
      <c r="BF21" s="20">
        <v>2007</v>
      </c>
      <c r="BG21" s="20"/>
      <c r="BH21" s="20"/>
      <c r="BI21" s="19" t="s">
        <v>21</v>
      </c>
      <c r="BJ21" s="42"/>
      <c r="BK21" s="117"/>
    </row>
    <row r="22" spans="2:63" x14ac:dyDescent="0.25">
      <c r="B22" s="70">
        <v>43906</v>
      </c>
      <c r="C22" s="71" t="s">
        <v>1724</v>
      </c>
      <c r="D22" s="71" t="s">
        <v>1902</v>
      </c>
      <c r="E22" s="6"/>
      <c r="F22" s="7">
        <v>78077</v>
      </c>
      <c r="G22" s="7">
        <f>IFERROR(VLOOKUP(F22,'Commune et code insee et postal'!A:D,2,FALSE),"")</f>
        <v>78125</v>
      </c>
      <c r="H22" s="8" t="str">
        <f t="shared" si="1"/>
        <v>78</v>
      </c>
      <c r="I22" s="9" t="str">
        <f>IFERROR(VLOOKUP(F22,'Commune et code insee et postal'!A:D,4,FALSE),"")</f>
        <v>LA BOISSIÈRE-ÉCOLE</v>
      </c>
      <c r="J22" s="10"/>
      <c r="K22" s="111" t="s">
        <v>1718</v>
      </c>
      <c r="L22" s="111" t="s">
        <v>1718</v>
      </c>
      <c r="M22" s="65" t="s">
        <v>1607</v>
      </c>
      <c r="N22" s="128" t="s">
        <v>2054</v>
      </c>
      <c r="O22" s="65" t="s">
        <v>1608</v>
      </c>
      <c r="P22" s="65" t="s">
        <v>39</v>
      </c>
      <c r="Q22" s="65" t="s">
        <v>55</v>
      </c>
      <c r="R22" s="65">
        <v>30303266800020</v>
      </c>
      <c r="S22" s="65"/>
      <c r="T22" s="65" t="s">
        <v>1670</v>
      </c>
      <c r="U22" s="65" t="s">
        <v>1681</v>
      </c>
      <c r="V22" s="65"/>
      <c r="W22" s="6"/>
      <c r="X22" s="102">
        <v>42976</v>
      </c>
      <c r="Y22" s="141"/>
      <c r="Z22" s="103"/>
      <c r="AA22" s="140">
        <f t="shared" si="0"/>
        <v>42976</v>
      </c>
      <c r="AB22" s="3"/>
      <c r="AC22" s="11"/>
      <c r="AD22" s="12"/>
      <c r="AE22" s="12"/>
      <c r="AF22" s="12"/>
      <c r="AG22" s="12">
        <f t="shared" si="2"/>
        <v>0</v>
      </c>
      <c r="AH22" s="13"/>
      <c r="AI22" s="13">
        <v>924880</v>
      </c>
      <c r="AJ22" s="13">
        <v>150000</v>
      </c>
      <c r="AK22" s="12"/>
      <c r="AL22" s="12">
        <v>711039</v>
      </c>
      <c r="AM22" s="12"/>
      <c r="AN22" s="14">
        <f t="shared" si="3"/>
        <v>861039</v>
      </c>
      <c r="AO22" s="21">
        <v>40430</v>
      </c>
      <c r="AP22" s="16">
        <v>2010</v>
      </c>
      <c r="AQ22" s="17" t="s">
        <v>1695</v>
      </c>
      <c r="AR22" s="17" t="s">
        <v>1695</v>
      </c>
      <c r="AS22" s="11"/>
      <c r="AT22" s="3"/>
      <c r="AU22" s="18" t="s">
        <v>75</v>
      </c>
      <c r="AV22" s="120" t="s">
        <v>1790</v>
      </c>
      <c r="AW22" s="120" t="s">
        <v>1790</v>
      </c>
      <c r="AX22" s="120">
        <v>5.12</v>
      </c>
      <c r="AY22" s="18" t="s">
        <v>1900</v>
      </c>
      <c r="AZ22" s="18"/>
      <c r="BA22" s="18"/>
      <c r="BB22" s="3"/>
      <c r="BC22" s="20" t="s">
        <v>83</v>
      </c>
      <c r="BD22" s="19"/>
      <c r="BE22" s="20" t="s">
        <v>136</v>
      </c>
      <c r="BF22" s="20">
        <v>2013</v>
      </c>
      <c r="BG22" s="20"/>
      <c r="BH22" s="20"/>
      <c r="BI22" s="19" t="s">
        <v>21</v>
      </c>
      <c r="BJ22" s="42"/>
      <c r="BK22" s="117" t="s">
        <v>1769</v>
      </c>
    </row>
    <row r="23" spans="2:63" s="99" customFormat="1" x14ac:dyDescent="0.25">
      <c r="B23" s="70">
        <v>43383</v>
      </c>
      <c r="C23" s="71" t="s">
        <v>214</v>
      </c>
      <c r="D23" s="71" t="s">
        <v>216</v>
      </c>
      <c r="E23" s="6"/>
      <c r="F23" s="7">
        <v>78269</v>
      </c>
      <c r="G23" s="7">
        <f>IFERROR(VLOOKUP(F23,'Commune et code insee et postal'!A:D,2,FALSE),"")</f>
        <v>78125</v>
      </c>
      <c r="H23" s="8" t="str">
        <f t="shared" si="1"/>
        <v>78</v>
      </c>
      <c r="I23" s="9" t="str">
        <f>IFERROR(VLOOKUP(F23,'Commune et code insee et postal'!A:D,4,FALSE),"")</f>
        <v>GAZERAN</v>
      </c>
      <c r="J23" s="10"/>
      <c r="K23" s="111" t="s">
        <v>1728</v>
      </c>
      <c r="L23" s="111" t="s">
        <v>1703</v>
      </c>
      <c r="M23" s="65" t="s">
        <v>1609</v>
      </c>
      <c r="N23" s="118" t="s">
        <v>1610</v>
      </c>
      <c r="O23" s="65"/>
      <c r="P23" s="65" t="s">
        <v>27</v>
      </c>
      <c r="Q23" s="65" t="s">
        <v>168</v>
      </c>
      <c r="R23" s="65">
        <v>25782563800014</v>
      </c>
      <c r="S23" s="65"/>
      <c r="T23" s="65"/>
      <c r="U23" s="65"/>
      <c r="V23" s="65"/>
      <c r="W23" s="6"/>
      <c r="X23" s="102"/>
      <c r="Y23" s="141" t="s">
        <v>1891</v>
      </c>
      <c r="Z23" s="103"/>
      <c r="AA23" s="140" t="str">
        <f t="shared" si="0"/>
        <v>037851701000</v>
      </c>
      <c r="AB23" s="3"/>
      <c r="AC23" s="11"/>
      <c r="AD23" s="12"/>
      <c r="AE23" s="12"/>
      <c r="AF23" s="12"/>
      <c r="AG23" s="12">
        <f t="shared" si="2"/>
        <v>0</v>
      </c>
      <c r="AH23" s="13">
        <v>3930000</v>
      </c>
      <c r="AI23" s="13"/>
      <c r="AJ23" s="13">
        <v>1002000</v>
      </c>
      <c r="AK23" s="12"/>
      <c r="AL23" s="12">
        <v>0</v>
      </c>
      <c r="AM23" s="12"/>
      <c r="AN23" s="14">
        <f t="shared" si="3"/>
        <v>1002000</v>
      </c>
      <c r="AO23" s="21">
        <v>43425</v>
      </c>
      <c r="AP23" s="16"/>
      <c r="AQ23" s="16">
        <f t="shared" si="4"/>
        <v>2017</v>
      </c>
      <c r="AR23" s="16">
        <v>2018</v>
      </c>
      <c r="AS23" s="11"/>
      <c r="AT23" s="3"/>
      <c r="AU23" s="18" t="s">
        <v>75</v>
      </c>
      <c r="AV23" s="120" t="s">
        <v>1790</v>
      </c>
      <c r="AW23" s="120" t="s">
        <v>1790</v>
      </c>
      <c r="AX23" s="120">
        <v>1.33</v>
      </c>
      <c r="AY23" s="18"/>
      <c r="AZ23" s="18"/>
      <c r="BA23" s="18"/>
      <c r="BB23" s="3"/>
      <c r="BC23" s="20" t="s">
        <v>114</v>
      </c>
      <c r="BD23" s="20" t="s">
        <v>177</v>
      </c>
      <c r="BE23" s="20" t="s">
        <v>136</v>
      </c>
      <c r="BF23" s="20">
        <v>2021</v>
      </c>
      <c r="BG23" s="20"/>
      <c r="BH23" s="20"/>
      <c r="BI23" s="19" t="s">
        <v>25</v>
      </c>
      <c r="BJ23" s="42"/>
      <c r="BK23" s="117" t="s">
        <v>1770</v>
      </c>
    </row>
    <row r="24" spans="2:63" x14ac:dyDescent="0.25">
      <c r="B24" s="70">
        <v>43648</v>
      </c>
      <c r="C24" s="71" t="s">
        <v>209</v>
      </c>
      <c r="D24" s="71" t="s">
        <v>210</v>
      </c>
      <c r="E24" s="6"/>
      <c r="F24" s="7">
        <v>78440</v>
      </c>
      <c r="G24" s="7">
        <f>IFERROR(VLOOKUP(F24,'Commune et code insee et postal'!A:D,2,FALSE),"")</f>
        <v>78130</v>
      </c>
      <c r="H24" s="8" t="str">
        <f t="shared" si="1"/>
        <v>78</v>
      </c>
      <c r="I24" s="9" t="str">
        <f>IFERROR(VLOOKUP(F24,'Commune et code insee et postal'!A:D,4,FALSE),"")</f>
        <v>LES MUREAUX</v>
      </c>
      <c r="J24" s="10"/>
      <c r="K24" s="112" t="s">
        <v>1707</v>
      </c>
      <c r="L24" s="112" t="s">
        <v>1755</v>
      </c>
      <c r="M24" s="130" t="s">
        <v>1611</v>
      </c>
      <c r="N24" s="131" t="s">
        <v>1612</v>
      </c>
      <c r="O24" s="115" t="s">
        <v>1613</v>
      </c>
      <c r="P24" s="130" t="s">
        <v>27</v>
      </c>
      <c r="Q24" s="130" t="s">
        <v>168</v>
      </c>
      <c r="R24" s="65">
        <v>25780113400012</v>
      </c>
      <c r="S24" s="115"/>
      <c r="T24" s="130"/>
      <c r="U24" s="130" t="s">
        <v>1682</v>
      </c>
      <c r="V24" s="130"/>
      <c r="W24" s="6"/>
      <c r="X24" s="102"/>
      <c r="Y24" s="141" t="s">
        <v>1892</v>
      </c>
      <c r="Z24" s="103"/>
      <c r="AA24" s="140" t="str">
        <f t="shared" si="0"/>
        <v>037844001000</v>
      </c>
      <c r="AB24" s="3"/>
      <c r="AC24" s="11"/>
      <c r="AD24" s="12"/>
      <c r="AE24" s="12"/>
      <c r="AF24" s="12"/>
      <c r="AG24" s="12">
        <f t="shared" si="2"/>
        <v>0</v>
      </c>
      <c r="AH24" s="13"/>
      <c r="AI24" s="13">
        <v>6814600</v>
      </c>
      <c r="AJ24" s="13">
        <v>1835463</v>
      </c>
      <c r="AK24" s="12"/>
      <c r="AL24" s="12">
        <v>0</v>
      </c>
      <c r="AM24" s="12"/>
      <c r="AN24" s="14">
        <f t="shared" si="3"/>
        <v>1835463</v>
      </c>
      <c r="AO24" s="21">
        <v>42194</v>
      </c>
      <c r="AP24" s="16"/>
      <c r="AQ24" s="16">
        <f t="shared" si="4"/>
        <v>2013</v>
      </c>
      <c r="AR24" s="16">
        <v>2014</v>
      </c>
      <c r="AS24" s="11"/>
      <c r="AT24" s="3"/>
      <c r="AU24" s="18" t="s">
        <v>76</v>
      </c>
      <c r="AV24" s="120">
        <v>65</v>
      </c>
      <c r="AW24" s="121"/>
      <c r="AX24" s="120">
        <v>4.09</v>
      </c>
      <c r="AY24" s="18"/>
      <c r="AZ24" s="18"/>
      <c r="BA24" s="18"/>
      <c r="BB24" s="3"/>
      <c r="BC24" s="20" t="s">
        <v>114</v>
      </c>
      <c r="BD24" s="20"/>
      <c r="BE24" s="20" t="s">
        <v>137</v>
      </c>
      <c r="BF24" s="20">
        <v>2019</v>
      </c>
      <c r="BG24" s="20"/>
      <c r="BH24" s="20"/>
      <c r="BI24" s="19" t="s">
        <v>21</v>
      </c>
      <c r="BJ24" s="42"/>
      <c r="BK24" s="117" t="s">
        <v>1765</v>
      </c>
    </row>
    <row r="25" spans="2:63" x14ac:dyDescent="0.25">
      <c r="B25" s="70">
        <v>42101</v>
      </c>
      <c r="C25" s="71" t="s">
        <v>215</v>
      </c>
      <c r="D25" s="71" t="s">
        <v>216</v>
      </c>
      <c r="E25" s="6"/>
      <c r="F25" s="7">
        <v>78551</v>
      </c>
      <c r="G25" s="7">
        <f>IFERROR(VLOOKUP(F25,'Commune et code insee et postal'!A:D,2,FALSE),"")</f>
        <v>78100</v>
      </c>
      <c r="H25" s="8" t="str">
        <f t="shared" si="1"/>
        <v>78</v>
      </c>
      <c r="I25" s="9" t="str">
        <f>IFERROR(VLOOKUP(F25,'Commune et code insee et postal'!A:D,4,FALSE),"")</f>
        <v>SAINT-GERMAIN-EN-LAYE</v>
      </c>
      <c r="J25" s="10"/>
      <c r="K25" s="111" t="s">
        <v>1716</v>
      </c>
      <c r="L25" s="111" t="s">
        <v>1543</v>
      </c>
      <c r="M25" s="65" t="s">
        <v>1614</v>
      </c>
      <c r="N25" s="118" t="s">
        <v>1615</v>
      </c>
      <c r="O25" s="65" t="s">
        <v>1616</v>
      </c>
      <c r="P25" s="130" t="s">
        <v>27</v>
      </c>
      <c r="Q25" s="65" t="s">
        <v>168</v>
      </c>
      <c r="R25" s="65">
        <v>25755000400077</v>
      </c>
      <c r="S25" s="65"/>
      <c r="T25" s="65" t="s">
        <v>1543</v>
      </c>
      <c r="U25" s="65"/>
      <c r="V25" s="65" t="s">
        <v>1675</v>
      </c>
      <c r="W25" s="6"/>
      <c r="X25" s="102">
        <v>15613</v>
      </c>
      <c r="Y25" s="141" t="s">
        <v>1893</v>
      </c>
      <c r="Z25" s="103"/>
      <c r="AA25" s="140">
        <f t="shared" si="0"/>
        <v>15613</v>
      </c>
      <c r="AB25" s="3"/>
      <c r="AC25" s="11"/>
      <c r="AD25" s="12"/>
      <c r="AE25" s="12"/>
      <c r="AF25" s="12"/>
      <c r="AG25" s="12">
        <f t="shared" si="2"/>
        <v>0</v>
      </c>
      <c r="AH25" s="13"/>
      <c r="AI25" s="13"/>
      <c r="AJ25" s="13"/>
      <c r="AK25" s="12"/>
      <c r="AL25" s="12"/>
      <c r="AM25" s="12"/>
      <c r="AN25" s="14">
        <f t="shared" si="3"/>
        <v>0</v>
      </c>
      <c r="AO25" s="21"/>
      <c r="AP25" s="16"/>
      <c r="AQ25" s="16"/>
      <c r="AR25" s="16"/>
      <c r="AS25" s="11"/>
      <c r="AT25" s="3"/>
      <c r="AU25" s="18" t="s">
        <v>75</v>
      </c>
      <c r="AV25" s="120" t="s">
        <v>1790</v>
      </c>
      <c r="AW25" s="120" t="s">
        <v>1790</v>
      </c>
      <c r="AX25" s="120">
        <f>254.4+158.9</f>
        <v>413.3</v>
      </c>
      <c r="AY25" s="18"/>
      <c r="AZ25" s="18"/>
      <c r="BA25" s="18"/>
      <c r="BB25" s="3"/>
      <c r="BC25" s="20" t="s">
        <v>114</v>
      </c>
      <c r="BD25" s="32"/>
      <c r="BE25" s="20" t="s">
        <v>136</v>
      </c>
      <c r="BF25" s="32">
        <v>1940</v>
      </c>
      <c r="BH25" s="32"/>
      <c r="BI25" s="19" t="s">
        <v>21</v>
      </c>
      <c r="BJ25" s="42"/>
      <c r="BK25" s="117"/>
    </row>
    <row r="26" spans="2:63" ht="29.05" x14ac:dyDescent="0.25">
      <c r="B26" s="70">
        <v>43878</v>
      </c>
      <c r="C26" s="71" t="s">
        <v>1724</v>
      </c>
      <c r="D26" s="114" t="s">
        <v>1726</v>
      </c>
      <c r="E26" s="6"/>
      <c r="F26" s="7">
        <v>78615</v>
      </c>
      <c r="G26" s="7">
        <f>IFERROR(VLOOKUP(F26,'Commune et code insee et postal'!A:D,2,FALSE),"")</f>
        <v>78850</v>
      </c>
      <c r="H26" s="8" t="str">
        <f t="shared" si="1"/>
        <v>78</v>
      </c>
      <c r="I26" s="9" t="str">
        <f>IFERROR(VLOOKUP(F26,'Commune et code insee et postal'!A:D,4,FALSE),"")</f>
        <v>THIVERVAL-GRIGNON</v>
      </c>
      <c r="J26" s="10"/>
      <c r="K26" s="111" t="s">
        <v>1704</v>
      </c>
      <c r="L26" s="111" t="s">
        <v>1754</v>
      </c>
      <c r="M26" s="65" t="s">
        <v>1617</v>
      </c>
      <c r="N26" s="118" t="s">
        <v>1618</v>
      </c>
      <c r="O26" s="65" t="s">
        <v>1619</v>
      </c>
      <c r="P26" s="65" t="s">
        <v>39</v>
      </c>
      <c r="Q26" s="65" t="s">
        <v>1706</v>
      </c>
      <c r="R26" s="65">
        <v>13000285000019</v>
      </c>
      <c r="S26" s="118" t="s">
        <v>1725</v>
      </c>
      <c r="T26" s="65" t="s">
        <v>1671</v>
      </c>
      <c r="U26" s="65" t="s">
        <v>1683</v>
      </c>
      <c r="V26" s="65" t="s">
        <v>1689</v>
      </c>
      <c r="W26" s="6"/>
      <c r="X26" s="102">
        <v>42988</v>
      </c>
      <c r="Y26" s="141"/>
      <c r="Z26" s="103"/>
      <c r="AA26" s="140">
        <f t="shared" si="0"/>
        <v>42988</v>
      </c>
      <c r="AB26" s="3"/>
      <c r="AC26" s="11"/>
      <c r="AD26" s="12"/>
      <c r="AE26" s="12"/>
      <c r="AF26" s="12"/>
      <c r="AG26" s="12">
        <f t="shared" si="2"/>
        <v>0</v>
      </c>
      <c r="AH26" s="13">
        <v>300000</v>
      </c>
      <c r="AI26" s="13"/>
      <c r="AJ26" s="13">
        <v>200000</v>
      </c>
      <c r="AK26" s="12"/>
      <c r="AL26" s="12">
        <v>907000</v>
      </c>
      <c r="AM26" s="12"/>
      <c r="AN26" s="14">
        <f t="shared" si="3"/>
        <v>1107000</v>
      </c>
      <c r="AO26" s="21">
        <v>43607</v>
      </c>
      <c r="AP26" s="16">
        <v>2019</v>
      </c>
      <c r="AQ26" s="16">
        <f t="shared" si="4"/>
        <v>2018</v>
      </c>
      <c r="AR26" s="16">
        <v>2019</v>
      </c>
      <c r="AS26" s="11" t="s">
        <v>1697</v>
      </c>
      <c r="AT26" s="3"/>
      <c r="AU26" s="116" t="s">
        <v>1736</v>
      </c>
      <c r="AV26" s="120" t="s">
        <v>1790</v>
      </c>
      <c r="AW26" s="120" t="s">
        <v>1790</v>
      </c>
      <c r="AX26" s="120">
        <f>12000*0.6*0.0097</f>
        <v>69.84</v>
      </c>
      <c r="AY26" s="18" t="s">
        <v>1900</v>
      </c>
      <c r="AZ26" s="18"/>
      <c r="BA26" s="18"/>
      <c r="BB26" s="3"/>
      <c r="BC26" s="32" t="s">
        <v>82</v>
      </c>
      <c r="BD26" s="32"/>
      <c r="BE26" s="32" t="s">
        <v>135</v>
      </c>
      <c r="BF26" s="32">
        <v>2021</v>
      </c>
      <c r="BH26" s="32"/>
      <c r="BI26" s="19" t="s">
        <v>94</v>
      </c>
      <c r="BJ26" s="42"/>
      <c r="BK26" s="117" t="s">
        <v>1771</v>
      </c>
    </row>
    <row r="27" spans="2:63" ht="29.05" x14ac:dyDescent="0.25">
      <c r="B27" s="70">
        <v>43196</v>
      </c>
      <c r="C27" s="71" t="s">
        <v>205</v>
      </c>
      <c r="D27" s="71" t="s">
        <v>217</v>
      </c>
      <c r="E27" s="6"/>
      <c r="F27" s="7">
        <v>78616</v>
      </c>
      <c r="G27" s="7">
        <f>IFERROR(VLOOKUP(F27,'Commune et code insee et postal'!A:D,2,FALSE),"")</f>
        <v>78770</v>
      </c>
      <c r="H27" s="8" t="str">
        <f t="shared" si="1"/>
        <v>78</v>
      </c>
      <c r="I27" s="9" t="str">
        <f>IFERROR(VLOOKUP(F27,'Commune et code insee et postal'!A:D,4,FALSE),"")</f>
        <v>THOIRY</v>
      </c>
      <c r="J27" s="10"/>
      <c r="K27" s="112" t="s">
        <v>1544</v>
      </c>
      <c r="L27" s="112" t="s">
        <v>1544</v>
      </c>
      <c r="M27" s="130" t="s">
        <v>1620</v>
      </c>
      <c r="N27" s="131" t="s">
        <v>2056</v>
      </c>
      <c r="O27" s="115" t="s">
        <v>1621</v>
      </c>
      <c r="P27" s="130" t="s">
        <v>41</v>
      </c>
      <c r="Q27" s="130" t="s">
        <v>22</v>
      </c>
      <c r="R27" s="65">
        <v>80959380900019</v>
      </c>
      <c r="S27" s="115"/>
      <c r="T27" s="130" t="s">
        <v>1672</v>
      </c>
      <c r="U27" s="130" t="s">
        <v>1683</v>
      </c>
      <c r="V27" s="130"/>
      <c r="W27" s="6"/>
      <c r="X27" s="102">
        <v>59831</v>
      </c>
      <c r="Y27" s="141"/>
      <c r="Z27" s="103"/>
      <c r="AA27" s="140">
        <f t="shared" si="0"/>
        <v>59831</v>
      </c>
      <c r="AB27" s="3"/>
      <c r="AC27" s="11"/>
      <c r="AD27" s="12">
        <v>5600</v>
      </c>
      <c r="AE27" s="12">
        <v>4200</v>
      </c>
      <c r="AG27" s="12">
        <f t="shared" si="2"/>
        <v>9800</v>
      </c>
      <c r="AH27" s="13"/>
      <c r="AI27" s="13">
        <v>4696000</v>
      </c>
      <c r="AJ27" s="13">
        <v>1160000</v>
      </c>
      <c r="AK27" s="12"/>
      <c r="AL27" s="12">
        <v>905271</v>
      </c>
      <c r="AM27" s="12"/>
      <c r="AN27" s="14">
        <f t="shared" si="3"/>
        <v>2065271</v>
      </c>
      <c r="AO27" s="21">
        <v>42317</v>
      </c>
      <c r="AP27" s="16">
        <v>2015</v>
      </c>
      <c r="AQ27" s="16">
        <f t="shared" si="4"/>
        <v>2014</v>
      </c>
      <c r="AR27" s="16">
        <v>2015</v>
      </c>
      <c r="AS27" s="11"/>
      <c r="AT27" s="3"/>
      <c r="AU27" s="116" t="s">
        <v>1736</v>
      </c>
      <c r="AV27" s="120">
        <v>110</v>
      </c>
      <c r="AW27" s="121"/>
      <c r="AX27" s="120">
        <v>10.1</v>
      </c>
      <c r="AY27" s="18"/>
      <c r="AZ27" s="18"/>
      <c r="BA27" s="18"/>
      <c r="BB27" s="3"/>
      <c r="BC27" s="32" t="s">
        <v>87</v>
      </c>
      <c r="BD27" s="32" t="s">
        <v>28</v>
      </c>
      <c r="BE27" s="20" t="s">
        <v>137</v>
      </c>
      <c r="BF27" s="32">
        <v>2018</v>
      </c>
      <c r="BH27" s="32"/>
      <c r="BI27" s="19" t="s">
        <v>21</v>
      </c>
      <c r="BJ27" s="42"/>
      <c r="BK27" s="117" t="s">
        <v>1772</v>
      </c>
    </row>
    <row r="28" spans="2:63" x14ac:dyDescent="0.25">
      <c r="B28" s="70">
        <v>42101</v>
      </c>
      <c r="C28" s="71" t="s">
        <v>215</v>
      </c>
      <c r="D28" s="71" t="s">
        <v>216</v>
      </c>
      <c r="E28" s="6"/>
      <c r="F28" s="7">
        <v>78624</v>
      </c>
      <c r="G28" s="7">
        <f>IFERROR(VLOOKUP(F28,'Commune et code insee et postal'!A:D,2,FALSE),"")</f>
        <v>78510</v>
      </c>
      <c r="H28" s="8" t="str">
        <f t="shared" si="1"/>
        <v>78</v>
      </c>
      <c r="I28" s="9" t="str">
        <f>IFERROR(VLOOKUP(F28,'Commune et code insee et postal'!A:D,4,FALSE),"")</f>
        <v>TRIEL-SUR-SEINE</v>
      </c>
      <c r="J28" s="10"/>
      <c r="K28" s="111" t="s">
        <v>1715</v>
      </c>
      <c r="L28" s="111" t="s">
        <v>1545</v>
      </c>
      <c r="M28" s="65" t="s">
        <v>1614</v>
      </c>
      <c r="N28" s="118" t="s">
        <v>1615</v>
      </c>
      <c r="O28" s="65" t="s">
        <v>1616</v>
      </c>
      <c r="P28" s="130" t="s">
        <v>27</v>
      </c>
      <c r="Q28" s="65" t="s">
        <v>168</v>
      </c>
      <c r="R28" s="65">
        <v>25755000400077</v>
      </c>
      <c r="S28" s="65"/>
      <c r="T28" s="65" t="s">
        <v>1545</v>
      </c>
      <c r="U28" s="65"/>
      <c r="V28" s="65"/>
      <c r="W28" s="6"/>
      <c r="X28" s="102">
        <v>86448</v>
      </c>
      <c r="Y28" s="141" t="s">
        <v>1894</v>
      </c>
      <c r="Z28" s="103"/>
      <c r="AA28" s="140">
        <f t="shared" si="0"/>
        <v>86448</v>
      </c>
      <c r="AB28" s="3"/>
      <c r="AC28" s="11"/>
      <c r="AD28" s="12"/>
      <c r="AE28" s="12"/>
      <c r="AG28" s="12">
        <f t="shared" si="2"/>
        <v>0</v>
      </c>
      <c r="AH28" s="13"/>
      <c r="AI28" s="13"/>
      <c r="AJ28" s="13">
        <v>0</v>
      </c>
      <c r="AK28" s="12"/>
      <c r="AL28" s="12">
        <v>0</v>
      </c>
      <c r="AM28" s="12"/>
      <c r="AN28" s="14">
        <f t="shared" si="3"/>
        <v>0</v>
      </c>
      <c r="AO28" s="21"/>
      <c r="AP28" s="16"/>
      <c r="AQ28" s="16"/>
      <c r="AR28" s="16"/>
      <c r="AS28" s="11"/>
      <c r="AT28" s="3"/>
      <c r="AU28" s="18" t="s">
        <v>75</v>
      </c>
      <c r="AV28" s="120" t="s">
        <v>1790</v>
      </c>
      <c r="AW28" s="120" t="s">
        <v>1790</v>
      </c>
      <c r="AX28" s="120">
        <f>8.2+56.4</f>
        <v>64.599999999999994</v>
      </c>
      <c r="AY28" s="18"/>
      <c r="AZ28" s="18"/>
      <c r="BA28" s="18"/>
      <c r="BB28" s="3"/>
      <c r="BC28" s="20" t="s">
        <v>114</v>
      </c>
      <c r="BD28" s="32"/>
      <c r="BE28" s="20" t="s">
        <v>136</v>
      </c>
      <c r="BF28" s="32">
        <v>2013</v>
      </c>
      <c r="BH28" s="32"/>
      <c r="BI28" s="19" t="s">
        <v>21</v>
      </c>
      <c r="BJ28" s="42"/>
      <c r="BK28" s="117"/>
    </row>
    <row r="29" spans="2:63" ht="29.05" x14ac:dyDescent="0.25">
      <c r="B29" s="70">
        <v>43976</v>
      </c>
      <c r="C29" s="71" t="s">
        <v>1724</v>
      </c>
      <c r="D29" s="71" t="s">
        <v>2059</v>
      </c>
      <c r="E29" s="6"/>
      <c r="F29" s="7">
        <v>78683</v>
      </c>
      <c r="G29" s="7">
        <f>IFERROR(VLOOKUP(F29,'Commune et code insee et postal'!A:D,2,FALSE),"")</f>
        <v>78640</v>
      </c>
      <c r="H29" s="8" t="str">
        <f t="shared" si="1"/>
        <v>78</v>
      </c>
      <c r="I29" s="9" t="str">
        <f>IFERROR(VLOOKUP(F29,'Commune et code insee et postal'!A:D,4,FALSE),"")</f>
        <v>VILLIERS-SAINT-FRÉDERIC</v>
      </c>
      <c r="J29" s="10"/>
      <c r="K29" s="112" t="s">
        <v>1784</v>
      </c>
      <c r="L29" s="112" t="s">
        <v>1546</v>
      </c>
      <c r="M29" s="130" t="s">
        <v>1622</v>
      </c>
      <c r="N29" s="131" t="s">
        <v>1623</v>
      </c>
      <c r="O29" s="115" t="s">
        <v>1624</v>
      </c>
      <c r="P29" s="130" t="s">
        <v>27</v>
      </c>
      <c r="Q29" s="130" t="s">
        <v>168</v>
      </c>
      <c r="R29" s="65">
        <v>25780114200023</v>
      </c>
      <c r="S29" s="115"/>
      <c r="T29" s="130"/>
      <c r="U29" s="130"/>
      <c r="V29" s="130"/>
      <c r="W29" s="6"/>
      <c r="X29" s="102"/>
      <c r="Y29" s="141" t="s">
        <v>1895</v>
      </c>
      <c r="Z29" s="103"/>
      <c r="AA29" s="140" t="str">
        <f t="shared" si="0"/>
        <v>037868301000</v>
      </c>
      <c r="AB29" s="3"/>
      <c r="AC29" s="11"/>
      <c r="AD29" s="12"/>
      <c r="AE29" s="12"/>
      <c r="AG29" s="12">
        <f t="shared" si="2"/>
        <v>0</v>
      </c>
      <c r="AH29" s="13">
        <v>3700000</v>
      </c>
      <c r="AI29" s="13"/>
      <c r="AJ29" s="13">
        <v>1117000</v>
      </c>
      <c r="AK29" s="12"/>
      <c r="AL29" s="12">
        <v>83000</v>
      </c>
      <c r="AM29" s="12"/>
      <c r="AN29" s="14">
        <f t="shared" si="3"/>
        <v>1200000</v>
      </c>
      <c r="AO29" s="21">
        <v>43285</v>
      </c>
      <c r="AP29" s="16">
        <v>2018</v>
      </c>
      <c r="AQ29" s="16">
        <f t="shared" si="4"/>
        <v>2017</v>
      </c>
      <c r="AR29" s="16">
        <v>2018</v>
      </c>
      <c r="AS29" s="11"/>
      <c r="AT29" s="3"/>
      <c r="AU29" s="116" t="s">
        <v>1736</v>
      </c>
      <c r="AV29" s="120"/>
      <c r="AW29" s="121"/>
      <c r="AX29" s="120">
        <v>3.5</v>
      </c>
      <c r="AY29" s="18"/>
      <c r="AZ29" s="18"/>
      <c r="BA29" s="18"/>
      <c r="BB29" s="3"/>
      <c r="BC29" s="20" t="s">
        <v>114</v>
      </c>
      <c r="BD29" s="32"/>
      <c r="BE29" s="20" t="s">
        <v>137</v>
      </c>
      <c r="BF29" s="32">
        <v>2022</v>
      </c>
      <c r="BH29" s="32"/>
      <c r="BI29" s="32" t="s">
        <v>25</v>
      </c>
      <c r="BJ29" s="42"/>
      <c r="BK29" s="117" t="s">
        <v>1773</v>
      </c>
    </row>
    <row r="30" spans="2:63" x14ac:dyDescent="0.25">
      <c r="B30" s="70">
        <v>42101</v>
      </c>
      <c r="C30" s="71" t="s">
        <v>215</v>
      </c>
      <c r="D30" s="71" t="s">
        <v>216</v>
      </c>
      <c r="E30" s="6"/>
      <c r="F30" s="7">
        <v>91174</v>
      </c>
      <c r="G30" s="7">
        <f>IFERROR(VLOOKUP(F30,'Commune et code insee et postal'!A:D,2,FALSE),"")</f>
        <v>91100</v>
      </c>
      <c r="H30" s="8" t="str">
        <f t="shared" si="1"/>
        <v>91</v>
      </c>
      <c r="I30" s="9" t="str">
        <f>IFERROR(VLOOKUP(F30,'Commune et code insee et postal'!A:D,4,FALSE),"")</f>
        <v>CORBEIL-ESSONNES</v>
      </c>
      <c r="J30" s="10"/>
      <c r="K30" s="111" t="s">
        <v>1709</v>
      </c>
      <c r="L30" s="111" t="s">
        <v>1756</v>
      </c>
      <c r="M30" s="65" t="s">
        <v>1625</v>
      </c>
      <c r="N30" s="118" t="s">
        <v>1626</v>
      </c>
      <c r="O30" s="65" t="s">
        <v>1627</v>
      </c>
      <c r="P30" s="130" t="s">
        <v>27</v>
      </c>
      <c r="Q30" s="65" t="s">
        <v>168</v>
      </c>
      <c r="R30" s="65">
        <v>20007290800011</v>
      </c>
      <c r="S30" s="65"/>
      <c r="T30" s="65" t="s">
        <v>1673</v>
      </c>
      <c r="U30" s="65"/>
      <c r="V30" s="65"/>
      <c r="W30" s="6"/>
      <c r="X30" s="102">
        <v>65288</v>
      </c>
      <c r="Y30" s="141" t="s">
        <v>1896</v>
      </c>
      <c r="Z30" s="103"/>
      <c r="AA30" s="103">
        <f t="shared" si="0"/>
        <v>65288</v>
      </c>
      <c r="AB30" s="3"/>
      <c r="AC30" s="11"/>
      <c r="AD30" s="12"/>
      <c r="AE30" s="12"/>
      <c r="AG30" s="12">
        <f t="shared" si="2"/>
        <v>0</v>
      </c>
      <c r="AH30" s="13"/>
      <c r="AI30" s="13"/>
      <c r="AJ30" s="13">
        <v>0</v>
      </c>
      <c r="AK30" s="12"/>
      <c r="AL30" s="12">
        <v>0</v>
      </c>
      <c r="AM30" s="12"/>
      <c r="AN30" s="14">
        <f t="shared" si="3"/>
        <v>0</v>
      </c>
      <c r="AO30" s="21"/>
      <c r="AP30" s="16"/>
      <c r="AQ30" s="16"/>
      <c r="AR30" s="16"/>
      <c r="AS30" s="11"/>
      <c r="AT30" s="3"/>
      <c r="AU30" s="18" t="s">
        <v>75</v>
      </c>
      <c r="AV30" s="120" t="s">
        <v>1790</v>
      </c>
      <c r="AW30" s="120" t="s">
        <v>1790</v>
      </c>
      <c r="AX30" s="126">
        <f>1.388*600*0.55*0.0097</f>
        <v>4.4429880000000006</v>
      </c>
      <c r="AY30" s="18"/>
      <c r="AZ30" s="18"/>
      <c r="BA30" s="18"/>
      <c r="BB30" s="3"/>
      <c r="BC30" s="20" t="s">
        <v>114</v>
      </c>
      <c r="BD30" s="32"/>
      <c r="BE30" s="20" t="s">
        <v>136</v>
      </c>
      <c r="BF30" s="32">
        <v>2010</v>
      </c>
      <c r="BG30" s="32">
        <v>2021</v>
      </c>
      <c r="BH30" s="32"/>
      <c r="BI30" s="19" t="s">
        <v>21</v>
      </c>
      <c r="BJ30" s="42"/>
      <c r="BK30" s="117" t="s">
        <v>1758</v>
      </c>
    </row>
    <row r="31" spans="2:63" x14ac:dyDescent="0.25">
      <c r="B31" s="70">
        <v>43196</v>
      </c>
      <c r="C31" s="71" t="s">
        <v>205</v>
      </c>
      <c r="D31" s="71" t="s">
        <v>222</v>
      </c>
      <c r="E31" s="6"/>
      <c r="F31" s="7">
        <v>91204</v>
      </c>
      <c r="G31" s="7">
        <f>IFERROR(VLOOKUP(F31,'Commune et code insee et postal'!A:D,2,FALSE),"")</f>
        <v>91540</v>
      </c>
      <c r="H31" s="8" t="str">
        <f t="shared" si="1"/>
        <v>91</v>
      </c>
      <c r="I31" s="9" t="str">
        <f>IFERROR(VLOOKUP(F31,'Commune et code insee et postal'!A:D,4,FALSE),"")</f>
        <v>ÉCHARCON</v>
      </c>
      <c r="J31" s="10"/>
      <c r="K31" s="112" t="s">
        <v>1785</v>
      </c>
      <c r="L31" s="112" t="s">
        <v>1547</v>
      </c>
      <c r="M31" s="130" t="s">
        <v>1628</v>
      </c>
      <c r="N31" s="131" t="s">
        <v>1629</v>
      </c>
      <c r="O31" s="115" t="s">
        <v>1630</v>
      </c>
      <c r="P31" s="130" t="s">
        <v>40</v>
      </c>
      <c r="Q31" s="65" t="s">
        <v>48</v>
      </c>
      <c r="R31" s="65">
        <v>33198464100034</v>
      </c>
      <c r="S31" s="115"/>
      <c r="T31" s="130"/>
      <c r="U31" s="130"/>
      <c r="V31" s="130"/>
      <c r="W31" s="6"/>
      <c r="X31" s="102"/>
      <c r="Y31" s="141"/>
      <c r="Z31" s="103"/>
      <c r="AA31" s="103">
        <f t="shared" si="0"/>
        <v>0</v>
      </c>
      <c r="AB31" s="3"/>
      <c r="AC31" s="11"/>
      <c r="AD31" s="12"/>
      <c r="AE31" s="12">
        <v>8067.5</v>
      </c>
      <c r="AG31" s="12">
        <f t="shared" si="2"/>
        <v>8067.5</v>
      </c>
      <c r="AH31" s="13">
        <v>12331436</v>
      </c>
      <c r="AI31" s="13"/>
      <c r="AJ31" s="13"/>
      <c r="AK31" s="12"/>
      <c r="AL31" s="12"/>
      <c r="AM31" s="12"/>
      <c r="AN31" s="14">
        <f t="shared" si="3"/>
        <v>0</v>
      </c>
      <c r="AO31" s="21"/>
      <c r="AP31" s="16"/>
      <c r="AQ31" s="16"/>
      <c r="AR31" s="16"/>
      <c r="AS31" s="11"/>
      <c r="AT31" s="3"/>
      <c r="AU31" s="18" t="s">
        <v>75</v>
      </c>
      <c r="AV31" s="120">
        <v>190</v>
      </c>
      <c r="AW31" s="120">
        <v>775</v>
      </c>
      <c r="AX31" s="120">
        <v>16</v>
      </c>
      <c r="AY31" s="18"/>
      <c r="AZ31" s="18"/>
      <c r="BA31" s="18"/>
      <c r="BB31" s="3"/>
      <c r="BC31" s="20" t="s">
        <v>84</v>
      </c>
      <c r="BD31" s="32"/>
      <c r="BE31" s="20" t="s">
        <v>137</v>
      </c>
      <c r="BF31" s="33">
        <v>2023</v>
      </c>
      <c r="BG31" s="33"/>
      <c r="BH31" s="32"/>
      <c r="BI31" s="32" t="s">
        <v>94</v>
      </c>
      <c r="BJ31" s="42"/>
      <c r="BK31" s="117" t="s">
        <v>1774</v>
      </c>
    </row>
    <row r="32" spans="2:63" x14ac:dyDescent="0.25">
      <c r="B32" s="70">
        <v>42430</v>
      </c>
      <c r="C32" s="71" t="s">
        <v>205</v>
      </c>
      <c r="D32" s="71" t="s">
        <v>218</v>
      </c>
      <c r="E32" s="6"/>
      <c r="F32" s="7">
        <v>91223</v>
      </c>
      <c r="G32" s="7">
        <f>IFERROR(VLOOKUP(F32,'Commune et code insee et postal'!A:D,2,FALSE),"")</f>
        <v>91150</v>
      </c>
      <c r="H32" s="8" t="str">
        <f t="shared" si="1"/>
        <v>91</v>
      </c>
      <c r="I32" s="9" t="str">
        <f>IFERROR(VLOOKUP(F32,'Commune et code insee et postal'!A:D,4,FALSE),"")</f>
        <v>ÉTAMPES</v>
      </c>
      <c r="J32" s="10"/>
      <c r="K32" s="111" t="s">
        <v>1548</v>
      </c>
      <c r="L32" s="111" t="s">
        <v>1548</v>
      </c>
      <c r="M32" s="65" t="s">
        <v>1631</v>
      </c>
      <c r="N32" s="134" t="s">
        <v>2055</v>
      </c>
      <c r="O32" s="65" t="s">
        <v>1632</v>
      </c>
      <c r="P32" s="130" t="s">
        <v>40</v>
      </c>
      <c r="Q32" s="65" t="s">
        <v>1701</v>
      </c>
      <c r="R32" s="65">
        <v>47993920900033</v>
      </c>
      <c r="S32" s="65"/>
      <c r="T32" s="65" t="s">
        <v>1548</v>
      </c>
      <c r="U32" s="65"/>
      <c r="V32" s="65"/>
      <c r="W32" s="6"/>
      <c r="X32" s="102">
        <v>56683</v>
      </c>
      <c r="Y32" s="141"/>
      <c r="Z32" s="103"/>
      <c r="AA32" s="103">
        <f t="shared" si="0"/>
        <v>56683</v>
      </c>
      <c r="AB32" s="3"/>
      <c r="AC32" s="11"/>
      <c r="AD32" s="12"/>
      <c r="AE32" s="12"/>
      <c r="AF32" s="12"/>
      <c r="AG32" s="12">
        <f t="shared" si="2"/>
        <v>0</v>
      </c>
      <c r="AH32" s="13"/>
      <c r="AI32" s="13"/>
      <c r="AJ32" s="13">
        <v>0</v>
      </c>
      <c r="AK32" s="12"/>
      <c r="AL32" s="12">
        <v>1499476</v>
      </c>
      <c r="AM32" s="12"/>
      <c r="AN32" s="14">
        <f t="shared" si="3"/>
        <v>1499476</v>
      </c>
      <c r="AO32" s="21"/>
      <c r="AP32" s="16">
        <v>2011</v>
      </c>
      <c r="AQ32" s="16">
        <f t="shared" si="4"/>
        <v>2011</v>
      </c>
      <c r="AR32" s="16">
        <v>2012</v>
      </c>
      <c r="AS32" s="11"/>
      <c r="AT32" s="3"/>
      <c r="AU32" s="18" t="s">
        <v>75</v>
      </c>
      <c r="AV32" s="120" t="s">
        <v>1790</v>
      </c>
      <c r="AW32" s="120" t="s">
        <v>1790</v>
      </c>
      <c r="AX32" s="120">
        <v>42.09</v>
      </c>
      <c r="AY32" s="18" t="s">
        <v>1900</v>
      </c>
      <c r="AZ32" s="18"/>
      <c r="BA32" s="18"/>
      <c r="BB32" s="3"/>
      <c r="BC32" s="20" t="s">
        <v>84</v>
      </c>
      <c r="BD32" s="32" t="s">
        <v>177</v>
      </c>
      <c r="BE32" s="20" t="s">
        <v>136</v>
      </c>
      <c r="BF32" s="32">
        <v>2013</v>
      </c>
      <c r="BH32" s="32"/>
      <c r="BI32" s="19" t="s">
        <v>21</v>
      </c>
      <c r="BJ32" s="42"/>
      <c r="BK32" s="117" t="s">
        <v>1775</v>
      </c>
    </row>
    <row r="33" spans="2:63" x14ac:dyDescent="0.25">
      <c r="B33" s="70">
        <v>42101</v>
      </c>
      <c r="C33" s="71" t="s">
        <v>215</v>
      </c>
      <c r="D33" s="71" t="s">
        <v>216</v>
      </c>
      <c r="E33" s="6"/>
      <c r="F33" s="7">
        <v>91228</v>
      </c>
      <c r="G33" s="7">
        <f>IFERROR(VLOOKUP(F33,'Commune et code insee et postal'!A:D,2,FALSE),"")</f>
        <v>91000</v>
      </c>
      <c r="H33" s="8" t="str">
        <f t="shared" si="1"/>
        <v>91</v>
      </c>
      <c r="I33" s="9" t="str">
        <f>IFERROR(VLOOKUP(F33,'Commune et code insee et postal'!A:D,4,FALSE),"")</f>
        <v>ÉVRY</v>
      </c>
      <c r="J33" s="10"/>
      <c r="K33" s="111" t="s">
        <v>1719</v>
      </c>
      <c r="L33" s="111" t="s">
        <v>1708</v>
      </c>
      <c r="M33" s="65" t="s">
        <v>1625</v>
      </c>
      <c r="N33" s="118" t="s">
        <v>1626</v>
      </c>
      <c r="O33" s="65"/>
      <c r="P33" s="130" t="s">
        <v>27</v>
      </c>
      <c r="Q33" s="65" t="s">
        <v>168</v>
      </c>
      <c r="R33" s="65">
        <v>20007290800011</v>
      </c>
      <c r="S33" s="65"/>
      <c r="T33" s="65" t="s">
        <v>1673</v>
      </c>
      <c r="U33" s="65"/>
      <c r="V33" s="65"/>
      <c r="W33" s="6"/>
      <c r="X33" s="102">
        <v>15217</v>
      </c>
      <c r="Y33" s="141"/>
      <c r="Z33" s="103"/>
      <c r="AA33" s="103">
        <f t="shared" si="0"/>
        <v>15217</v>
      </c>
      <c r="AB33" s="3"/>
      <c r="AC33" s="11"/>
      <c r="AD33" s="12"/>
      <c r="AE33" s="12"/>
      <c r="AF33" s="12"/>
      <c r="AG33" s="12">
        <f t="shared" si="2"/>
        <v>0</v>
      </c>
      <c r="AH33" s="13">
        <v>765000</v>
      </c>
      <c r="AI33" s="13"/>
      <c r="AJ33" s="13">
        <v>0</v>
      </c>
      <c r="AK33" s="12"/>
      <c r="AL33" s="12">
        <v>0</v>
      </c>
      <c r="AM33" s="12"/>
      <c r="AN33" s="14">
        <f t="shared" si="3"/>
        <v>0</v>
      </c>
      <c r="AO33" s="21"/>
      <c r="AP33" s="16"/>
      <c r="AQ33" s="16"/>
      <c r="AR33" s="16"/>
      <c r="AS33" s="11"/>
      <c r="AT33" s="3"/>
      <c r="AU33" s="18" t="s">
        <v>75</v>
      </c>
      <c r="AV33" s="120" t="s">
        <v>1790</v>
      </c>
      <c r="AW33" s="120" t="s">
        <v>1790</v>
      </c>
      <c r="AX33" s="126">
        <f>6.746*600*0.55*0.0097</f>
        <v>21.593946000000003</v>
      </c>
      <c r="AY33" s="18"/>
      <c r="AZ33" s="18"/>
      <c r="BA33" s="18"/>
      <c r="BB33" s="3"/>
      <c r="BC33" s="32" t="s">
        <v>114</v>
      </c>
      <c r="BD33" s="32"/>
      <c r="BE33" s="32" t="s">
        <v>135</v>
      </c>
      <c r="BF33" s="32">
        <v>1991</v>
      </c>
      <c r="BH33" s="32"/>
      <c r="BI33" s="19" t="s">
        <v>21</v>
      </c>
      <c r="BJ33" s="42"/>
      <c r="BK33" s="117"/>
    </row>
    <row r="34" spans="2:63" x14ac:dyDescent="0.25">
      <c r="B34" s="70">
        <v>43879</v>
      </c>
      <c r="C34" s="71" t="s">
        <v>1724</v>
      </c>
      <c r="D34" s="71" t="s">
        <v>1763</v>
      </c>
      <c r="F34" s="7">
        <v>91469</v>
      </c>
      <c r="G34" s="7">
        <f>IFERROR(VLOOKUP(F34,'Commune et code insee et postal'!A:D,2,FALSE),"")</f>
        <v>91150</v>
      </c>
      <c r="H34" s="8" t="str">
        <f t="shared" si="1"/>
        <v>91</v>
      </c>
      <c r="I34" s="9" t="str">
        <f>IFERROR(VLOOKUP(F34,'Commune et code insee et postal'!A:D,4,FALSE),"")</f>
        <v>ORMOY-LA-RIVIÈRE</v>
      </c>
      <c r="J34" s="30"/>
      <c r="K34" s="112" t="s">
        <v>1549</v>
      </c>
      <c r="L34" s="112" t="s">
        <v>1549</v>
      </c>
      <c r="M34" s="130" t="s">
        <v>1729</v>
      </c>
      <c r="N34" s="131" t="s">
        <v>1633</v>
      </c>
      <c r="O34" s="115" t="s">
        <v>1730</v>
      </c>
      <c r="P34" s="130" t="s">
        <v>39</v>
      </c>
      <c r="Q34" s="130" t="s">
        <v>23</v>
      </c>
      <c r="R34" s="65">
        <v>83436740100017</v>
      </c>
      <c r="S34" s="115"/>
      <c r="T34" s="112" t="s">
        <v>1549</v>
      </c>
      <c r="U34" s="130"/>
      <c r="V34" s="130" t="s">
        <v>1901</v>
      </c>
      <c r="X34" s="102"/>
      <c r="Y34" s="141"/>
      <c r="Z34" s="103"/>
      <c r="AA34" s="103">
        <f t="shared" si="0"/>
        <v>0</v>
      </c>
      <c r="AG34" s="12">
        <f t="shared" si="2"/>
        <v>0</v>
      </c>
      <c r="AH34" s="25">
        <v>4605000</v>
      </c>
      <c r="AI34" s="25"/>
      <c r="AJ34" s="25">
        <v>559000</v>
      </c>
      <c r="AL34" s="24">
        <v>559000</v>
      </c>
      <c r="AN34" s="14">
        <f t="shared" si="3"/>
        <v>1118000</v>
      </c>
      <c r="AO34" s="34">
        <v>43285</v>
      </c>
      <c r="AP34" s="16">
        <v>2018</v>
      </c>
      <c r="AQ34" s="16">
        <f t="shared" si="4"/>
        <v>2017</v>
      </c>
      <c r="AR34" s="27">
        <v>2018</v>
      </c>
      <c r="AU34" s="18" t="s">
        <v>1736</v>
      </c>
      <c r="AV34" s="120">
        <v>125</v>
      </c>
      <c r="AW34" s="121"/>
      <c r="AX34" s="120">
        <v>11.5</v>
      </c>
      <c r="BC34" s="32" t="s">
        <v>83</v>
      </c>
      <c r="BD34" s="32" t="s">
        <v>177</v>
      </c>
      <c r="BE34" s="20" t="s">
        <v>137</v>
      </c>
      <c r="BF34" s="32">
        <v>2020</v>
      </c>
      <c r="BH34" s="32"/>
      <c r="BI34" s="32" t="s">
        <v>21</v>
      </c>
      <c r="BK34" s="135" t="s">
        <v>1762</v>
      </c>
    </row>
    <row r="35" spans="2:63" x14ac:dyDescent="0.25">
      <c r="B35" s="70">
        <v>43056</v>
      </c>
      <c r="C35" s="71" t="s">
        <v>207</v>
      </c>
      <c r="D35" s="71" t="s">
        <v>219</v>
      </c>
      <c r="E35" s="6"/>
      <c r="F35" s="7">
        <v>91631</v>
      </c>
      <c r="G35" s="7">
        <f>IFERROR(VLOOKUP(F35,'Commune et code insee et postal'!A:D,2,FALSE),"")</f>
        <v>91480</v>
      </c>
      <c r="H35" s="8" t="str">
        <f t="shared" si="1"/>
        <v>91</v>
      </c>
      <c r="I35" s="9" t="str">
        <f>IFERROR(VLOOKUP(F35,'Commune et code insee et postal'!A:D,4,FALSE),"")</f>
        <v>VARENNES-JARCY</v>
      </c>
      <c r="J35" s="10"/>
      <c r="K35" s="111" t="s">
        <v>1550</v>
      </c>
      <c r="L35" s="111" t="s">
        <v>1710</v>
      </c>
      <c r="M35" s="65" t="s">
        <v>1634</v>
      </c>
      <c r="N35" s="118" t="s">
        <v>1635</v>
      </c>
      <c r="O35" s="65" t="s">
        <v>1636</v>
      </c>
      <c r="P35" s="65" t="s">
        <v>27</v>
      </c>
      <c r="Q35" s="65" t="s">
        <v>168</v>
      </c>
      <c r="R35" s="65">
        <v>25910270500011</v>
      </c>
      <c r="S35" s="65"/>
      <c r="T35" s="65" t="s">
        <v>1674</v>
      </c>
      <c r="U35" s="65"/>
      <c r="V35" s="65" t="s">
        <v>1690</v>
      </c>
      <c r="W35" s="6"/>
      <c r="X35" s="102">
        <v>6753</v>
      </c>
      <c r="Y35" s="141"/>
      <c r="Z35" s="103"/>
      <c r="AA35" s="103">
        <f t="shared" si="0"/>
        <v>6753</v>
      </c>
      <c r="AB35" s="3"/>
      <c r="AC35" s="11"/>
      <c r="AD35" s="12"/>
      <c r="AE35" s="12"/>
      <c r="AF35" s="12"/>
      <c r="AG35" s="12">
        <f t="shared" si="2"/>
        <v>0</v>
      </c>
      <c r="AH35" s="13"/>
      <c r="AI35" s="13"/>
      <c r="AJ35" s="13"/>
      <c r="AK35" s="12"/>
      <c r="AL35" s="12"/>
      <c r="AM35" s="12"/>
      <c r="AN35" s="14">
        <f t="shared" si="3"/>
        <v>0</v>
      </c>
      <c r="AO35" s="21"/>
      <c r="AP35" s="16"/>
      <c r="AQ35" s="16"/>
      <c r="AR35" s="16"/>
      <c r="AS35" s="11"/>
      <c r="AT35" s="3"/>
      <c r="AU35" s="18" t="s">
        <v>75</v>
      </c>
      <c r="AV35" s="120"/>
      <c r="AW35" s="121"/>
      <c r="AX35" s="120">
        <v>17</v>
      </c>
      <c r="AY35" s="18" t="s">
        <v>1906</v>
      </c>
      <c r="AZ35" s="143">
        <v>43734</v>
      </c>
      <c r="BA35" s="18"/>
      <c r="BB35" s="3"/>
      <c r="BC35" s="32" t="s">
        <v>84</v>
      </c>
      <c r="BD35" s="32"/>
      <c r="BE35" s="20" t="s">
        <v>136</v>
      </c>
      <c r="BF35" s="32">
        <v>2002</v>
      </c>
      <c r="BH35" s="32"/>
      <c r="BI35" s="19" t="s">
        <v>21</v>
      </c>
      <c r="BJ35" s="42"/>
      <c r="BK35" s="117"/>
    </row>
    <row r="36" spans="2:63" x14ac:dyDescent="0.25">
      <c r="B36" s="70">
        <v>43878</v>
      </c>
      <c r="C36" s="71" t="s">
        <v>1724</v>
      </c>
      <c r="D36" s="71" t="s">
        <v>1723</v>
      </c>
      <c r="E36" s="6"/>
      <c r="F36" s="7">
        <v>91648</v>
      </c>
      <c r="G36" s="7">
        <f>IFERROR(VLOOKUP(F36,'Commune et code insee et postal'!A:D,2,FALSE),"")</f>
        <v>91810</v>
      </c>
      <c r="H36" s="8" t="str">
        <f t="shared" si="1"/>
        <v>91</v>
      </c>
      <c r="I36" s="9" t="str">
        <f>IFERROR(VLOOKUP(F36,'Commune et code insee et postal'!A:D,4,FALSE),"")</f>
        <v>VERT-LE-GRAND</v>
      </c>
      <c r="J36" s="10"/>
      <c r="K36" s="112" t="s">
        <v>1551</v>
      </c>
      <c r="L36" s="112" t="s">
        <v>1551</v>
      </c>
      <c r="M36" s="130" t="s">
        <v>1637</v>
      </c>
      <c r="N36" s="132" t="s">
        <v>2057</v>
      </c>
      <c r="O36" s="115" t="s">
        <v>1638</v>
      </c>
      <c r="P36" s="130" t="s">
        <v>39</v>
      </c>
      <c r="Q36" s="130" t="s">
        <v>29</v>
      </c>
      <c r="R36" s="65">
        <v>80878988700011</v>
      </c>
      <c r="S36" s="115"/>
      <c r="T36" s="130" t="s">
        <v>1551</v>
      </c>
      <c r="U36" s="130" t="s">
        <v>1669</v>
      </c>
      <c r="V36" s="130"/>
      <c r="W36" s="6"/>
      <c r="X36" s="102"/>
      <c r="Y36" s="141"/>
      <c r="Z36" s="103"/>
      <c r="AA36" s="103">
        <f t="shared" si="0"/>
        <v>0</v>
      </c>
      <c r="AB36" s="3"/>
      <c r="AC36" s="11"/>
      <c r="AD36" s="12"/>
      <c r="AE36" s="12"/>
      <c r="AF36" s="12"/>
      <c r="AG36" s="12">
        <f t="shared" si="2"/>
        <v>0</v>
      </c>
      <c r="AH36" s="13">
        <v>1660290</v>
      </c>
      <c r="AI36" s="13">
        <v>1136950</v>
      </c>
      <c r="AJ36" s="13">
        <v>200000</v>
      </c>
      <c r="AK36" s="12"/>
      <c r="AL36" s="12">
        <v>200000</v>
      </c>
      <c r="AM36" s="12"/>
      <c r="AN36" s="14">
        <f t="shared" si="3"/>
        <v>400000</v>
      </c>
      <c r="AO36" s="21">
        <v>42152</v>
      </c>
      <c r="AP36" s="16">
        <v>2018</v>
      </c>
      <c r="AQ36" s="16">
        <f t="shared" si="4"/>
        <v>2013</v>
      </c>
      <c r="AR36" s="16">
        <v>2014</v>
      </c>
      <c r="AS36" s="11"/>
      <c r="AT36" s="3"/>
      <c r="AU36" s="18" t="s">
        <v>1736</v>
      </c>
      <c r="AV36" s="120" t="s">
        <v>1790</v>
      </c>
      <c r="AW36" s="120" t="s">
        <v>1790</v>
      </c>
      <c r="AX36" s="120">
        <v>3.4</v>
      </c>
      <c r="AY36" s="18"/>
      <c r="AZ36" s="18"/>
      <c r="BA36" s="18"/>
      <c r="BB36" s="3"/>
      <c r="BC36" s="32" t="s">
        <v>83</v>
      </c>
      <c r="BD36" s="32" t="s">
        <v>28</v>
      </c>
      <c r="BE36" s="20" t="s">
        <v>136</v>
      </c>
      <c r="BF36" s="32">
        <v>2020</v>
      </c>
      <c r="BH36" s="32"/>
      <c r="BI36" s="19" t="s">
        <v>21</v>
      </c>
      <c r="BJ36" s="42"/>
      <c r="BK36" s="117" t="s">
        <v>1777</v>
      </c>
    </row>
    <row r="37" spans="2:63" x14ac:dyDescent="0.25">
      <c r="B37" s="70">
        <v>43147</v>
      </c>
      <c r="C37" s="71" t="s">
        <v>214</v>
      </c>
      <c r="D37" s="71" t="s">
        <v>223</v>
      </c>
      <c r="E37" s="6"/>
      <c r="F37" s="7">
        <v>92036</v>
      </c>
      <c r="G37" s="7">
        <f>IFERROR(VLOOKUP(F37,'Commune et code insee et postal'!A:D,2,FALSE),"")</f>
        <v>92230</v>
      </c>
      <c r="H37" s="8" t="str">
        <f t="shared" si="1"/>
        <v>92</v>
      </c>
      <c r="I37" s="9" t="str">
        <f>IFERROR(VLOOKUP(F37,'Commune et code insee et postal'!A:D,4,FALSE),"")</f>
        <v>GENNEVILLIERS</v>
      </c>
      <c r="J37" s="10"/>
      <c r="K37" s="112" t="s">
        <v>1712</v>
      </c>
      <c r="L37" s="112" t="s">
        <v>1713</v>
      </c>
      <c r="M37" s="130" t="s">
        <v>1639</v>
      </c>
      <c r="N37" s="131" t="s">
        <v>1640</v>
      </c>
      <c r="O37" s="115" t="s">
        <v>1641</v>
      </c>
      <c r="P37" s="130" t="s">
        <v>40</v>
      </c>
      <c r="Q37" s="130" t="s">
        <v>168</v>
      </c>
      <c r="R37" s="65">
        <v>20005043300024</v>
      </c>
      <c r="S37" s="122" t="s">
        <v>1711</v>
      </c>
      <c r="T37" s="130"/>
      <c r="U37" s="130"/>
      <c r="V37" s="130"/>
      <c r="W37" s="6"/>
      <c r="X37" s="102"/>
      <c r="Y37" s="141"/>
      <c r="Z37" s="103"/>
      <c r="AA37" s="103">
        <f t="shared" si="0"/>
        <v>0</v>
      </c>
      <c r="AB37" s="3"/>
      <c r="AC37" s="11"/>
      <c r="AD37" s="110" t="s">
        <v>1694</v>
      </c>
      <c r="AE37" s="12"/>
      <c r="AF37" s="12"/>
      <c r="AG37" s="12">
        <f t="shared" si="2"/>
        <v>0</v>
      </c>
      <c r="AH37" s="13"/>
      <c r="AI37" s="13"/>
      <c r="AJ37" s="13"/>
      <c r="AK37" s="12"/>
      <c r="AL37" s="12"/>
      <c r="AM37" s="12"/>
      <c r="AN37" s="14">
        <f t="shared" si="3"/>
        <v>0</v>
      </c>
      <c r="AO37" s="21"/>
      <c r="AP37" s="16"/>
      <c r="AQ37" s="16"/>
      <c r="AR37" s="16"/>
      <c r="AS37" s="11"/>
      <c r="AT37" s="3"/>
      <c r="AU37" s="18" t="s">
        <v>75</v>
      </c>
      <c r="AV37" s="120"/>
      <c r="AW37" s="121"/>
      <c r="AX37" s="120">
        <v>26.832999999999998</v>
      </c>
      <c r="AY37" s="18"/>
      <c r="AZ37" s="18"/>
      <c r="BA37" s="18"/>
      <c r="BB37" s="3"/>
      <c r="BC37" s="32" t="s">
        <v>84</v>
      </c>
      <c r="BD37" s="32"/>
      <c r="BE37" s="20" t="s">
        <v>137</v>
      </c>
      <c r="BF37" s="32">
        <v>2023</v>
      </c>
      <c r="BH37" s="32"/>
      <c r="BI37" s="32" t="s">
        <v>94</v>
      </c>
      <c r="BJ37" s="42"/>
      <c r="BK37" s="117" t="s">
        <v>2051</v>
      </c>
    </row>
    <row r="38" spans="2:63" x14ac:dyDescent="0.25">
      <c r="B38" s="70">
        <v>42101</v>
      </c>
      <c r="C38" s="71" t="s">
        <v>215</v>
      </c>
      <c r="D38" s="71" t="s">
        <v>216</v>
      </c>
      <c r="E38" s="6"/>
      <c r="F38" s="7">
        <v>94074</v>
      </c>
      <c r="G38" s="7">
        <f>IFERROR(VLOOKUP(F38,'Commune et code insee et postal'!A:D,2,FALSE),"")</f>
        <v>94460</v>
      </c>
      <c r="H38" s="8" t="str">
        <f t="shared" si="1"/>
        <v>94</v>
      </c>
      <c r="I38" s="9" t="str">
        <f>IFERROR(VLOOKUP(F38,'Commune et code insee et postal'!A:D,4,FALSE),"")</f>
        <v>VALENTON</v>
      </c>
      <c r="J38" s="10"/>
      <c r="K38" s="111" t="s">
        <v>1714</v>
      </c>
      <c r="L38" s="111" t="s">
        <v>1757</v>
      </c>
      <c r="M38" s="65" t="s">
        <v>1614</v>
      </c>
      <c r="N38" s="118" t="s">
        <v>1615</v>
      </c>
      <c r="O38" s="65" t="s">
        <v>1616</v>
      </c>
      <c r="P38" s="65" t="s">
        <v>27</v>
      </c>
      <c r="Q38" s="130" t="s">
        <v>168</v>
      </c>
      <c r="R38" s="65">
        <v>25755000400077</v>
      </c>
      <c r="S38" s="65"/>
      <c r="T38" s="65" t="s">
        <v>1675</v>
      </c>
      <c r="U38" s="65"/>
      <c r="V38" s="65" t="s">
        <v>1676</v>
      </c>
      <c r="W38" s="6"/>
      <c r="X38" s="102">
        <v>86435</v>
      </c>
      <c r="Y38" s="141" t="s">
        <v>1897</v>
      </c>
      <c r="Z38" s="103"/>
      <c r="AA38" s="103">
        <f t="shared" si="0"/>
        <v>86435</v>
      </c>
      <c r="AB38" s="3"/>
      <c r="AC38" s="11"/>
      <c r="AD38" s="12"/>
      <c r="AE38" s="12"/>
      <c r="AF38" s="12"/>
      <c r="AG38" s="12">
        <f t="shared" si="2"/>
        <v>0</v>
      </c>
      <c r="AH38" s="13"/>
      <c r="AI38" s="13"/>
      <c r="AJ38" s="13"/>
      <c r="AK38" s="12"/>
      <c r="AL38" s="12"/>
      <c r="AM38" s="12"/>
      <c r="AN38" s="14">
        <f t="shared" si="3"/>
        <v>0</v>
      </c>
      <c r="AO38" s="21"/>
      <c r="AP38" s="16"/>
      <c r="AQ38" s="16"/>
      <c r="AR38" s="16"/>
      <c r="AS38" s="11"/>
      <c r="AT38" s="3"/>
      <c r="AU38" s="18" t="s">
        <v>75</v>
      </c>
      <c r="AV38" s="120" t="s">
        <v>1790</v>
      </c>
      <c r="AW38" s="120" t="s">
        <v>1790</v>
      </c>
      <c r="AX38" s="120">
        <v>82.555000000000007</v>
      </c>
      <c r="AY38" s="18"/>
      <c r="AZ38" s="18"/>
      <c r="BA38" s="18"/>
      <c r="BB38" s="3"/>
      <c r="BC38" s="32" t="s">
        <v>114</v>
      </c>
      <c r="BD38" s="32"/>
      <c r="BE38" s="32" t="s">
        <v>135</v>
      </c>
      <c r="BF38" s="32">
        <v>1987</v>
      </c>
      <c r="BH38" s="32"/>
      <c r="BI38" s="19" t="s">
        <v>21</v>
      </c>
      <c r="BJ38" s="42"/>
      <c r="BK38" s="117"/>
    </row>
    <row r="39" spans="2:63" x14ac:dyDescent="0.25">
      <c r="B39" s="70">
        <v>43648</v>
      </c>
      <c r="C39" s="71" t="s">
        <v>209</v>
      </c>
      <c r="D39" s="71" t="s">
        <v>211</v>
      </c>
      <c r="E39" s="6"/>
      <c r="F39" s="7">
        <v>95088</v>
      </c>
      <c r="G39" s="7">
        <f>IFERROR(VLOOKUP(F39,'Commune et code insee et postal'!A:D,2,FALSE),"")</f>
        <v>95500</v>
      </c>
      <c r="H39" s="8" t="str">
        <f t="shared" si="1"/>
        <v>95</v>
      </c>
      <c r="I39" s="9" t="str">
        <f>IFERROR(VLOOKUP(F39,'Commune et code insee et postal'!A:D,4,FALSE),"")</f>
        <v>BONNEUIL-EN-FRANCE</v>
      </c>
      <c r="J39" s="10"/>
      <c r="K39" s="111" t="s">
        <v>1743</v>
      </c>
      <c r="L39" s="111" t="s">
        <v>1742</v>
      </c>
      <c r="M39" s="65" t="s">
        <v>1745</v>
      </c>
      <c r="N39" s="118" t="s">
        <v>2058</v>
      </c>
      <c r="O39" s="65" t="s">
        <v>1744</v>
      </c>
      <c r="P39" s="65" t="s">
        <v>27</v>
      </c>
      <c r="Q39" s="130" t="s">
        <v>168</v>
      </c>
      <c r="R39" s="65">
        <v>20004931000010</v>
      </c>
      <c r="S39" s="65"/>
      <c r="T39" s="65" t="s">
        <v>1676</v>
      </c>
      <c r="U39" s="65"/>
      <c r="V39" s="65" t="s">
        <v>1676</v>
      </c>
      <c r="W39" s="6"/>
      <c r="X39" s="102">
        <v>13029</v>
      </c>
      <c r="Y39" s="141" t="s">
        <v>1898</v>
      </c>
      <c r="Z39" s="103"/>
      <c r="AA39" s="103">
        <f t="shared" si="0"/>
        <v>13029</v>
      </c>
      <c r="AB39" s="3"/>
      <c r="AC39" s="11"/>
      <c r="AD39" s="12"/>
      <c r="AE39" s="12"/>
      <c r="AF39" s="12"/>
      <c r="AG39" s="12">
        <f t="shared" si="2"/>
        <v>0</v>
      </c>
      <c r="AH39" s="13">
        <v>3825785</v>
      </c>
      <c r="AI39" s="13"/>
      <c r="AJ39" s="13">
        <v>0</v>
      </c>
      <c r="AK39" s="12"/>
      <c r="AL39" s="12">
        <v>429798</v>
      </c>
      <c r="AM39" s="12"/>
      <c r="AN39" s="14">
        <f t="shared" si="3"/>
        <v>429798</v>
      </c>
      <c r="AO39" s="21"/>
      <c r="AP39" s="16">
        <v>2018</v>
      </c>
      <c r="AQ39" s="16">
        <f t="shared" si="4"/>
        <v>2017</v>
      </c>
      <c r="AR39" s="16">
        <v>2018</v>
      </c>
      <c r="AS39" s="11"/>
      <c r="AT39" s="3"/>
      <c r="AU39" s="18" t="s">
        <v>76</v>
      </c>
      <c r="AV39" s="120">
        <v>140</v>
      </c>
      <c r="AW39" s="121"/>
      <c r="AX39" s="120">
        <v>10.5</v>
      </c>
      <c r="AY39" s="18"/>
      <c r="AZ39" s="18"/>
      <c r="BA39" s="18"/>
      <c r="BB39" s="3"/>
      <c r="BC39" s="32" t="s">
        <v>114</v>
      </c>
      <c r="BD39" s="32"/>
      <c r="BE39" s="20" t="s">
        <v>136</v>
      </c>
      <c r="BF39" s="32">
        <v>1995</v>
      </c>
      <c r="BG39" s="32">
        <v>2020</v>
      </c>
      <c r="BH39" s="32"/>
      <c r="BI39" s="19" t="s">
        <v>21</v>
      </c>
      <c r="BJ39" s="42"/>
      <c r="BK39" s="117" t="s">
        <v>1776</v>
      </c>
    </row>
    <row r="40" spans="2:63" x14ac:dyDescent="0.25">
      <c r="B40" s="70">
        <v>42101</v>
      </c>
      <c r="C40" s="71" t="s">
        <v>215</v>
      </c>
      <c r="D40" s="71" t="s">
        <v>216</v>
      </c>
      <c r="E40" s="6"/>
      <c r="F40" s="7">
        <v>95450</v>
      </c>
      <c r="G40" s="7">
        <f>IFERROR(VLOOKUP(F40,'Commune et code insee et postal'!A:D,2,FALSE),"")</f>
        <v>95000</v>
      </c>
      <c r="H40" s="8" t="str">
        <f t="shared" si="1"/>
        <v>95</v>
      </c>
      <c r="I40" s="9" t="str">
        <f>IFERROR(VLOOKUP(F40,'Commune et code insee et postal'!A:D,4,FALSE),"")</f>
        <v>NEUVILLE-SUR-OISE</v>
      </c>
      <c r="J40" s="10"/>
      <c r="K40" s="111" t="s">
        <v>1720</v>
      </c>
      <c r="L40" s="111" t="s">
        <v>1717</v>
      </c>
      <c r="M40" s="65"/>
      <c r="N40" s="118"/>
      <c r="O40" s="65"/>
      <c r="P40" s="65" t="s">
        <v>27</v>
      </c>
      <c r="Q40" s="130" t="s">
        <v>168</v>
      </c>
      <c r="R40" s="65">
        <v>20003429600018</v>
      </c>
      <c r="S40" s="65"/>
      <c r="T40" s="65" t="s">
        <v>1676</v>
      </c>
      <c r="U40" s="65"/>
      <c r="V40" s="65" t="s">
        <v>1676</v>
      </c>
      <c r="W40" s="6"/>
      <c r="X40" s="102">
        <v>14768</v>
      </c>
      <c r="Y40" s="141" t="s">
        <v>1899</v>
      </c>
      <c r="Z40" s="103"/>
      <c r="AA40" s="103">
        <f t="shared" si="0"/>
        <v>14768</v>
      </c>
      <c r="AB40" s="3"/>
      <c r="AC40" s="11"/>
      <c r="AD40" s="12"/>
      <c r="AE40" s="12"/>
      <c r="AF40" s="12"/>
      <c r="AG40" s="12">
        <f t="shared" si="2"/>
        <v>0</v>
      </c>
      <c r="AH40" s="13"/>
      <c r="AI40" s="13"/>
      <c r="AJ40" s="13"/>
      <c r="AK40" s="12"/>
      <c r="AL40" s="12"/>
      <c r="AM40" s="12"/>
      <c r="AN40" s="14">
        <f t="shared" si="3"/>
        <v>0</v>
      </c>
      <c r="AO40" s="21"/>
      <c r="AP40" s="16"/>
      <c r="AQ40" s="16"/>
      <c r="AR40" s="16"/>
      <c r="AS40" s="11"/>
      <c r="AT40" s="3"/>
      <c r="AU40" s="18" t="s">
        <v>75</v>
      </c>
      <c r="AV40" s="120" t="s">
        <v>1790</v>
      </c>
      <c r="AW40" s="120" t="s">
        <v>1790</v>
      </c>
      <c r="AX40" s="120">
        <v>9.24</v>
      </c>
      <c r="AY40" s="18"/>
      <c r="AZ40" s="18"/>
      <c r="BA40" s="18"/>
      <c r="BB40" s="3"/>
      <c r="BC40" s="32" t="s">
        <v>114</v>
      </c>
      <c r="BD40" s="32"/>
      <c r="BE40" s="32" t="s">
        <v>135</v>
      </c>
      <c r="BF40" s="32">
        <v>1992</v>
      </c>
      <c r="BH40" s="32"/>
      <c r="BI40" s="19" t="s">
        <v>21</v>
      </c>
      <c r="BJ40" s="42"/>
      <c r="BK40" s="117"/>
    </row>
    <row r="41" spans="2:63" ht="29.05" x14ac:dyDescent="0.25">
      <c r="B41" s="70">
        <v>43879</v>
      </c>
      <c r="C41" s="71" t="s">
        <v>1724</v>
      </c>
      <c r="D41" s="71" t="s">
        <v>1740</v>
      </c>
      <c r="E41" s="6"/>
      <c r="F41" s="35">
        <v>77462</v>
      </c>
      <c r="G41" s="7">
        <f>IFERROR(VLOOKUP(F41,'Commune et code insee et postal'!A:D,2,FALSE),"")</f>
        <v>77230</v>
      </c>
      <c r="H41" s="8" t="str">
        <f t="shared" si="1"/>
        <v>77</v>
      </c>
      <c r="I41" s="9" t="str">
        <f>IFERROR(VLOOKUP(F41,'Commune et code insee et postal'!A:D,4,FALSE),"")</f>
        <v>THIEUX</v>
      </c>
      <c r="J41" s="10"/>
      <c r="K41" s="111" t="s">
        <v>1552</v>
      </c>
      <c r="L41" s="111" t="s">
        <v>1552</v>
      </c>
      <c r="M41" s="65" t="s">
        <v>1642</v>
      </c>
      <c r="N41" s="118" t="s">
        <v>1643</v>
      </c>
      <c r="O41" s="65" t="s">
        <v>1644</v>
      </c>
      <c r="P41" s="65" t="s">
        <v>39</v>
      </c>
      <c r="Q41" s="65" t="s">
        <v>22</v>
      </c>
      <c r="R41" s="65">
        <v>84340484900013</v>
      </c>
      <c r="S41" s="65"/>
      <c r="T41" s="111" t="s">
        <v>1552</v>
      </c>
      <c r="U41" s="65" t="s">
        <v>1677</v>
      </c>
      <c r="V41" s="65" t="s">
        <v>1688</v>
      </c>
      <c r="W41" s="6"/>
      <c r="X41" s="102"/>
      <c r="Y41" s="142"/>
      <c r="Z41" s="104"/>
      <c r="AA41" s="103">
        <f t="shared" si="0"/>
        <v>0</v>
      </c>
      <c r="AB41" s="3"/>
      <c r="AC41" s="11"/>
      <c r="AD41" s="12"/>
      <c r="AE41" s="12"/>
      <c r="AF41" s="12"/>
      <c r="AG41" s="12">
        <f t="shared" si="2"/>
        <v>0</v>
      </c>
      <c r="AH41" s="12">
        <v>5343500</v>
      </c>
      <c r="AI41" s="12"/>
      <c r="AJ41" s="12">
        <v>465400</v>
      </c>
      <c r="AK41" s="12"/>
      <c r="AL41" s="12">
        <v>495300</v>
      </c>
      <c r="AM41" s="12"/>
      <c r="AN41" s="14">
        <f t="shared" si="3"/>
        <v>960700</v>
      </c>
      <c r="AO41" s="21">
        <v>43649</v>
      </c>
      <c r="AP41" s="16">
        <v>2019</v>
      </c>
      <c r="AQ41" s="16">
        <f t="shared" si="4"/>
        <v>2018</v>
      </c>
      <c r="AR41" s="16">
        <v>2019</v>
      </c>
      <c r="AS41" s="11"/>
      <c r="AT41" s="3"/>
      <c r="AU41" s="116" t="s">
        <v>1736</v>
      </c>
      <c r="AV41" s="120">
        <v>140</v>
      </c>
      <c r="AW41" s="120">
        <v>287.5</v>
      </c>
      <c r="AX41" s="120">
        <v>12.7</v>
      </c>
      <c r="AY41" s="18"/>
      <c r="AZ41" s="18"/>
      <c r="BA41" s="18"/>
      <c r="BB41" s="3"/>
      <c r="BC41" s="32" t="s">
        <v>83</v>
      </c>
      <c r="BD41" s="32" t="s">
        <v>177</v>
      </c>
      <c r="BE41" s="20" t="s">
        <v>137</v>
      </c>
      <c r="BF41" s="32">
        <v>2020</v>
      </c>
      <c r="BH41" s="32"/>
      <c r="BI41" s="32" t="s">
        <v>25</v>
      </c>
      <c r="BJ41" s="42"/>
      <c r="BK41" s="117" t="s">
        <v>1741</v>
      </c>
    </row>
    <row r="42" spans="2:63" ht="29.05" x14ac:dyDescent="0.25">
      <c r="B42" s="70">
        <v>43648</v>
      </c>
      <c r="C42" s="71" t="s">
        <v>209</v>
      </c>
      <c r="D42" s="71" t="s">
        <v>216</v>
      </c>
      <c r="E42" s="29"/>
      <c r="F42" s="35">
        <v>77283</v>
      </c>
      <c r="G42" s="7">
        <f>IFERROR(VLOOKUP(F42,'Commune et code insee et postal'!A:D,2,FALSE),"")</f>
        <v>77145</v>
      </c>
      <c r="H42" s="8" t="str">
        <f t="shared" si="1"/>
        <v>77</v>
      </c>
      <c r="I42" s="9" t="str">
        <f>IFERROR(VLOOKUP(F42,'Commune et code insee et postal'!A:D,4,FALSE),"")</f>
        <v>MAY-EN-MULTIEN</v>
      </c>
      <c r="K42" s="65" t="s">
        <v>1553</v>
      </c>
      <c r="L42" s="65" t="s">
        <v>1553</v>
      </c>
      <c r="M42" s="125" t="s">
        <v>1645</v>
      </c>
      <c r="N42" s="118" t="s">
        <v>1646</v>
      </c>
      <c r="O42" s="65"/>
      <c r="P42" s="65" t="s">
        <v>39</v>
      </c>
      <c r="Q42" s="65" t="s">
        <v>22</v>
      </c>
      <c r="R42" s="65">
        <v>84447757000015</v>
      </c>
      <c r="S42" s="65"/>
      <c r="T42" s="65" t="s">
        <v>1553</v>
      </c>
      <c r="U42" s="65" t="s">
        <v>1677</v>
      </c>
      <c r="V42" s="65" t="s">
        <v>1688</v>
      </c>
      <c r="W42" s="29"/>
      <c r="X42" s="102"/>
      <c r="Y42" s="142"/>
      <c r="Z42" s="104"/>
      <c r="AA42" s="103">
        <f t="shared" si="0"/>
        <v>0</v>
      </c>
      <c r="AG42" s="12">
        <f t="shared" si="2"/>
        <v>0</v>
      </c>
      <c r="AH42" s="24">
        <v>6200000</v>
      </c>
      <c r="AI42" s="12">
        <v>5628800</v>
      </c>
      <c r="AJ42" s="12">
        <v>757600</v>
      </c>
      <c r="AK42" s="12"/>
      <c r="AL42" s="12">
        <v>579500</v>
      </c>
      <c r="AN42" s="14">
        <f t="shared" si="3"/>
        <v>1337100</v>
      </c>
      <c r="AO42" s="21">
        <v>43649</v>
      </c>
      <c r="AP42" s="16">
        <v>2019</v>
      </c>
      <c r="AQ42" s="16">
        <f t="shared" si="4"/>
        <v>2018</v>
      </c>
      <c r="AR42" s="16">
        <v>2019</v>
      </c>
      <c r="AU42" s="116" t="s">
        <v>1736</v>
      </c>
      <c r="AV42" s="120">
        <v>140</v>
      </c>
      <c r="AW42" s="120">
        <v>400</v>
      </c>
      <c r="AX42" s="120">
        <v>12.7</v>
      </c>
      <c r="BC42" s="32" t="s">
        <v>83</v>
      </c>
      <c r="BD42" s="32" t="s">
        <v>177</v>
      </c>
      <c r="BE42" s="20" t="s">
        <v>138</v>
      </c>
      <c r="BF42" s="32">
        <v>2020</v>
      </c>
      <c r="BI42" s="32" t="s">
        <v>94</v>
      </c>
      <c r="BK42" s="117"/>
    </row>
    <row r="43" spans="2:63" ht="29.05" x14ac:dyDescent="0.25">
      <c r="B43" s="70">
        <v>43878</v>
      </c>
      <c r="C43" s="71" t="s">
        <v>1721</v>
      </c>
      <c r="D43" s="71" t="s">
        <v>1722</v>
      </c>
      <c r="E43" s="29"/>
      <c r="F43" s="35">
        <v>77114</v>
      </c>
      <c r="G43" s="7">
        <f>IFERROR(VLOOKUP(F43,'Commune et code insee et postal'!A:D,2,FALSE),"")</f>
        <v>77173</v>
      </c>
      <c r="H43" s="8" t="str">
        <f t="shared" si="1"/>
        <v>77</v>
      </c>
      <c r="I43" s="9" t="str">
        <f>IFERROR(VLOOKUP(F43,'Commune et code insee et postal'!A:D,4,FALSE),"")</f>
        <v>CHEVRY-COSSIGNY</v>
      </c>
      <c r="K43" s="65" t="s">
        <v>1554</v>
      </c>
      <c r="L43" s="65" t="s">
        <v>1554</v>
      </c>
      <c r="M43" s="125" t="s">
        <v>1647</v>
      </c>
      <c r="N43" s="118" t="s">
        <v>1737</v>
      </c>
      <c r="O43" s="65" t="s">
        <v>1648</v>
      </c>
      <c r="P43" s="65" t="s">
        <v>39</v>
      </c>
      <c r="Q43" s="65" t="s">
        <v>22</v>
      </c>
      <c r="R43" s="65">
        <v>84340683600018</v>
      </c>
      <c r="S43" s="118" t="s">
        <v>1664</v>
      </c>
      <c r="T43" s="65" t="s">
        <v>1554</v>
      </c>
      <c r="U43" s="65" t="s">
        <v>1684</v>
      </c>
      <c r="V43" s="65" t="s">
        <v>1691</v>
      </c>
      <c r="W43" s="29"/>
      <c r="X43" s="102"/>
      <c r="Y43" s="142"/>
      <c r="Z43" s="104"/>
      <c r="AA43" s="103">
        <f t="shared" si="0"/>
        <v>0</v>
      </c>
      <c r="AG43" s="12">
        <f t="shared" si="2"/>
        <v>0</v>
      </c>
      <c r="AH43" s="24">
        <v>5422451</v>
      </c>
      <c r="AI43" s="12"/>
      <c r="AJ43" s="12">
        <v>615000</v>
      </c>
      <c r="AK43" s="12"/>
      <c r="AL43" s="12">
        <v>400000</v>
      </c>
      <c r="AN43" s="14">
        <f t="shared" si="3"/>
        <v>1015000</v>
      </c>
      <c r="AO43" s="21">
        <v>43726</v>
      </c>
      <c r="AP43" s="16">
        <v>2019</v>
      </c>
      <c r="AQ43" s="16">
        <f t="shared" si="4"/>
        <v>2018</v>
      </c>
      <c r="AR43" s="16">
        <v>2019</v>
      </c>
      <c r="AU43" s="116" t="s">
        <v>1736</v>
      </c>
      <c r="AV43" s="120">
        <v>125</v>
      </c>
      <c r="AW43" s="120">
        <v>287.5</v>
      </c>
      <c r="AX43" s="120">
        <v>10.167999999999999</v>
      </c>
      <c r="BC43" s="32" t="s">
        <v>83</v>
      </c>
      <c r="BD43" s="32" t="s">
        <v>177</v>
      </c>
      <c r="BE43" s="20" t="s">
        <v>137</v>
      </c>
      <c r="BF43" s="32">
        <v>2020</v>
      </c>
      <c r="BI43" s="32" t="s">
        <v>94</v>
      </c>
      <c r="BK43" s="117"/>
    </row>
    <row r="44" spans="2:63" ht="29.05" x14ac:dyDescent="0.25">
      <c r="B44" s="70">
        <v>43648</v>
      </c>
      <c r="C44" s="71" t="s">
        <v>209</v>
      </c>
      <c r="D44" s="71" t="s">
        <v>216</v>
      </c>
      <c r="E44" s="29"/>
      <c r="F44" s="35">
        <v>77095</v>
      </c>
      <c r="G44" s="7">
        <f>IFERROR(VLOOKUP(F44,'Commune et code insee et postal'!A:D,2,FALSE),"")</f>
        <v>77410</v>
      </c>
      <c r="H44" s="8" t="str">
        <f t="shared" si="1"/>
        <v>77</v>
      </c>
      <c r="I44" s="9" t="str">
        <f>IFERROR(VLOOKUP(F44,'Commune et code insee et postal'!A:D,4,FALSE),"")</f>
        <v>CHARNY</v>
      </c>
      <c r="K44" s="65" t="s">
        <v>1555</v>
      </c>
      <c r="L44" s="65" t="s">
        <v>1555</v>
      </c>
      <c r="M44" s="125" t="s">
        <v>1649</v>
      </c>
      <c r="N44" s="118" t="s">
        <v>1650</v>
      </c>
      <c r="O44" s="65" t="s">
        <v>1651</v>
      </c>
      <c r="P44" s="65" t="s">
        <v>39</v>
      </c>
      <c r="Q44" s="65" t="s">
        <v>22</v>
      </c>
      <c r="R44" s="65">
        <v>83455848700016</v>
      </c>
      <c r="S44" s="65"/>
      <c r="T44" s="65" t="s">
        <v>1555</v>
      </c>
      <c r="U44" s="65" t="s">
        <v>1677</v>
      </c>
      <c r="V44" s="65" t="s">
        <v>1692</v>
      </c>
      <c r="W44" s="29"/>
      <c r="X44" s="102"/>
      <c r="Y44" s="139"/>
      <c r="Z44" s="104"/>
      <c r="AA44" s="103">
        <f t="shared" si="0"/>
        <v>0</v>
      </c>
      <c r="AG44" s="12">
        <f t="shared" si="2"/>
        <v>0</v>
      </c>
      <c r="AH44" s="24">
        <v>5220511</v>
      </c>
      <c r="AI44" s="12"/>
      <c r="AJ44" s="12">
        <v>460200</v>
      </c>
      <c r="AL44" s="24">
        <v>489400</v>
      </c>
      <c r="AN44" s="14">
        <f t="shared" si="3"/>
        <v>949600</v>
      </c>
      <c r="AO44" s="21">
        <v>43649</v>
      </c>
      <c r="AP44" s="16">
        <v>2019</v>
      </c>
      <c r="AQ44" s="16">
        <f t="shared" si="4"/>
        <v>2018</v>
      </c>
      <c r="AR44" s="16">
        <v>2019</v>
      </c>
      <c r="AU44" s="116" t="s">
        <v>1736</v>
      </c>
      <c r="AV44" s="120">
        <v>140</v>
      </c>
      <c r="AW44" s="120">
        <v>250</v>
      </c>
      <c r="AX44" s="120">
        <v>12.27</v>
      </c>
      <c r="BC44" s="32" t="s">
        <v>83</v>
      </c>
      <c r="BD44" s="32" t="s">
        <v>177</v>
      </c>
      <c r="BE44" s="20" t="s">
        <v>137</v>
      </c>
      <c r="BF44" s="32">
        <v>2020</v>
      </c>
      <c r="BI44" s="32" t="s">
        <v>94</v>
      </c>
      <c r="BK44" s="117"/>
    </row>
    <row r="45" spans="2:63" ht="29.05" x14ac:dyDescent="0.25">
      <c r="B45" s="70">
        <v>43648</v>
      </c>
      <c r="C45" s="71" t="s">
        <v>209</v>
      </c>
      <c r="D45" s="71" t="s">
        <v>216</v>
      </c>
      <c r="E45" s="29"/>
      <c r="F45" s="35">
        <v>77129</v>
      </c>
      <c r="G45" s="7">
        <f>IFERROR(VLOOKUP(F45,'Commune et code insee et postal'!A:D,2,FALSE),"")</f>
        <v>77840</v>
      </c>
      <c r="H45" s="8" t="str">
        <f t="shared" si="1"/>
        <v>77</v>
      </c>
      <c r="I45" s="9" t="str">
        <f>IFERROR(VLOOKUP(F45,'Commune et code insee et postal'!A:D,4,FALSE),"")</f>
        <v>COULOMBS-EN-VALOIS</v>
      </c>
      <c r="K45" s="65" t="s">
        <v>1556</v>
      </c>
      <c r="L45" s="65" t="s">
        <v>1556</v>
      </c>
      <c r="M45" s="125" t="s">
        <v>2047</v>
      </c>
      <c r="N45" s="65" t="s">
        <v>1652</v>
      </c>
      <c r="O45" s="65" t="s">
        <v>2048</v>
      </c>
      <c r="P45" s="65" t="s">
        <v>39</v>
      </c>
      <c r="Q45" s="65" t="s">
        <v>22</v>
      </c>
      <c r="R45" s="65">
        <v>84434979500014</v>
      </c>
      <c r="S45" s="65"/>
      <c r="T45" s="65" t="s">
        <v>1556</v>
      </c>
      <c r="U45" s="65" t="s">
        <v>1677</v>
      </c>
      <c r="V45" s="65" t="s">
        <v>1692</v>
      </c>
      <c r="W45" s="29"/>
      <c r="X45" s="102"/>
      <c r="Y45" s="139"/>
      <c r="Z45" s="104"/>
      <c r="AA45" s="103">
        <f t="shared" si="0"/>
        <v>0</v>
      </c>
      <c r="AG45" s="12">
        <f t="shared" si="2"/>
        <v>0</v>
      </c>
      <c r="AH45" s="24">
        <v>6010937</v>
      </c>
      <c r="AI45" s="12"/>
      <c r="AJ45" s="12">
        <v>757600</v>
      </c>
      <c r="AL45" s="24">
        <v>293600</v>
      </c>
      <c r="AN45" s="14">
        <f t="shared" si="3"/>
        <v>1051200</v>
      </c>
      <c r="AO45" s="21">
        <v>43649</v>
      </c>
      <c r="AP45" s="16">
        <v>2019</v>
      </c>
      <c r="AQ45" s="16">
        <f t="shared" si="4"/>
        <v>2018</v>
      </c>
      <c r="AR45" s="16">
        <v>2019</v>
      </c>
      <c r="AU45" s="116" t="s">
        <v>1736</v>
      </c>
      <c r="AV45" s="120">
        <v>140</v>
      </c>
      <c r="AW45" s="120">
        <v>161</v>
      </c>
      <c r="AX45" s="120">
        <v>12.27</v>
      </c>
      <c r="BC45" s="32" t="s">
        <v>83</v>
      </c>
      <c r="BD45" s="32" t="s">
        <v>177</v>
      </c>
      <c r="BE45" s="20" t="s">
        <v>138</v>
      </c>
      <c r="BF45" s="32">
        <v>2020</v>
      </c>
      <c r="BI45" s="32" t="s">
        <v>25</v>
      </c>
      <c r="BK45" s="117" t="s">
        <v>2049</v>
      </c>
    </row>
    <row r="46" spans="2:63" ht="29.05" x14ac:dyDescent="0.25">
      <c r="B46" s="70">
        <v>43648</v>
      </c>
      <c r="C46" s="71" t="s">
        <v>209</v>
      </c>
      <c r="D46" s="71" t="s">
        <v>216</v>
      </c>
      <c r="E46" s="29"/>
      <c r="F46" s="35">
        <v>77381</v>
      </c>
      <c r="G46" s="7">
        <f>IFERROR(VLOOKUP(F46,'Commune et code insee et postal'!A:D,2,FALSE),"")</f>
        <v>77720</v>
      </c>
      <c r="H46" s="8" t="str">
        <f t="shared" si="1"/>
        <v>77</v>
      </c>
      <c r="I46" s="9" t="str">
        <f>IFERROR(VLOOKUP(F46,'Commune et code insee et postal'!A:D,4,FALSE),"")</f>
        <v>QUIERS</v>
      </c>
      <c r="K46" s="65" t="s">
        <v>1557</v>
      </c>
      <c r="L46" s="65" t="s">
        <v>1557</v>
      </c>
      <c r="M46" s="125" t="s">
        <v>1653</v>
      </c>
      <c r="N46" s="65"/>
      <c r="O46" s="65" t="s">
        <v>1654</v>
      </c>
      <c r="P46" s="65" t="s">
        <v>39</v>
      </c>
      <c r="Q46" s="65" t="s">
        <v>22</v>
      </c>
      <c r="R46" s="65">
        <v>84322056700013</v>
      </c>
      <c r="S46" s="65"/>
      <c r="T46" s="65" t="s">
        <v>1557</v>
      </c>
      <c r="U46" s="65" t="s">
        <v>1677</v>
      </c>
      <c r="V46" s="65" t="s">
        <v>1688</v>
      </c>
      <c r="W46" s="29"/>
      <c r="X46" s="102"/>
      <c r="Y46" s="139"/>
      <c r="Z46" s="104"/>
      <c r="AA46" s="103">
        <f t="shared" si="0"/>
        <v>0</v>
      </c>
      <c r="AG46" s="12">
        <f t="shared" si="2"/>
        <v>0</v>
      </c>
      <c r="AH46" s="24">
        <v>6009949</v>
      </c>
      <c r="AI46" s="12"/>
      <c r="AJ46" s="12">
        <v>461500</v>
      </c>
      <c r="AL46" s="24">
        <v>541500</v>
      </c>
      <c r="AN46" s="14">
        <f t="shared" si="3"/>
        <v>1003000</v>
      </c>
      <c r="AO46" s="21">
        <v>43649</v>
      </c>
      <c r="AP46" s="16">
        <v>2019</v>
      </c>
      <c r="AQ46" s="16">
        <f t="shared" si="4"/>
        <v>2018</v>
      </c>
      <c r="AR46" s="16">
        <v>2019</v>
      </c>
      <c r="AU46" s="116" t="s">
        <v>1736</v>
      </c>
      <c r="AV46" s="120">
        <v>185</v>
      </c>
      <c r="AW46" s="120">
        <v>300</v>
      </c>
      <c r="AX46" s="120">
        <v>16.213000000000001</v>
      </c>
      <c r="BC46" s="32" t="s">
        <v>83</v>
      </c>
      <c r="BD46" s="32" t="s">
        <v>177</v>
      </c>
      <c r="BE46" s="20" t="s">
        <v>138</v>
      </c>
      <c r="BF46" s="32">
        <v>2020</v>
      </c>
      <c r="BI46" s="32" t="s">
        <v>94</v>
      </c>
      <c r="BK46" s="117"/>
    </row>
    <row r="47" spans="2:63" ht="29.05" x14ac:dyDescent="0.25">
      <c r="B47" s="70">
        <v>43648</v>
      </c>
      <c r="C47" s="71" t="s">
        <v>209</v>
      </c>
      <c r="D47" s="71" t="s">
        <v>216</v>
      </c>
      <c r="E47" s="29"/>
      <c r="F47" s="35">
        <v>77070</v>
      </c>
      <c r="G47" s="7">
        <f>IFERROR(VLOOKUP(F47,'Commune et code insee et postal'!A:D,2,FALSE),"")</f>
        <v>77120</v>
      </c>
      <c r="H47" s="8" t="str">
        <f t="shared" si="1"/>
        <v>77</v>
      </c>
      <c r="I47" s="9" t="str">
        <f>IFERROR(VLOOKUP(F47,'Commune et code insee et postal'!A:D,4,FALSE),"")</f>
        <v>CHAILLY-EN-BRIE</v>
      </c>
      <c r="K47" s="65" t="s">
        <v>1558</v>
      </c>
      <c r="L47" s="65" t="s">
        <v>1558</v>
      </c>
      <c r="M47" s="125" t="s">
        <v>1655</v>
      </c>
      <c r="N47" s="118" t="s">
        <v>1656</v>
      </c>
      <c r="O47" s="65" t="s">
        <v>1657</v>
      </c>
      <c r="P47" s="65" t="s">
        <v>39</v>
      </c>
      <c r="Q47" s="65" t="s">
        <v>23</v>
      </c>
      <c r="R47" s="65">
        <v>84201224700016</v>
      </c>
      <c r="S47" s="65"/>
      <c r="T47" s="65" t="s">
        <v>1558</v>
      </c>
      <c r="U47" s="65" t="s">
        <v>1684</v>
      </c>
      <c r="V47" s="65" t="s">
        <v>1691</v>
      </c>
      <c r="W47" s="29"/>
      <c r="X47" s="102"/>
      <c r="Y47" s="139"/>
      <c r="Z47" s="104"/>
      <c r="AA47" s="103">
        <f t="shared" si="0"/>
        <v>0</v>
      </c>
      <c r="AG47" s="12">
        <f t="shared" si="2"/>
        <v>0</v>
      </c>
      <c r="AH47" s="24">
        <v>5417000</v>
      </c>
      <c r="AI47" s="12"/>
      <c r="AJ47" s="12">
        <v>400000</v>
      </c>
      <c r="AL47" s="24">
        <v>400000</v>
      </c>
      <c r="AN47" s="14">
        <f t="shared" si="3"/>
        <v>800000</v>
      </c>
      <c r="AO47" s="21">
        <v>43726</v>
      </c>
      <c r="AP47" s="16">
        <v>2019</v>
      </c>
      <c r="AQ47" s="16">
        <f t="shared" si="4"/>
        <v>2018</v>
      </c>
      <c r="AR47" s="16">
        <v>2019</v>
      </c>
      <c r="AU47" s="116" t="s">
        <v>1736</v>
      </c>
      <c r="AV47" s="120">
        <v>180</v>
      </c>
      <c r="AW47" s="120">
        <v>460</v>
      </c>
      <c r="AX47" s="120">
        <v>13.331</v>
      </c>
      <c r="BC47" s="32" t="s">
        <v>83</v>
      </c>
      <c r="BD47" s="32" t="s">
        <v>177</v>
      </c>
      <c r="BE47" s="20" t="s">
        <v>138</v>
      </c>
      <c r="BF47" s="32">
        <v>2020</v>
      </c>
      <c r="BI47" s="32" t="s">
        <v>94</v>
      </c>
      <c r="BK47" s="117"/>
    </row>
    <row r="48" spans="2:63" ht="29.05" x14ac:dyDescent="0.25">
      <c r="B48" s="70">
        <v>43648</v>
      </c>
      <c r="C48" s="71" t="s">
        <v>209</v>
      </c>
      <c r="D48" s="71" t="s">
        <v>216</v>
      </c>
      <c r="E48" s="29"/>
      <c r="F48" s="7">
        <v>77252</v>
      </c>
      <c r="G48" s="7">
        <f>IFERROR(VLOOKUP(F48,'Commune et code insee et postal'!A:D,2,FALSE),"")</f>
        <v>77550</v>
      </c>
      <c r="H48" s="8" t="str">
        <f t="shared" si="1"/>
        <v>77</v>
      </c>
      <c r="I48" s="9" t="str">
        <f>IFERROR(VLOOKUP(F48,'Commune et code insee et postal'!A:D,4,FALSE),"")</f>
        <v>LIMOGES-FOURCHES</v>
      </c>
      <c r="K48" s="111" t="s">
        <v>1559</v>
      </c>
      <c r="L48" s="111" t="s">
        <v>1559</v>
      </c>
      <c r="M48" s="125" t="s">
        <v>1658</v>
      </c>
      <c r="N48" s="118" t="s">
        <v>1659</v>
      </c>
      <c r="O48" s="65" t="s">
        <v>1660</v>
      </c>
      <c r="P48" s="65" t="s">
        <v>39</v>
      </c>
      <c r="Q48" s="65" t="s">
        <v>22</v>
      </c>
      <c r="R48" s="65">
        <v>84462959200016</v>
      </c>
      <c r="S48" s="65"/>
      <c r="T48" s="111" t="s">
        <v>1559</v>
      </c>
      <c r="U48" s="65" t="s">
        <v>1685</v>
      </c>
      <c r="V48" s="65" t="s">
        <v>1688</v>
      </c>
      <c r="W48" s="29"/>
      <c r="X48" s="102"/>
      <c r="Y48" s="138"/>
      <c r="Z48" s="103"/>
      <c r="AA48" s="103">
        <f t="shared" si="0"/>
        <v>0</v>
      </c>
      <c r="AG48" s="12">
        <f t="shared" si="2"/>
        <v>0</v>
      </c>
      <c r="AH48" s="24">
        <v>6236045</v>
      </c>
      <c r="AI48" s="12"/>
      <c r="AJ48" s="12">
        <v>503600</v>
      </c>
      <c r="AK48" s="12"/>
      <c r="AL48" s="12">
        <v>513300</v>
      </c>
      <c r="AN48" s="14">
        <f t="shared" si="3"/>
        <v>1016900</v>
      </c>
      <c r="AO48" s="21">
        <v>43649</v>
      </c>
      <c r="AP48" s="16">
        <v>2019</v>
      </c>
      <c r="AQ48" s="16">
        <f t="shared" si="4"/>
        <v>2018</v>
      </c>
      <c r="AR48" s="16">
        <v>2019</v>
      </c>
      <c r="AU48" s="116" t="s">
        <v>1736</v>
      </c>
      <c r="AV48" s="120">
        <v>140</v>
      </c>
      <c r="AW48" s="120">
        <v>300</v>
      </c>
      <c r="AX48" s="120">
        <v>12.46</v>
      </c>
      <c r="BC48" s="32" t="s">
        <v>83</v>
      </c>
      <c r="BD48" s="32" t="s">
        <v>177</v>
      </c>
      <c r="BE48" s="20" t="s">
        <v>137</v>
      </c>
      <c r="BF48" s="32">
        <v>2020</v>
      </c>
      <c r="BI48" s="32" t="s">
        <v>94</v>
      </c>
      <c r="BK48" s="117" t="s">
        <v>1727</v>
      </c>
    </row>
    <row r="49" spans="2:63" ht="29.05" x14ac:dyDescent="0.25">
      <c r="B49" s="70">
        <v>43648</v>
      </c>
      <c r="C49" s="71" t="s">
        <v>209</v>
      </c>
      <c r="D49" s="71" t="s">
        <v>216</v>
      </c>
      <c r="E49" s="29"/>
      <c r="F49" s="35">
        <v>77347</v>
      </c>
      <c r="G49" s="7">
        <f>IFERROR(VLOOKUP(F49,'Commune et code insee et postal'!A:D,2,FALSE),"")</f>
        <v>77134</v>
      </c>
      <c r="H49" s="8" t="str">
        <f t="shared" si="1"/>
        <v>77</v>
      </c>
      <c r="I49" s="9" t="str">
        <f>IFERROR(VLOOKUP(F49,'Commune et code insee et postal'!A:D,4,FALSE),"")</f>
        <v>LES ORMES-SUR-VOULZIE</v>
      </c>
      <c r="K49" s="65" t="s">
        <v>1560</v>
      </c>
      <c r="L49" s="65" t="s">
        <v>1560</v>
      </c>
      <c r="M49" s="65" t="s">
        <v>1565</v>
      </c>
      <c r="N49" s="118" t="s">
        <v>1566</v>
      </c>
      <c r="O49" s="65" t="s">
        <v>1567</v>
      </c>
      <c r="P49" s="65" t="s">
        <v>39</v>
      </c>
      <c r="Q49" s="65" t="s">
        <v>22</v>
      </c>
      <c r="R49" s="65">
        <v>84848701300015</v>
      </c>
      <c r="S49" s="65"/>
      <c r="T49" s="65" t="s">
        <v>1560</v>
      </c>
      <c r="U49" s="65" t="s">
        <v>1678</v>
      </c>
      <c r="V49" s="65" t="s">
        <v>1693</v>
      </c>
      <c r="W49" s="29"/>
      <c r="X49" s="102"/>
      <c r="Y49" s="139"/>
      <c r="Z49" s="104"/>
      <c r="AA49" s="103">
        <f t="shared" si="0"/>
        <v>0</v>
      </c>
      <c r="AG49" s="12">
        <f t="shared" si="2"/>
        <v>0</v>
      </c>
      <c r="AH49" s="24">
        <v>6545000</v>
      </c>
      <c r="AI49" s="12">
        <v>6138000</v>
      </c>
      <c r="AJ49" s="12">
        <v>447300</v>
      </c>
      <c r="AK49" s="12"/>
      <c r="AL49" s="12">
        <v>453700</v>
      </c>
      <c r="AN49" s="14">
        <f t="shared" si="3"/>
        <v>901000</v>
      </c>
      <c r="AO49" s="21">
        <v>43649</v>
      </c>
      <c r="AP49" s="16">
        <v>2019</v>
      </c>
      <c r="AQ49" s="16">
        <f t="shared" si="4"/>
        <v>2018</v>
      </c>
      <c r="AR49" s="16">
        <v>2019</v>
      </c>
      <c r="AU49" s="116" t="s">
        <v>1736</v>
      </c>
      <c r="AV49" s="120">
        <v>150</v>
      </c>
      <c r="AW49" s="120">
        <v>300</v>
      </c>
      <c r="AX49" s="120">
        <v>12.54</v>
      </c>
      <c r="BC49" s="32" t="s">
        <v>83</v>
      </c>
      <c r="BD49" s="32" t="s">
        <v>177</v>
      </c>
      <c r="BE49" s="20" t="s">
        <v>138</v>
      </c>
      <c r="BF49" s="32">
        <v>2021</v>
      </c>
      <c r="BI49" s="32" t="s">
        <v>94</v>
      </c>
      <c r="BK49" s="117"/>
    </row>
    <row r="50" spans="2:63" ht="29.05" x14ac:dyDescent="0.25">
      <c r="B50" s="72">
        <v>43730</v>
      </c>
      <c r="C50" s="73" t="s">
        <v>214</v>
      </c>
      <c r="D50" s="124" t="s">
        <v>216</v>
      </c>
      <c r="E50" s="29"/>
      <c r="F50" s="35">
        <v>77177</v>
      </c>
      <c r="G50" s="7">
        <f>IFERROR(VLOOKUP(F50,'Commune et code insee et postal'!A:D,2,FALSE),"")</f>
        <v>77220</v>
      </c>
      <c r="H50" s="8" t="str">
        <f t="shared" si="1"/>
        <v>77</v>
      </c>
      <c r="I50" s="9" t="str">
        <f>IFERROR(VLOOKUP(F50,'Commune et code insee et postal'!A:D,4,FALSE),"")</f>
        <v>FAVIÈRES</v>
      </c>
      <c r="K50" s="65" t="s">
        <v>1783</v>
      </c>
      <c r="L50" s="65" t="s">
        <v>1561</v>
      </c>
      <c r="M50" s="65" t="s">
        <v>1661</v>
      </c>
      <c r="N50" s="118" t="s">
        <v>1662</v>
      </c>
      <c r="O50" s="65" t="s">
        <v>1846</v>
      </c>
      <c r="P50" s="65" t="s">
        <v>39</v>
      </c>
      <c r="Q50" s="65" t="s">
        <v>22</v>
      </c>
      <c r="R50" s="65">
        <v>38264502600016</v>
      </c>
      <c r="S50" s="65"/>
      <c r="T50" s="65" t="s">
        <v>1561</v>
      </c>
      <c r="U50" s="65" t="s">
        <v>1686</v>
      </c>
      <c r="V50" s="65" t="s">
        <v>1883</v>
      </c>
      <c r="W50" s="29"/>
      <c r="X50" s="102"/>
      <c r="Y50" s="139"/>
      <c r="Z50" s="104"/>
      <c r="AA50" s="103">
        <f t="shared" si="0"/>
        <v>0</v>
      </c>
      <c r="AG50" s="12">
        <f t="shared" si="2"/>
        <v>0</v>
      </c>
      <c r="AH50" s="24">
        <v>4211868</v>
      </c>
      <c r="AJ50" s="12">
        <v>869000</v>
      </c>
      <c r="AL50" s="12">
        <v>0</v>
      </c>
      <c r="AN50" s="14">
        <f t="shared" si="3"/>
        <v>869000</v>
      </c>
      <c r="AO50" s="21">
        <v>43726</v>
      </c>
      <c r="AP50" s="16">
        <v>2019</v>
      </c>
      <c r="AQ50" s="16">
        <f t="shared" si="4"/>
        <v>2018</v>
      </c>
      <c r="AR50" s="16">
        <v>2019</v>
      </c>
      <c r="AU50" s="116" t="s">
        <v>1736</v>
      </c>
      <c r="AV50" s="120">
        <v>110</v>
      </c>
      <c r="AW50" s="120">
        <v>172.5</v>
      </c>
      <c r="AX50" s="120">
        <v>10.484</v>
      </c>
      <c r="BC50" s="32" t="s">
        <v>83</v>
      </c>
      <c r="BD50" s="32" t="s">
        <v>177</v>
      </c>
      <c r="BE50" s="20" t="s">
        <v>137</v>
      </c>
      <c r="BF50" s="32">
        <v>2020</v>
      </c>
      <c r="BI50" s="32" t="s">
        <v>94</v>
      </c>
      <c r="BK50" s="136"/>
    </row>
    <row r="51" spans="2:63" x14ac:dyDescent="0.25">
      <c r="B51" s="72">
        <v>43879</v>
      </c>
      <c r="C51" s="73" t="s">
        <v>1724</v>
      </c>
      <c r="D51" s="124" t="s">
        <v>216</v>
      </c>
      <c r="E51" s="29"/>
      <c r="F51" s="35">
        <v>77094</v>
      </c>
      <c r="G51" s="7">
        <f>IFERROR(VLOOKUP(F51,'Commune et code insee et postal'!A:D,2,FALSE),"")</f>
        <v>77410</v>
      </c>
      <c r="H51" s="8" t="str">
        <f t="shared" si="1"/>
        <v>77</v>
      </c>
      <c r="I51" s="9" t="str">
        <f>IFERROR(VLOOKUP(F51,'Commune et code insee et postal'!A:D,4,FALSE),"")</f>
        <v>CHARMENTRAY</v>
      </c>
      <c r="K51" s="65" t="s">
        <v>1791</v>
      </c>
      <c r="L51" s="65" t="s">
        <v>1791</v>
      </c>
      <c r="M51" s="125" t="s">
        <v>1865</v>
      </c>
      <c r="N51" s="118" t="s">
        <v>1867</v>
      </c>
      <c r="O51" s="65" t="s">
        <v>1866</v>
      </c>
      <c r="P51" s="65" t="s">
        <v>39</v>
      </c>
      <c r="Q51" s="125" t="s">
        <v>22</v>
      </c>
      <c r="R51" s="65">
        <v>84927027700015</v>
      </c>
      <c r="S51" s="65"/>
      <c r="T51" s="65" t="s">
        <v>1791</v>
      </c>
      <c r="U51" s="125" t="s">
        <v>1815</v>
      </c>
      <c r="V51" s="125" t="s">
        <v>1882</v>
      </c>
      <c r="W51" s="29"/>
      <c r="X51" s="105"/>
      <c r="Y51" s="139"/>
      <c r="Z51" s="104"/>
      <c r="AA51" s="103">
        <f t="shared" si="0"/>
        <v>0</v>
      </c>
      <c r="AG51" s="12">
        <f t="shared" si="2"/>
        <v>0</v>
      </c>
      <c r="AH51" s="24">
        <v>6000000</v>
      </c>
      <c r="AJ51" s="12">
        <v>500000</v>
      </c>
      <c r="AL51" s="24">
        <v>300000</v>
      </c>
      <c r="AN51" s="14">
        <f t="shared" si="3"/>
        <v>800000</v>
      </c>
      <c r="AO51" s="21">
        <v>43978</v>
      </c>
      <c r="AP51" s="207">
        <v>43923</v>
      </c>
      <c r="AQ51" s="37">
        <v>2019</v>
      </c>
      <c r="AR51" s="37">
        <v>2020</v>
      </c>
      <c r="AU51" s="28" t="s">
        <v>1736</v>
      </c>
      <c r="AV51" s="121">
        <v>120</v>
      </c>
      <c r="AW51" s="121">
        <v>345</v>
      </c>
      <c r="AX51" s="120">
        <v>10.521000000000001</v>
      </c>
      <c r="AY51" s="28" t="s">
        <v>1824</v>
      </c>
      <c r="BC51" s="32" t="s">
        <v>83</v>
      </c>
      <c r="BD51" s="33" t="s">
        <v>177</v>
      </c>
      <c r="BE51" s="33" t="s">
        <v>137</v>
      </c>
      <c r="BF51" s="32">
        <v>2021</v>
      </c>
      <c r="BI51" s="31" t="s">
        <v>94</v>
      </c>
      <c r="BK51" s="136" t="s">
        <v>1834</v>
      </c>
    </row>
    <row r="52" spans="2:63" x14ac:dyDescent="0.25">
      <c r="B52" s="72">
        <v>43879</v>
      </c>
      <c r="C52" s="73" t="s">
        <v>1724</v>
      </c>
      <c r="D52" s="124" t="s">
        <v>216</v>
      </c>
      <c r="E52" s="29"/>
      <c r="F52" s="35">
        <v>77384</v>
      </c>
      <c r="G52" s="7">
        <f>IFERROR(VLOOKUP(F52,'Commune et code insee et postal'!A:D,2,FALSE),"")</f>
        <v>77550</v>
      </c>
      <c r="H52" s="8" t="str">
        <f t="shared" si="1"/>
        <v>77</v>
      </c>
      <c r="I52" s="9" t="str">
        <f>IFERROR(VLOOKUP(F52,'Commune et code insee et postal'!A:D,4,FALSE),"")</f>
        <v>RÉAU</v>
      </c>
      <c r="K52" s="65" t="s">
        <v>1792</v>
      </c>
      <c r="L52" s="65" t="s">
        <v>1792</v>
      </c>
      <c r="M52" s="125" t="s">
        <v>1868</v>
      </c>
      <c r="N52" s="118" t="s">
        <v>1869</v>
      </c>
      <c r="O52" s="65" t="s">
        <v>1870</v>
      </c>
      <c r="P52" s="65" t="s">
        <v>39</v>
      </c>
      <c r="Q52" s="125" t="s">
        <v>22</v>
      </c>
      <c r="R52" s="125">
        <v>84961643800016</v>
      </c>
      <c r="S52" s="65"/>
      <c r="T52" s="65" t="s">
        <v>1884</v>
      </c>
      <c r="U52" s="65" t="s">
        <v>1677</v>
      </c>
      <c r="V52" s="125" t="s">
        <v>1692</v>
      </c>
      <c r="W52" s="29"/>
      <c r="X52" s="105" t="str">
        <f t="shared" ref="X52:X116" si="5">LEFT(Y52,2)</f>
        <v/>
      </c>
      <c r="Y52" s="139"/>
      <c r="Z52" s="104"/>
      <c r="AA52" s="103" t="str">
        <f t="shared" si="0"/>
        <v/>
      </c>
      <c r="AG52" s="12">
        <f t="shared" si="2"/>
        <v>0</v>
      </c>
      <c r="AH52" s="24">
        <v>5500000</v>
      </c>
      <c r="AJ52" s="12">
        <v>630000</v>
      </c>
      <c r="AL52" s="12">
        <v>370000</v>
      </c>
      <c r="AN52" s="14">
        <f t="shared" si="3"/>
        <v>1000000</v>
      </c>
      <c r="AO52" s="21">
        <v>43978</v>
      </c>
      <c r="AP52" s="207">
        <v>43923</v>
      </c>
      <c r="AQ52" s="37">
        <v>2019</v>
      </c>
      <c r="AR52" s="16">
        <v>2020</v>
      </c>
      <c r="AU52" s="28" t="s">
        <v>1736</v>
      </c>
      <c r="AV52" s="121">
        <v>140</v>
      </c>
      <c r="AW52" s="121">
        <v>250</v>
      </c>
      <c r="AX52" s="120">
        <v>12.27</v>
      </c>
      <c r="AY52" s="28" t="s">
        <v>1881</v>
      </c>
      <c r="BC52" s="32" t="s">
        <v>82</v>
      </c>
      <c r="BD52" s="20" t="s">
        <v>177</v>
      </c>
      <c r="BE52" s="33" t="s">
        <v>137</v>
      </c>
      <c r="BF52" s="32">
        <v>2021</v>
      </c>
      <c r="BI52" s="31" t="s">
        <v>94</v>
      </c>
      <c r="BK52" s="136"/>
    </row>
    <row r="53" spans="2:63" x14ac:dyDescent="0.25">
      <c r="B53" s="72">
        <v>43879</v>
      </c>
      <c r="C53" s="73" t="s">
        <v>1724</v>
      </c>
      <c r="D53" s="124" t="s">
        <v>216</v>
      </c>
      <c r="E53" s="29"/>
      <c r="F53" s="35">
        <v>77530</v>
      </c>
      <c r="G53" s="7">
        <f>IFERROR(VLOOKUP(F53,'Commune et code insee et postal'!A:D,2,FALSE),"")</f>
        <v>77560</v>
      </c>
      <c r="H53" s="8" t="str">
        <f t="shared" si="1"/>
        <v>77</v>
      </c>
      <c r="I53" s="9" t="str">
        <f>IFERROR(VLOOKUP(F53,'Commune et code insee et postal'!A:D,4,FALSE),"")</f>
        <v>VOULTON</v>
      </c>
      <c r="K53" s="65" t="s">
        <v>1793</v>
      </c>
      <c r="L53" s="65" t="s">
        <v>1793</v>
      </c>
      <c r="M53" s="125" t="s">
        <v>1859</v>
      </c>
      <c r="N53" s="118" t="s">
        <v>1860</v>
      </c>
      <c r="O53" s="65" t="s">
        <v>1861</v>
      </c>
      <c r="P53" s="65" t="s">
        <v>39</v>
      </c>
      <c r="Q53" s="125" t="s">
        <v>22</v>
      </c>
      <c r="R53" s="125">
        <v>85082797300015</v>
      </c>
      <c r="S53" s="65"/>
      <c r="T53" s="65" t="s">
        <v>1793</v>
      </c>
      <c r="U53" s="65" t="s">
        <v>1677</v>
      </c>
      <c r="V53" s="125" t="s">
        <v>1692</v>
      </c>
      <c r="W53" s="29"/>
      <c r="X53" s="105" t="str">
        <f t="shared" si="5"/>
        <v/>
      </c>
      <c r="Y53" s="139"/>
      <c r="Z53" s="104"/>
      <c r="AA53" s="103" t="str">
        <f t="shared" si="0"/>
        <v/>
      </c>
      <c r="AG53" s="12">
        <f t="shared" si="2"/>
        <v>0</v>
      </c>
      <c r="AH53" s="24">
        <v>6520000</v>
      </c>
      <c r="AJ53" s="12">
        <v>500000</v>
      </c>
      <c r="AL53" s="24">
        <v>300000</v>
      </c>
      <c r="AN53" s="14">
        <f t="shared" si="3"/>
        <v>800000</v>
      </c>
      <c r="AO53" s="21">
        <v>43978</v>
      </c>
      <c r="AP53" s="207">
        <v>43923</v>
      </c>
      <c r="AQ53" s="37">
        <v>2019</v>
      </c>
      <c r="AR53" s="16">
        <v>2020</v>
      </c>
      <c r="AU53" s="28" t="s">
        <v>1736</v>
      </c>
      <c r="AV53" s="121">
        <v>140</v>
      </c>
      <c r="AW53" s="121">
        <v>230</v>
      </c>
      <c r="AX53" s="120">
        <v>12.27</v>
      </c>
      <c r="AY53" s="28" t="s">
        <v>1824</v>
      </c>
      <c r="BC53" s="32" t="s">
        <v>83</v>
      </c>
      <c r="BD53" s="20" t="s">
        <v>177</v>
      </c>
      <c r="BE53" s="33" t="s">
        <v>138</v>
      </c>
      <c r="BF53" s="32">
        <v>2021</v>
      </c>
      <c r="BI53" s="31" t="s">
        <v>94</v>
      </c>
      <c r="BK53" s="136"/>
    </row>
    <row r="54" spans="2:63" x14ac:dyDescent="0.25">
      <c r="B54" s="72">
        <v>43879</v>
      </c>
      <c r="C54" s="73" t="s">
        <v>1724</v>
      </c>
      <c r="D54" s="124" t="s">
        <v>216</v>
      </c>
      <c r="E54" s="29"/>
      <c r="F54" s="35">
        <v>77335</v>
      </c>
      <c r="G54" s="7">
        <f>IFERROR(VLOOKUP(F54,'Commune et code insee et postal'!A:D,2,FALSE),"")</f>
        <v>77124</v>
      </c>
      <c r="H54" s="8" t="str">
        <f t="shared" si="1"/>
        <v>77</v>
      </c>
      <c r="I54" s="9" t="str">
        <f>IFERROR(VLOOKUP(F54,'Commune et code insee et postal'!A:D,4,FALSE),"")</f>
        <v>CHAUCONIN-NEUFMONTIERS</v>
      </c>
      <c r="K54" s="65" t="s">
        <v>1813</v>
      </c>
      <c r="L54" s="65" t="s">
        <v>1786</v>
      </c>
      <c r="M54" s="125" t="s">
        <v>1843</v>
      </c>
      <c r="N54" s="118" t="s">
        <v>1844</v>
      </c>
      <c r="O54" s="65" t="s">
        <v>1845</v>
      </c>
      <c r="P54" s="65" t="s">
        <v>39</v>
      </c>
      <c r="Q54" s="125" t="s">
        <v>22</v>
      </c>
      <c r="R54" s="125">
        <v>84836449300017</v>
      </c>
      <c r="S54" s="118" t="s">
        <v>1812</v>
      </c>
      <c r="T54" s="125" t="s">
        <v>1786</v>
      </c>
      <c r="U54" s="125" t="s">
        <v>1842</v>
      </c>
      <c r="V54" s="125" t="s">
        <v>1692</v>
      </c>
      <c r="W54" s="29"/>
      <c r="X54" s="105" t="str">
        <f t="shared" si="5"/>
        <v/>
      </c>
      <c r="Y54" s="139"/>
      <c r="Z54" s="104"/>
      <c r="AA54" s="103" t="str">
        <f t="shared" si="0"/>
        <v/>
      </c>
      <c r="AG54" s="12">
        <f t="shared" si="2"/>
        <v>0</v>
      </c>
      <c r="AH54" s="24">
        <v>6193000</v>
      </c>
      <c r="AJ54" s="12">
        <v>500000</v>
      </c>
      <c r="AL54" s="24">
        <v>300000</v>
      </c>
      <c r="AN54" s="14">
        <f t="shared" si="3"/>
        <v>800000</v>
      </c>
      <c r="AO54" s="21">
        <v>43978</v>
      </c>
      <c r="AP54" s="207">
        <v>43923</v>
      </c>
      <c r="AQ54" s="37">
        <v>2019</v>
      </c>
      <c r="AR54" s="16">
        <v>2020</v>
      </c>
      <c r="AU54" s="28" t="s">
        <v>1736</v>
      </c>
      <c r="AV54" s="121">
        <v>140</v>
      </c>
      <c r="AW54" s="121">
        <v>288</v>
      </c>
      <c r="AX54" s="120">
        <v>13.244999999999999</v>
      </c>
      <c r="AY54" s="28" t="s">
        <v>1824</v>
      </c>
      <c r="BC54" s="32" t="s">
        <v>83</v>
      </c>
      <c r="BD54" s="20" t="s">
        <v>177</v>
      </c>
      <c r="BE54" s="33" t="s">
        <v>137</v>
      </c>
      <c r="BF54" s="32">
        <v>2021</v>
      </c>
      <c r="BI54" s="31" t="s">
        <v>94</v>
      </c>
      <c r="BK54" s="136" t="s">
        <v>1834</v>
      </c>
    </row>
    <row r="55" spans="2:63" x14ac:dyDescent="0.25">
      <c r="B55" s="72">
        <v>43879</v>
      </c>
      <c r="C55" s="73" t="s">
        <v>1724</v>
      </c>
      <c r="D55" s="124" t="s">
        <v>216</v>
      </c>
      <c r="E55" s="29"/>
      <c r="F55" s="35">
        <v>77211</v>
      </c>
      <c r="G55" s="7">
        <f>IFERROR(VLOOKUP(F55,'Commune et code insee et postal'!A:D,2,FALSE),"")</f>
        <v>77720</v>
      </c>
      <c r="H55" s="8" t="str">
        <f t="shared" si="1"/>
        <v>77</v>
      </c>
      <c r="I55" s="9" t="str">
        <f>IFERROR(VLOOKUP(F55,'Commune et code insee et postal'!A:D,4,FALSE),"")</f>
        <v>GRANDPUITS-BAILLY-CARROIS</v>
      </c>
      <c r="K55" s="65" t="s">
        <v>1794</v>
      </c>
      <c r="L55" s="65" t="s">
        <v>1794</v>
      </c>
      <c r="M55" s="125" t="s">
        <v>1862</v>
      </c>
      <c r="N55" s="118" t="s">
        <v>1863</v>
      </c>
      <c r="O55" s="65" t="s">
        <v>1864</v>
      </c>
      <c r="P55" s="65" t="s">
        <v>39</v>
      </c>
      <c r="Q55" s="125" t="s">
        <v>22</v>
      </c>
      <c r="R55" s="125">
        <v>85031846000019</v>
      </c>
      <c r="S55" s="65"/>
      <c r="T55" s="65" t="s">
        <v>1794</v>
      </c>
      <c r="U55" s="65" t="s">
        <v>1677</v>
      </c>
      <c r="V55" s="125" t="s">
        <v>1688</v>
      </c>
      <c r="W55" s="29"/>
      <c r="X55" s="105" t="str">
        <f t="shared" si="5"/>
        <v/>
      </c>
      <c r="Y55" s="139"/>
      <c r="Z55" s="104"/>
      <c r="AA55" s="103" t="str">
        <f t="shared" si="0"/>
        <v/>
      </c>
      <c r="AG55" s="12">
        <f t="shared" si="2"/>
        <v>0</v>
      </c>
      <c r="AH55" s="24">
        <v>6696988</v>
      </c>
      <c r="AJ55" s="12">
        <v>500000</v>
      </c>
      <c r="AL55" s="24">
        <v>300000</v>
      </c>
      <c r="AN55" s="14">
        <f t="shared" si="3"/>
        <v>800000</v>
      </c>
      <c r="AO55" s="21">
        <v>43978</v>
      </c>
      <c r="AP55" s="207">
        <v>43923</v>
      </c>
      <c r="AQ55" s="37">
        <v>2019</v>
      </c>
      <c r="AR55" s="16">
        <v>2020</v>
      </c>
      <c r="AU55" s="28" t="s">
        <v>1736</v>
      </c>
      <c r="AV55" s="121">
        <v>140</v>
      </c>
      <c r="AW55" s="121">
        <v>288</v>
      </c>
      <c r="AX55" s="120">
        <v>12.7</v>
      </c>
      <c r="AY55" s="28" t="s">
        <v>1824</v>
      </c>
      <c r="BC55" s="32" t="s">
        <v>83</v>
      </c>
      <c r="BD55" s="20" t="s">
        <v>177</v>
      </c>
      <c r="BE55" s="33" t="s">
        <v>138</v>
      </c>
      <c r="BF55" s="32">
        <v>2021</v>
      </c>
      <c r="BI55" s="31" t="s">
        <v>94</v>
      </c>
      <c r="BK55" s="136"/>
    </row>
    <row r="56" spans="2:63" x14ac:dyDescent="0.25">
      <c r="B56" s="72">
        <v>43879</v>
      </c>
      <c r="C56" s="73" t="s">
        <v>1724</v>
      </c>
      <c r="D56" s="124" t="s">
        <v>216</v>
      </c>
      <c r="E56" s="29"/>
      <c r="F56" s="35">
        <v>77327</v>
      </c>
      <c r="G56" s="7">
        <f>IFERROR(VLOOKUP(F56,'Commune et code insee et postal'!A:D,2,FALSE),"")</f>
        <v>77370</v>
      </c>
      <c r="H56" s="8" t="str">
        <f t="shared" si="1"/>
        <v>77</v>
      </c>
      <c r="I56" s="9" t="str">
        <f>IFERROR(VLOOKUP(F56,'Commune et code insee et postal'!A:D,4,FALSE),"")</f>
        <v>NANGIS</v>
      </c>
      <c r="K56" s="65" t="s">
        <v>1788</v>
      </c>
      <c r="L56" s="65" t="s">
        <v>1788</v>
      </c>
      <c r="M56" s="125" t="s">
        <v>1872</v>
      </c>
      <c r="N56" s="118" t="s">
        <v>1871</v>
      </c>
      <c r="O56" s="65" t="s">
        <v>1873</v>
      </c>
      <c r="P56" s="65" t="s">
        <v>39</v>
      </c>
      <c r="Q56" s="125" t="s">
        <v>22</v>
      </c>
      <c r="R56" s="125">
        <v>84984912000019</v>
      </c>
      <c r="S56" s="65"/>
      <c r="T56" s="125"/>
      <c r="U56" s="65" t="s">
        <v>1677</v>
      </c>
      <c r="V56" s="125" t="s">
        <v>1688</v>
      </c>
      <c r="W56" s="29"/>
      <c r="X56" s="105" t="str">
        <f t="shared" si="5"/>
        <v/>
      </c>
      <c r="Y56" s="139"/>
      <c r="Z56" s="104"/>
      <c r="AA56" s="103" t="str">
        <f t="shared" si="0"/>
        <v/>
      </c>
      <c r="AG56" s="12">
        <f t="shared" si="2"/>
        <v>0</v>
      </c>
      <c r="AH56" s="24">
        <v>5820000</v>
      </c>
      <c r="AJ56" s="12">
        <v>500000</v>
      </c>
      <c r="AL56" s="24">
        <v>300000</v>
      </c>
      <c r="AN56" s="14">
        <f t="shared" si="3"/>
        <v>800000</v>
      </c>
      <c r="AO56" s="21">
        <v>43978</v>
      </c>
      <c r="AP56" s="207">
        <v>43923</v>
      </c>
      <c r="AQ56" s="37">
        <v>2019</v>
      </c>
      <c r="AR56" s="16">
        <v>2020</v>
      </c>
      <c r="AU56" s="28" t="s">
        <v>1736</v>
      </c>
      <c r="AV56" s="121">
        <v>140</v>
      </c>
      <c r="AW56" s="121">
        <v>288</v>
      </c>
      <c r="AX56" s="120">
        <v>12.7</v>
      </c>
      <c r="AY56" s="28" t="s">
        <v>1824</v>
      </c>
      <c r="BC56" s="32" t="s">
        <v>83</v>
      </c>
      <c r="BD56" s="20" t="s">
        <v>177</v>
      </c>
      <c r="BE56" s="33" t="s">
        <v>138</v>
      </c>
      <c r="BF56" s="32">
        <v>2021</v>
      </c>
      <c r="BI56" s="31" t="s">
        <v>94</v>
      </c>
      <c r="BK56" s="136"/>
    </row>
    <row r="57" spans="2:63" x14ac:dyDescent="0.25">
      <c r="B57" s="72">
        <v>43879</v>
      </c>
      <c r="C57" s="73" t="s">
        <v>1724</v>
      </c>
      <c r="D57" s="124" t="s">
        <v>216</v>
      </c>
      <c r="E57" s="29"/>
      <c r="F57" s="35">
        <v>77182</v>
      </c>
      <c r="G57" s="7">
        <f>IFERROR(VLOOKUP(F57,'Commune et code insee et postal'!A:D,2,FALSE),"")</f>
        <v>77320</v>
      </c>
      <c r="H57" s="8" t="str">
        <f t="shared" si="1"/>
        <v>77</v>
      </c>
      <c r="I57" s="9" t="str">
        <f>IFERROR(VLOOKUP(F57,'Commune et code insee et postal'!A:D,4,FALSE),"")</f>
        <v>LA FERTÉ-GAUCHER</v>
      </c>
      <c r="K57" s="65" t="s">
        <v>1795</v>
      </c>
      <c r="L57" s="65" t="s">
        <v>1795</v>
      </c>
      <c r="M57" s="125" t="s">
        <v>1808</v>
      </c>
      <c r="N57" s="118" t="s">
        <v>1809</v>
      </c>
      <c r="O57" s="65" t="s">
        <v>1810</v>
      </c>
      <c r="P57" s="65" t="s">
        <v>39</v>
      </c>
      <c r="Q57" s="125" t="s">
        <v>22</v>
      </c>
      <c r="R57" s="125">
        <v>87817278200012</v>
      </c>
      <c r="S57" s="65"/>
      <c r="T57" s="65" t="s">
        <v>1795</v>
      </c>
      <c r="U57" s="125" t="s">
        <v>1814</v>
      </c>
      <c r="V57" s="125" t="s">
        <v>1885</v>
      </c>
      <c r="W57" s="29"/>
      <c r="X57" s="105" t="str">
        <f t="shared" si="5"/>
        <v/>
      </c>
      <c r="Y57" s="139"/>
      <c r="Z57" s="104"/>
      <c r="AA57" s="103" t="str">
        <f t="shared" si="0"/>
        <v/>
      </c>
      <c r="AG57" s="12">
        <f t="shared" si="2"/>
        <v>0</v>
      </c>
      <c r="AH57" s="24">
        <v>6705438</v>
      </c>
      <c r="AJ57" s="12">
        <v>630000</v>
      </c>
      <c r="AL57" s="12">
        <v>370000</v>
      </c>
      <c r="AN57" s="14">
        <f t="shared" si="3"/>
        <v>1000000</v>
      </c>
      <c r="AO57" s="21">
        <v>43978</v>
      </c>
      <c r="AP57" s="207">
        <v>43923</v>
      </c>
      <c r="AQ57" s="37">
        <v>2019</v>
      </c>
      <c r="AR57" s="16">
        <v>2020</v>
      </c>
      <c r="AU57" s="28" t="s">
        <v>76</v>
      </c>
      <c r="AV57" s="121">
        <v>250</v>
      </c>
      <c r="AW57" s="121" t="s">
        <v>1818</v>
      </c>
      <c r="AX57" s="120">
        <v>21.5</v>
      </c>
      <c r="AY57" s="28" t="s">
        <v>1820</v>
      </c>
      <c r="BC57" s="32" t="s">
        <v>82</v>
      </c>
      <c r="BD57" s="20" t="s">
        <v>177</v>
      </c>
      <c r="BE57" s="33" t="s">
        <v>138</v>
      </c>
      <c r="BF57" s="32">
        <v>2021</v>
      </c>
      <c r="BI57" s="31" t="s">
        <v>94</v>
      </c>
      <c r="BK57" s="136"/>
    </row>
    <row r="58" spans="2:63" x14ac:dyDescent="0.25">
      <c r="B58" s="72">
        <v>43879</v>
      </c>
      <c r="C58" s="73" t="s">
        <v>1724</v>
      </c>
      <c r="D58" s="124" t="s">
        <v>216</v>
      </c>
      <c r="E58" s="29"/>
      <c r="F58" s="35">
        <v>91099</v>
      </c>
      <c r="G58" s="7">
        <f>IFERROR(VLOOKUP(F58,'Commune et code insee et postal'!A:D,2,FALSE),"")</f>
        <v>91820</v>
      </c>
      <c r="H58" s="8" t="str">
        <f t="shared" si="1"/>
        <v>91</v>
      </c>
      <c r="I58" s="9" t="str">
        <f>IFERROR(VLOOKUP(F58,'Commune et code insee et postal'!A:D,4,FALSE),"")</f>
        <v>BOUTIGNY-SUR-ESSONNE</v>
      </c>
      <c r="K58" s="65" t="s">
        <v>1796</v>
      </c>
      <c r="L58" s="65" t="s">
        <v>1796</v>
      </c>
      <c r="M58" s="125" t="s">
        <v>1853</v>
      </c>
      <c r="N58" s="118" t="s">
        <v>1854</v>
      </c>
      <c r="O58" s="65" t="s">
        <v>1855</v>
      </c>
      <c r="P58" s="65" t="s">
        <v>39</v>
      </c>
      <c r="Q58" s="125" t="s">
        <v>22</v>
      </c>
      <c r="R58" s="125">
        <v>85050602300017</v>
      </c>
      <c r="S58" s="118" t="s">
        <v>1912</v>
      </c>
      <c r="T58" s="65" t="s">
        <v>1796</v>
      </c>
      <c r="U58" s="65" t="s">
        <v>1677</v>
      </c>
      <c r="V58" s="125" t="s">
        <v>1692</v>
      </c>
      <c r="W58" s="29"/>
      <c r="X58" s="105" t="str">
        <f t="shared" si="5"/>
        <v/>
      </c>
      <c r="Y58" s="139"/>
      <c r="Z58" s="104"/>
      <c r="AA58" s="103" t="str">
        <f t="shared" si="0"/>
        <v/>
      </c>
      <c r="AG58" s="12">
        <f t="shared" si="2"/>
        <v>0</v>
      </c>
      <c r="AH58" s="24">
        <v>6000000</v>
      </c>
      <c r="AJ58" s="12">
        <v>500000</v>
      </c>
      <c r="AL58" s="24">
        <v>300000</v>
      </c>
      <c r="AN58" s="14">
        <f t="shared" si="3"/>
        <v>800000</v>
      </c>
      <c r="AO58" s="21">
        <v>43978</v>
      </c>
      <c r="AP58" s="207">
        <v>43923</v>
      </c>
      <c r="AQ58" s="37">
        <v>2019</v>
      </c>
      <c r="AR58" s="16">
        <v>2020</v>
      </c>
      <c r="AU58" s="28" t="s">
        <v>1736</v>
      </c>
      <c r="AV58" s="121">
        <v>140</v>
      </c>
      <c r="AW58" s="121">
        <v>250</v>
      </c>
      <c r="AX58" s="120">
        <v>12.27</v>
      </c>
      <c r="AY58" s="28" t="s">
        <v>1824</v>
      </c>
      <c r="BC58" s="32" t="s">
        <v>83</v>
      </c>
      <c r="BD58" s="20" t="s">
        <v>177</v>
      </c>
      <c r="BE58" s="33" t="s">
        <v>137</v>
      </c>
      <c r="BF58" s="32">
        <v>2021</v>
      </c>
      <c r="BI58" s="31" t="s">
        <v>94</v>
      </c>
      <c r="BK58" s="136"/>
    </row>
    <row r="59" spans="2:63" x14ac:dyDescent="0.25">
      <c r="B59" s="72">
        <v>43879</v>
      </c>
      <c r="C59" s="73" t="s">
        <v>1724</v>
      </c>
      <c r="D59" s="124" t="s">
        <v>216</v>
      </c>
      <c r="E59" s="29"/>
      <c r="F59" s="35">
        <v>77283</v>
      </c>
      <c r="G59" s="7">
        <f>IFERROR(VLOOKUP(F59,'Commune et code insee et postal'!A:D,2,FALSE),"")</f>
        <v>77145</v>
      </c>
      <c r="H59" s="8" t="str">
        <f t="shared" si="1"/>
        <v>77</v>
      </c>
      <c r="I59" s="9" t="str">
        <f>IFERROR(VLOOKUP(F59,'Commune et code insee et postal'!A:D,4,FALSE),"")</f>
        <v>MAY-EN-MULTIEN</v>
      </c>
      <c r="K59" s="65" t="s">
        <v>1797</v>
      </c>
      <c r="L59" s="65" t="s">
        <v>1797</v>
      </c>
      <c r="M59" s="125" t="s">
        <v>1850</v>
      </c>
      <c r="N59" s="118" t="s">
        <v>1851</v>
      </c>
      <c r="O59" s="65" t="s">
        <v>1852</v>
      </c>
      <c r="P59" s="65" t="s">
        <v>39</v>
      </c>
      <c r="Q59" s="125" t="s">
        <v>22</v>
      </c>
      <c r="R59" s="125">
        <v>85078136000019</v>
      </c>
      <c r="S59" s="65"/>
      <c r="T59" s="65" t="s">
        <v>1797</v>
      </c>
      <c r="U59" s="65" t="s">
        <v>1677</v>
      </c>
      <c r="V59" s="125" t="s">
        <v>1688</v>
      </c>
      <c r="W59" s="29"/>
      <c r="X59" s="105" t="str">
        <f t="shared" si="5"/>
        <v/>
      </c>
      <c r="Y59" s="139"/>
      <c r="Z59" s="104"/>
      <c r="AA59" s="103" t="str">
        <f t="shared" si="0"/>
        <v/>
      </c>
      <c r="AG59" s="12">
        <f t="shared" si="2"/>
        <v>0</v>
      </c>
      <c r="AH59" s="24">
        <v>6500000</v>
      </c>
      <c r="AJ59" s="12">
        <v>500000</v>
      </c>
      <c r="AL59" s="24">
        <v>300000</v>
      </c>
      <c r="AN59" s="14">
        <f t="shared" si="3"/>
        <v>800000</v>
      </c>
      <c r="AO59" s="21">
        <v>43978</v>
      </c>
      <c r="AP59" s="207">
        <v>43923</v>
      </c>
      <c r="AQ59" s="37">
        <v>2019</v>
      </c>
      <c r="AR59" s="16">
        <v>2020</v>
      </c>
      <c r="AU59" s="28" t="s">
        <v>1736</v>
      </c>
      <c r="AV59" s="121">
        <v>140</v>
      </c>
      <c r="AW59" s="121">
        <v>250</v>
      </c>
      <c r="AX59" s="120">
        <v>12.4</v>
      </c>
      <c r="AY59" s="28" t="s">
        <v>1824</v>
      </c>
      <c r="BC59" s="32" t="s">
        <v>83</v>
      </c>
      <c r="BD59" s="20" t="s">
        <v>177</v>
      </c>
      <c r="BE59" s="33" t="s">
        <v>138</v>
      </c>
      <c r="BF59" s="32">
        <v>2021</v>
      </c>
      <c r="BI59" s="31" t="s">
        <v>94</v>
      </c>
      <c r="BK59" s="136"/>
    </row>
    <row r="60" spans="2:63" x14ac:dyDescent="0.25">
      <c r="B60" s="72">
        <v>43879</v>
      </c>
      <c r="C60" s="73" t="s">
        <v>1724</v>
      </c>
      <c r="D60" s="124" t="s">
        <v>216</v>
      </c>
      <c r="E60" s="29"/>
      <c r="F60" s="35">
        <v>77525</v>
      </c>
      <c r="G60" s="7">
        <f>IFERROR(VLOOKUP(F60,'Commune et code insee et postal'!A:D,2,FALSE),"")</f>
        <v>77230</v>
      </c>
      <c r="H60" s="8" t="str">
        <f t="shared" si="1"/>
        <v>77</v>
      </c>
      <c r="I60" s="9" t="str">
        <f>IFERROR(VLOOKUP(F60,'Commune et code insee et postal'!A:D,4,FALSE),"")</f>
        <v>VINANTES</v>
      </c>
      <c r="K60" s="65" t="s">
        <v>1798</v>
      </c>
      <c r="L60" s="65" t="s">
        <v>1798</v>
      </c>
      <c r="M60" s="65" t="s">
        <v>1841</v>
      </c>
      <c r="N60" s="118" t="s">
        <v>1572</v>
      </c>
      <c r="O60" s="65" t="s">
        <v>1573</v>
      </c>
      <c r="P60" s="65" t="s">
        <v>39</v>
      </c>
      <c r="Q60" s="125" t="s">
        <v>22</v>
      </c>
      <c r="R60" s="125"/>
      <c r="S60" s="65"/>
      <c r="T60" s="65" t="s">
        <v>1798</v>
      </c>
      <c r="U60" s="125" t="s">
        <v>1842</v>
      </c>
      <c r="V60" s="125" t="s">
        <v>1692</v>
      </c>
      <c r="W60" s="29"/>
      <c r="X60" s="105" t="str">
        <f t="shared" si="5"/>
        <v/>
      </c>
      <c r="Y60" s="139"/>
      <c r="Z60" s="104"/>
      <c r="AA60" s="103" t="str">
        <f t="shared" si="0"/>
        <v/>
      </c>
      <c r="AG60" s="12">
        <f t="shared" si="2"/>
        <v>0</v>
      </c>
      <c r="AH60" s="24">
        <v>5617000</v>
      </c>
      <c r="AJ60" s="12">
        <v>500000</v>
      </c>
      <c r="AL60" s="24">
        <v>300000</v>
      </c>
      <c r="AN60" s="14">
        <f t="shared" si="3"/>
        <v>800000</v>
      </c>
      <c r="AO60" s="21">
        <v>43978</v>
      </c>
      <c r="AP60" s="207">
        <v>43923</v>
      </c>
      <c r="AQ60" s="37">
        <v>2019</v>
      </c>
      <c r="AR60" s="16">
        <v>2020</v>
      </c>
      <c r="AU60" s="28" t="s">
        <v>1736</v>
      </c>
      <c r="AV60" s="121">
        <v>140</v>
      </c>
      <c r="AW60" s="121">
        <v>288</v>
      </c>
      <c r="AX60" s="120">
        <v>12</v>
      </c>
      <c r="AY60" s="28" t="s">
        <v>1824</v>
      </c>
      <c r="BC60" s="32" t="s">
        <v>83</v>
      </c>
      <c r="BD60" s="20" t="s">
        <v>177</v>
      </c>
      <c r="BE60" s="33" t="s">
        <v>137</v>
      </c>
      <c r="BF60" s="32">
        <v>2021</v>
      </c>
      <c r="BI60" s="31" t="s">
        <v>94</v>
      </c>
      <c r="BK60" s="136" t="s">
        <v>1835</v>
      </c>
    </row>
    <row r="61" spans="2:63" x14ac:dyDescent="0.25">
      <c r="B61" s="72">
        <v>43879</v>
      </c>
      <c r="C61" s="73" t="s">
        <v>1724</v>
      </c>
      <c r="D61" s="124" t="s">
        <v>216</v>
      </c>
      <c r="E61" s="29"/>
      <c r="F61" s="35">
        <v>77273</v>
      </c>
      <c r="G61" s="7">
        <f>IFERROR(VLOOKUP(F61,'Commune et code insee et postal'!A:D,2,FALSE),"")</f>
        <v>77230</v>
      </c>
      <c r="H61" s="8" t="str">
        <f t="shared" si="1"/>
        <v>77</v>
      </c>
      <c r="I61" s="9" t="str">
        <f>IFERROR(VLOOKUP(F61,'Commune et code insee et postal'!A:D,4,FALSE),"")</f>
        <v>MARCHÉMORET</v>
      </c>
      <c r="K61" s="65" t="s">
        <v>1799</v>
      </c>
      <c r="L61" s="65" t="s">
        <v>1799</v>
      </c>
      <c r="M61" s="125" t="s">
        <v>1856</v>
      </c>
      <c r="N61" s="118" t="s">
        <v>1857</v>
      </c>
      <c r="O61" s="65" t="s">
        <v>1858</v>
      </c>
      <c r="P61" s="65" t="s">
        <v>39</v>
      </c>
      <c r="Q61" s="125" t="s">
        <v>22</v>
      </c>
      <c r="R61" s="125">
        <v>84824425700012</v>
      </c>
      <c r="S61" s="118" t="s">
        <v>1910</v>
      </c>
      <c r="T61" s="65" t="s">
        <v>1799</v>
      </c>
      <c r="U61" s="65" t="s">
        <v>1677</v>
      </c>
      <c r="V61" s="125" t="s">
        <v>1688</v>
      </c>
      <c r="W61" s="29"/>
      <c r="X61" s="105" t="str">
        <f t="shared" si="5"/>
        <v/>
      </c>
      <c r="Y61" s="139"/>
      <c r="Z61" s="104"/>
      <c r="AA61" s="103" t="str">
        <f t="shared" si="0"/>
        <v/>
      </c>
      <c r="AG61" s="12">
        <f t="shared" si="2"/>
        <v>0</v>
      </c>
      <c r="AH61" s="24">
        <v>6846145</v>
      </c>
      <c r="AJ61" s="12">
        <v>500000</v>
      </c>
      <c r="AL61" s="24">
        <v>300000</v>
      </c>
      <c r="AN61" s="14">
        <f t="shared" si="3"/>
        <v>800000</v>
      </c>
      <c r="AO61" s="21">
        <v>43978</v>
      </c>
      <c r="AP61" s="207">
        <v>43923</v>
      </c>
      <c r="AQ61" s="37">
        <v>2019</v>
      </c>
      <c r="AR61" s="16">
        <v>2020</v>
      </c>
      <c r="AU61" s="28" t="s">
        <v>1736</v>
      </c>
      <c r="AV61" s="121">
        <v>140</v>
      </c>
      <c r="AW61" s="121">
        <v>300</v>
      </c>
      <c r="AX61" s="120">
        <v>12.27</v>
      </c>
      <c r="AY61" s="28" t="s">
        <v>1824</v>
      </c>
      <c r="BC61" s="32" t="s">
        <v>83</v>
      </c>
      <c r="BD61" s="20" t="s">
        <v>177</v>
      </c>
      <c r="BE61" s="33" t="s">
        <v>138</v>
      </c>
      <c r="BF61" s="32">
        <v>2021</v>
      </c>
      <c r="BI61" s="31" t="s">
        <v>94</v>
      </c>
      <c r="BK61" s="136"/>
    </row>
    <row r="62" spans="2:63" x14ac:dyDescent="0.25">
      <c r="B62" s="72">
        <v>43879</v>
      </c>
      <c r="C62" s="73" t="s">
        <v>1724</v>
      </c>
      <c r="D62" s="124" t="s">
        <v>216</v>
      </c>
      <c r="E62" s="29"/>
      <c r="F62" s="35">
        <v>77141</v>
      </c>
      <c r="G62" s="7">
        <f>IFERROR(VLOOKUP(F62,'Commune et code insee et postal'!A:D,2,FALSE),"")</f>
        <v>77580</v>
      </c>
      <c r="H62" s="8" t="str">
        <f t="shared" si="1"/>
        <v>77</v>
      </c>
      <c r="I62" s="9" t="str">
        <f>IFERROR(VLOOKUP(F62,'Commune et code insee et postal'!A:D,4,FALSE),"")</f>
        <v>COUTEVROULT</v>
      </c>
      <c r="K62" s="65" t="s">
        <v>1800</v>
      </c>
      <c r="L62" s="65" t="s">
        <v>1800</v>
      </c>
      <c r="M62" s="125" t="s">
        <v>1830</v>
      </c>
      <c r="N62" s="118" t="s">
        <v>1831</v>
      </c>
      <c r="O62" s="65" t="s">
        <v>1832</v>
      </c>
      <c r="P62" s="65" t="s">
        <v>39</v>
      </c>
      <c r="Q62" s="125" t="s">
        <v>22</v>
      </c>
      <c r="R62" s="125">
        <v>84939652800010</v>
      </c>
      <c r="S62" s="65"/>
      <c r="T62" s="65" t="s">
        <v>1800</v>
      </c>
      <c r="U62" s="125" t="s">
        <v>1816</v>
      </c>
      <c r="V62" s="125"/>
      <c r="W62" s="29"/>
      <c r="X62" s="105" t="str">
        <f t="shared" si="5"/>
        <v/>
      </c>
      <c r="Y62" s="139"/>
      <c r="Z62" s="104"/>
      <c r="AA62" s="103" t="str">
        <f t="shared" si="0"/>
        <v/>
      </c>
      <c r="AG62" s="12">
        <f t="shared" si="2"/>
        <v>0</v>
      </c>
      <c r="AH62" s="24">
        <v>4627449</v>
      </c>
      <c r="AN62" s="14">
        <f t="shared" si="3"/>
        <v>0</v>
      </c>
      <c r="AO62" s="37"/>
      <c r="AP62" s="37"/>
      <c r="AQ62" s="37">
        <v>2019</v>
      </c>
      <c r="AR62" s="16"/>
      <c r="AU62" s="28" t="s">
        <v>1736</v>
      </c>
      <c r="AV62" s="121">
        <v>125</v>
      </c>
      <c r="AW62" s="121">
        <v>288</v>
      </c>
      <c r="AX62" s="120">
        <v>10.5</v>
      </c>
      <c r="AY62" s="28" t="s">
        <v>1824</v>
      </c>
      <c r="BC62" s="32" t="s">
        <v>83</v>
      </c>
      <c r="BD62" s="20" t="s">
        <v>177</v>
      </c>
      <c r="BE62" s="33" t="s">
        <v>137</v>
      </c>
      <c r="BF62" s="32">
        <v>2021</v>
      </c>
      <c r="BI62" s="31" t="s">
        <v>94</v>
      </c>
      <c r="BK62" s="136" t="s">
        <v>1834</v>
      </c>
    </row>
    <row r="63" spans="2:63" x14ac:dyDescent="0.25">
      <c r="B63" s="72">
        <v>43879</v>
      </c>
      <c r="C63" s="73" t="s">
        <v>1724</v>
      </c>
      <c r="D63" s="124" t="s">
        <v>216</v>
      </c>
      <c r="E63" s="29"/>
      <c r="F63" s="35">
        <v>77530</v>
      </c>
      <c r="G63" s="7">
        <f>IFERROR(VLOOKUP(F63,'Commune et code insee et postal'!A:D,2,FALSE),"")</f>
        <v>77560</v>
      </c>
      <c r="H63" s="8" t="str">
        <f>LEFT(F63,2)</f>
        <v>77</v>
      </c>
      <c r="I63" s="9" t="str">
        <f>IFERROR(VLOOKUP(F63,'Commune et code insee et postal'!A:D,4,FALSE),"")</f>
        <v>VOULTON</v>
      </c>
      <c r="K63" s="65" t="s">
        <v>2068</v>
      </c>
      <c r="L63" s="65" t="s">
        <v>1805</v>
      </c>
      <c r="M63" s="125" t="s">
        <v>1874</v>
      </c>
      <c r="N63" s="118" t="s">
        <v>1876</v>
      </c>
      <c r="O63" s="65" t="s">
        <v>1875</v>
      </c>
      <c r="P63" s="65" t="s">
        <v>39</v>
      </c>
      <c r="Q63" s="125" t="s">
        <v>22</v>
      </c>
      <c r="R63" s="125"/>
      <c r="S63" s="65"/>
      <c r="T63" s="65" t="s">
        <v>1805</v>
      </c>
      <c r="U63" s="125" t="s">
        <v>1814</v>
      </c>
      <c r="V63" s="125" t="s">
        <v>1886</v>
      </c>
      <c r="W63" s="29"/>
      <c r="X63" s="105"/>
      <c r="Y63" s="139"/>
      <c r="Z63" s="104"/>
      <c r="AA63" s="103"/>
      <c r="AG63" s="12"/>
      <c r="AH63" s="24">
        <v>1537000</v>
      </c>
      <c r="AJ63" s="12">
        <v>100000</v>
      </c>
      <c r="AL63" s="24">
        <v>300000</v>
      </c>
      <c r="AN63" s="14">
        <f t="shared" si="3"/>
        <v>400000</v>
      </c>
      <c r="AO63" s="21">
        <v>43978</v>
      </c>
      <c r="AP63" s="207">
        <v>43923</v>
      </c>
      <c r="AQ63" s="37">
        <v>2019</v>
      </c>
      <c r="AR63" s="16">
        <v>2020</v>
      </c>
      <c r="AU63" s="28" t="s">
        <v>1736</v>
      </c>
      <c r="AV63" s="120" t="s">
        <v>1790</v>
      </c>
      <c r="AW63" s="120" t="s">
        <v>1790</v>
      </c>
      <c r="AX63" s="120">
        <v>4.5999999999999996</v>
      </c>
      <c r="AY63" s="28" t="s">
        <v>1820</v>
      </c>
      <c r="BC63" s="32" t="s">
        <v>86</v>
      </c>
      <c r="BD63" s="33" t="s">
        <v>28</v>
      </c>
      <c r="BE63" s="33" t="s">
        <v>136</v>
      </c>
      <c r="BF63" s="32">
        <v>2020</v>
      </c>
      <c r="BI63" s="31" t="s">
        <v>94</v>
      </c>
      <c r="BK63" s="136"/>
    </row>
    <row r="64" spans="2:63" x14ac:dyDescent="0.25">
      <c r="B64" s="72">
        <v>43879</v>
      </c>
      <c r="C64" s="73" t="s">
        <v>1724</v>
      </c>
      <c r="D64" s="124" t="s">
        <v>216</v>
      </c>
      <c r="E64" s="29"/>
      <c r="F64" s="38">
        <v>77176</v>
      </c>
      <c r="G64" s="7">
        <f>IFERROR(VLOOKUP(F64,'Commune et code insee et postal'!A:D,2,FALSE),"")</f>
        <v>77515</v>
      </c>
      <c r="H64" s="8" t="str">
        <f t="shared" si="1"/>
        <v>77</v>
      </c>
      <c r="I64" s="9" t="str">
        <f>IFERROR(VLOOKUP(F64,'Commune et code insee et postal'!A:D,4,FALSE),"")</f>
        <v>FAREMOUTIERS</v>
      </c>
      <c r="K64" s="65" t="s">
        <v>1787</v>
      </c>
      <c r="L64" s="65" t="s">
        <v>1787</v>
      </c>
      <c r="M64" s="125" t="s">
        <v>1847</v>
      </c>
      <c r="N64" s="118" t="s">
        <v>1848</v>
      </c>
      <c r="O64" s="65" t="s">
        <v>1849</v>
      </c>
      <c r="P64" s="65" t="s">
        <v>39</v>
      </c>
      <c r="Q64" s="125" t="s">
        <v>22</v>
      </c>
      <c r="R64" s="125">
        <v>84860810500013</v>
      </c>
      <c r="S64" s="65"/>
      <c r="T64" s="65" t="s">
        <v>1787</v>
      </c>
      <c r="U64" s="65" t="s">
        <v>1677</v>
      </c>
      <c r="V64" s="125" t="s">
        <v>1692</v>
      </c>
      <c r="W64" s="29"/>
      <c r="X64" s="105" t="str">
        <f t="shared" si="5"/>
        <v/>
      </c>
      <c r="Y64" s="139"/>
      <c r="Z64" s="104"/>
      <c r="AA64" s="103" t="str">
        <f t="shared" si="0"/>
        <v/>
      </c>
      <c r="AG64" s="12">
        <f t="shared" si="2"/>
        <v>0</v>
      </c>
      <c r="AH64" s="24">
        <v>6250000</v>
      </c>
      <c r="AJ64" s="12">
        <v>500000</v>
      </c>
      <c r="AL64" s="24">
        <v>300000</v>
      </c>
      <c r="AN64" s="14">
        <f t="shared" si="3"/>
        <v>800000</v>
      </c>
      <c r="AO64" s="21">
        <v>43978</v>
      </c>
      <c r="AP64" s="207">
        <v>43923</v>
      </c>
      <c r="AQ64" s="37">
        <v>2019</v>
      </c>
      <c r="AR64" s="16">
        <v>2020</v>
      </c>
      <c r="AU64" s="28" t="s">
        <v>1736</v>
      </c>
      <c r="AV64" s="121">
        <v>140</v>
      </c>
      <c r="AW64" s="121">
        <v>250</v>
      </c>
      <c r="AX64" s="120">
        <v>12.27</v>
      </c>
      <c r="AY64" s="28" t="s">
        <v>1824</v>
      </c>
      <c r="BC64" s="32" t="s">
        <v>83</v>
      </c>
      <c r="BD64" s="20" t="s">
        <v>177</v>
      </c>
      <c r="BE64" s="33" t="s">
        <v>137</v>
      </c>
      <c r="BF64" s="32">
        <v>2021</v>
      </c>
      <c r="BI64" s="31" t="s">
        <v>94</v>
      </c>
      <c r="BK64" s="136" t="s">
        <v>1834</v>
      </c>
    </row>
    <row r="65" spans="2:63" x14ac:dyDescent="0.25">
      <c r="B65" s="72">
        <v>43879</v>
      </c>
      <c r="C65" s="73" t="s">
        <v>1724</v>
      </c>
      <c r="D65" s="124" t="s">
        <v>216</v>
      </c>
      <c r="E65" s="29"/>
      <c r="F65" s="35">
        <v>77273</v>
      </c>
      <c r="G65" s="7">
        <f>IFERROR(VLOOKUP(F65,'Commune et code insee et postal'!A:D,2,FALSE),"")</f>
        <v>77230</v>
      </c>
      <c r="H65" s="8" t="str">
        <f t="shared" si="1"/>
        <v>77</v>
      </c>
      <c r="I65" s="9" t="str">
        <f>IFERROR(VLOOKUP(F65,'Commune et code insee et postal'!A:D,4,FALSE),"")</f>
        <v>MARCHÉMORET</v>
      </c>
      <c r="K65" s="65" t="s">
        <v>1801</v>
      </c>
      <c r="L65" s="65" t="s">
        <v>1801</v>
      </c>
      <c r="M65" s="125" t="s">
        <v>1821</v>
      </c>
      <c r="N65" s="118" t="s">
        <v>1822</v>
      </c>
      <c r="O65" s="65" t="s">
        <v>1823</v>
      </c>
      <c r="P65" s="65" t="s">
        <v>39</v>
      </c>
      <c r="Q65" s="125" t="s">
        <v>22</v>
      </c>
      <c r="R65" s="125">
        <v>85015621700018</v>
      </c>
      <c r="S65" s="118" t="s">
        <v>1811</v>
      </c>
      <c r="T65" s="65" t="s">
        <v>1801</v>
      </c>
      <c r="U65" s="125" t="s">
        <v>1828</v>
      </c>
      <c r="V65" s="125" t="s">
        <v>1887</v>
      </c>
      <c r="W65" s="29"/>
      <c r="X65" s="105" t="str">
        <f t="shared" si="5"/>
        <v/>
      </c>
      <c r="Y65" s="139"/>
      <c r="Z65" s="104"/>
      <c r="AA65" s="103" t="str">
        <f t="shared" si="0"/>
        <v/>
      </c>
      <c r="AG65" s="12">
        <f t="shared" si="2"/>
        <v>0</v>
      </c>
      <c r="AH65" s="24">
        <v>5509443</v>
      </c>
      <c r="AJ65" s="12">
        <v>500000</v>
      </c>
      <c r="AL65" s="24">
        <v>300000</v>
      </c>
      <c r="AN65" s="14">
        <f t="shared" si="3"/>
        <v>800000</v>
      </c>
      <c r="AO65" s="21">
        <v>43978</v>
      </c>
      <c r="AP65" s="207">
        <v>43923</v>
      </c>
      <c r="AQ65" s="37">
        <v>2019</v>
      </c>
      <c r="AR65" s="16">
        <v>2020</v>
      </c>
      <c r="AU65" s="28" t="s">
        <v>1736</v>
      </c>
      <c r="AV65" s="121">
        <v>140</v>
      </c>
      <c r="AW65" s="121" t="s">
        <v>1819</v>
      </c>
      <c r="AX65" s="120">
        <v>13.244999999999999</v>
      </c>
      <c r="AY65" s="28" t="s">
        <v>1824</v>
      </c>
      <c r="BC65" s="32" t="s">
        <v>83</v>
      </c>
      <c r="BD65" s="20" t="s">
        <v>177</v>
      </c>
      <c r="BE65" s="33" t="s">
        <v>137</v>
      </c>
      <c r="BF65" s="32">
        <v>2021</v>
      </c>
      <c r="BI65" s="31" t="s">
        <v>94</v>
      </c>
      <c r="BK65" s="136" t="s">
        <v>1836</v>
      </c>
    </row>
    <row r="66" spans="2:63" x14ac:dyDescent="0.25">
      <c r="B66" s="72">
        <v>43879</v>
      </c>
      <c r="C66" s="73" t="s">
        <v>1724</v>
      </c>
      <c r="D66" s="124" t="s">
        <v>216</v>
      </c>
      <c r="E66" s="29"/>
      <c r="F66" s="35">
        <v>77244</v>
      </c>
      <c r="G66" s="7">
        <f>IFERROR(VLOOKUP(F66,'Commune et code insee et postal'!A:D,2,FALSE),"")</f>
        <v>77760</v>
      </c>
      <c r="H66" s="8" t="str">
        <f t="shared" si="1"/>
        <v>77</v>
      </c>
      <c r="I66" s="9" t="str">
        <f>IFERROR(VLOOKUP(F66,'Commune et code insee et postal'!A:D,4,FALSE),"")</f>
        <v>LARCHANT</v>
      </c>
      <c r="K66" s="65" t="s">
        <v>1802</v>
      </c>
      <c r="L66" s="65" t="s">
        <v>1802</v>
      </c>
      <c r="M66" s="125" t="s">
        <v>1837</v>
      </c>
      <c r="N66" s="118" t="s">
        <v>1838</v>
      </c>
      <c r="O66" s="65" t="s">
        <v>1839</v>
      </c>
      <c r="P66" s="65" t="s">
        <v>39</v>
      </c>
      <c r="Q66" s="125" t="s">
        <v>22</v>
      </c>
      <c r="R66" s="125">
        <v>84812059800018</v>
      </c>
      <c r="S66" s="118" t="s">
        <v>1911</v>
      </c>
      <c r="T66" s="65" t="s">
        <v>1802</v>
      </c>
      <c r="U66" s="125" t="s">
        <v>1840</v>
      </c>
      <c r="V66" s="125" t="s">
        <v>1901</v>
      </c>
      <c r="W66" s="29"/>
      <c r="X66" s="105" t="str">
        <f t="shared" si="5"/>
        <v/>
      </c>
      <c r="Y66" s="139"/>
      <c r="Z66" s="104"/>
      <c r="AA66" s="103" t="str">
        <f t="shared" si="0"/>
        <v/>
      </c>
      <c r="AG66" s="12">
        <f t="shared" si="2"/>
        <v>0</v>
      </c>
      <c r="AH66" s="24">
        <v>5740699</v>
      </c>
      <c r="AJ66" s="12">
        <v>630000</v>
      </c>
      <c r="AL66" s="12">
        <v>370000</v>
      </c>
      <c r="AN66" s="14">
        <f t="shared" si="3"/>
        <v>1000000</v>
      </c>
      <c r="AO66" s="21">
        <v>43978</v>
      </c>
      <c r="AP66" s="207">
        <v>43963</v>
      </c>
      <c r="AQ66" s="37">
        <v>2019</v>
      </c>
      <c r="AR66" s="16">
        <v>2020</v>
      </c>
      <c r="AU66" s="28" t="s">
        <v>76</v>
      </c>
      <c r="AV66" s="121">
        <v>150</v>
      </c>
      <c r="AW66" s="121">
        <v>245</v>
      </c>
      <c r="AX66" s="120">
        <v>14.677</v>
      </c>
      <c r="AY66" s="28" t="s">
        <v>1824</v>
      </c>
      <c r="BC66" s="32" t="s">
        <v>83</v>
      </c>
      <c r="BD66" s="20" t="s">
        <v>177</v>
      </c>
      <c r="BE66" s="33" t="s">
        <v>137</v>
      </c>
      <c r="BF66" s="32">
        <v>2021</v>
      </c>
      <c r="BI66" s="31" t="s">
        <v>94</v>
      </c>
      <c r="BK66" s="136"/>
    </row>
    <row r="67" spans="2:63" x14ac:dyDescent="0.25">
      <c r="B67" s="72">
        <v>43879</v>
      </c>
      <c r="C67" s="73" t="s">
        <v>1724</v>
      </c>
      <c r="D67" s="124" t="s">
        <v>216</v>
      </c>
      <c r="E67" s="29"/>
      <c r="F67" s="38">
        <v>78601</v>
      </c>
      <c r="G67" s="7">
        <f>IFERROR(VLOOKUP(F67,'Commune et code insee et postal'!A:D,2,FALSE),"")</f>
        <v>78120</v>
      </c>
      <c r="H67" s="8" t="str">
        <f t="shared" si="1"/>
        <v>78</v>
      </c>
      <c r="I67" s="9" t="str">
        <f>IFERROR(VLOOKUP(F67,'Commune et code insee et postal'!A:D,4,FALSE),"")</f>
        <v>SONCHAMP</v>
      </c>
      <c r="K67" s="65" t="s">
        <v>1803</v>
      </c>
      <c r="L67" s="65" t="s">
        <v>1803</v>
      </c>
      <c r="M67" s="125" t="s">
        <v>1825</v>
      </c>
      <c r="N67" s="118" t="s">
        <v>1826</v>
      </c>
      <c r="O67" s="65" t="s">
        <v>1827</v>
      </c>
      <c r="P67" s="65" t="s">
        <v>39</v>
      </c>
      <c r="Q67" s="125" t="s">
        <v>22</v>
      </c>
      <c r="R67" s="125">
        <v>85015650600014</v>
      </c>
      <c r="S67" s="65"/>
      <c r="T67" s="125"/>
      <c r="U67" s="125" t="s">
        <v>1829</v>
      </c>
      <c r="V67" s="125"/>
      <c r="W67" s="29"/>
      <c r="X67" s="105" t="str">
        <f t="shared" si="5"/>
        <v/>
      </c>
      <c r="Y67" s="139"/>
      <c r="Z67" s="104"/>
      <c r="AA67" s="103" t="str">
        <f t="shared" si="0"/>
        <v/>
      </c>
      <c r="AG67" s="12">
        <f t="shared" si="2"/>
        <v>0</v>
      </c>
      <c r="AH67" s="24">
        <v>5498223</v>
      </c>
      <c r="AJ67" s="12">
        <v>630000</v>
      </c>
      <c r="AL67" s="12">
        <v>370000</v>
      </c>
      <c r="AN67" s="14">
        <f t="shared" si="3"/>
        <v>1000000</v>
      </c>
      <c r="AO67" s="21">
        <v>43978</v>
      </c>
      <c r="AP67" s="207">
        <v>43923</v>
      </c>
      <c r="AQ67" s="37">
        <v>2019</v>
      </c>
      <c r="AR67" s="16">
        <v>2020</v>
      </c>
      <c r="AU67" s="28" t="s">
        <v>1736</v>
      </c>
      <c r="AV67" s="121">
        <v>140</v>
      </c>
      <c r="AW67" s="121">
        <v>200</v>
      </c>
      <c r="AX67" s="120">
        <v>13.061</v>
      </c>
      <c r="AY67" s="28" t="s">
        <v>1824</v>
      </c>
      <c r="BC67" s="32" t="s">
        <v>83</v>
      </c>
      <c r="BD67" s="33" t="s">
        <v>177</v>
      </c>
      <c r="BE67" s="33" t="s">
        <v>137</v>
      </c>
      <c r="BF67" s="32">
        <v>2021</v>
      </c>
      <c r="BI67" s="31" t="s">
        <v>94</v>
      </c>
    </row>
    <row r="68" spans="2:63" ht="29.05" x14ac:dyDescent="0.25">
      <c r="B68" s="72">
        <v>43879</v>
      </c>
      <c r="C68" s="73" t="s">
        <v>1724</v>
      </c>
      <c r="D68" s="124" t="s">
        <v>216</v>
      </c>
      <c r="E68" s="29"/>
      <c r="F68" s="35">
        <v>78123</v>
      </c>
      <c r="G68" s="7">
        <f>IFERROR(VLOOKUP(F68,'Commune et code insee et postal'!A:D,2,FALSE),"")</f>
        <v>78955</v>
      </c>
      <c r="H68" s="8" t="str">
        <f t="shared" si="1"/>
        <v>78</v>
      </c>
      <c r="I68" s="9" t="str">
        <f>IFERROR(VLOOKUP(F68,'Commune et code insee et postal'!A:D,4,FALSE),"")</f>
        <v>CARRIÈRES-SOUS-POISSY</v>
      </c>
      <c r="K68" s="64" t="s">
        <v>1804</v>
      </c>
      <c r="L68" s="64" t="s">
        <v>1889</v>
      </c>
      <c r="M68" s="66" t="s">
        <v>1877</v>
      </c>
      <c r="N68" s="118" t="s">
        <v>1878</v>
      </c>
      <c r="O68" s="64" t="s">
        <v>1879</v>
      </c>
      <c r="P68" s="65" t="s">
        <v>40</v>
      </c>
      <c r="Q68" s="66" t="s">
        <v>22</v>
      </c>
      <c r="R68" s="67">
        <v>81088466800023</v>
      </c>
      <c r="T68" s="64" t="s">
        <v>1880</v>
      </c>
      <c r="U68" s="66" t="s">
        <v>1817</v>
      </c>
      <c r="V68" s="66" t="s">
        <v>1888</v>
      </c>
      <c r="W68" s="29"/>
      <c r="X68" s="105" t="str">
        <f t="shared" si="5"/>
        <v/>
      </c>
      <c r="Y68" s="139"/>
      <c r="Z68" s="104"/>
      <c r="AA68" s="103" t="str">
        <f t="shared" ref="AA68:AA131" si="6">IF(ISBLANK(X68),IF(ISBLANK(Y68),Z68,Y68),X68)</f>
        <v/>
      </c>
      <c r="AG68" s="12">
        <f t="shared" si="2"/>
        <v>0</v>
      </c>
      <c r="AH68" s="24">
        <v>2620190</v>
      </c>
      <c r="AJ68" s="12">
        <v>435000</v>
      </c>
      <c r="AL68" s="12">
        <v>435000</v>
      </c>
      <c r="AN68" s="14">
        <f t="shared" si="3"/>
        <v>870000</v>
      </c>
      <c r="AO68" s="21">
        <v>43978</v>
      </c>
      <c r="AP68" s="207">
        <v>43963</v>
      </c>
      <c r="AQ68" s="37">
        <v>2019</v>
      </c>
      <c r="AR68" s="16">
        <v>2020</v>
      </c>
      <c r="AU68" s="28" t="s">
        <v>76</v>
      </c>
      <c r="AV68" s="121">
        <v>72.8</v>
      </c>
      <c r="AW68" s="121" t="s">
        <v>1819</v>
      </c>
      <c r="AX68" s="120">
        <v>6.8</v>
      </c>
      <c r="AY68" s="28" t="s">
        <v>1820</v>
      </c>
      <c r="BC68" s="32" t="s">
        <v>84</v>
      </c>
      <c r="BD68" s="33" t="s">
        <v>177</v>
      </c>
      <c r="BE68" s="33" t="s">
        <v>137</v>
      </c>
      <c r="BF68" s="32">
        <v>2020</v>
      </c>
      <c r="BI68" s="31" t="s">
        <v>94</v>
      </c>
    </row>
    <row r="69" spans="2:63" x14ac:dyDescent="0.25">
      <c r="B69" s="72"/>
      <c r="E69" s="29"/>
      <c r="G69" s="7" t="str">
        <f>IFERROR(VLOOKUP(F69,'Commune et code insee et postal'!A:D,2,FALSE),"")</f>
        <v/>
      </c>
      <c r="H69" s="8" t="str">
        <f t="shared" ref="H69:H132" si="7">LEFT(F69,2)</f>
        <v/>
      </c>
      <c r="I69" s="9" t="str">
        <f>IFERROR(VLOOKUP(F69,'Commune et code insee et postal'!A:D,4,FALSE),"")</f>
        <v/>
      </c>
      <c r="W69" s="29"/>
      <c r="X69" s="105" t="str">
        <f t="shared" si="5"/>
        <v/>
      </c>
      <c r="Y69" s="139"/>
      <c r="Z69" s="104"/>
      <c r="AA69" s="103" t="str">
        <f t="shared" si="6"/>
        <v/>
      </c>
      <c r="AG69" s="12">
        <f t="shared" ref="AG69:AG132" si="8">SUM(AD69:AF69)</f>
        <v>0</v>
      </c>
      <c r="AN69" s="14">
        <f t="shared" ref="AN69:AN132" si="9">SUM(AJ69,AL69,AM69)</f>
        <v>0</v>
      </c>
      <c r="AO69" s="21"/>
      <c r="AP69" s="16"/>
      <c r="AQ69" s="16"/>
      <c r="AR69" s="16"/>
      <c r="AW69" s="121"/>
      <c r="AX69" s="120"/>
      <c r="BC69" s="32"/>
    </row>
    <row r="70" spans="2:63" x14ac:dyDescent="0.25">
      <c r="B70" s="72"/>
      <c r="E70" s="29"/>
      <c r="F70" s="38"/>
      <c r="G70" s="7" t="str">
        <f>IFERROR(VLOOKUP(F70,'Commune et code insee et postal'!A:D,2,FALSE),"")</f>
        <v/>
      </c>
      <c r="H70" s="8" t="str">
        <f t="shared" si="7"/>
        <v/>
      </c>
      <c r="I70" s="9" t="str">
        <f>IFERROR(VLOOKUP(F70,'Commune et code insee et postal'!A:D,4,FALSE),"")</f>
        <v/>
      </c>
      <c r="W70" s="29"/>
      <c r="X70" s="105" t="str">
        <f t="shared" si="5"/>
        <v/>
      </c>
      <c r="Y70" s="139"/>
      <c r="Z70" s="104"/>
      <c r="AA70" s="103" t="str">
        <f t="shared" si="6"/>
        <v/>
      </c>
      <c r="AG70" s="12">
        <f t="shared" si="8"/>
        <v>0</v>
      </c>
      <c r="AN70" s="14">
        <f t="shared" si="9"/>
        <v>0</v>
      </c>
      <c r="AO70" s="21"/>
      <c r="AP70" s="16"/>
      <c r="AQ70" s="16"/>
      <c r="AR70" s="16"/>
      <c r="AW70" s="121"/>
      <c r="AX70" s="120"/>
      <c r="BC70" s="32"/>
    </row>
    <row r="71" spans="2:63" x14ac:dyDescent="0.25">
      <c r="B71" s="72"/>
      <c r="E71" s="29"/>
      <c r="G71" s="7" t="str">
        <f>IFERROR(VLOOKUP(F71,'Commune et code insee et postal'!A:D,2,FALSE),"")</f>
        <v/>
      </c>
      <c r="H71" s="8" t="str">
        <f t="shared" si="7"/>
        <v/>
      </c>
      <c r="I71" s="9" t="str">
        <f>IFERROR(VLOOKUP(F71,'Commune et code insee et postal'!A:D,4,FALSE),"")</f>
        <v/>
      </c>
      <c r="W71" s="29"/>
      <c r="X71" s="105" t="str">
        <f t="shared" si="5"/>
        <v/>
      </c>
      <c r="Y71" s="139"/>
      <c r="Z71" s="104"/>
      <c r="AA71" s="103" t="str">
        <f t="shared" si="6"/>
        <v/>
      </c>
      <c r="AG71" s="12">
        <f t="shared" si="8"/>
        <v>0</v>
      </c>
      <c r="AN71" s="14">
        <f t="shared" si="9"/>
        <v>0</v>
      </c>
      <c r="AO71" s="21"/>
      <c r="AP71" s="16"/>
      <c r="AQ71" s="16"/>
      <c r="AR71" s="16"/>
      <c r="AW71" s="121"/>
      <c r="AX71" s="120"/>
      <c r="BC71" s="32"/>
    </row>
    <row r="72" spans="2:63" x14ac:dyDescent="0.25">
      <c r="B72" s="75"/>
      <c r="C72" s="76"/>
      <c r="D72" s="77"/>
      <c r="E72" s="39"/>
      <c r="G72" s="7" t="str">
        <f>IFERROR(VLOOKUP(F72,'Commune et code insee et postal'!A:D,2,FALSE),"")</f>
        <v/>
      </c>
      <c r="H72" s="8" t="str">
        <f t="shared" si="7"/>
        <v/>
      </c>
      <c r="I72" s="9" t="str">
        <f>IFERROR(VLOOKUP(F72,'Commune et code insee et postal'!A:D,4,FALSE),"")</f>
        <v/>
      </c>
      <c r="W72" s="39"/>
      <c r="X72" s="105" t="str">
        <f t="shared" si="5"/>
        <v/>
      </c>
      <c r="Y72" s="139"/>
      <c r="Z72" s="104"/>
      <c r="AA72" s="103" t="str">
        <f t="shared" si="6"/>
        <v/>
      </c>
      <c r="AG72" s="12">
        <f t="shared" si="8"/>
        <v>0</v>
      </c>
      <c r="AN72" s="14">
        <f t="shared" si="9"/>
        <v>0</v>
      </c>
      <c r="AO72" s="21"/>
      <c r="AP72" s="16"/>
      <c r="AQ72" s="16"/>
      <c r="AR72" s="16"/>
      <c r="AW72" s="121"/>
      <c r="AX72" s="120"/>
    </row>
    <row r="73" spans="2:63" x14ac:dyDescent="0.25">
      <c r="G73" s="7" t="str">
        <f>IFERROR(VLOOKUP(F73,'Commune et code insee et postal'!A:D,2,FALSE),"")</f>
        <v/>
      </c>
      <c r="H73" s="8" t="str">
        <f t="shared" si="7"/>
        <v/>
      </c>
      <c r="I73" s="9" t="str">
        <f>IFERROR(VLOOKUP(F73,'Commune et code insee et postal'!A:D,4,FALSE),"")</f>
        <v/>
      </c>
      <c r="X73" s="105" t="str">
        <f t="shared" si="5"/>
        <v/>
      </c>
      <c r="Y73" s="139"/>
      <c r="Z73" s="104"/>
      <c r="AA73" s="103" t="str">
        <f t="shared" si="6"/>
        <v/>
      </c>
      <c r="AG73" s="12">
        <f t="shared" si="8"/>
        <v>0</v>
      </c>
      <c r="AN73" s="14">
        <f t="shared" si="9"/>
        <v>0</v>
      </c>
      <c r="AO73" s="21"/>
      <c r="AP73" s="16"/>
      <c r="AQ73" s="16"/>
      <c r="AR73" s="16"/>
      <c r="AW73" s="121"/>
      <c r="AX73" s="120"/>
    </row>
    <row r="74" spans="2:63" x14ac:dyDescent="0.25">
      <c r="G74" s="7" t="str">
        <f>IFERROR(VLOOKUP(F74,'Commune et code insee et postal'!A:D,2,FALSE),"")</f>
        <v/>
      </c>
      <c r="H74" s="8" t="str">
        <f t="shared" si="7"/>
        <v/>
      </c>
      <c r="I74" s="9" t="str">
        <f>IFERROR(VLOOKUP(F74,'Commune et code insee et postal'!A:D,4,FALSE),"")</f>
        <v/>
      </c>
      <c r="X74" s="105" t="str">
        <f t="shared" si="5"/>
        <v/>
      </c>
      <c r="Y74" s="139"/>
      <c r="Z74" s="104"/>
      <c r="AA74" s="103" t="str">
        <f t="shared" si="6"/>
        <v/>
      </c>
      <c r="AG74" s="12">
        <f t="shared" si="8"/>
        <v>0</v>
      </c>
      <c r="AN74" s="14">
        <f t="shared" si="9"/>
        <v>0</v>
      </c>
      <c r="AO74" s="21"/>
      <c r="AP74" s="16"/>
      <c r="AQ74" s="16"/>
      <c r="AR74" s="16"/>
      <c r="AW74" s="121"/>
      <c r="AX74" s="120"/>
    </row>
    <row r="75" spans="2:63" x14ac:dyDescent="0.25">
      <c r="G75" s="7" t="str">
        <f>IFERROR(VLOOKUP(F75,'Commune et code insee et postal'!A:D,2,FALSE),"")</f>
        <v/>
      </c>
      <c r="H75" s="8" t="str">
        <f t="shared" si="7"/>
        <v/>
      </c>
      <c r="I75" s="9" t="str">
        <f>IFERROR(VLOOKUP(F75,'Commune et code insee et postal'!A:D,4,FALSE),"")</f>
        <v/>
      </c>
      <c r="X75" s="105" t="str">
        <f t="shared" si="5"/>
        <v/>
      </c>
      <c r="Y75" s="139"/>
      <c r="Z75" s="104"/>
      <c r="AA75" s="103" t="str">
        <f t="shared" si="6"/>
        <v/>
      </c>
      <c r="AG75" s="12">
        <f t="shared" si="8"/>
        <v>0</v>
      </c>
      <c r="AN75" s="14">
        <f t="shared" si="9"/>
        <v>0</v>
      </c>
      <c r="AO75" s="21"/>
      <c r="AP75" s="16"/>
      <c r="AQ75" s="16"/>
      <c r="AR75" s="16"/>
      <c r="AW75" s="121"/>
      <c r="AX75" s="120"/>
    </row>
    <row r="76" spans="2:63" x14ac:dyDescent="0.25">
      <c r="G76" s="7" t="str">
        <f>IFERROR(VLOOKUP(F76,'Commune et code insee et postal'!A:D,2,FALSE),"")</f>
        <v/>
      </c>
      <c r="H76" s="8" t="str">
        <f t="shared" si="7"/>
        <v/>
      </c>
      <c r="I76" s="9" t="str">
        <f>IFERROR(VLOOKUP(F76,'Commune et code insee et postal'!A:D,4,FALSE),"")</f>
        <v/>
      </c>
      <c r="X76" s="105" t="str">
        <f t="shared" si="5"/>
        <v/>
      </c>
      <c r="Y76" s="139"/>
      <c r="Z76" s="104"/>
      <c r="AA76" s="103" t="str">
        <f t="shared" si="6"/>
        <v/>
      </c>
      <c r="AG76" s="12">
        <f t="shared" si="8"/>
        <v>0</v>
      </c>
      <c r="AN76" s="14">
        <f t="shared" si="9"/>
        <v>0</v>
      </c>
      <c r="AO76" s="21"/>
      <c r="AP76" s="16"/>
      <c r="AQ76" s="16"/>
      <c r="AR76" s="16"/>
      <c r="AW76" s="121"/>
      <c r="AX76" s="120"/>
    </row>
    <row r="77" spans="2:63" x14ac:dyDescent="0.25">
      <c r="G77" s="7" t="str">
        <f>IFERROR(VLOOKUP(F77,'Commune et code insee et postal'!A:D,2,FALSE),"")</f>
        <v/>
      </c>
      <c r="H77" s="8" t="str">
        <f t="shared" si="7"/>
        <v/>
      </c>
      <c r="I77" s="9" t="str">
        <f>IFERROR(VLOOKUP(F77,'Commune et code insee et postal'!A:D,4,FALSE),"")</f>
        <v/>
      </c>
      <c r="X77" s="105" t="str">
        <f t="shared" si="5"/>
        <v/>
      </c>
      <c r="Y77" s="139"/>
      <c r="Z77" s="104"/>
      <c r="AA77" s="103" t="str">
        <f t="shared" si="6"/>
        <v/>
      </c>
      <c r="AG77" s="12">
        <f t="shared" si="8"/>
        <v>0</v>
      </c>
      <c r="AN77" s="14">
        <f t="shared" si="9"/>
        <v>0</v>
      </c>
      <c r="AO77" s="21"/>
      <c r="AP77" s="16"/>
      <c r="AQ77" s="16"/>
      <c r="AR77" s="16"/>
      <c r="AW77" s="121"/>
      <c r="AX77" s="120"/>
    </row>
    <row r="78" spans="2:63" x14ac:dyDescent="0.25">
      <c r="G78" s="7" t="str">
        <f>IFERROR(VLOOKUP(F78,'Commune et code insee et postal'!A:D,2,FALSE),"")</f>
        <v/>
      </c>
      <c r="H78" s="8" t="str">
        <f t="shared" si="7"/>
        <v/>
      </c>
      <c r="I78" s="9" t="str">
        <f>IFERROR(VLOOKUP(F78,'Commune et code insee et postal'!A:D,4,FALSE),"")</f>
        <v/>
      </c>
      <c r="X78" s="105" t="str">
        <f t="shared" si="5"/>
        <v/>
      </c>
      <c r="Y78" s="139"/>
      <c r="Z78" s="104"/>
      <c r="AA78" s="103" t="str">
        <f t="shared" si="6"/>
        <v/>
      </c>
      <c r="AG78" s="12">
        <f t="shared" si="8"/>
        <v>0</v>
      </c>
      <c r="AN78" s="14">
        <f t="shared" si="9"/>
        <v>0</v>
      </c>
      <c r="AO78" s="21"/>
      <c r="AP78" s="16"/>
      <c r="AQ78" s="16"/>
      <c r="AR78" s="16"/>
      <c r="AW78" s="121"/>
      <c r="AX78" s="120"/>
    </row>
    <row r="79" spans="2:63" x14ac:dyDescent="0.25">
      <c r="G79" s="7" t="str">
        <f>IFERROR(VLOOKUP(F79,'Commune et code insee et postal'!A:D,2,FALSE),"")</f>
        <v/>
      </c>
      <c r="H79" s="8" t="str">
        <f t="shared" si="7"/>
        <v/>
      </c>
      <c r="I79" s="9" t="str">
        <f>IFERROR(VLOOKUP(F79,'Commune et code insee et postal'!A:D,4,FALSE),"")</f>
        <v/>
      </c>
      <c r="X79" s="105" t="str">
        <f t="shared" si="5"/>
        <v/>
      </c>
      <c r="Y79" s="139"/>
      <c r="Z79" s="104"/>
      <c r="AA79" s="103" t="str">
        <f t="shared" si="6"/>
        <v/>
      </c>
      <c r="AG79" s="12">
        <f t="shared" si="8"/>
        <v>0</v>
      </c>
      <c r="AN79" s="14">
        <f t="shared" si="9"/>
        <v>0</v>
      </c>
      <c r="AO79" s="21"/>
      <c r="AP79" s="16"/>
      <c r="AQ79" s="16"/>
      <c r="AR79" s="16"/>
      <c r="AW79" s="121"/>
      <c r="AX79" s="120"/>
    </row>
    <row r="80" spans="2:63" x14ac:dyDescent="0.25">
      <c r="G80" s="7" t="str">
        <f>IFERROR(VLOOKUP(F80,'Commune et code insee et postal'!A:D,2,FALSE),"")</f>
        <v/>
      </c>
      <c r="H80" s="8" t="str">
        <f t="shared" si="7"/>
        <v/>
      </c>
      <c r="I80" s="9" t="str">
        <f>IFERROR(VLOOKUP(F80,'Commune et code insee et postal'!A:D,4,FALSE),"")</f>
        <v/>
      </c>
      <c r="X80" s="105" t="str">
        <f t="shared" si="5"/>
        <v/>
      </c>
      <c r="Y80" s="139"/>
      <c r="Z80" s="104"/>
      <c r="AA80" s="103" t="str">
        <f t="shared" si="6"/>
        <v/>
      </c>
      <c r="AG80" s="12">
        <f t="shared" si="8"/>
        <v>0</v>
      </c>
      <c r="AN80" s="14">
        <f t="shared" si="9"/>
        <v>0</v>
      </c>
      <c r="AO80" s="21"/>
      <c r="AP80" s="16"/>
      <c r="AQ80" s="16"/>
      <c r="AR80" s="16"/>
      <c r="AW80" s="121"/>
      <c r="AX80" s="120"/>
    </row>
    <row r="81" spans="7:50" x14ac:dyDescent="0.25">
      <c r="G81" s="7" t="str">
        <f>IFERROR(VLOOKUP(F81,'Commune et code insee et postal'!A:D,2,FALSE),"")</f>
        <v/>
      </c>
      <c r="H81" s="8" t="str">
        <f t="shared" si="7"/>
        <v/>
      </c>
      <c r="I81" s="9" t="str">
        <f>IFERROR(VLOOKUP(F81,'Commune et code insee et postal'!A:D,4,FALSE),"")</f>
        <v/>
      </c>
      <c r="X81" s="105" t="str">
        <f t="shared" si="5"/>
        <v/>
      </c>
      <c r="Y81" s="139"/>
      <c r="Z81" s="104"/>
      <c r="AA81" s="103" t="str">
        <f t="shared" si="6"/>
        <v/>
      </c>
      <c r="AG81" s="12">
        <f t="shared" si="8"/>
        <v>0</v>
      </c>
      <c r="AN81" s="14">
        <f t="shared" si="9"/>
        <v>0</v>
      </c>
      <c r="AO81" s="21"/>
      <c r="AP81" s="16"/>
      <c r="AQ81" s="16"/>
      <c r="AR81" s="16"/>
      <c r="AW81" s="121"/>
      <c r="AX81" s="120"/>
    </row>
    <row r="82" spans="7:50" x14ac:dyDescent="0.25">
      <c r="G82" s="7" t="str">
        <f>IFERROR(VLOOKUP(F82,'Commune et code insee et postal'!A:D,2,FALSE),"")</f>
        <v/>
      </c>
      <c r="H82" s="8" t="str">
        <f t="shared" si="7"/>
        <v/>
      </c>
      <c r="I82" s="9" t="str">
        <f>IFERROR(VLOOKUP(F82,'Commune et code insee et postal'!A:D,4,FALSE),"")</f>
        <v/>
      </c>
      <c r="X82" s="105" t="str">
        <f t="shared" si="5"/>
        <v/>
      </c>
      <c r="Y82" s="139"/>
      <c r="Z82" s="104"/>
      <c r="AA82" s="103" t="str">
        <f t="shared" si="6"/>
        <v/>
      </c>
      <c r="AG82" s="12">
        <f t="shared" si="8"/>
        <v>0</v>
      </c>
      <c r="AN82" s="14">
        <f t="shared" si="9"/>
        <v>0</v>
      </c>
      <c r="AO82" s="21"/>
      <c r="AP82" s="16"/>
      <c r="AQ82" s="16"/>
      <c r="AR82" s="16"/>
      <c r="AW82" s="121"/>
      <c r="AX82" s="120"/>
    </row>
    <row r="83" spans="7:50" x14ac:dyDescent="0.25">
      <c r="G83" s="7" t="str">
        <f>IFERROR(VLOOKUP(F83,'Commune et code insee et postal'!A:D,2,FALSE),"")</f>
        <v/>
      </c>
      <c r="H83" s="8" t="str">
        <f t="shared" si="7"/>
        <v/>
      </c>
      <c r="I83" s="9" t="str">
        <f>IFERROR(VLOOKUP(F83,'Commune et code insee et postal'!A:D,4,FALSE),"")</f>
        <v/>
      </c>
      <c r="X83" s="105" t="str">
        <f t="shared" si="5"/>
        <v/>
      </c>
      <c r="Y83" s="139"/>
      <c r="Z83" s="104"/>
      <c r="AA83" s="103" t="str">
        <f t="shared" si="6"/>
        <v/>
      </c>
      <c r="AG83" s="12">
        <f t="shared" si="8"/>
        <v>0</v>
      </c>
      <c r="AN83" s="14">
        <f t="shared" si="9"/>
        <v>0</v>
      </c>
      <c r="AO83" s="21"/>
      <c r="AP83" s="16"/>
      <c r="AQ83" s="16"/>
      <c r="AR83" s="16"/>
      <c r="AW83" s="121"/>
      <c r="AX83" s="120"/>
    </row>
    <row r="84" spans="7:50" x14ac:dyDescent="0.25">
      <c r="G84" s="7" t="str">
        <f>IFERROR(VLOOKUP(F84,'Commune et code insee et postal'!A:D,2,FALSE),"")</f>
        <v/>
      </c>
      <c r="H84" s="8" t="str">
        <f t="shared" si="7"/>
        <v/>
      </c>
      <c r="I84" s="9" t="str">
        <f>IFERROR(VLOOKUP(F84,'Commune et code insee et postal'!A:D,4,FALSE),"")</f>
        <v/>
      </c>
      <c r="X84" s="105" t="str">
        <f t="shared" si="5"/>
        <v/>
      </c>
      <c r="Y84" s="139"/>
      <c r="Z84" s="104"/>
      <c r="AA84" s="103" t="str">
        <f t="shared" si="6"/>
        <v/>
      </c>
      <c r="AG84" s="12">
        <f t="shared" si="8"/>
        <v>0</v>
      </c>
      <c r="AN84" s="14">
        <f t="shared" si="9"/>
        <v>0</v>
      </c>
      <c r="AO84" s="21"/>
      <c r="AP84" s="16"/>
      <c r="AQ84" s="16"/>
      <c r="AR84" s="16"/>
      <c r="AW84" s="121"/>
      <c r="AX84" s="120"/>
    </row>
    <row r="85" spans="7:50" x14ac:dyDescent="0.25">
      <c r="G85" s="7" t="str">
        <f>IFERROR(VLOOKUP(F85,'Commune et code insee et postal'!A:D,2,FALSE),"")</f>
        <v/>
      </c>
      <c r="H85" s="8" t="str">
        <f t="shared" si="7"/>
        <v/>
      </c>
      <c r="I85" s="9" t="str">
        <f>IFERROR(VLOOKUP(F85,'Commune et code insee et postal'!A:D,4,FALSE),"")</f>
        <v/>
      </c>
      <c r="X85" s="105" t="str">
        <f t="shared" si="5"/>
        <v/>
      </c>
      <c r="Y85" s="139"/>
      <c r="Z85" s="104"/>
      <c r="AA85" s="103" t="str">
        <f t="shared" si="6"/>
        <v/>
      </c>
      <c r="AG85" s="12">
        <f t="shared" si="8"/>
        <v>0</v>
      </c>
      <c r="AN85" s="14">
        <f t="shared" si="9"/>
        <v>0</v>
      </c>
      <c r="AO85" s="21"/>
      <c r="AP85" s="16"/>
      <c r="AQ85" s="16"/>
      <c r="AR85" s="16"/>
      <c r="AW85" s="121"/>
      <c r="AX85" s="120"/>
    </row>
    <row r="86" spans="7:50" x14ac:dyDescent="0.25">
      <c r="G86" s="7" t="str">
        <f>IFERROR(VLOOKUP(F86,'Commune et code insee et postal'!A:D,2,FALSE),"")</f>
        <v/>
      </c>
      <c r="H86" s="8" t="str">
        <f t="shared" si="7"/>
        <v/>
      </c>
      <c r="I86" s="9" t="str">
        <f>IFERROR(VLOOKUP(F86,'Commune et code insee et postal'!A:D,4,FALSE),"")</f>
        <v/>
      </c>
      <c r="X86" s="105" t="str">
        <f t="shared" si="5"/>
        <v/>
      </c>
      <c r="Y86" s="139"/>
      <c r="Z86" s="104"/>
      <c r="AA86" s="103" t="str">
        <f t="shared" si="6"/>
        <v/>
      </c>
      <c r="AG86" s="12">
        <f t="shared" si="8"/>
        <v>0</v>
      </c>
      <c r="AN86" s="14">
        <f t="shared" si="9"/>
        <v>0</v>
      </c>
      <c r="AO86" s="21"/>
      <c r="AP86" s="16"/>
      <c r="AQ86" s="16"/>
      <c r="AR86" s="16"/>
      <c r="AW86" s="121"/>
      <c r="AX86" s="120"/>
    </row>
    <row r="87" spans="7:50" x14ac:dyDescent="0.25">
      <c r="G87" s="7" t="str">
        <f>IFERROR(VLOOKUP(F87,'Commune et code insee et postal'!A:D,2,FALSE),"")</f>
        <v/>
      </c>
      <c r="H87" s="8" t="str">
        <f t="shared" si="7"/>
        <v/>
      </c>
      <c r="I87" s="9" t="str">
        <f>IFERROR(VLOOKUP(F87,'Commune et code insee et postal'!A:D,4,FALSE),"")</f>
        <v/>
      </c>
      <c r="X87" s="105" t="str">
        <f t="shared" si="5"/>
        <v/>
      </c>
      <c r="Y87" s="139"/>
      <c r="Z87" s="104"/>
      <c r="AA87" s="103" t="str">
        <f t="shared" si="6"/>
        <v/>
      </c>
      <c r="AG87" s="12">
        <f t="shared" si="8"/>
        <v>0</v>
      </c>
      <c r="AN87" s="14">
        <f t="shared" si="9"/>
        <v>0</v>
      </c>
      <c r="AO87" s="21"/>
      <c r="AP87" s="16"/>
      <c r="AQ87" s="16"/>
      <c r="AR87" s="16"/>
      <c r="AW87" s="121"/>
      <c r="AX87" s="120"/>
    </row>
    <row r="88" spans="7:50" x14ac:dyDescent="0.25">
      <c r="G88" s="7" t="str">
        <f>IFERROR(VLOOKUP(F88,'Commune et code insee et postal'!A:D,2,FALSE),"")</f>
        <v/>
      </c>
      <c r="H88" s="8" t="str">
        <f t="shared" si="7"/>
        <v/>
      </c>
      <c r="I88" s="9" t="str">
        <f>IFERROR(VLOOKUP(F88,'Commune et code insee et postal'!A:D,4,FALSE),"")</f>
        <v/>
      </c>
      <c r="X88" s="105" t="str">
        <f t="shared" si="5"/>
        <v/>
      </c>
      <c r="Y88" s="139"/>
      <c r="Z88" s="104"/>
      <c r="AA88" s="103" t="str">
        <f t="shared" si="6"/>
        <v/>
      </c>
      <c r="AG88" s="12">
        <f t="shared" si="8"/>
        <v>0</v>
      </c>
      <c r="AN88" s="14">
        <f t="shared" si="9"/>
        <v>0</v>
      </c>
      <c r="AO88" s="21"/>
      <c r="AP88" s="16"/>
      <c r="AQ88" s="16"/>
      <c r="AR88" s="16"/>
      <c r="AW88" s="121"/>
      <c r="AX88" s="120"/>
    </row>
    <row r="89" spans="7:50" x14ac:dyDescent="0.25">
      <c r="G89" s="7" t="str">
        <f>IFERROR(VLOOKUP(F89,'Commune et code insee et postal'!A:D,2,FALSE),"")</f>
        <v/>
      </c>
      <c r="H89" s="8" t="str">
        <f t="shared" si="7"/>
        <v/>
      </c>
      <c r="I89" s="9" t="str">
        <f>IFERROR(VLOOKUP(F89,'Commune et code insee et postal'!A:D,4,FALSE),"")</f>
        <v/>
      </c>
      <c r="X89" s="105" t="str">
        <f t="shared" si="5"/>
        <v/>
      </c>
      <c r="Y89" s="139"/>
      <c r="Z89" s="104"/>
      <c r="AA89" s="103" t="str">
        <f t="shared" si="6"/>
        <v/>
      </c>
      <c r="AG89" s="12">
        <f t="shared" si="8"/>
        <v>0</v>
      </c>
      <c r="AN89" s="14">
        <f t="shared" si="9"/>
        <v>0</v>
      </c>
      <c r="AO89" s="21"/>
      <c r="AP89" s="16"/>
      <c r="AQ89" s="16"/>
      <c r="AR89" s="16"/>
      <c r="AW89" s="121"/>
      <c r="AX89" s="120"/>
    </row>
    <row r="90" spans="7:50" x14ac:dyDescent="0.25">
      <c r="G90" s="7" t="str">
        <f>IFERROR(VLOOKUP(F90,'Commune et code insee et postal'!A:D,2,FALSE),"")</f>
        <v/>
      </c>
      <c r="H90" s="8" t="str">
        <f t="shared" si="7"/>
        <v/>
      </c>
      <c r="I90" s="9" t="str">
        <f>IFERROR(VLOOKUP(F90,'Commune et code insee et postal'!A:D,4,FALSE),"")</f>
        <v/>
      </c>
      <c r="X90" s="105" t="str">
        <f t="shared" si="5"/>
        <v/>
      </c>
      <c r="Y90" s="139"/>
      <c r="Z90" s="104"/>
      <c r="AA90" s="103" t="str">
        <f t="shared" si="6"/>
        <v/>
      </c>
      <c r="AG90" s="12">
        <f t="shared" si="8"/>
        <v>0</v>
      </c>
      <c r="AN90" s="14">
        <f t="shared" si="9"/>
        <v>0</v>
      </c>
      <c r="AO90" s="21"/>
      <c r="AP90" s="16"/>
      <c r="AQ90" s="16"/>
      <c r="AR90" s="16"/>
      <c r="AW90" s="121"/>
      <c r="AX90" s="120"/>
    </row>
    <row r="91" spans="7:50" x14ac:dyDescent="0.25">
      <c r="G91" s="7" t="str">
        <f>IFERROR(VLOOKUP(F91,'Commune et code insee et postal'!A:D,2,FALSE),"")</f>
        <v/>
      </c>
      <c r="H91" s="8" t="str">
        <f t="shared" si="7"/>
        <v/>
      </c>
      <c r="I91" s="9" t="str">
        <f>IFERROR(VLOOKUP(F91,'Commune et code insee et postal'!A:D,4,FALSE),"")</f>
        <v/>
      </c>
      <c r="X91" s="105" t="str">
        <f t="shared" si="5"/>
        <v/>
      </c>
      <c r="Y91" s="139"/>
      <c r="Z91" s="104"/>
      <c r="AA91" s="103" t="str">
        <f t="shared" si="6"/>
        <v/>
      </c>
      <c r="AG91" s="12">
        <f t="shared" si="8"/>
        <v>0</v>
      </c>
      <c r="AN91" s="14">
        <f t="shared" si="9"/>
        <v>0</v>
      </c>
      <c r="AO91" s="21"/>
      <c r="AP91" s="16"/>
      <c r="AQ91" s="16"/>
      <c r="AR91" s="16"/>
      <c r="AW91" s="121"/>
      <c r="AX91" s="120"/>
    </row>
    <row r="92" spans="7:50" x14ac:dyDescent="0.25">
      <c r="G92" s="7" t="str">
        <f>IFERROR(VLOOKUP(F92,'Commune et code insee et postal'!A:D,2,FALSE),"")</f>
        <v/>
      </c>
      <c r="H92" s="8" t="str">
        <f t="shared" si="7"/>
        <v/>
      </c>
      <c r="I92" s="9" t="str">
        <f>IFERROR(VLOOKUP(F92,'Commune et code insee et postal'!A:D,4,FALSE),"")</f>
        <v/>
      </c>
      <c r="X92" s="105" t="str">
        <f t="shared" si="5"/>
        <v/>
      </c>
      <c r="Y92" s="139"/>
      <c r="Z92" s="104"/>
      <c r="AA92" s="103" t="str">
        <f t="shared" si="6"/>
        <v/>
      </c>
      <c r="AG92" s="12">
        <f t="shared" si="8"/>
        <v>0</v>
      </c>
      <c r="AN92" s="14">
        <f t="shared" si="9"/>
        <v>0</v>
      </c>
      <c r="AO92" s="21"/>
      <c r="AP92" s="21"/>
      <c r="AQ92" s="21"/>
      <c r="AR92" s="21"/>
      <c r="AW92" s="121"/>
      <c r="AX92" s="120"/>
    </row>
    <row r="93" spans="7:50" x14ac:dyDescent="0.25">
      <c r="G93" s="7" t="str">
        <f>IFERROR(VLOOKUP(F93,'Commune et code insee et postal'!A:D,2,FALSE),"")</f>
        <v/>
      </c>
      <c r="H93" s="8" t="str">
        <f t="shared" si="7"/>
        <v/>
      </c>
      <c r="I93" s="9" t="str">
        <f>IFERROR(VLOOKUP(F93,'Commune et code insee et postal'!A:D,4,FALSE),"")</f>
        <v/>
      </c>
      <c r="X93" s="105" t="str">
        <f t="shared" si="5"/>
        <v/>
      </c>
      <c r="Y93" s="139"/>
      <c r="Z93" s="104"/>
      <c r="AA93" s="103" t="str">
        <f t="shared" si="6"/>
        <v/>
      </c>
      <c r="AG93" s="12">
        <f t="shared" si="8"/>
        <v>0</v>
      </c>
      <c r="AN93" s="14">
        <f t="shared" si="9"/>
        <v>0</v>
      </c>
      <c r="AO93" s="21"/>
      <c r="AP93" s="21"/>
      <c r="AQ93" s="21"/>
      <c r="AR93" s="21"/>
      <c r="AW93" s="121"/>
      <c r="AX93" s="120"/>
    </row>
    <row r="94" spans="7:50" x14ac:dyDescent="0.25">
      <c r="G94" s="7" t="str">
        <f>IFERROR(VLOOKUP(F94,'Commune et code insee et postal'!A:D,2,FALSE),"")</f>
        <v/>
      </c>
      <c r="H94" s="8" t="str">
        <f t="shared" si="7"/>
        <v/>
      </c>
      <c r="I94" s="9" t="str">
        <f>IFERROR(VLOOKUP(F94,'Commune et code insee et postal'!A:D,4,FALSE),"")</f>
        <v/>
      </c>
      <c r="X94" s="105" t="str">
        <f t="shared" si="5"/>
        <v/>
      </c>
      <c r="Y94" s="139"/>
      <c r="Z94" s="104"/>
      <c r="AA94" s="103" t="str">
        <f t="shared" si="6"/>
        <v/>
      </c>
      <c r="AG94" s="12">
        <f t="shared" si="8"/>
        <v>0</v>
      </c>
      <c r="AN94" s="14">
        <f t="shared" si="9"/>
        <v>0</v>
      </c>
      <c r="AO94" s="21"/>
      <c r="AP94" s="21"/>
      <c r="AQ94" s="21"/>
      <c r="AR94" s="21"/>
      <c r="AW94" s="121"/>
      <c r="AX94" s="120"/>
    </row>
    <row r="95" spans="7:50" x14ac:dyDescent="0.25">
      <c r="G95" s="7" t="str">
        <f>IFERROR(VLOOKUP(F95,'Commune et code insee et postal'!A:D,2,FALSE),"")</f>
        <v/>
      </c>
      <c r="H95" s="8" t="str">
        <f t="shared" si="7"/>
        <v/>
      </c>
      <c r="I95" s="9" t="str">
        <f>IFERROR(VLOOKUP(F95,'Commune et code insee et postal'!A:D,4,FALSE),"")</f>
        <v/>
      </c>
      <c r="X95" s="105" t="str">
        <f t="shared" si="5"/>
        <v/>
      </c>
      <c r="Y95" s="139"/>
      <c r="Z95" s="104"/>
      <c r="AA95" s="103" t="str">
        <f t="shared" si="6"/>
        <v/>
      </c>
      <c r="AG95" s="12">
        <f t="shared" si="8"/>
        <v>0</v>
      </c>
      <c r="AN95" s="14">
        <f t="shared" si="9"/>
        <v>0</v>
      </c>
      <c r="AO95" s="21"/>
      <c r="AP95" s="21"/>
      <c r="AQ95" s="21"/>
      <c r="AR95" s="21"/>
      <c r="AW95" s="121"/>
      <c r="AX95" s="120"/>
    </row>
    <row r="96" spans="7:50" x14ac:dyDescent="0.25">
      <c r="G96" s="7" t="str">
        <f>IFERROR(VLOOKUP(F96,'Commune et code insee et postal'!A:D,2,FALSE),"")</f>
        <v/>
      </c>
      <c r="H96" s="8" t="str">
        <f t="shared" si="7"/>
        <v/>
      </c>
      <c r="I96" s="9" t="str">
        <f>IFERROR(VLOOKUP(F96,'Commune et code insee et postal'!A:D,4,FALSE),"")</f>
        <v/>
      </c>
      <c r="X96" s="105" t="str">
        <f t="shared" si="5"/>
        <v/>
      </c>
      <c r="Y96" s="139"/>
      <c r="Z96" s="104"/>
      <c r="AA96" s="103" t="str">
        <f t="shared" si="6"/>
        <v/>
      </c>
      <c r="AG96" s="12">
        <f t="shared" si="8"/>
        <v>0</v>
      </c>
      <c r="AN96" s="14">
        <f t="shared" si="9"/>
        <v>0</v>
      </c>
      <c r="AO96" s="21"/>
      <c r="AP96" s="21"/>
      <c r="AQ96" s="21"/>
      <c r="AR96" s="21"/>
      <c r="AW96" s="121"/>
      <c r="AX96" s="120"/>
    </row>
    <row r="97" spans="7:50" x14ac:dyDescent="0.25">
      <c r="G97" s="7" t="str">
        <f>IFERROR(VLOOKUP(F97,'Commune et code insee et postal'!A:D,2,FALSE),"")</f>
        <v/>
      </c>
      <c r="H97" s="8" t="str">
        <f t="shared" si="7"/>
        <v/>
      </c>
      <c r="I97" s="9" t="str">
        <f>IFERROR(VLOOKUP(F97,'Commune et code insee et postal'!A:D,4,FALSE),"")</f>
        <v/>
      </c>
      <c r="X97" s="105" t="str">
        <f t="shared" si="5"/>
        <v/>
      </c>
      <c r="Y97" s="139"/>
      <c r="Z97" s="104"/>
      <c r="AA97" s="103" t="str">
        <f t="shared" si="6"/>
        <v/>
      </c>
      <c r="AG97" s="12">
        <f t="shared" si="8"/>
        <v>0</v>
      </c>
      <c r="AN97" s="14">
        <f t="shared" si="9"/>
        <v>0</v>
      </c>
      <c r="AO97" s="21"/>
      <c r="AP97" s="21"/>
      <c r="AQ97" s="21"/>
      <c r="AR97" s="21"/>
      <c r="AW97" s="121"/>
      <c r="AX97" s="120"/>
    </row>
    <row r="98" spans="7:50" x14ac:dyDescent="0.25">
      <c r="G98" s="7" t="str">
        <f>IFERROR(VLOOKUP(F98,'Commune et code insee et postal'!A:D,2,FALSE),"")</f>
        <v/>
      </c>
      <c r="H98" s="8" t="str">
        <f t="shared" si="7"/>
        <v/>
      </c>
      <c r="I98" s="9" t="str">
        <f>IFERROR(VLOOKUP(F98,'Commune et code insee et postal'!A:D,4,FALSE),"")</f>
        <v/>
      </c>
      <c r="X98" s="105" t="str">
        <f t="shared" si="5"/>
        <v/>
      </c>
      <c r="Y98" s="139"/>
      <c r="Z98" s="104"/>
      <c r="AA98" s="103" t="str">
        <f t="shared" si="6"/>
        <v/>
      </c>
      <c r="AG98" s="12">
        <f t="shared" si="8"/>
        <v>0</v>
      </c>
      <c r="AN98" s="14">
        <f t="shared" si="9"/>
        <v>0</v>
      </c>
      <c r="AO98" s="21"/>
      <c r="AP98" s="21"/>
      <c r="AQ98" s="21"/>
      <c r="AR98" s="21"/>
      <c r="AW98" s="121"/>
      <c r="AX98" s="120"/>
    </row>
    <row r="99" spans="7:50" x14ac:dyDescent="0.25">
      <c r="G99" s="7" t="str">
        <f>IFERROR(VLOOKUP(F99,'Commune et code insee et postal'!A:D,2,FALSE),"")</f>
        <v/>
      </c>
      <c r="H99" s="8" t="str">
        <f t="shared" si="7"/>
        <v/>
      </c>
      <c r="I99" s="9" t="str">
        <f>IFERROR(VLOOKUP(F99,'Commune et code insee et postal'!A:D,4,FALSE),"")</f>
        <v/>
      </c>
      <c r="X99" s="105" t="str">
        <f t="shared" si="5"/>
        <v/>
      </c>
      <c r="Y99" s="139"/>
      <c r="Z99" s="104"/>
      <c r="AA99" s="103" t="str">
        <f t="shared" si="6"/>
        <v/>
      </c>
      <c r="AG99" s="12">
        <f t="shared" si="8"/>
        <v>0</v>
      </c>
      <c r="AN99" s="14">
        <f t="shared" si="9"/>
        <v>0</v>
      </c>
      <c r="AO99" s="21"/>
      <c r="AP99" s="21"/>
      <c r="AQ99" s="21"/>
      <c r="AR99" s="21"/>
      <c r="AW99" s="121"/>
      <c r="AX99" s="120"/>
    </row>
    <row r="100" spans="7:50" x14ac:dyDescent="0.25">
      <c r="G100" s="7" t="str">
        <f>IFERROR(VLOOKUP(F100,'Commune et code insee et postal'!A:D,2,FALSE),"")</f>
        <v/>
      </c>
      <c r="H100" s="8" t="str">
        <f t="shared" si="7"/>
        <v/>
      </c>
      <c r="I100" s="9" t="str">
        <f>IFERROR(VLOOKUP(F100,'Commune et code insee et postal'!A:D,4,FALSE),"")</f>
        <v/>
      </c>
      <c r="X100" s="105" t="str">
        <f t="shared" si="5"/>
        <v/>
      </c>
      <c r="Y100" s="139"/>
      <c r="Z100" s="104"/>
      <c r="AA100" s="103" t="str">
        <f t="shared" si="6"/>
        <v/>
      </c>
      <c r="AG100" s="12">
        <f t="shared" si="8"/>
        <v>0</v>
      </c>
      <c r="AN100" s="14">
        <f t="shared" si="9"/>
        <v>0</v>
      </c>
      <c r="AO100" s="21"/>
      <c r="AP100" s="21"/>
      <c r="AQ100" s="21"/>
      <c r="AR100" s="21"/>
      <c r="AW100" s="121"/>
      <c r="AX100" s="120"/>
    </row>
    <row r="101" spans="7:50" x14ac:dyDescent="0.25">
      <c r="G101" s="7" t="str">
        <f>IFERROR(VLOOKUP(F101,'Commune et code insee et postal'!A:D,2,FALSE),"")</f>
        <v/>
      </c>
      <c r="H101" s="8" t="str">
        <f t="shared" si="7"/>
        <v/>
      </c>
      <c r="I101" s="9" t="str">
        <f>IFERROR(VLOOKUP(F101,'Commune et code insee et postal'!A:D,4,FALSE),"")</f>
        <v/>
      </c>
      <c r="X101" s="105" t="str">
        <f t="shared" si="5"/>
        <v/>
      </c>
      <c r="Y101" s="139"/>
      <c r="Z101" s="104"/>
      <c r="AA101" s="103" t="str">
        <f t="shared" si="6"/>
        <v/>
      </c>
      <c r="AG101" s="12">
        <f t="shared" si="8"/>
        <v>0</v>
      </c>
      <c r="AN101" s="14">
        <f t="shared" si="9"/>
        <v>0</v>
      </c>
      <c r="AO101" s="21"/>
      <c r="AP101" s="21"/>
      <c r="AQ101" s="21"/>
      <c r="AR101" s="21"/>
      <c r="AX101" s="18"/>
    </row>
    <row r="102" spans="7:50" x14ac:dyDescent="0.25">
      <c r="G102" s="7" t="str">
        <f>IFERROR(VLOOKUP(F102,'Commune et code insee et postal'!A:D,2,FALSE),"")</f>
        <v/>
      </c>
      <c r="H102" s="8" t="str">
        <f t="shared" si="7"/>
        <v/>
      </c>
      <c r="I102" s="9" t="str">
        <f>IFERROR(VLOOKUP(F102,'Commune et code insee et postal'!A:D,4,FALSE),"")</f>
        <v/>
      </c>
      <c r="X102" s="105" t="str">
        <f t="shared" si="5"/>
        <v/>
      </c>
      <c r="Y102" s="139"/>
      <c r="Z102" s="104"/>
      <c r="AA102" s="103" t="str">
        <f t="shared" si="6"/>
        <v/>
      </c>
      <c r="AG102" s="12">
        <f t="shared" si="8"/>
        <v>0</v>
      </c>
      <c r="AN102" s="14">
        <f t="shared" si="9"/>
        <v>0</v>
      </c>
      <c r="AO102" s="21"/>
      <c r="AP102" s="21"/>
      <c r="AQ102" s="21"/>
      <c r="AR102" s="21"/>
      <c r="AX102" s="18"/>
    </row>
    <row r="103" spans="7:50" x14ac:dyDescent="0.25">
      <c r="G103" s="7" t="str">
        <f>IFERROR(VLOOKUP(F103,'Commune et code insee et postal'!A:D,2,FALSE),"")</f>
        <v/>
      </c>
      <c r="H103" s="8" t="str">
        <f t="shared" si="7"/>
        <v/>
      </c>
      <c r="I103" s="9" t="str">
        <f>IFERROR(VLOOKUP(F103,'Commune et code insee et postal'!A:D,4,FALSE),"")</f>
        <v/>
      </c>
      <c r="X103" s="105" t="str">
        <f t="shared" si="5"/>
        <v/>
      </c>
      <c r="Y103" s="139"/>
      <c r="Z103" s="104"/>
      <c r="AA103" s="103" t="str">
        <f t="shared" si="6"/>
        <v/>
      </c>
      <c r="AG103" s="12">
        <f t="shared" si="8"/>
        <v>0</v>
      </c>
      <c r="AN103" s="14">
        <f t="shared" si="9"/>
        <v>0</v>
      </c>
      <c r="AO103" s="21"/>
      <c r="AP103" s="21"/>
      <c r="AQ103" s="21"/>
      <c r="AR103" s="21"/>
      <c r="AX103" s="18"/>
    </row>
    <row r="104" spans="7:50" x14ac:dyDescent="0.25">
      <c r="G104" s="7" t="str">
        <f>IFERROR(VLOOKUP(F104,'Commune et code insee et postal'!A:D,2,FALSE),"")</f>
        <v/>
      </c>
      <c r="H104" s="8" t="str">
        <f t="shared" si="7"/>
        <v/>
      </c>
      <c r="I104" s="9" t="str">
        <f>IFERROR(VLOOKUP(F104,'Commune et code insee et postal'!A:D,4,FALSE),"")</f>
        <v/>
      </c>
      <c r="X104" s="105" t="str">
        <f t="shared" si="5"/>
        <v/>
      </c>
      <c r="Y104" s="139"/>
      <c r="Z104" s="104"/>
      <c r="AA104" s="103" t="str">
        <f t="shared" si="6"/>
        <v/>
      </c>
      <c r="AG104" s="12">
        <f t="shared" si="8"/>
        <v>0</v>
      </c>
      <c r="AN104" s="14">
        <f t="shared" si="9"/>
        <v>0</v>
      </c>
      <c r="AO104" s="21"/>
      <c r="AP104" s="21"/>
      <c r="AQ104" s="21"/>
      <c r="AR104" s="21"/>
      <c r="AX104" s="18"/>
    </row>
    <row r="105" spans="7:50" x14ac:dyDescent="0.25">
      <c r="G105" s="7" t="str">
        <f>IFERROR(VLOOKUP(F105,'Commune et code insee et postal'!A:D,2,FALSE),"")</f>
        <v/>
      </c>
      <c r="H105" s="8" t="str">
        <f t="shared" si="7"/>
        <v/>
      </c>
      <c r="I105" s="9" t="str">
        <f>IFERROR(VLOOKUP(F105,'Commune et code insee et postal'!A:D,4,FALSE),"")</f>
        <v/>
      </c>
      <c r="X105" s="105" t="str">
        <f t="shared" si="5"/>
        <v/>
      </c>
      <c r="Y105" s="139"/>
      <c r="Z105" s="104"/>
      <c r="AA105" s="103" t="str">
        <f t="shared" si="6"/>
        <v/>
      </c>
      <c r="AG105" s="12">
        <f t="shared" si="8"/>
        <v>0</v>
      </c>
      <c r="AN105" s="14">
        <f t="shared" si="9"/>
        <v>0</v>
      </c>
      <c r="AO105" s="21"/>
      <c r="AP105" s="21"/>
      <c r="AQ105" s="21"/>
      <c r="AR105" s="21"/>
      <c r="AX105" s="18"/>
    </row>
    <row r="106" spans="7:50" x14ac:dyDescent="0.25">
      <c r="G106" s="7" t="str">
        <f>IFERROR(VLOOKUP(F106,'Commune et code insee et postal'!A:D,2,FALSE),"")</f>
        <v/>
      </c>
      <c r="H106" s="8" t="str">
        <f t="shared" si="7"/>
        <v/>
      </c>
      <c r="I106" s="9" t="str">
        <f>IFERROR(VLOOKUP(F106,'Commune et code insee et postal'!A:D,4,FALSE),"")</f>
        <v/>
      </c>
      <c r="X106" s="105" t="str">
        <f t="shared" si="5"/>
        <v/>
      </c>
      <c r="Y106" s="139"/>
      <c r="Z106" s="104"/>
      <c r="AA106" s="103" t="str">
        <f t="shared" si="6"/>
        <v/>
      </c>
      <c r="AG106" s="12">
        <f t="shared" si="8"/>
        <v>0</v>
      </c>
      <c r="AN106" s="14">
        <f t="shared" si="9"/>
        <v>0</v>
      </c>
      <c r="AO106" s="21"/>
      <c r="AP106" s="21"/>
      <c r="AQ106" s="21"/>
      <c r="AR106" s="21"/>
      <c r="AX106" s="18"/>
    </row>
    <row r="107" spans="7:50" x14ac:dyDescent="0.25">
      <c r="G107" s="7" t="str">
        <f>IFERROR(VLOOKUP(F107,'Commune et code insee et postal'!A:D,2,FALSE),"")</f>
        <v/>
      </c>
      <c r="H107" s="8" t="str">
        <f t="shared" si="7"/>
        <v/>
      </c>
      <c r="I107" s="9" t="str">
        <f>IFERROR(VLOOKUP(F107,'Commune et code insee et postal'!A:D,4,FALSE),"")</f>
        <v/>
      </c>
      <c r="X107" s="105" t="str">
        <f t="shared" si="5"/>
        <v/>
      </c>
      <c r="Y107" s="139"/>
      <c r="Z107" s="104"/>
      <c r="AA107" s="103" t="str">
        <f t="shared" si="6"/>
        <v/>
      </c>
      <c r="AG107" s="12">
        <f t="shared" si="8"/>
        <v>0</v>
      </c>
      <c r="AN107" s="14">
        <f t="shared" si="9"/>
        <v>0</v>
      </c>
      <c r="AO107" s="21"/>
      <c r="AP107" s="21"/>
      <c r="AQ107" s="21"/>
      <c r="AR107" s="21"/>
      <c r="AX107" s="18"/>
    </row>
    <row r="108" spans="7:50" x14ac:dyDescent="0.25">
      <c r="G108" s="7" t="str">
        <f>IFERROR(VLOOKUP(F108,'Commune et code insee et postal'!A:D,2,FALSE),"")</f>
        <v/>
      </c>
      <c r="H108" s="8" t="str">
        <f t="shared" si="7"/>
        <v/>
      </c>
      <c r="I108" s="9" t="str">
        <f>IFERROR(VLOOKUP(F108,'Commune et code insee et postal'!A:D,4,FALSE),"")</f>
        <v/>
      </c>
      <c r="X108" s="105" t="str">
        <f t="shared" si="5"/>
        <v/>
      </c>
      <c r="Y108" s="139"/>
      <c r="Z108" s="104"/>
      <c r="AA108" s="103" t="str">
        <f t="shared" si="6"/>
        <v/>
      </c>
      <c r="AG108" s="12">
        <f t="shared" si="8"/>
        <v>0</v>
      </c>
      <c r="AN108" s="14">
        <f t="shared" si="9"/>
        <v>0</v>
      </c>
      <c r="AO108" s="21"/>
      <c r="AP108" s="21"/>
      <c r="AQ108" s="21"/>
      <c r="AR108" s="21"/>
      <c r="AX108" s="18"/>
    </row>
    <row r="109" spans="7:50" x14ac:dyDescent="0.25">
      <c r="G109" s="7" t="str">
        <f>IFERROR(VLOOKUP(F109,'Commune et code insee et postal'!A:D,2,FALSE),"")</f>
        <v/>
      </c>
      <c r="H109" s="8" t="str">
        <f t="shared" si="7"/>
        <v/>
      </c>
      <c r="I109" s="9" t="str">
        <f>IFERROR(VLOOKUP(F109,'Commune et code insee et postal'!A:D,4,FALSE),"")</f>
        <v/>
      </c>
      <c r="X109" s="105" t="str">
        <f t="shared" si="5"/>
        <v/>
      </c>
      <c r="Y109" s="139"/>
      <c r="Z109" s="104"/>
      <c r="AA109" s="103" t="str">
        <f t="shared" si="6"/>
        <v/>
      </c>
      <c r="AG109" s="12">
        <f t="shared" si="8"/>
        <v>0</v>
      </c>
      <c r="AN109" s="14">
        <f t="shared" si="9"/>
        <v>0</v>
      </c>
      <c r="AO109" s="21"/>
      <c r="AP109" s="21"/>
      <c r="AQ109" s="21"/>
      <c r="AR109" s="21"/>
      <c r="AX109" s="18"/>
    </row>
    <row r="110" spans="7:50" x14ac:dyDescent="0.25">
      <c r="G110" s="7" t="str">
        <f>IFERROR(VLOOKUP(F110,'Commune et code insee et postal'!A:D,2,FALSE),"")</f>
        <v/>
      </c>
      <c r="H110" s="8" t="str">
        <f t="shared" si="7"/>
        <v/>
      </c>
      <c r="I110" s="9" t="str">
        <f>IFERROR(VLOOKUP(F110,'Commune et code insee et postal'!A:D,4,FALSE),"")</f>
        <v/>
      </c>
      <c r="X110" s="105" t="str">
        <f t="shared" si="5"/>
        <v/>
      </c>
      <c r="Y110" s="139"/>
      <c r="Z110" s="104"/>
      <c r="AA110" s="103" t="str">
        <f t="shared" si="6"/>
        <v/>
      </c>
      <c r="AG110" s="12">
        <f t="shared" si="8"/>
        <v>0</v>
      </c>
      <c r="AN110" s="14">
        <f t="shared" si="9"/>
        <v>0</v>
      </c>
      <c r="AO110" s="21"/>
      <c r="AP110" s="21"/>
      <c r="AQ110" s="21"/>
      <c r="AR110" s="21"/>
      <c r="AX110" s="18"/>
    </row>
    <row r="111" spans="7:50" x14ac:dyDescent="0.25">
      <c r="G111" s="7" t="str">
        <f>IFERROR(VLOOKUP(F111,'Commune et code insee et postal'!A:D,2,FALSE),"")</f>
        <v/>
      </c>
      <c r="H111" s="8" t="str">
        <f t="shared" si="7"/>
        <v/>
      </c>
      <c r="I111" s="9" t="str">
        <f>IFERROR(VLOOKUP(F111,'Commune et code insee et postal'!A:D,4,FALSE),"")</f>
        <v/>
      </c>
      <c r="X111" s="105" t="str">
        <f t="shared" si="5"/>
        <v/>
      </c>
      <c r="Y111" s="139"/>
      <c r="Z111" s="104"/>
      <c r="AA111" s="103" t="str">
        <f t="shared" si="6"/>
        <v/>
      </c>
      <c r="AG111" s="12">
        <f t="shared" si="8"/>
        <v>0</v>
      </c>
      <c r="AN111" s="14">
        <f t="shared" si="9"/>
        <v>0</v>
      </c>
      <c r="AO111" s="21"/>
      <c r="AP111" s="21"/>
      <c r="AQ111" s="21"/>
      <c r="AR111" s="21"/>
      <c r="AX111" s="18"/>
    </row>
    <row r="112" spans="7:50" x14ac:dyDescent="0.25">
      <c r="G112" s="7" t="str">
        <f>IFERROR(VLOOKUP(F112,'Commune et code insee et postal'!A:D,2,FALSE),"")</f>
        <v/>
      </c>
      <c r="H112" s="8" t="str">
        <f t="shared" si="7"/>
        <v/>
      </c>
      <c r="I112" s="9" t="str">
        <f>IFERROR(VLOOKUP(F112,'Commune et code insee et postal'!A:D,4,FALSE),"")</f>
        <v/>
      </c>
      <c r="X112" s="105" t="str">
        <f t="shared" si="5"/>
        <v/>
      </c>
      <c r="Y112" s="139"/>
      <c r="Z112" s="104"/>
      <c r="AA112" s="103" t="str">
        <f t="shared" si="6"/>
        <v/>
      </c>
      <c r="AG112" s="12">
        <f t="shared" si="8"/>
        <v>0</v>
      </c>
      <c r="AN112" s="14">
        <f t="shared" si="9"/>
        <v>0</v>
      </c>
      <c r="AO112" s="21"/>
      <c r="AP112" s="21"/>
      <c r="AQ112" s="21"/>
      <c r="AR112" s="21"/>
      <c r="AX112" s="18"/>
    </row>
    <row r="113" spans="7:50" x14ac:dyDescent="0.25">
      <c r="G113" s="7" t="str">
        <f>IFERROR(VLOOKUP(F113,'Commune et code insee et postal'!A:D,2,FALSE),"")</f>
        <v/>
      </c>
      <c r="H113" s="8" t="str">
        <f t="shared" si="7"/>
        <v/>
      </c>
      <c r="I113" s="9" t="str">
        <f>IFERROR(VLOOKUP(F113,'Commune et code insee et postal'!A:D,4,FALSE),"")</f>
        <v/>
      </c>
      <c r="X113" s="105" t="str">
        <f t="shared" si="5"/>
        <v/>
      </c>
      <c r="Y113" s="139"/>
      <c r="Z113" s="104"/>
      <c r="AA113" s="103" t="str">
        <f t="shared" si="6"/>
        <v/>
      </c>
      <c r="AG113" s="12">
        <f t="shared" si="8"/>
        <v>0</v>
      </c>
      <c r="AN113" s="14">
        <f t="shared" si="9"/>
        <v>0</v>
      </c>
      <c r="AO113" s="21"/>
      <c r="AP113" s="21"/>
      <c r="AQ113" s="21"/>
      <c r="AR113" s="21"/>
      <c r="AX113" s="18"/>
    </row>
    <row r="114" spans="7:50" x14ac:dyDescent="0.25">
      <c r="G114" s="7" t="str">
        <f>IFERROR(VLOOKUP(F114,'Commune et code insee et postal'!A:D,2,FALSE),"")</f>
        <v/>
      </c>
      <c r="H114" s="8" t="str">
        <f t="shared" si="7"/>
        <v/>
      </c>
      <c r="I114" s="9" t="str">
        <f>IFERROR(VLOOKUP(F114,'Commune et code insee et postal'!A:D,4,FALSE),"")</f>
        <v/>
      </c>
      <c r="X114" s="105" t="str">
        <f t="shared" si="5"/>
        <v/>
      </c>
      <c r="Y114" s="139"/>
      <c r="Z114" s="104"/>
      <c r="AA114" s="103" t="str">
        <f t="shared" si="6"/>
        <v/>
      </c>
      <c r="AG114" s="12">
        <f t="shared" si="8"/>
        <v>0</v>
      </c>
      <c r="AN114" s="14">
        <f t="shared" si="9"/>
        <v>0</v>
      </c>
      <c r="AO114" s="21"/>
      <c r="AP114" s="21"/>
      <c r="AQ114" s="21"/>
      <c r="AR114" s="21"/>
      <c r="AX114" s="18"/>
    </row>
    <row r="115" spans="7:50" x14ac:dyDescent="0.25">
      <c r="G115" s="7" t="str">
        <f>IFERROR(VLOOKUP(F115,'Commune et code insee et postal'!A:D,2,FALSE),"")</f>
        <v/>
      </c>
      <c r="H115" s="8" t="str">
        <f t="shared" si="7"/>
        <v/>
      </c>
      <c r="I115" s="9" t="str">
        <f>IFERROR(VLOOKUP(F115,'Commune et code insee et postal'!A:D,4,FALSE),"")</f>
        <v/>
      </c>
      <c r="X115" s="105" t="str">
        <f t="shared" si="5"/>
        <v/>
      </c>
      <c r="Y115" s="139"/>
      <c r="Z115" s="104"/>
      <c r="AA115" s="103" t="str">
        <f t="shared" si="6"/>
        <v/>
      </c>
      <c r="AG115" s="12">
        <f t="shared" si="8"/>
        <v>0</v>
      </c>
      <c r="AN115" s="14">
        <f t="shared" si="9"/>
        <v>0</v>
      </c>
      <c r="AO115" s="21"/>
      <c r="AP115" s="21"/>
      <c r="AQ115" s="21"/>
      <c r="AR115" s="21"/>
      <c r="AX115" s="18"/>
    </row>
    <row r="116" spans="7:50" x14ac:dyDescent="0.25">
      <c r="G116" s="7" t="str">
        <f>IFERROR(VLOOKUP(F116,'Commune et code insee et postal'!A:D,2,FALSE),"")</f>
        <v/>
      </c>
      <c r="H116" s="8" t="str">
        <f t="shared" si="7"/>
        <v/>
      </c>
      <c r="I116" s="9" t="str">
        <f>IFERROR(VLOOKUP(F116,'Commune et code insee et postal'!A:D,4,FALSE),"")</f>
        <v/>
      </c>
      <c r="X116" s="105" t="str">
        <f t="shared" si="5"/>
        <v/>
      </c>
      <c r="Y116" s="139"/>
      <c r="Z116" s="104"/>
      <c r="AA116" s="103" t="str">
        <f t="shared" si="6"/>
        <v/>
      </c>
      <c r="AG116" s="12">
        <f t="shared" si="8"/>
        <v>0</v>
      </c>
      <c r="AN116" s="14">
        <f t="shared" si="9"/>
        <v>0</v>
      </c>
      <c r="AO116" s="21"/>
      <c r="AP116" s="21"/>
      <c r="AQ116" s="21"/>
      <c r="AR116" s="21"/>
      <c r="AX116" s="18"/>
    </row>
    <row r="117" spans="7:50" x14ac:dyDescent="0.25">
      <c r="G117" s="7" t="str">
        <f>IFERROR(VLOOKUP(F117,'Commune et code insee et postal'!A:D,2,FALSE),"")</f>
        <v/>
      </c>
      <c r="H117" s="8" t="str">
        <f t="shared" si="7"/>
        <v/>
      </c>
      <c r="I117" s="9" t="str">
        <f>IFERROR(VLOOKUP(F117,'Commune et code insee et postal'!A:D,4,FALSE),"")</f>
        <v/>
      </c>
      <c r="X117" s="105" t="str">
        <f t="shared" ref="X117:X180" si="10">LEFT(Y117,2)</f>
        <v/>
      </c>
      <c r="Y117" s="139"/>
      <c r="Z117" s="104"/>
      <c r="AA117" s="103" t="str">
        <f t="shared" si="6"/>
        <v/>
      </c>
      <c r="AG117" s="12">
        <f t="shared" si="8"/>
        <v>0</v>
      </c>
      <c r="AN117" s="14">
        <f t="shared" si="9"/>
        <v>0</v>
      </c>
      <c r="AO117" s="21"/>
      <c r="AP117" s="21"/>
      <c r="AQ117" s="21"/>
      <c r="AR117" s="21"/>
      <c r="AX117" s="18"/>
    </row>
    <row r="118" spans="7:50" x14ac:dyDescent="0.25">
      <c r="G118" s="7" t="str">
        <f>IFERROR(VLOOKUP(F118,'Commune et code insee et postal'!A:D,2,FALSE),"")</f>
        <v/>
      </c>
      <c r="H118" s="8" t="str">
        <f t="shared" si="7"/>
        <v/>
      </c>
      <c r="I118" s="9" t="str">
        <f>IFERROR(VLOOKUP(F118,'Commune et code insee et postal'!A:D,4,FALSE),"")</f>
        <v/>
      </c>
      <c r="X118" s="105" t="str">
        <f t="shared" si="10"/>
        <v/>
      </c>
      <c r="Y118" s="139"/>
      <c r="Z118" s="104"/>
      <c r="AA118" s="103" t="str">
        <f t="shared" si="6"/>
        <v/>
      </c>
      <c r="AG118" s="12">
        <f t="shared" si="8"/>
        <v>0</v>
      </c>
      <c r="AN118" s="14">
        <f t="shared" si="9"/>
        <v>0</v>
      </c>
      <c r="AO118" s="21"/>
      <c r="AP118" s="21"/>
      <c r="AQ118" s="21"/>
      <c r="AR118" s="21"/>
      <c r="AX118" s="18"/>
    </row>
    <row r="119" spans="7:50" x14ac:dyDescent="0.25">
      <c r="G119" s="7" t="str">
        <f>IFERROR(VLOOKUP(F119,'Commune et code insee et postal'!A:D,2,FALSE),"")</f>
        <v/>
      </c>
      <c r="H119" s="8" t="str">
        <f t="shared" si="7"/>
        <v/>
      </c>
      <c r="I119" s="9" t="str">
        <f>IFERROR(VLOOKUP(F119,'Commune et code insee et postal'!A:D,4,FALSE),"")</f>
        <v/>
      </c>
      <c r="X119" s="105" t="str">
        <f t="shared" si="10"/>
        <v/>
      </c>
      <c r="Y119" s="139"/>
      <c r="Z119" s="104"/>
      <c r="AA119" s="103" t="str">
        <f t="shared" si="6"/>
        <v/>
      </c>
      <c r="AG119" s="12">
        <f t="shared" si="8"/>
        <v>0</v>
      </c>
      <c r="AN119" s="14">
        <f t="shared" si="9"/>
        <v>0</v>
      </c>
      <c r="AO119" s="21"/>
      <c r="AP119" s="21"/>
      <c r="AQ119" s="21"/>
      <c r="AR119" s="21"/>
      <c r="AX119" s="18"/>
    </row>
    <row r="120" spans="7:50" x14ac:dyDescent="0.25">
      <c r="G120" s="7" t="str">
        <f>IFERROR(VLOOKUP(F120,'Commune et code insee et postal'!A:D,2,FALSE),"")</f>
        <v/>
      </c>
      <c r="H120" s="8" t="str">
        <f t="shared" si="7"/>
        <v/>
      </c>
      <c r="I120" s="9" t="str">
        <f>IFERROR(VLOOKUP(F120,'Commune et code insee et postal'!A:D,4,FALSE),"")</f>
        <v/>
      </c>
      <c r="X120" s="105" t="str">
        <f t="shared" si="10"/>
        <v/>
      </c>
      <c r="Y120" s="139"/>
      <c r="Z120" s="104"/>
      <c r="AA120" s="103" t="str">
        <f t="shared" si="6"/>
        <v/>
      </c>
      <c r="AG120" s="12">
        <f t="shared" si="8"/>
        <v>0</v>
      </c>
      <c r="AN120" s="14">
        <f t="shared" si="9"/>
        <v>0</v>
      </c>
      <c r="AO120" s="21"/>
      <c r="AP120" s="21"/>
      <c r="AQ120" s="21"/>
      <c r="AR120" s="21"/>
      <c r="AX120" s="18"/>
    </row>
    <row r="121" spans="7:50" x14ac:dyDescent="0.25">
      <c r="G121" s="7" t="str">
        <f>IFERROR(VLOOKUP(F121,'Commune et code insee et postal'!A:D,2,FALSE),"")</f>
        <v/>
      </c>
      <c r="H121" s="8" t="str">
        <f t="shared" si="7"/>
        <v/>
      </c>
      <c r="I121" s="9" t="str">
        <f>IFERROR(VLOOKUP(F121,'Commune et code insee et postal'!A:D,4,FALSE),"")</f>
        <v/>
      </c>
      <c r="X121" s="105" t="str">
        <f t="shared" si="10"/>
        <v/>
      </c>
      <c r="Y121" s="139"/>
      <c r="Z121" s="104"/>
      <c r="AA121" s="103" t="str">
        <f t="shared" si="6"/>
        <v/>
      </c>
      <c r="AG121" s="12">
        <f t="shared" si="8"/>
        <v>0</v>
      </c>
      <c r="AN121" s="14">
        <f t="shared" si="9"/>
        <v>0</v>
      </c>
      <c r="AO121" s="21"/>
      <c r="AP121" s="21"/>
      <c r="AQ121" s="21"/>
      <c r="AR121" s="21"/>
      <c r="AX121" s="18"/>
    </row>
    <row r="122" spans="7:50" x14ac:dyDescent="0.25">
      <c r="G122" s="7" t="str">
        <f>IFERROR(VLOOKUP(F122,'Commune et code insee et postal'!A:D,2,FALSE),"")</f>
        <v/>
      </c>
      <c r="H122" s="8" t="str">
        <f t="shared" si="7"/>
        <v/>
      </c>
      <c r="I122" s="9" t="str">
        <f>IFERROR(VLOOKUP(F122,'Commune et code insee et postal'!A:D,4,FALSE),"")</f>
        <v/>
      </c>
      <c r="X122" s="105" t="str">
        <f t="shared" si="10"/>
        <v/>
      </c>
      <c r="Y122" s="139"/>
      <c r="Z122" s="104"/>
      <c r="AA122" s="103" t="str">
        <f t="shared" si="6"/>
        <v/>
      </c>
      <c r="AG122" s="12">
        <f t="shared" si="8"/>
        <v>0</v>
      </c>
      <c r="AN122" s="14">
        <f t="shared" si="9"/>
        <v>0</v>
      </c>
      <c r="AO122" s="21"/>
      <c r="AP122" s="21"/>
      <c r="AQ122" s="21"/>
      <c r="AR122" s="21"/>
      <c r="AX122" s="18"/>
    </row>
    <row r="123" spans="7:50" x14ac:dyDescent="0.25">
      <c r="G123" s="7" t="str">
        <f>IFERROR(VLOOKUP(F123,'Commune et code insee et postal'!A:D,2,FALSE),"")</f>
        <v/>
      </c>
      <c r="H123" s="8" t="str">
        <f t="shared" si="7"/>
        <v/>
      </c>
      <c r="I123" s="9" t="str">
        <f>IFERROR(VLOOKUP(F123,'Commune et code insee et postal'!A:D,4,FALSE),"")</f>
        <v/>
      </c>
      <c r="X123" s="105" t="str">
        <f t="shared" si="10"/>
        <v/>
      </c>
      <c r="Y123" s="139"/>
      <c r="Z123" s="104"/>
      <c r="AA123" s="103" t="str">
        <f t="shared" si="6"/>
        <v/>
      </c>
      <c r="AG123" s="12">
        <f t="shared" si="8"/>
        <v>0</v>
      </c>
      <c r="AN123" s="14">
        <f t="shared" si="9"/>
        <v>0</v>
      </c>
      <c r="AO123" s="21"/>
      <c r="AP123" s="21"/>
      <c r="AQ123" s="21"/>
      <c r="AR123" s="21"/>
      <c r="AX123" s="18"/>
    </row>
    <row r="124" spans="7:50" x14ac:dyDescent="0.25">
      <c r="G124" s="7" t="str">
        <f>IFERROR(VLOOKUP(F124,'Commune et code insee et postal'!A:D,2,FALSE),"")</f>
        <v/>
      </c>
      <c r="H124" s="8" t="str">
        <f t="shared" si="7"/>
        <v/>
      </c>
      <c r="I124" s="9" t="str">
        <f>IFERROR(VLOOKUP(F124,'Commune et code insee et postal'!A:D,4,FALSE),"")</f>
        <v/>
      </c>
      <c r="X124" s="105" t="str">
        <f t="shared" si="10"/>
        <v/>
      </c>
      <c r="Y124" s="139"/>
      <c r="Z124" s="104"/>
      <c r="AA124" s="103" t="str">
        <f t="shared" si="6"/>
        <v/>
      </c>
      <c r="AG124" s="12">
        <f t="shared" si="8"/>
        <v>0</v>
      </c>
      <c r="AN124" s="14">
        <f t="shared" si="9"/>
        <v>0</v>
      </c>
      <c r="AO124" s="21"/>
      <c r="AP124" s="21"/>
      <c r="AQ124" s="21"/>
      <c r="AR124" s="21"/>
      <c r="AX124" s="18"/>
    </row>
    <row r="125" spans="7:50" x14ac:dyDescent="0.25">
      <c r="G125" s="7" t="str">
        <f>IFERROR(VLOOKUP(F125,'Commune et code insee et postal'!A:D,2,FALSE),"")</f>
        <v/>
      </c>
      <c r="H125" s="8" t="str">
        <f t="shared" si="7"/>
        <v/>
      </c>
      <c r="I125" s="9" t="str">
        <f>IFERROR(VLOOKUP(F125,'Commune et code insee et postal'!A:D,4,FALSE),"")</f>
        <v/>
      </c>
      <c r="X125" s="105" t="str">
        <f t="shared" si="10"/>
        <v/>
      </c>
      <c r="Y125" s="139"/>
      <c r="Z125" s="104"/>
      <c r="AA125" s="103" t="str">
        <f t="shared" si="6"/>
        <v/>
      </c>
      <c r="AG125" s="12">
        <f t="shared" si="8"/>
        <v>0</v>
      </c>
      <c r="AN125" s="14">
        <f t="shared" si="9"/>
        <v>0</v>
      </c>
      <c r="AO125" s="21"/>
      <c r="AP125" s="21"/>
      <c r="AQ125" s="21"/>
      <c r="AR125" s="21"/>
      <c r="AX125" s="18"/>
    </row>
    <row r="126" spans="7:50" x14ac:dyDescent="0.25">
      <c r="G126" s="7" t="str">
        <f>IFERROR(VLOOKUP(F126,'Commune et code insee et postal'!A:D,2,FALSE),"")</f>
        <v/>
      </c>
      <c r="H126" s="8" t="str">
        <f t="shared" si="7"/>
        <v/>
      </c>
      <c r="I126" s="9" t="str">
        <f>IFERROR(VLOOKUP(F126,'Commune et code insee et postal'!A:D,4,FALSE),"")</f>
        <v/>
      </c>
      <c r="X126" s="105" t="str">
        <f t="shared" si="10"/>
        <v/>
      </c>
      <c r="Y126" s="139"/>
      <c r="Z126" s="104"/>
      <c r="AA126" s="103" t="str">
        <f t="shared" si="6"/>
        <v/>
      </c>
      <c r="AG126" s="12">
        <f t="shared" si="8"/>
        <v>0</v>
      </c>
      <c r="AN126" s="14">
        <f t="shared" si="9"/>
        <v>0</v>
      </c>
      <c r="AO126" s="21"/>
      <c r="AP126" s="21"/>
      <c r="AQ126" s="21"/>
      <c r="AR126" s="21"/>
      <c r="AX126" s="18"/>
    </row>
    <row r="127" spans="7:50" x14ac:dyDescent="0.25">
      <c r="G127" s="7" t="str">
        <f>IFERROR(VLOOKUP(F127,'Commune et code insee et postal'!A:D,2,FALSE),"")</f>
        <v/>
      </c>
      <c r="H127" s="8" t="str">
        <f t="shared" si="7"/>
        <v/>
      </c>
      <c r="I127" s="9" t="str">
        <f>IFERROR(VLOOKUP(F127,'Commune et code insee et postal'!A:D,4,FALSE),"")</f>
        <v/>
      </c>
      <c r="X127" s="105" t="str">
        <f t="shared" si="10"/>
        <v/>
      </c>
      <c r="Y127" s="139"/>
      <c r="Z127" s="104"/>
      <c r="AA127" s="103" t="str">
        <f t="shared" si="6"/>
        <v/>
      </c>
      <c r="AG127" s="12">
        <f t="shared" si="8"/>
        <v>0</v>
      </c>
      <c r="AN127" s="14">
        <f t="shared" si="9"/>
        <v>0</v>
      </c>
      <c r="AO127" s="21"/>
      <c r="AP127" s="21"/>
      <c r="AQ127" s="21"/>
      <c r="AR127" s="21"/>
    </row>
    <row r="128" spans="7:50" x14ac:dyDescent="0.25">
      <c r="G128" s="7" t="str">
        <f>IFERROR(VLOOKUP(F128,'Commune et code insee et postal'!A:D,2,FALSE),"")</f>
        <v/>
      </c>
      <c r="H128" s="8" t="str">
        <f t="shared" si="7"/>
        <v/>
      </c>
      <c r="I128" s="9" t="str">
        <f>IFERROR(VLOOKUP(F128,'Commune et code insee et postal'!A:D,4,FALSE),"")</f>
        <v/>
      </c>
      <c r="X128" s="105" t="str">
        <f t="shared" si="10"/>
        <v/>
      </c>
      <c r="Y128" s="139"/>
      <c r="Z128" s="104"/>
      <c r="AA128" s="103" t="str">
        <f t="shared" si="6"/>
        <v/>
      </c>
      <c r="AG128" s="12">
        <f t="shared" si="8"/>
        <v>0</v>
      </c>
      <c r="AN128" s="14">
        <f t="shared" si="9"/>
        <v>0</v>
      </c>
      <c r="AO128" s="21"/>
      <c r="AP128" s="21"/>
      <c r="AQ128" s="21"/>
      <c r="AR128" s="21"/>
    </row>
    <row r="129" spans="7:44" x14ac:dyDescent="0.25">
      <c r="G129" s="7" t="str">
        <f>IFERROR(VLOOKUP(F129,'Commune et code insee et postal'!A:D,2,FALSE),"")</f>
        <v/>
      </c>
      <c r="H129" s="8" t="str">
        <f t="shared" si="7"/>
        <v/>
      </c>
      <c r="I129" s="9" t="str">
        <f>IFERROR(VLOOKUP(F129,'Commune et code insee et postal'!A:D,4,FALSE),"")</f>
        <v/>
      </c>
      <c r="X129" s="105" t="str">
        <f t="shared" si="10"/>
        <v/>
      </c>
      <c r="Y129" s="139"/>
      <c r="Z129" s="104"/>
      <c r="AA129" s="103" t="str">
        <f t="shared" si="6"/>
        <v/>
      </c>
      <c r="AG129" s="12">
        <f t="shared" si="8"/>
        <v>0</v>
      </c>
      <c r="AN129" s="14">
        <f t="shared" si="9"/>
        <v>0</v>
      </c>
      <c r="AO129" s="21"/>
      <c r="AP129" s="21"/>
      <c r="AQ129" s="21"/>
      <c r="AR129" s="21"/>
    </row>
    <row r="130" spans="7:44" x14ac:dyDescent="0.25">
      <c r="G130" s="7" t="str">
        <f>IFERROR(VLOOKUP(F130,'Commune et code insee et postal'!A:D,2,FALSE),"")</f>
        <v/>
      </c>
      <c r="H130" s="8" t="str">
        <f t="shared" si="7"/>
        <v/>
      </c>
      <c r="I130" s="9" t="str">
        <f>IFERROR(VLOOKUP(F130,'Commune et code insee et postal'!A:D,4,FALSE),"")</f>
        <v/>
      </c>
      <c r="X130" s="105" t="str">
        <f t="shared" si="10"/>
        <v/>
      </c>
      <c r="Y130" s="139"/>
      <c r="Z130" s="104"/>
      <c r="AA130" s="103" t="str">
        <f t="shared" si="6"/>
        <v/>
      </c>
      <c r="AG130" s="12">
        <f t="shared" si="8"/>
        <v>0</v>
      </c>
      <c r="AN130" s="14">
        <f t="shared" si="9"/>
        <v>0</v>
      </c>
      <c r="AO130" s="21"/>
      <c r="AP130" s="21"/>
      <c r="AQ130" s="21"/>
      <c r="AR130" s="21"/>
    </row>
    <row r="131" spans="7:44" x14ac:dyDescent="0.25">
      <c r="G131" s="7" t="str">
        <f>IFERROR(VLOOKUP(F131,'Commune et code insee et postal'!A:D,2,FALSE),"")</f>
        <v/>
      </c>
      <c r="H131" s="8" t="str">
        <f t="shared" si="7"/>
        <v/>
      </c>
      <c r="I131" s="9" t="str">
        <f>IFERROR(VLOOKUP(F131,'Commune et code insee et postal'!A:D,4,FALSE),"")</f>
        <v/>
      </c>
      <c r="X131" s="105" t="str">
        <f t="shared" si="10"/>
        <v/>
      </c>
      <c r="Y131" s="139"/>
      <c r="Z131" s="104"/>
      <c r="AA131" s="103" t="str">
        <f t="shared" si="6"/>
        <v/>
      </c>
      <c r="AG131" s="12">
        <f t="shared" si="8"/>
        <v>0</v>
      </c>
      <c r="AN131" s="14">
        <f t="shared" si="9"/>
        <v>0</v>
      </c>
      <c r="AO131" s="21"/>
      <c r="AP131" s="21"/>
      <c r="AQ131" s="21"/>
      <c r="AR131" s="21"/>
    </row>
    <row r="132" spans="7:44" x14ac:dyDescent="0.25">
      <c r="G132" s="7" t="str">
        <f>IFERROR(VLOOKUP(F132,'Commune et code insee et postal'!A:D,2,FALSE),"")</f>
        <v/>
      </c>
      <c r="H132" s="8" t="str">
        <f t="shared" si="7"/>
        <v/>
      </c>
      <c r="I132" s="9" t="str">
        <f>IFERROR(VLOOKUP(F132,'Commune et code insee et postal'!A:D,4,FALSE),"")</f>
        <v/>
      </c>
      <c r="X132" s="105" t="str">
        <f t="shared" si="10"/>
        <v/>
      </c>
      <c r="Y132" s="139"/>
      <c r="Z132" s="104"/>
      <c r="AA132" s="103" t="str">
        <f t="shared" ref="AA132:AA195" si="11">IF(ISBLANK(X132),IF(ISBLANK(Y132),Z132,Y132),X132)</f>
        <v/>
      </c>
      <c r="AG132" s="12">
        <f t="shared" si="8"/>
        <v>0</v>
      </c>
      <c r="AN132" s="14">
        <f t="shared" si="9"/>
        <v>0</v>
      </c>
      <c r="AO132" s="21"/>
      <c r="AP132" s="21"/>
      <c r="AQ132" s="21"/>
      <c r="AR132" s="21"/>
    </row>
    <row r="133" spans="7:44" x14ac:dyDescent="0.25">
      <c r="G133" s="7" t="str">
        <f>IFERROR(VLOOKUP(F133,'Commune et code insee et postal'!A:D,2,FALSE),"")</f>
        <v/>
      </c>
      <c r="H133" s="8" t="str">
        <f t="shared" ref="H133:H176" si="12">LEFT(F133,2)</f>
        <v/>
      </c>
      <c r="I133" s="9" t="str">
        <f>IFERROR(VLOOKUP(F133,'Commune et code insee et postal'!A:D,4,FALSE),"")</f>
        <v/>
      </c>
      <c r="X133" s="105" t="str">
        <f t="shared" si="10"/>
        <v/>
      </c>
      <c r="Y133" s="139"/>
      <c r="Z133" s="104"/>
      <c r="AA133" s="103" t="str">
        <f t="shared" si="11"/>
        <v/>
      </c>
      <c r="AG133" s="12">
        <f t="shared" ref="AG133:AG196" si="13">SUM(AD133:AF133)</f>
        <v>0</v>
      </c>
      <c r="AN133" s="14">
        <f t="shared" ref="AN133:AN196" si="14">SUM(AJ133,AL133,AM133)</f>
        <v>0</v>
      </c>
      <c r="AO133" s="21"/>
      <c r="AP133" s="21"/>
      <c r="AQ133" s="21"/>
      <c r="AR133" s="21"/>
    </row>
    <row r="134" spans="7:44" x14ac:dyDescent="0.25">
      <c r="G134" s="7" t="str">
        <f>IFERROR(VLOOKUP(F134,'Commune et code insee et postal'!A:D,2,FALSE),"")</f>
        <v/>
      </c>
      <c r="H134" s="8" t="str">
        <f t="shared" si="12"/>
        <v/>
      </c>
      <c r="I134" s="9" t="str">
        <f>IFERROR(VLOOKUP(F134,'Commune et code insee et postal'!A:D,4,FALSE),"")</f>
        <v/>
      </c>
      <c r="X134" s="105" t="str">
        <f t="shared" si="10"/>
        <v/>
      </c>
      <c r="Y134" s="139"/>
      <c r="Z134" s="104"/>
      <c r="AA134" s="103" t="str">
        <f t="shared" si="11"/>
        <v/>
      </c>
      <c r="AG134" s="12">
        <f t="shared" si="13"/>
        <v>0</v>
      </c>
      <c r="AN134" s="14">
        <f t="shared" si="14"/>
        <v>0</v>
      </c>
      <c r="AO134" s="21"/>
      <c r="AP134" s="21"/>
      <c r="AQ134" s="21"/>
      <c r="AR134" s="21"/>
    </row>
    <row r="135" spans="7:44" x14ac:dyDescent="0.25">
      <c r="G135" s="7" t="str">
        <f>IFERROR(VLOOKUP(F135,'Commune et code insee et postal'!A:D,2,FALSE),"")</f>
        <v/>
      </c>
      <c r="H135" s="8" t="str">
        <f t="shared" si="12"/>
        <v/>
      </c>
      <c r="I135" s="9" t="str">
        <f>IFERROR(VLOOKUP(F135,'Commune et code insee et postal'!A:D,4,FALSE),"")</f>
        <v/>
      </c>
      <c r="X135" s="105" t="str">
        <f t="shared" si="10"/>
        <v/>
      </c>
      <c r="Y135" s="139"/>
      <c r="Z135" s="104"/>
      <c r="AA135" s="103" t="str">
        <f t="shared" si="11"/>
        <v/>
      </c>
      <c r="AG135" s="12">
        <f t="shared" si="13"/>
        <v>0</v>
      </c>
      <c r="AN135" s="14">
        <f t="shared" si="14"/>
        <v>0</v>
      </c>
      <c r="AO135" s="21"/>
      <c r="AP135" s="21"/>
      <c r="AQ135" s="21"/>
      <c r="AR135" s="21"/>
    </row>
    <row r="136" spans="7:44" x14ac:dyDescent="0.25">
      <c r="G136" s="7" t="str">
        <f>IFERROR(VLOOKUP(F136,'Commune et code insee et postal'!A:D,2,FALSE),"")</f>
        <v/>
      </c>
      <c r="H136" s="8" t="str">
        <f t="shared" si="12"/>
        <v/>
      </c>
      <c r="I136" s="9" t="str">
        <f>IFERROR(VLOOKUP(F136,'Commune et code insee et postal'!A:D,4,FALSE),"")</f>
        <v/>
      </c>
      <c r="X136" s="105" t="str">
        <f t="shared" si="10"/>
        <v/>
      </c>
      <c r="Y136" s="139"/>
      <c r="Z136" s="104"/>
      <c r="AA136" s="103" t="str">
        <f t="shared" si="11"/>
        <v/>
      </c>
      <c r="AG136" s="12">
        <f t="shared" si="13"/>
        <v>0</v>
      </c>
      <c r="AN136" s="14">
        <f t="shared" si="14"/>
        <v>0</v>
      </c>
      <c r="AO136" s="21"/>
      <c r="AP136" s="21"/>
      <c r="AQ136" s="21"/>
      <c r="AR136" s="21"/>
    </row>
    <row r="137" spans="7:44" x14ac:dyDescent="0.25">
      <c r="G137" s="7" t="str">
        <f>IFERROR(VLOOKUP(F137,'Commune et code insee et postal'!A:D,2,FALSE),"")</f>
        <v/>
      </c>
      <c r="H137" s="8" t="str">
        <f t="shared" si="12"/>
        <v/>
      </c>
      <c r="I137" s="9" t="str">
        <f>IFERROR(VLOOKUP(F137,'Commune et code insee et postal'!A:D,4,FALSE),"")</f>
        <v/>
      </c>
      <c r="X137" s="105" t="str">
        <f t="shared" si="10"/>
        <v/>
      </c>
      <c r="Y137" s="139"/>
      <c r="Z137" s="104"/>
      <c r="AA137" s="103" t="str">
        <f t="shared" si="11"/>
        <v/>
      </c>
      <c r="AG137" s="12">
        <f t="shared" si="13"/>
        <v>0</v>
      </c>
      <c r="AN137" s="14">
        <f t="shared" si="14"/>
        <v>0</v>
      </c>
      <c r="AO137" s="21"/>
      <c r="AP137" s="21"/>
      <c r="AQ137" s="21"/>
      <c r="AR137" s="21"/>
    </row>
    <row r="138" spans="7:44" x14ac:dyDescent="0.25">
      <c r="G138" s="7" t="str">
        <f>IFERROR(VLOOKUP(F138,'Commune et code insee et postal'!A:D,2,FALSE),"")</f>
        <v/>
      </c>
      <c r="H138" s="8" t="str">
        <f t="shared" si="12"/>
        <v/>
      </c>
      <c r="I138" s="9" t="str">
        <f>IFERROR(VLOOKUP(F138,'Commune et code insee et postal'!A:D,4,FALSE),"")</f>
        <v/>
      </c>
      <c r="X138" s="105" t="str">
        <f t="shared" si="10"/>
        <v/>
      </c>
      <c r="Y138" s="139"/>
      <c r="Z138" s="104"/>
      <c r="AA138" s="103" t="str">
        <f t="shared" si="11"/>
        <v/>
      </c>
      <c r="AG138" s="12">
        <f t="shared" si="13"/>
        <v>0</v>
      </c>
      <c r="AN138" s="14">
        <f t="shared" si="14"/>
        <v>0</v>
      </c>
      <c r="AO138" s="21"/>
      <c r="AP138" s="21"/>
      <c r="AQ138" s="21"/>
      <c r="AR138" s="21"/>
    </row>
    <row r="139" spans="7:44" x14ac:dyDescent="0.25">
      <c r="G139" s="7" t="str">
        <f>IFERROR(VLOOKUP(F139,'Commune et code insee et postal'!A:D,2,FALSE),"")</f>
        <v/>
      </c>
      <c r="H139" s="8" t="str">
        <f t="shared" si="12"/>
        <v/>
      </c>
      <c r="I139" s="9" t="str">
        <f>IFERROR(VLOOKUP(F139,'Commune et code insee et postal'!A:D,4,FALSE),"")</f>
        <v/>
      </c>
      <c r="X139" s="105" t="str">
        <f t="shared" si="10"/>
        <v/>
      </c>
      <c r="Y139" s="139"/>
      <c r="Z139" s="104"/>
      <c r="AA139" s="103" t="str">
        <f t="shared" si="11"/>
        <v/>
      </c>
      <c r="AG139" s="12">
        <f t="shared" si="13"/>
        <v>0</v>
      </c>
      <c r="AN139" s="14">
        <f t="shared" si="14"/>
        <v>0</v>
      </c>
      <c r="AO139" s="21"/>
      <c r="AP139" s="21"/>
      <c r="AQ139" s="21"/>
      <c r="AR139" s="21"/>
    </row>
    <row r="140" spans="7:44" x14ac:dyDescent="0.25">
      <c r="G140" s="7" t="str">
        <f>IFERROR(VLOOKUP(F140,'Commune et code insee et postal'!A:D,2,FALSE),"")</f>
        <v/>
      </c>
      <c r="H140" s="8" t="str">
        <f t="shared" si="12"/>
        <v/>
      </c>
      <c r="I140" s="9" t="str">
        <f>IFERROR(VLOOKUP(F140,'Commune et code insee et postal'!A:D,4,FALSE),"")</f>
        <v/>
      </c>
      <c r="X140" s="105" t="str">
        <f t="shared" si="10"/>
        <v/>
      </c>
      <c r="Y140" s="139"/>
      <c r="Z140" s="104"/>
      <c r="AA140" s="103" t="str">
        <f t="shared" si="11"/>
        <v/>
      </c>
      <c r="AG140" s="12">
        <f t="shared" si="13"/>
        <v>0</v>
      </c>
      <c r="AN140" s="14">
        <f t="shared" si="14"/>
        <v>0</v>
      </c>
      <c r="AO140" s="21"/>
      <c r="AP140" s="21"/>
      <c r="AQ140" s="21"/>
      <c r="AR140" s="21"/>
    </row>
    <row r="141" spans="7:44" x14ac:dyDescent="0.25">
      <c r="G141" s="7" t="str">
        <f>IFERROR(VLOOKUP(F141,'Commune et code insee et postal'!A:D,2,FALSE),"")</f>
        <v/>
      </c>
      <c r="H141" s="8" t="str">
        <f t="shared" si="12"/>
        <v/>
      </c>
      <c r="I141" s="9" t="str">
        <f>IFERROR(VLOOKUP(F141,'Commune et code insee et postal'!A:D,4,FALSE),"")</f>
        <v/>
      </c>
      <c r="X141" s="105" t="str">
        <f t="shared" si="10"/>
        <v/>
      </c>
      <c r="Y141" s="139"/>
      <c r="Z141" s="104"/>
      <c r="AA141" s="103" t="str">
        <f t="shared" si="11"/>
        <v/>
      </c>
      <c r="AG141" s="12">
        <f t="shared" si="13"/>
        <v>0</v>
      </c>
      <c r="AN141" s="14">
        <f t="shared" si="14"/>
        <v>0</v>
      </c>
      <c r="AO141" s="21"/>
      <c r="AP141" s="21"/>
      <c r="AQ141" s="21"/>
      <c r="AR141" s="21"/>
    </row>
    <row r="142" spans="7:44" x14ac:dyDescent="0.25">
      <c r="G142" s="7" t="str">
        <f>IFERROR(VLOOKUP(F142,'Commune et code insee et postal'!A:D,2,FALSE),"")</f>
        <v/>
      </c>
      <c r="H142" s="8" t="str">
        <f t="shared" si="12"/>
        <v/>
      </c>
      <c r="I142" s="9" t="str">
        <f>IFERROR(VLOOKUP(F142,'Commune et code insee et postal'!A:D,4,FALSE),"")</f>
        <v/>
      </c>
      <c r="X142" s="105" t="str">
        <f t="shared" si="10"/>
        <v/>
      </c>
      <c r="Y142" s="139"/>
      <c r="Z142" s="104"/>
      <c r="AA142" s="103" t="str">
        <f t="shared" si="11"/>
        <v/>
      </c>
      <c r="AG142" s="12">
        <f t="shared" si="13"/>
        <v>0</v>
      </c>
      <c r="AN142" s="14">
        <f t="shared" si="14"/>
        <v>0</v>
      </c>
      <c r="AO142" s="21"/>
      <c r="AP142" s="21"/>
      <c r="AQ142" s="21"/>
      <c r="AR142" s="21"/>
    </row>
    <row r="143" spans="7:44" x14ac:dyDescent="0.25">
      <c r="G143" s="7" t="str">
        <f>IFERROR(VLOOKUP(F143,'Commune et code insee et postal'!A:D,2,FALSE),"")</f>
        <v/>
      </c>
      <c r="H143" s="8" t="str">
        <f t="shared" si="12"/>
        <v/>
      </c>
      <c r="I143" s="9" t="str">
        <f>IFERROR(VLOOKUP(F143,'Commune et code insee et postal'!A:D,4,FALSE),"")</f>
        <v/>
      </c>
      <c r="X143" s="105" t="str">
        <f t="shared" si="10"/>
        <v/>
      </c>
      <c r="Y143" s="139"/>
      <c r="Z143" s="104"/>
      <c r="AA143" s="103" t="str">
        <f t="shared" si="11"/>
        <v/>
      </c>
      <c r="AG143" s="12">
        <f t="shared" si="13"/>
        <v>0</v>
      </c>
      <c r="AN143" s="14">
        <f t="shared" si="14"/>
        <v>0</v>
      </c>
      <c r="AO143" s="21"/>
      <c r="AP143" s="21"/>
      <c r="AQ143" s="21"/>
      <c r="AR143" s="21"/>
    </row>
    <row r="144" spans="7:44" x14ac:dyDescent="0.25">
      <c r="G144" s="7" t="str">
        <f>IFERROR(VLOOKUP(F144,'Commune et code insee et postal'!A:D,2,FALSE),"")</f>
        <v/>
      </c>
      <c r="H144" s="8" t="str">
        <f t="shared" si="12"/>
        <v/>
      </c>
      <c r="I144" s="9" t="str">
        <f>IFERROR(VLOOKUP(F144,'Commune et code insee et postal'!A:D,4,FALSE),"")</f>
        <v/>
      </c>
      <c r="X144" s="105" t="str">
        <f t="shared" si="10"/>
        <v/>
      </c>
      <c r="Y144" s="139"/>
      <c r="Z144" s="104"/>
      <c r="AA144" s="103" t="str">
        <f t="shared" si="11"/>
        <v/>
      </c>
      <c r="AG144" s="12">
        <f t="shared" si="13"/>
        <v>0</v>
      </c>
      <c r="AN144" s="14">
        <f t="shared" si="14"/>
        <v>0</v>
      </c>
      <c r="AO144" s="21"/>
      <c r="AP144" s="21"/>
      <c r="AQ144" s="21"/>
      <c r="AR144" s="21"/>
    </row>
    <row r="145" spans="7:44" x14ac:dyDescent="0.25">
      <c r="G145" s="7" t="str">
        <f>IFERROR(VLOOKUP(F145,'Commune et code insee et postal'!A:D,2,FALSE),"")</f>
        <v/>
      </c>
      <c r="H145" s="8" t="str">
        <f t="shared" si="12"/>
        <v/>
      </c>
      <c r="I145" s="9" t="str">
        <f>IFERROR(VLOOKUP(F145,'Commune et code insee et postal'!A:D,4,FALSE),"")</f>
        <v/>
      </c>
      <c r="X145" s="105" t="str">
        <f t="shared" si="10"/>
        <v/>
      </c>
      <c r="Y145" s="139"/>
      <c r="Z145" s="104"/>
      <c r="AA145" s="103" t="str">
        <f t="shared" si="11"/>
        <v/>
      </c>
      <c r="AG145" s="12">
        <f t="shared" si="13"/>
        <v>0</v>
      </c>
      <c r="AN145" s="14">
        <f t="shared" si="14"/>
        <v>0</v>
      </c>
      <c r="AO145" s="21"/>
      <c r="AP145" s="21"/>
      <c r="AQ145" s="21"/>
      <c r="AR145" s="21"/>
    </row>
    <row r="146" spans="7:44" x14ac:dyDescent="0.25">
      <c r="G146" s="7" t="str">
        <f>IFERROR(VLOOKUP(F146,'Commune et code insee et postal'!A:D,2,FALSE),"")</f>
        <v/>
      </c>
      <c r="H146" s="8" t="str">
        <f t="shared" si="12"/>
        <v/>
      </c>
      <c r="I146" s="9" t="str">
        <f>IFERROR(VLOOKUP(F146,'Commune et code insee et postal'!A:D,4,FALSE),"")</f>
        <v/>
      </c>
      <c r="X146" s="105" t="str">
        <f t="shared" si="10"/>
        <v/>
      </c>
      <c r="Y146" s="139"/>
      <c r="Z146" s="104"/>
      <c r="AA146" s="103" t="str">
        <f t="shared" si="11"/>
        <v/>
      </c>
      <c r="AG146" s="12">
        <f t="shared" si="13"/>
        <v>0</v>
      </c>
      <c r="AN146" s="14">
        <f t="shared" si="14"/>
        <v>0</v>
      </c>
      <c r="AO146" s="21"/>
      <c r="AP146" s="21"/>
      <c r="AQ146" s="21"/>
      <c r="AR146" s="21"/>
    </row>
    <row r="147" spans="7:44" x14ac:dyDescent="0.25">
      <c r="G147" s="7" t="str">
        <f>IFERROR(VLOOKUP(F147,'Commune et code insee et postal'!A:D,2,FALSE),"")</f>
        <v/>
      </c>
      <c r="H147" s="8" t="str">
        <f t="shared" si="12"/>
        <v/>
      </c>
      <c r="I147" s="9" t="str">
        <f>IFERROR(VLOOKUP(F147,'Commune et code insee et postal'!A:D,4,FALSE),"")</f>
        <v/>
      </c>
      <c r="X147" s="105" t="str">
        <f t="shared" si="10"/>
        <v/>
      </c>
      <c r="Y147" s="139"/>
      <c r="Z147" s="104"/>
      <c r="AA147" s="103" t="str">
        <f t="shared" si="11"/>
        <v/>
      </c>
      <c r="AG147" s="12">
        <f t="shared" si="13"/>
        <v>0</v>
      </c>
      <c r="AN147" s="14">
        <f t="shared" si="14"/>
        <v>0</v>
      </c>
      <c r="AO147" s="21"/>
      <c r="AP147" s="21"/>
      <c r="AQ147" s="21"/>
      <c r="AR147" s="21"/>
    </row>
    <row r="148" spans="7:44" x14ac:dyDescent="0.25">
      <c r="G148" s="7" t="str">
        <f>IFERROR(VLOOKUP(F148,'Commune et code insee et postal'!A:D,2,FALSE),"")</f>
        <v/>
      </c>
      <c r="H148" s="8" t="str">
        <f t="shared" si="12"/>
        <v/>
      </c>
      <c r="I148" s="9" t="str">
        <f>IFERROR(VLOOKUP(F148,'Commune et code insee et postal'!A:D,4,FALSE),"")</f>
        <v/>
      </c>
      <c r="X148" s="105" t="str">
        <f t="shared" si="10"/>
        <v/>
      </c>
      <c r="Y148" s="139"/>
      <c r="Z148" s="104"/>
      <c r="AA148" s="103" t="str">
        <f t="shared" si="11"/>
        <v/>
      </c>
      <c r="AG148" s="12">
        <f t="shared" si="13"/>
        <v>0</v>
      </c>
      <c r="AN148" s="14">
        <f t="shared" si="14"/>
        <v>0</v>
      </c>
      <c r="AO148" s="21"/>
      <c r="AP148" s="21"/>
      <c r="AQ148" s="21"/>
      <c r="AR148" s="21"/>
    </row>
    <row r="149" spans="7:44" x14ac:dyDescent="0.25">
      <c r="G149" s="7" t="str">
        <f>IFERROR(VLOOKUP(F149,'Commune et code insee et postal'!A:D,2,FALSE),"")</f>
        <v/>
      </c>
      <c r="H149" s="8" t="str">
        <f t="shared" si="12"/>
        <v/>
      </c>
      <c r="I149" s="9" t="str">
        <f>IFERROR(VLOOKUP(F149,'Commune et code insee et postal'!A:D,4,FALSE),"")</f>
        <v/>
      </c>
      <c r="X149" s="105" t="str">
        <f t="shared" si="10"/>
        <v/>
      </c>
      <c r="Y149" s="139"/>
      <c r="Z149" s="104"/>
      <c r="AA149" s="103" t="str">
        <f t="shared" si="11"/>
        <v/>
      </c>
      <c r="AG149" s="12">
        <f t="shared" si="13"/>
        <v>0</v>
      </c>
      <c r="AN149" s="14">
        <f t="shared" si="14"/>
        <v>0</v>
      </c>
      <c r="AO149" s="21"/>
      <c r="AP149" s="21"/>
      <c r="AQ149" s="21"/>
      <c r="AR149" s="21"/>
    </row>
    <row r="150" spans="7:44" x14ac:dyDescent="0.25">
      <c r="G150" s="7" t="str">
        <f>IFERROR(VLOOKUP(F150,'Commune et code insee et postal'!A:D,2,FALSE),"")</f>
        <v/>
      </c>
      <c r="H150" s="8" t="str">
        <f t="shared" si="12"/>
        <v/>
      </c>
      <c r="I150" s="9" t="str">
        <f>IFERROR(VLOOKUP(F150,'Commune et code insee et postal'!A:D,4,FALSE),"")</f>
        <v/>
      </c>
      <c r="X150" s="105" t="str">
        <f t="shared" si="10"/>
        <v/>
      </c>
      <c r="Y150" s="139"/>
      <c r="Z150" s="104"/>
      <c r="AA150" s="103" t="str">
        <f t="shared" si="11"/>
        <v/>
      </c>
      <c r="AG150" s="12">
        <f t="shared" si="13"/>
        <v>0</v>
      </c>
      <c r="AN150" s="14">
        <f t="shared" si="14"/>
        <v>0</v>
      </c>
      <c r="AO150" s="21"/>
      <c r="AP150" s="21"/>
      <c r="AQ150" s="21"/>
      <c r="AR150" s="21"/>
    </row>
    <row r="151" spans="7:44" x14ac:dyDescent="0.25">
      <c r="G151" s="7" t="str">
        <f>IFERROR(VLOOKUP(F151,'Commune et code insee et postal'!A:D,2,FALSE),"")</f>
        <v/>
      </c>
      <c r="H151" s="8" t="str">
        <f t="shared" si="12"/>
        <v/>
      </c>
      <c r="I151" s="9" t="str">
        <f>IFERROR(VLOOKUP(F151,'Commune et code insee et postal'!A:D,4,FALSE),"")</f>
        <v/>
      </c>
      <c r="X151" s="105" t="str">
        <f t="shared" si="10"/>
        <v/>
      </c>
      <c r="Y151" s="139"/>
      <c r="Z151" s="104"/>
      <c r="AA151" s="103" t="str">
        <f t="shared" si="11"/>
        <v/>
      </c>
      <c r="AG151" s="12">
        <f t="shared" si="13"/>
        <v>0</v>
      </c>
      <c r="AN151" s="14">
        <f t="shared" si="14"/>
        <v>0</v>
      </c>
      <c r="AO151" s="21"/>
      <c r="AP151" s="21"/>
      <c r="AQ151" s="21"/>
      <c r="AR151" s="21"/>
    </row>
    <row r="152" spans="7:44" x14ac:dyDescent="0.25">
      <c r="G152" s="7" t="str">
        <f>IFERROR(VLOOKUP(F152,'Commune et code insee et postal'!A:D,2,FALSE),"")</f>
        <v/>
      </c>
      <c r="H152" s="8" t="str">
        <f t="shared" si="12"/>
        <v/>
      </c>
      <c r="I152" s="9" t="str">
        <f>IFERROR(VLOOKUP(F152,'Commune et code insee et postal'!A:D,4,FALSE),"")</f>
        <v/>
      </c>
      <c r="X152" s="105" t="str">
        <f t="shared" si="10"/>
        <v/>
      </c>
      <c r="Y152" s="139"/>
      <c r="Z152" s="104"/>
      <c r="AA152" s="103" t="str">
        <f t="shared" si="11"/>
        <v/>
      </c>
      <c r="AG152" s="12">
        <f t="shared" si="13"/>
        <v>0</v>
      </c>
      <c r="AN152" s="14">
        <f t="shared" si="14"/>
        <v>0</v>
      </c>
      <c r="AO152" s="21"/>
      <c r="AP152" s="21"/>
      <c r="AQ152" s="21"/>
      <c r="AR152" s="21"/>
    </row>
    <row r="153" spans="7:44" x14ac:dyDescent="0.25">
      <c r="G153" s="7" t="str">
        <f>IFERROR(VLOOKUP(F153,'Commune et code insee et postal'!A:D,2,FALSE),"")</f>
        <v/>
      </c>
      <c r="H153" s="8" t="str">
        <f t="shared" si="12"/>
        <v/>
      </c>
      <c r="I153" s="9" t="str">
        <f>IFERROR(VLOOKUP(F153,'Commune et code insee et postal'!A:D,4,FALSE),"")</f>
        <v/>
      </c>
      <c r="X153" s="105" t="str">
        <f t="shared" si="10"/>
        <v/>
      </c>
      <c r="Y153" s="139"/>
      <c r="Z153" s="104"/>
      <c r="AA153" s="103" t="str">
        <f t="shared" si="11"/>
        <v/>
      </c>
      <c r="AG153" s="12">
        <f t="shared" si="13"/>
        <v>0</v>
      </c>
      <c r="AN153" s="14">
        <f t="shared" si="14"/>
        <v>0</v>
      </c>
      <c r="AO153" s="21"/>
      <c r="AP153" s="21"/>
      <c r="AQ153" s="21"/>
      <c r="AR153" s="21"/>
    </row>
    <row r="154" spans="7:44" x14ac:dyDescent="0.25">
      <c r="G154" s="7" t="str">
        <f>IFERROR(VLOOKUP(F154,'Commune et code insee et postal'!A:D,2,FALSE),"")</f>
        <v/>
      </c>
      <c r="H154" s="8" t="str">
        <f t="shared" si="12"/>
        <v/>
      </c>
      <c r="I154" s="9" t="str">
        <f>IFERROR(VLOOKUP(F154,'Commune et code insee et postal'!A:D,4,FALSE),"")</f>
        <v/>
      </c>
      <c r="X154" s="105" t="str">
        <f t="shared" si="10"/>
        <v/>
      </c>
      <c r="Y154" s="139"/>
      <c r="Z154" s="104"/>
      <c r="AA154" s="103" t="str">
        <f t="shared" si="11"/>
        <v/>
      </c>
      <c r="AG154" s="12">
        <f t="shared" si="13"/>
        <v>0</v>
      </c>
      <c r="AN154" s="14">
        <f t="shared" si="14"/>
        <v>0</v>
      </c>
      <c r="AO154" s="21"/>
      <c r="AP154" s="21"/>
      <c r="AQ154" s="21"/>
      <c r="AR154" s="21"/>
    </row>
    <row r="155" spans="7:44" x14ac:dyDescent="0.25">
      <c r="G155" s="7" t="str">
        <f>IFERROR(VLOOKUP(F155,'Commune et code insee et postal'!A:D,2,FALSE),"")</f>
        <v/>
      </c>
      <c r="H155" s="8" t="str">
        <f t="shared" si="12"/>
        <v/>
      </c>
      <c r="I155" s="9" t="str">
        <f>IFERROR(VLOOKUP(F155,'Commune et code insee et postal'!A:D,4,FALSE),"")</f>
        <v/>
      </c>
      <c r="X155" s="105" t="str">
        <f t="shared" si="10"/>
        <v/>
      </c>
      <c r="Y155" s="139"/>
      <c r="Z155" s="104"/>
      <c r="AA155" s="103" t="str">
        <f t="shared" si="11"/>
        <v/>
      </c>
      <c r="AG155" s="12">
        <f t="shared" si="13"/>
        <v>0</v>
      </c>
      <c r="AN155" s="14">
        <f t="shared" si="14"/>
        <v>0</v>
      </c>
      <c r="AO155" s="21"/>
      <c r="AP155" s="21"/>
      <c r="AQ155" s="21"/>
      <c r="AR155" s="21"/>
    </row>
    <row r="156" spans="7:44" x14ac:dyDescent="0.25">
      <c r="G156" s="7" t="str">
        <f>IFERROR(VLOOKUP(F156,'Commune et code insee et postal'!A:D,2,FALSE),"")</f>
        <v/>
      </c>
      <c r="H156" s="8" t="str">
        <f t="shared" si="12"/>
        <v/>
      </c>
      <c r="I156" s="9" t="str">
        <f>IFERROR(VLOOKUP(F156,'Commune et code insee et postal'!A:D,4,FALSE),"")</f>
        <v/>
      </c>
      <c r="X156" s="105" t="str">
        <f t="shared" si="10"/>
        <v/>
      </c>
      <c r="Y156" s="139"/>
      <c r="Z156" s="104"/>
      <c r="AA156" s="103" t="str">
        <f t="shared" si="11"/>
        <v/>
      </c>
      <c r="AG156" s="12">
        <f t="shared" si="13"/>
        <v>0</v>
      </c>
      <c r="AN156" s="14">
        <f t="shared" si="14"/>
        <v>0</v>
      </c>
      <c r="AO156" s="21"/>
      <c r="AP156" s="21"/>
      <c r="AQ156" s="21"/>
      <c r="AR156" s="21"/>
    </row>
    <row r="157" spans="7:44" x14ac:dyDescent="0.25">
      <c r="G157" s="7" t="str">
        <f>IFERROR(VLOOKUP(F157,'Commune et code insee et postal'!A:D,2,FALSE),"")</f>
        <v/>
      </c>
      <c r="H157" s="8" t="str">
        <f t="shared" si="12"/>
        <v/>
      </c>
      <c r="I157" s="9" t="str">
        <f>IFERROR(VLOOKUP(F157,'Commune et code insee et postal'!A:D,4,FALSE),"")</f>
        <v/>
      </c>
      <c r="X157" s="105" t="str">
        <f t="shared" si="10"/>
        <v/>
      </c>
      <c r="Y157" s="139"/>
      <c r="Z157" s="104"/>
      <c r="AA157" s="103" t="str">
        <f t="shared" si="11"/>
        <v/>
      </c>
      <c r="AG157" s="12">
        <f t="shared" si="13"/>
        <v>0</v>
      </c>
      <c r="AN157" s="14">
        <f t="shared" si="14"/>
        <v>0</v>
      </c>
      <c r="AO157" s="21"/>
      <c r="AP157" s="21"/>
      <c r="AQ157" s="21"/>
      <c r="AR157" s="21"/>
    </row>
    <row r="158" spans="7:44" x14ac:dyDescent="0.25">
      <c r="G158" s="7" t="str">
        <f>IFERROR(VLOOKUP(F158,'Commune et code insee et postal'!A:D,2,FALSE),"")</f>
        <v/>
      </c>
      <c r="H158" s="8" t="str">
        <f t="shared" si="12"/>
        <v/>
      </c>
      <c r="I158" s="9" t="str">
        <f>IFERROR(VLOOKUP(F158,'Commune et code insee et postal'!A:D,4,FALSE),"")</f>
        <v/>
      </c>
      <c r="X158" s="105" t="str">
        <f t="shared" si="10"/>
        <v/>
      </c>
      <c r="Y158" s="139"/>
      <c r="Z158" s="104"/>
      <c r="AA158" s="103" t="str">
        <f t="shared" si="11"/>
        <v/>
      </c>
      <c r="AG158" s="12">
        <f t="shared" si="13"/>
        <v>0</v>
      </c>
      <c r="AN158" s="14">
        <f t="shared" si="14"/>
        <v>0</v>
      </c>
      <c r="AO158" s="21"/>
      <c r="AP158" s="21"/>
      <c r="AQ158" s="21"/>
      <c r="AR158" s="21"/>
    </row>
    <row r="159" spans="7:44" x14ac:dyDescent="0.25">
      <c r="G159" s="7" t="str">
        <f>IFERROR(VLOOKUP(F159,'Commune et code insee et postal'!A:D,2,FALSE),"")</f>
        <v/>
      </c>
      <c r="H159" s="8" t="str">
        <f t="shared" si="12"/>
        <v/>
      </c>
      <c r="I159" s="9" t="str">
        <f>IFERROR(VLOOKUP(F159,'Commune et code insee et postal'!A:D,4,FALSE),"")</f>
        <v/>
      </c>
      <c r="X159" s="105" t="str">
        <f t="shared" si="10"/>
        <v/>
      </c>
      <c r="Y159" s="139"/>
      <c r="Z159" s="104"/>
      <c r="AA159" s="103" t="str">
        <f t="shared" si="11"/>
        <v/>
      </c>
      <c r="AG159" s="12">
        <f t="shared" si="13"/>
        <v>0</v>
      </c>
      <c r="AN159" s="14">
        <f t="shared" si="14"/>
        <v>0</v>
      </c>
      <c r="AO159" s="21"/>
      <c r="AP159" s="21"/>
      <c r="AQ159" s="21"/>
      <c r="AR159" s="21"/>
    </row>
    <row r="160" spans="7:44" x14ac:dyDescent="0.25">
      <c r="G160" s="7" t="str">
        <f>IFERROR(VLOOKUP(F160,'Commune et code insee et postal'!A:D,2,FALSE),"")</f>
        <v/>
      </c>
      <c r="H160" s="8" t="str">
        <f t="shared" si="12"/>
        <v/>
      </c>
      <c r="I160" s="9" t="str">
        <f>IFERROR(VLOOKUP(F160,'Commune et code insee et postal'!A:D,4,FALSE),"")</f>
        <v/>
      </c>
      <c r="X160" s="105" t="str">
        <f t="shared" si="10"/>
        <v/>
      </c>
      <c r="Y160" s="139"/>
      <c r="Z160" s="104"/>
      <c r="AA160" s="103" t="str">
        <f t="shared" si="11"/>
        <v/>
      </c>
      <c r="AG160" s="12">
        <f t="shared" si="13"/>
        <v>0</v>
      </c>
      <c r="AN160" s="14">
        <f t="shared" si="14"/>
        <v>0</v>
      </c>
      <c r="AO160" s="21"/>
      <c r="AP160" s="21"/>
      <c r="AQ160" s="21"/>
      <c r="AR160" s="21"/>
    </row>
    <row r="161" spans="7:44" x14ac:dyDescent="0.25">
      <c r="G161" s="7" t="str">
        <f>IFERROR(VLOOKUP(F161,'Commune et code insee et postal'!A:D,2,FALSE),"")</f>
        <v/>
      </c>
      <c r="H161" s="8" t="str">
        <f t="shared" si="12"/>
        <v/>
      </c>
      <c r="I161" s="9" t="str">
        <f>IFERROR(VLOOKUP(F161,'Commune et code insee et postal'!A:D,4,FALSE),"")</f>
        <v/>
      </c>
      <c r="X161" s="105" t="str">
        <f t="shared" si="10"/>
        <v/>
      </c>
      <c r="Y161" s="139"/>
      <c r="Z161" s="104"/>
      <c r="AA161" s="103" t="str">
        <f t="shared" si="11"/>
        <v/>
      </c>
      <c r="AG161" s="12">
        <f t="shared" si="13"/>
        <v>0</v>
      </c>
      <c r="AN161" s="14">
        <f t="shared" si="14"/>
        <v>0</v>
      </c>
      <c r="AO161" s="21"/>
      <c r="AP161" s="21"/>
      <c r="AQ161" s="21"/>
      <c r="AR161" s="21"/>
    </row>
    <row r="162" spans="7:44" x14ac:dyDescent="0.25">
      <c r="G162" s="7" t="str">
        <f>IFERROR(VLOOKUP(F162,'Commune et code insee et postal'!A:D,2,FALSE),"")</f>
        <v/>
      </c>
      <c r="H162" s="8" t="str">
        <f t="shared" si="12"/>
        <v/>
      </c>
      <c r="I162" s="9" t="str">
        <f>IFERROR(VLOOKUP(F162,'Commune et code insee et postal'!A:D,4,FALSE),"")</f>
        <v/>
      </c>
      <c r="X162" s="105" t="str">
        <f t="shared" si="10"/>
        <v/>
      </c>
      <c r="Y162" s="139"/>
      <c r="Z162" s="104"/>
      <c r="AA162" s="103" t="str">
        <f t="shared" si="11"/>
        <v/>
      </c>
      <c r="AG162" s="12">
        <f t="shared" si="13"/>
        <v>0</v>
      </c>
      <c r="AN162" s="14">
        <f t="shared" si="14"/>
        <v>0</v>
      </c>
      <c r="AO162" s="21"/>
      <c r="AP162" s="21"/>
      <c r="AQ162" s="21"/>
      <c r="AR162" s="21"/>
    </row>
    <row r="163" spans="7:44" x14ac:dyDescent="0.25">
      <c r="G163" s="7" t="str">
        <f>IFERROR(VLOOKUP(F163,'Commune et code insee et postal'!A:D,2,FALSE),"")</f>
        <v/>
      </c>
      <c r="H163" s="8" t="str">
        <f t="shared" si="12"/>
        <v/>
      </c>
      <c r="I163" s="9" t="str">
        <f>IFERROR(VLOOKUP(F163,'Commune et code insee et postal'!A:D,4,FALSE),"")</f>
        <v/>
      </c>
      <c r="X163" s="105" t="str">
        <f t="shared" si="10"/>
        <v/>
      </c>
      <c r="Y163" s="139"/>
      <c r="Z163" s="104"/>
      <c r="AA163" s="103" t="str">
        <f t="shared" si="11"/>
        <v/>
      </c>
      <c r="AG163" s="12">
        <f t="shared" si="13"/>
        <v>0</v>
      </c>
      <c r="AN163" s="14">
        <f t="shared" si="14"/>
        <v>0</v>
      </c>
      <c r="AO163" s="21"/>
      <c r="AP163" s="21"/>
      <c r="AQ163" s="21"/>
      <c r="AR163" s="21"/>
    </row>
    <row r="164" spans="7:44" x14ac:dyDescent="0.25">
      <c r="G164" s="7" t="str">
        <f>IFERROR(VLOOKUP(F164,'Commune et code insee et postal'!A:D,2,FALSE),"")</f>
        <v/>
      </c>
      <c r="H164" s="8" t="str">
        <f t="shared" si="12"/>
        <v/>
      </c>
      <c r="I164" s="9" t="str">
        <f>IFERROR(VLOOKUP(F164,'Commune et code insee et postal'!A:D,4,FALSE),"")</f>
        <v/>
      </c>
      <c r="X164" s="105" t="str">
        <f t="shared" si="10"/>
        <v/>
      </c>
      <c r="Y164" s="139"/>
      <c r="Z164" s="104"/>
      <c r="AA164" s="103" t="str">
        <f t="shared" si="11"/>
        <v/>
      </c>
      <c r="AG164" s="12">
        <f t="shared" si="13"/>
        <v>0</v>
      </c>
      <c r="AN164" s="14">
        <f t="shared" si="14"/>
        <v>0</v>
      </c>
      <c r="AO164" s="21"/>
      <c r="AP164" s="21"/>
      <c r="AQ164" s="21"/>
      <c r="AR164" s="21"/>
    </row>
    <row r="165" spans="7:44" x14ac:dyDescent="0.25">
      <c r="G165" s="7" t="str">
        <f>IFERROR(VLOOKUP(F165,'Commune et code insee et postal'!A:D,2,FALSE),"")</f>
        <v/>
      </c>
      <c r="H165" s="8" t="str">
        <f t="shared" si="12"/>
        <v/>
      </c>
      <c r="I165" s="9" t="str">
        <f>IFERROR(VLOOKUP(F165,'Commune et code insee et postal'!A:D,4,FALSE),"")</f>
        <v/>
      </c>
      <c r="X165" s="105" t="str">
        <f t="shared" si="10"/>
        <v/>
      </c>
      <c r="Y165" s="139"/>
      <c r="Z165" s="104"/>
      <c r="AA165" s="103" t="str">
        <f t="shared" si="11"/>
        <v/>
      </c>
      <c r="AG165" s="12">
        <f t="shared" si="13"/>
        <v>0</v>
      </c>
      <c r="AN165" s="14">
        <f t="shared" si="14"/>
        <v>0</v>
      </c>
      <c r="AO165" s="21"/>
      <c r="AP165" s="21"/>
      <c r="AQ165" s="21"/>
      <c r="AR165" s="21"/>
    </row>
    <row r="166" spans="7:44" x14ac:dyDescent="0.25">
      <c r="G166" s="7" t="str">
        <f>IFERROR(VLOOKUP(F166,'Commune et code insee et postal'!A:D,2,FALSE),"")</f>
        <v/>
      </c>
      <c r="H166" s="8" t="str">
        <f t="shared" si="12"/>
        <v/>
      </c>
      <c r="I166" s="9" t="str">
        <f>IFERROR(VLOOKUP(F166,'Commune et code insee et postal'!A:D,4,FALSE),"")</f>
        <v/>
      </c>
      <c r="X166" s="105" t="str">
        <f t="shared" si="10"/>
        <v/>
      </c>
      <c r="Y166" s="139"/>
      <c r="Z166" s="104"/>
      <c r="AA166" s="103" t="str">
        <f t="shared" si="11"/>
        <v/>
      </c>
      <c r="AG166" s="12">
        <f t="shared" si="13"/>
        <v>0</v>
      </c>
      <c r="AN166" s="14">
        <f t="shared" si="14"/>
        <v>0</v>
      </c>
      <c r="AO166" s="21"/>
      <c r="AP166" s="21"/>
      <c r="AQ166" s="21"/>
      <c r="AR166" s="21"/>
    </row>
    <row r="167" spans="7:44" x14ac:dyDescent="0.25">
      <c r="G167" s="7" t="str">
        <f>IFERROR(VLOOKUP(F167,'Commune et code insee et postal'!A:D,2,FALSE),"")</f>
        <v/>
      </c>
      <c r="H167" s="8" t="str">
        <f t="shared" si="12"/>
        <v/>
      </c>
      <c r="I167" s="9" t="str">
        <f>IFERROR(VLOOKUP(F167,'Commune et code insee et postal'!A:D,4,FALSE),"")</f>
        <v/>
      </c>
      <c r="X167" s="105" t="str">
        <f t="shared" si="10"/>
        <v/>
      </c>
      <c r="Y167" s="139"/>
      <c r="Z167" s="104"/>
      <c r="AA167" s="103" t="str">
        <f t="shared" si="11"/>
        <v/>
      </c>
      <c r="AG167" s="12">
        <f t="shared" si="13"/>
        <v>0</v>
      </c>
      <c r="AN167" s="14">
        <f t="shared" si="14"/>
        <v>0</v>
      </c>
      <c r="AO167" s="21"/>
      <c r="AP167" s="21"/>
      <c r="AQ167" s="21"/>
      <c r="AR167" s="21"/>
    </row>
    <row r="168" spans="7:44" x14ac:dyDescent="0.25">
      <c r="G168" s="7" t="str">
        <f>IFERROR(VLOOKUP(F168,'Commune et code insee et postal'!A:D,2,FALSE),"")</f>
        <v/>
      </c>
      <c r="H168" s="8" t="str">
        <f t="shared" si="12"/>
        <v/>
      </c>
      <c r="I168" s="9" t="str">
        <f>IFERROR(VLOOKUP(F168,'Commune et code insee et postal'!A:D,4,FALSE),"")</f>
        <v/>
      </c>
      <c r="X168" s="105" t="str">
        <f t="shared" si="10"/>
        <v/>
      </c>
      <c r="Y168" s="139"/>
      <c r="Z168" s="104"/>
      <c r="AA168" s="103" t="str">
        <f t="shared" si="11"/>
        <v/>
      </c>
      <c r="AG168" s="12">
        <f t="shared" si="13"/>
        <v>0</v>
      </c>
      <c r="AN168" s="14">
        <f t="shared" si="14"/>
        <v>0</v>
      </c>
      <c r="AO168" s="21"/>
      <c r="AP168" s="21"/>
      <c r="AQ168" s="21"/>
      <c r="AR168" s="21"/>
    </row>
    <row r="169" spans="7:44" x14ac:dyDescent="0.25">
      <c r="G169" s="7" t="str">
        <f>IFERROR(VLOOKUP(F169,'Commune et code insee et postal'!A:D,2,FALSE),"")</f>
        <v/>
      </c>
      <c r="H169" s="8" t="str">
        <f t="shared" si="12"/>
        <v/>
      </c>
      <c r="I169" s="9" t="str">
        <f>IFERROR(VLOOKUP(F169,'Commune et code insee et postal'!A:D,4,FALSE),"")</f>
        <v/>
      </c>
      <c r="X169" s="105" t="str">
        <f t="shared" si="10"/>
        <v/>
      </c>
      <c r="Y169" s="139"/>
      <c r="Z169" s="104"/>
      <c r="AA169" s="103" t="str">
        <f t="shared" si="11"/>
        <v/>
      </c>
      <c r="AG169" s="12">
        <f t="shared" si="13"/>
        <v>0</v>
      </c>
      <c r="AN169" s="14">
        <f t="shared" si="14"/>
        <v>0</v>
      </c>
      <c r="AO169" s="21"/>
      <c r="AP169" s="21"/>
      <c r="AQ169" s="21"/>
      <c r="AR169" s="21"/>
    </row>
    <row r="170" spans="7:44" x14ac:dyDescent="0.25">
      <c r="G170" s="7" t="str">
        <f>IFERROR(VLOOKUP(F170,'Commune et code insee et postal'!A:D,2,FALSE),"")</f>
        <v/>
      </c>
      <c r="H170" s="8" t="str">
        <f t="shared" si="12"/>
        <v/>
      </c>
      <c r="I170" s="9" t="str">
        <f>IFERROR(VLOOKUP(F170,'Commune et code insee et postal'!A:D,4,FALSE),"")</f>
        <v/>
      </c>
      <c r="X170" s="105" t="str">
        <f t="shared" si="10"/>
        <v/>
      </c>
      <c r="Y170" s="139"/>
      <c r="Z170" s="104"/>
      <c r="AA170" s="103" t="str">
        <f t="shared" si="11"/>
        <v/>
      </c>
      <c r="AG170" s="12">
        <f t="shared" si="13"/>
        <v>0</v>
      </c>
      <c r="AN170" s="14">
        <f t="shared" si="14"/>
        <v>0</v>
      </c>
      <c r="AO170" s="21"/>
      <c r="AP170" s="21"/>
      <c r="AQ170" s="21"/>
      <c r="AR170" s="21"/>
    </row>
    <row r="171" spans="7:44" x14ac:dyDescent="0.25">
      <c r="G171" s="7" t="str">
        <f>IFERROR(VLOOKUP(F171,'Commune et code insee et postal'!A:D,2,FALSE),"")</f>
        <v/>
      </c>
      <c r="H171" s="8" t="str">
        <f t="shared" si="12"/>
        <v/>
      </c>
      <c r="I171" s="9" t="str">
        <f>IFERROR(VLOOKUP(F171,'Commune et code insee et postal'!A:D,4,FALSE),"")</f>
        <v/>
      </c>
      <c r="X171" s="105" t="str">
        <f t="shared" si="10"/>
        <v/>
      </c>
      <c r="Y171" s="139"/>
      <c r="Z171" s="104"/>
      <c r="AA171" s="103" t="str">
        <f t="shared" si="11"/>
        <v/>
      </c>
      <c r="AG171" s="12">
        <f t="shared" si="13"/>
        <v>0</v>
      </c>
      <c r="AN171" s="14">
        <f t="shared" si="14"/>
        <v>0</v>
      </c>
      <c r="AO171" s="21"/>
      <c r="AP171" s="21"/>
      <c r="AQ171" s="21"/>
      <c r="AR171" s="21"/>
    </row>
    <row r="172" spans="7:44" x14ac:dyDescent="0.25">
      <c r="G172" s="7" t="str">
        <f>IFERROR(VLOOKUP(F172,'Commune et code insee et postal'!A:D,2,FALSE),"")</f>
        <v/>
      </c>
      <c r="H172" s="8" t="str">
        <f t="shared" si="12"/>
        <v/>
      </c>
      <c r="I172" s="9" t="str">
        <f>IFERROR(VLOOKUP(F172,'Commune et code insee et postal'!A:D,4,FALSE),"")</f>
        <v/>
      </c>
      <c r="X172" s="105" t="str">
        <f t="shared" si="10"/>
        <v/>
      </c>
      <c r="Y172" s="139"/>
      <c r="Z172" s="104"/>
      <c r="AA172" s="103" t="str">
        <f t="shared" si="11"/>
        <v/>
      </c>
      <c r="AG172" s="12">
        <f t="shared" si="13"/>
        <v>0</v>
      </c>
      <c r="AN172" s="14">
        <f t="shared" si="14"/>
        <v>0</v>
      </c>
      <c r="AO172" s="21"/>
      <c r="AP172" s="21"/>
      <c r="AQ172" s="21"/>
      <c r="AR172" s="21"/>
    </row>
    <row r="173" spans="7:44" x14ac:dyDescent="0.25">
      <c r="G173" s="7" t="str">
        <f>IFERROR(VLOOKUP(F173,'Commune et code insee et postal'!A:D,2,FALSE),"")</f>
        <v/>
      </c>
      <c r="H173" s="8" t="str">
        <f t="shared" si="12"/>
        <v/>
      </c>
      <c r="I173" s="9" t="str">
        <f>IFERROR(VLOOKUP(F173,'Commune et code insee et postal'!A:D,4,FALSE),"")</f>
        <v/>
      </c>
      <c r="X173" s="105" t="str">
        <f t="shared" si="10"/>
        <v/>
      </c>
      <c r="Y173" s="139"/>
      <c r="Z173" s="104"/>
      <c r="AA173" s="103" t="str">
        <f t="shared" si="11"/>
        <v/>
      </c>
      <c r="AG173" s="12">
        <f t="shared" si="13"/>
        <v>0</v>
      </c>
      <c r="AN173" s="14">
        <f t="shared" si="14"/>
        <v>0</v>
      </c>
      <c r="AO173" s="21"/>
      <c r="AP173" s="21"/>
      <c r="AQ173" s="21"/>
      <c r="AR173" s="21"/>
    </row>
    <row r="174" spans="7:44" x14ac:dyDescent="0.25">
      <c r="G174" s="7" t="str">
        <f>IFERROR(VLOOKUP(F174,'Commune et code insee et postal'!A:D,2,FALSE),"")</f>
        <v/>
      </c>
      <c r="H174" s="8" t="str">
        <f t="shared" si="12"/>
        <v/>
      </c>
      <c r="I174" s="9" t="str">
        <f>IFERROR(VLOOKUP(F174,'Commune et code insee et postal'!A:D,4,FALSE),"")</f>
        <v/>
      </c>
      <c r="X174" s="105" t="str">
        <f t="shared" si="10"/>
        <v/>
      </c>
      <c r="Y174" s="139"/>
      <c r="Z174" s="104"/>
      <c r="AA174" s="103" t="str">
        <f t="shared" si="11"/>
        <v/>
      </c>
      <c r="AG174" s="12">
        <f t="shared" si="13"/>
        <v>0</v>
      </c>
      <c r="AN174" s="14">
        <f t="shared" si="14"/>
        <v>0</v>
      </c>
      <c r="AO174" s="21"/>
      <c r="AP174" s="21"/>
      <c r="AQ174" s="21"/>
      <c r="AR174" s="21"/>
    </row>
    <row r="175" spans="7:44" x14ac:dyDescent="0.25">
      <c r="G175" s="7" t="str">
        <f>IFERROR(VLOOKUP(F175,'Commune et code insee et postal'!A:D,2,FALSE),"")</f>
        <v/>
      </c>
      <c r="H175" s="8" t="str">
        <f t="shared" si="12"/>
        <v/>
      </c>
      <c r="I175" s="9" t="str">
        <f>IFERROR(VLOOKUP(F175,'Commune et code insee et postal'!A:D,4,FALSE),"")</f>
        <v/>
      </c>
      <c r="X175" s="105" t="str">
        <f t="shared" si="10"/>
        <v/>
      </c>
      <c r="Y175" s="139"/>
      <c r="Z175" s="104"/>
      <c r="AA175" s="103" t="str">
        <f t="shared" si="11"/>
        <v/>
      </c>
      <c r="AG175" s="12">
        <f t="shared" si="13"/>
        <v>0</v>
      </c>
      <c r="AN175" s="14">
        <f t="shared" si="14"/>
        <v>0</v>
      </c>
      <c r="AO175" s="21"/>
      <c r="AP175" s="21"/>
      <c r="AQ175" s="21"/>
      <c r="AR175" s="21"/>
    </row>
    <row r="176" spans="7:44" x14ac:dyDescent="0.25">
      <c r="G176" s="7" t="str">
        <f>IFERROR(VLOOKUP(F176,'Commune et code insee et postal'!A:D,2,FALSE),"")</f>
        <v/>
      </c>
      <c r="H176" s="8" t="str">
        <f t="shared" si="12"/>
        <v/>
      </c>
      <c r="I176" s="9" t="str">
        <f>IFERROR(VLOOKUP(F176,'Commune et code insee et postal'!A:D,4,FALSE),"")</f>
        <v/>
      </c>
      <c r="X176" s="105" t="str">
        <f t="shared" si="10"/>
        <v/>
      </c>
      <c r="Y176" s="139"/>
      <c r="Z176" s="104"/>
      <c r="AA176" s="103" t="str">
        <f t="shared" si="11"/>
        <v/>
      </c>
      <c r="AG176" s="12">
        <f t="shared" si="13"/>
        <v>0</v>
      </c>
      <c r="AN176" s="14">
        <f t="shared" si="14"/>
        <v>0</v>
      </c>
      <c r="AO176" s="21"/>
      <c r="AP176" s="21"/>
      <c r="AQ176" s="21"/>
      <c r="AR176" s="21"/>
    </row>
    <row r="177" spans="7:44" x14ac:dyDescent="0.25">
      <c r="G177" s="7" t="str">
        <f>IFERROR(VLOOKUP(F177,'Commune et code insee et postal'!A:D,2,FALSE),"")</f>
        <v/>
      </c>
      <c r="I177" s="9" t="str">
        <f>IFERROR(VLOOKUP(F177,'Commune et code insee et postal'!A:D,4,FALSE),"")</f>
        <v/>
      </c>
      <c r="X177" s="105" t="str">
        <f t="shared" si="10"/>
        <v/>
      </c>
      <c r="Y177" s="139"/>
      <c r="Z177" s="104"/>
      <c r="AA177" s="103" t="str">
        <f t="shared" si="11"/>
        <v/>
      </c>
      <c r="AG177" s="12">
        <f t="shared" si="13"/>
        <v>0</v>
      </c>
      <c r="AN177" s="14">
        <f t="shared" si="14"/>
        <v>0</v>
      </c>
      <c r="AO177" s="21"/>
      <c r="AP177" s="21"/>
      <c r="AQ177" s="21"/>
      <c r="AR177" s="21"/>
    </row>
    <row r="178" spans="7:44" x14ac:dyDescent="0.25">
      <c r="G178" s="7" t="str">
        <f>IFERROR(VLOOKUP(F178,'Commune et code insee et postal'!A:D,2,FALSE),"")</f>
        <v/>
      </c>
      <c r="I178" s="9" t="str">
        <f>IFERROR(VLOOKUP(F178,'Commune et code insee et postal'!A:D,4,FALSE),"")</f>
        <v/>
      </c>
      <c r="X178" s="105" t="str">
        <f t="shared" si="10"/>
        <v/>
      </c>
      <c r="Y178" s="139"/>
      <c r="Z178" s="104"/>
      <c r="AA178" s="103" t="str">
        <f t="shared" si="11"/>
        <v/>
      </c>
      <c r="AG178" s="12">
        <f t="shared" si="13"/>
        <v>0</v>
      </c>
      <c r="AN178" s="14">
        <f t="shared" si="14"/>
        <v>0</v>
      </c>
      <c r="AO178" s="21"/>
      <c r="AP178" s="21"/>
      <c r="AQ178" s="21"/>
      <c r="AR178" s="21"/>
    </row>
    <row r="179" spans="7:44" x14ac:dyDescent="0.25">
      <c r="G179" s="7" t="str">
        <f>IFERROR(VLOOKUP(F179,'Commune et code insee et postal'!A:D,2,FALSE),"")</f>
        <v/>
      </c>
      <c r="I179" s="9" t="str">
        <f>IFERROR(VLOOKUP(F179,'Commune et code insee et postal'!A:D,4,FALSE),"")</f>
        <v/>
      </c>
      <c r="X179" s="105" t="str">
        <f t="shared" si="10"/>
        <v/>
      </c>
      <c r="Y179" s="139"/>
      <c r="Z179" s="104"/>
      <c r="AA179" s="103" t="str">
        <f t="shared" si="11"/>
        <v/>
      </c>
      <c r="AG179" s="12">
        <f t="shared" si="13"/>
        <v>0</v>
      </c>
      <c r="AN179" s="14">
        <f t="shared" si="14"/>
        <v>0</v>
      </c>
      <c r="AO179" s="21"/>
      <c r="AP179" s="21"/>
      <c r="AQ179" s="21"/>
      <c r="AR179" s="21"/>
    </row>
    <row r="180" spans="7:44" x14ac:dyDescent="0.25">
      <c r="G180" s="7" t="str">
        <f>IFERROR(VLOOKUP(F180,'Commune et code insee et postal'!A:D,2,FALSE),"")</f>
        <v/>
      </c>
      <c r="I180" s="9" t="str">
        <f>IFERROR(VLOOKUP(F180,'Commune et code insee et postal'!A:D,4,FALSE),"")</f>
        <v/>
      </c>
      <c r="X180" s="105" t="str">
        <f t="shared" si="10"/>
        <v/>
      </c>
      <c r="Y180" s="139"/>
      <c r="Z180" s="104"/>
      <c r="AA180" s="103" t="str">
        <f t="shared" si="11"/>
        <v/>
      </c>
      <c r="AG180" s="12">
        <f t="shared" si="13"/>
        <v>0</v>
      </c>
      <c r="AN180" s="14">
        <f t="shared" si="14"/>
        <v>0</v>
      </c>
      <c r="AO180" s="21"/>
      <c r="AP180" s="21"/>
      <c r="AQ180" s="21"/>
      <c r="AR180" s="21"/>
    </row>
    <row r="181" spans="7:44" x14ac:dyDescent="0.25">
      <c r="G181" s="7" t="str">
        <f>IFERROR(VLOOKUP(F181,'Commune et code insee et postal'!A:D,2,FALSE),"")</f>
        <v/>
      </c>
      <c r="I181" s="9" t="str">
        <f>IFERROR(VLOOKUP(F181,'Commune et code insee et postal'!A:D,4,FALSE),"")</f>
        <v/>
      </c>
      <c r="X181" s="105" t="str">
        <f t="shared" ref="X181:X244" si="15">LEFT(Y181,2)</f>
        <v/>
      </c>
      <c r="Y181" s="139"/>
      <c r="Z181" s="104"/>
      <c r="AA181" s="103" t="str">
        <f t="shared" si="11"/>
        <v/>
      </c>
      <c r="AG181" s="12">
        <f t="shared" si="13"/>
        <v>0</v>
      </c>
      <c r="AN181" s="14">
        <f t="shared" si="14"/>
        <v>0</v>
      </c>
      <c r="AO181" s="21"/>
      <c r="AP181" s="21"/>
      <c r="AQ181" s="21"/>
      <c r="AR181" s="21"/>
    </row>
    <row r="182" spans="7:44" x14ac:dyDescent="0.25">
      <c r="G182" s="7" t="str">
        <f>IFERROR(VLOOKUP(F182,'Commune et code insee et postal'!A:D,2,FALSE),"")</f>
        <v/>
      </c>
      <c r="I182" s="9" t="str">
        <f>IFERROR(VLOOKUP(F182,'Commune et code insee et postal'!A:D,4,FALSE),"")</f>
        <v/>
      </c>
      <c r="X182" s="105" t="str">
        <f t="shared" si="15"/>
        <v/>
      </c>
      <c r="Y182" s="139"/>
      <c r="Z182" s="104"/>
      <c r="AA182" s="103" t="str">
        <f t="shared" si="11"/>
        <v/>
      </c>
      <c r="AG182" s="12">
        <f t="shared" si="13"/>
        <v>0</v>
      </c>
      <c r="AN182" s="14">
        <f t="shared" si="14"/>
        <v>0</v>
      </c>
      <c r="AO182" s="21"/>
      <c r="AP182" s="21"/>
      <c r="AQ182" s="21"/>
      <c r="AR182" s="21"/>
    </row>
    <row r="183" spans="7:44" x14ac:dyDescent="0.25">
      <c r="G183" s="7" t="str">
        <f>IFERROR(VLOOKUP(F183,'Commune et code insee et postal'!A:D,2,FALSE),"")</f>
        <v/>
      </c>
      <c r="I183" s="9" t="str">
        <f>IFERROR(VLOOKUP(F183,'Commune et code insee et postal'!A:D,4,FALSE),"")</f>
        <v/>
      </c>
      <c r="X183" s="105" t="str">
        <f t="shared" si="15"/>
        <v/>
      </c>
      <c r="Y183" s="139"/>
      <c r="Z183" s="104"/>
      <c r="AA183" s="103" t="str">
        <f t="shared" si="11"/>
        <v/>
      </c>
      <c r="AG183" s="12">
        <f t="shared" si="13"/>
        <v>0</v>
      </c>
      <c r="AN183" s="14">
        <f t="shared" si="14"/>
        <v>0</v>
      </c>
      <c r="AO183" s="21"/>
      <c r="AP183" s="21"/>
      <c r="AQ183" s="21"/>
      <c r="AR183" s="21"/>
    </row>
    <row r="184" spans="7:44" x14ac:dyDescent="0.25">
      <c r="G184" s="7" t="str">
        <f>IFERROR(VLOOKUP(F184,'Commune et code insee et postal'!A:D,2,FALSE),"")</f>
        <v/>
      </c>
      <c r="I184" s="9" t="str">
        <f>IFERROR(VLOOKUP(F184,'Commune et code insee et postal'!A:D,4,FALSE),"")</f>
        <v/>
      </c>
      <c r="X184" s="105" t="str">
        <f t="shared" si="15"/>
        <v/>
      </c>
      <c r="Y184" s="139"/>
      <c r="Z184" s="104"/>
      <c r="AA184" s="103" t="str">
        <f t="shared" si="11"/>
        <v/>
      </c>
      <c r="AG184" s="12">
        <f t="shared" si="13"/>
        <v>0</v>
      </c>
      <c r="AN184" s="14">
        <f t="shared" si="14"/>
        <v>0</v>
      </c>
      <c r="AO184" s="21"/>
      <c r="AP184" s="21"/>
      <c r="AQ184" s="21"/>
      <c r="AR184" s="21"/>
    </row>
    <row r="185" spans="7:44" x14ac:dyDescent="0.25">
      <c r="G185" s="7" t="str">
        <f>IFERROR(VLOOKUP(F185,'Commune et code insee et postal'!A:D,2,FALSE),"")</f>
        <v/>
      </c>
      <c r="I185" s="9" t="str">
        <f>IFERROR(VLOOKUP(F185,'Commune et code insee et postal'!A:D,4,FALSE),"")</f>
        <v/>
      </c>
      <c r="X185" s="105" t="str">
        <f t="shared" si="15"/>
        <v/>
      </c>
      <c r="Y185" s="139"/>
      <c r="Z185" s="104"/>
      <c r="AA185" s="103" t="str">
        <f t="shared" si="11"/>
        <v/>
      </c>
      <c r="AG185" s="12">
        <f t="shared" si="13"/>
        <v>0</v>
      </c>
      <c r="AN185" s="14">
        <f t="shared" si="14"/>
        <v>0</v>
      </c>
      <c r="AO185" s="21"/>
      <c r="AP185" s="21"/>
      <c r="AQ185" s="21"/>
      <c r="AR185" s="21"/>
    </row>
    <row r="186" spans="7:44" x14ac:dyDescent="0.25">
      <c r="G186" s="7" t="str">
        <f>IFERROR(VLOOKUP(F186,'Commune et code insee et postal'!A:D,2,FALSE),"")</f>
        <v/>
      </c>
      <c r="I186" s="9" t="str">
        <f>IFERROR(VLOOKUP(F186,'Commune et code insee et postal'!A:D,4,FALSE),"")</f>
        <v/>
      </c>
      <c r="X186" s="105" t="str">
        <f t="shared" si="15"/>
        <v/>
      </c>
      <c r="Y186" s="139"/>
      <c r="Z186" s="104"/>
      <c r="AA186" s="103" t="str">
        <f t="shared" si="11"/>
        <v/>
      </c>
      <c r="AG186" s="12">
        <f t="shared" si="13"/>
        <v>0</v>
      </c>
      <c r="AN186" s="14">
        <f t="shared" si="14"/>
        <v>0</v>
      </c>
      <c r="AO186" s="21"/>
      <c r="AP186" s="21"/>
      <c r="AQ186" s="21"/>
      <c r="AR186" s="21"/>
    </row>
    <row r="187" spans="7:44" x14ac:dyDescent="0.25">
      <c r="G187" s="7" t="str">
        <f>IFERROR(VLOOKUP(F187,'Commune et code insee et postal'!A:D,2,FALSE),"")</f>
        <v/>
      </c>
      <c r="I187" s="9" t="str">
        <f>IFERROR(VLOOKUP(F187,'Commune et code insee et postal'!A:D,4,FALSE),"")</f>
        <v/>
      </c>
      <c r="X187" s="105" t="str">
        <f t="shared" si="15"/>
        <v/>
      </c>
      <c r="Y187" s="139"/>
      <c r="Z187" s="104"/>
      <c r="AA187" s="103" t="str">
        <f t="shared" si="11"/>
        <v/>
      </c>
      <c r="AG187" s="12">
        <f t="shared" si="13"/>
        <v>0</v>
      </c>
      <c r="AN187" s="14">
        <f t="shared" si="14"/>
        <v>0</v>
      </c>
      <c r="AO187" s="21"/>
      <c r="AP187" s="21"/>
      <c r="AQ187" s="21"/>
      <c r="AR187" s="21"/>
    </row>
    <row r="188" spans="7:44" x14ac:dyDescent="0.25">
      <c r="G188" s="7" t="str">
        <f>IFERROR(VLOOKUP(F188,'Commune et code insee et postal'!A:D,2,FALSE),"")</f>
        <v/>
      </c>
      <c r="I188" s="9" t="str">
        <f>IFERROR(VLOOKUP(F188,'Commune et code insee et postal'!A:D,4,FALSE),"")</f>
        <v/>
      </c>
      <c r="X188" s="105" t="str">
        <f t="shared" si="15"/>
        <v/>
      </c>
      <c r="Y188" s="139"/>
      <c r="Z188" s="104"/>
      <c r="AA188" s="103" t="str">
        <f t="shared" si="11"/>
        <v/>
      </c>
      <c r="AG188" s="12">
        <f t="shared" si="13"/>
        <v>0</v>
      </c>
      <c r="AN188" s="14">
        <f t="shared" si="14"/>
        <v>0</v>
      </c>
      <c r="AO188" s="21"/>
      <c r="AP188" s="21"/>
      <c r="AQ188" s="21"/>
      <c r="AR188" s="21"/>
    </row>
    <row r="189" spans="7:44" x14ac:dyDescent="0.25">
      <c r="G189" s="7" t="str">
        <f>IFERROR(VLOOKUP(F189,'Commune et code insee et postal'!A:D,2,FALSE),"")</f>
        <v/>
      </c>
      <c r="I189" s="9" t="str">
        <f>IFERROR(VLOOKUP(F189,'Commune et code insee et postal'!A:D,4,FALSE),"")</f>
        <v/>
      </c>
      <c r="X189" s="105" t="str">
        <f t="shared" si="15"/>
        <v/>
      </c>
      <c r="Y189" s="139"/>
      <c r="Z189" s="104"/>
      <c r="AA189" s="103" t="str">
        <f t="shared" si="11"/>
        <v/>
      </c>
      <c r="AG189" s="12">
        <f t="shared" si="13"/>
        <v>0</v>
      </c>
      <c r="AN189" s="14">
        <f t="shared" si="14"/>
        <v>0</v>
      </c>
      <c r="AO189" s="21"/>
      <c r="AP189" s="21"/>
      <c r="AQ189" s="21"/>
      <c r="AR189" s="21"/>
    </row>
    <row r="190" spans="7:44" x14ac:dyDescent="0.25">
      <c r="G190" s="7" t="str">
        <f>IFERROR(VLOOKUP(F190,'Commune et code insee et postal'!A:D,2,FALSE),"")</f>
        <v/>
      </c>
      <c r="I190" s="9" t="str">
        <f>IFERROR(VLOOKUP(F190,'Commune et code insee et postal'!A:D,4,FALSE),"")</f>
        <v/>
      </c>
      <c r="X190" s="105" t="str">
        <f t="shared" si="15"/>
        <v/>
      </c>
      <c r="Y190" s="139"/>
      <c r="Z190" s="104"/>
      <c r="AA190" s="103" t="str">
        <f t="shared" si="11"/>
        <v/>
      </c>
      <c r="AG190" s="12">
        <f t="shared" si="13"/>
        <v>0</v>
      </c>
      <c r="AN190" s="14">
        <f t="shared" si="14"/>
        <v>0</v>
      </c>
      <c r="AO190" s="21"/>
      <c r="AP190" s="21"/>
      <c r="AQ190" s="21"/>
      <c r="AR190" s="21"/>
    </row>
    <row r="191" spans="7:44" x14ac:dyDescent="0.25">
      <c r="G191" s="7" t="str">
        <f>IFERROR(VLOOKUP(F191,'Commune et code insee et postal'!A:D,2,FALSE),"")</f>
        <v/>
      </c>
      <c r="I191" s="9" t="str">
        <f>IFERROR(VLOOKUP(F191,'Commune et code insee et postal'!A:D,4,FALSE),"")</f>
        <v/>
      </c>
      <c r="X191" s="105" t="str">
        <f t="shared" si="15"/>
        <v/>
      </c>
      <c r="Y191" s="139"/>
      <c r="Z191" s="104"/>
      <c r="AA191" s="103" t="str">
        <f t="shared" si="11"/>
        <v/>
      </c>
      <c r="AG191" s="12">
        <f t="shared" si="13"/>
        <v>0</v>
      </c>
      <c r="AN191" s="14">
        <f t="shared" si="14"/>
        <v>0</v>
      </c>
      <c r="AO191" s="21"/>
      <c r="AP191" s="21"/>
      <c r="AQ191" s="21"/>
      <c r="AR191" s="21"/>
    </row>
    <row r="192" spans="7:44" x14ac:dyDescent="0.25">
      <c r="G192" s="7" t="str">
        <f>IFERROR(VLOOKUP(F192,'Commune et code insee et postal'!A:D,2,FALSE),"")</f>
        <v/>
      </c>
      <c r="I192" s="9" t="str">
        <f>IFERROR(VLOOKUP(F192,'Commune et code insee et postal'!A:D,4,FALSE),"")</f>
        <v/>
      </c>
      <c r="X192" s="105" t="str">
        <f t="shared" si="15"/>
        <v/>
      </c>
      <c r="Y192" s="139"/>
      <c r="Z192" s="104"/>
      <c r="AA192" s="103" t="str">
        <f t="shared" si="11"/>
        <v/>
      </c>
      <c r="AG192" s="12">
        <f t="shared" si="13"/>
        <v>0</v>
      </c>
      <c r="AN192" s="14">
        <f t="shared" si="14"/>
        <v>0</v>
      </c>
      <c r="AO192" s="21"/>
      <c r="AP192" s="21"/>
      <c r="AQ192" s="21"/>
      <c r="AR192" s="21"/>
    </row>
    <row r="193" spans="7:44" x14ac:dyDescent="0.25">
      <c r="G193" s="7" t="str">
        <f>IFERROR(VLOOKUP(F193,'Commune et code insee et postal'!A:D,2,FALSE),"")</f>
        <v/>
      </c>
      <c r="I193" s="9" t="str">
        <f>IFERROR(VLOOKUP(F193,'Commune et code insee et postal'!A:D,4,FALSE),"")</f>
        <v/>
      </c>
      <c r="X193" s="105" t="str">
        <f t="shared" si="15"/>
        <v/>
      </c>
      <c r="Y193" s="139"/>
      <c r="Z193" s="104"/>
      <c r="AA193" s="103" t="str">
        <f t="shared" si="11"/>
        <v/>
      </c>
      <c r="AG193" s="12">
        <f t="shared" si="13"/>
        <v>0</v>
      </c>
      <c r="AN193" s="14">
        <f t="shared" si="14"/>
        <v>0</v>
      </c>
      <c r="AO193" s="21"/>
      <c r="AP193" s="21"/>
      <c r="AQ193" s="21"/>
      <c r="AR193" s="21"/>
    </row>
    <row r="194" spans="7:44" x14ac:dyDescent="0.25">
      <c r="G194" s="7" t="str">
        <f>IFERROR(VLOOKUP(F194,'Commune et code insee et postal'!A:D,2,FALSE),"")</f>
        <v/>
      </c>
      <c r="I194" s="9" t="str">
        <f>IFERROR(VLOOKUP(F194,'Commune et code insee et postal'!A:D,4,FALSE),"")</f>
        <v/>
      </c>
      <c r="X194" s="105" t="str">
        <f t="shared" si="15"/>
        <v/>
      </c>
      <c r="Y194" s="139"/>
      <c r="Z194" s="104"/>
      <c r="AA194" s="103" t="str">
        <f t="shared" si="11"/>
        <v/>
      </c>
      <c r="AG194" s="12">
        <f t="shared" si="13"/>
        <v>0</v>
      </c>
      <c r="AN194" s="14">
        <f t="shared" si="14"/>
        <v>0</v>
      </c>
      <c r="AO194" s="21"/>
      <c r="AP194" s="21"/>
      <c r="AQ194" s="21"/>
      <c r="AR194" s="21"/>
    </row>
    <row r="195" spans="7:44" x14ac:dyDescent="0.25">
      <c r="G195" s="7" t="str">
        <f>IFERROR(VLOOKUP(F195,'Commune et code insee et postal'!A:D,2,FALSE),"")</f>
        <v/>
      </c>
      <c r="I195" s="9" t="str">
        <f>IFERROR(VLOOKUP(F195,'Commune et code insee et postal'!A:D,4,FALSE),"")</f>
        <v/>
      </c>
      <c r="X195" s="105" t="str">
        <f t="shared" si="15"/>
        <v/>
      </c>
      <c r="Y195" s="104"/>
      <c r="Z195" s="104"/>
      <c r="AA195" s="103" t="str">
        <f t="shared" si="11"/>
        <v/>
      </c>
      <c r="AG195" s="12">
        <f t="shared" si="13"/>
        <v>0</v>
      </c>
      <c r="AN195" s="14">
        <f t="shared" si="14"/>
        <v>0</v>
      </c>
      <c r="AO195" s="21"/>
      <c r="AP195" s="21"/>
      <c r="AQ195" s="21"/>
      <c r="AR195" s="21"/>
    </row>
    <row r="196" spans="7:44" x14ac:dyDescent="0.25">
      <c r="G196" s="7" t="str">
        <f>IFERROR(VLOOKUP(F196,'Commune et code insee et postal'!A:D,2,FALSE),"")</f>
        <v/>
      </c>
      <c r="I196" s="9" t="str">
        <f>IFERROR(VLOOKUP(F196,'Commune et code insee et postal'!A:D,4,FALSE),"")</f>
        <v/>
      </c>
      <c r="X196" s="105" t="str">
        <f t="shared" si="15"/>
        <v/>
      </c>
      <c r="Y196" s="104"/>
      <c r="Z196" s="104"/>
      <c r="AA196" s="103" t="str">
        <f t="shared" ref="AA196:AA259" si="16">IF(ISBLANK(X196),IF(ISBLANK(Y196),Z196,Y196),X196)</f>
        <v/>
      </c>
      <c r="AG196" s="12">
        <f t="shared" si="13"/>
        <v>0</v>
      </c>
      <c r="AN196" s="14">
        <f t="shared" si="14"/>
        <v>0</v>
      </c>
      <c r="AO196" s="21"/>
      <c r="AP196" s="21"/>
      <c r="AQ196" s="21"/>
      <c r="AR196" s="21"/>
    </row>
    <row r="197" spans="7:44" x14ac:dyDescent="0.25">
      <c r="G197" s="7" t="str">
        <f>IFERROR(VLOOKUP(F197,'Commune et code insee et postal'!A:D,2,FALSE),"")</f>
        <v/>
      </c>
      <c r="I197" s="9" t="str">
        <f>IFERROR(VLOOKUP(F197,'Commune et code insee et postal'!A:D,4,FALSE),"")</f>
        <v/>
      </c>
      <c r="X197" s="105" t="str">
        <f t="shared" si="15"/>
        <v/>
      </c>
      <c r="Y197" s="104"/>
      <c r="Z197" s="104"/>
      <c r="AA197" s="103" t="str">
        <f t="shared" si="16"/>
        <v/>
      </c>
      <c r="AG197" s="12">
        <f t="shared" ref="AG197:AG260" si="17">SUM(AD197:AF197)</f>
        <v>0</v>
      </c>
      <c r="AN197" s="14">
        <f t="shared" ref="AN197:AN260" si="18">SUM(AJ197,AL197,AM197)</f>
        <v>0</v>
      </c>
      <c r="AO197" s="21"/>
      <c r="AP197" s="21"/>
      <c r="AQ197" s="21"/>
      <c r="AR197" s="21"/>
    </row>
    <row r="198" spans="7:44" x14ac:dyDescent="0.25">
      <c r="G198" s="7" t="str">
        <f>IFERROR(VLOOKUP(F198,'Commune et code insee et postal'!A:D,2,FALSE),"")</f>
        <v/>
      </c>
      <c r="I198" s="9" t="str">
        <f>IFERROR(VLOOKUP(F198,'Commune et code insee et postal'!A:D,4,FALSE),"")</f>
        <v/>
      </c>
      <c r="X198" s="105" t="str">
        <f t="shared" si="15"/>
        <v/>
      </c>
      <c r="Y198" s="104"/>
      <c r="Z198" s="104"/>
      <c r="AA198" s="103" t="str">
        <f t="shared" si="16"/>
        <v/>
      </c>
      <c r="AG198" s="12">
        <f t="shared" si="17"/>
        <v>0</v>
      </c>
      <c r="AN198" s="14">
        <f t="shared" si="18"/>
        <v>0</v>
      </c>
      <c r="AO198" s="21"/>
      <c r="AP198" s="21"/>
      <c r="AQ198" s="21"/>
      <c r="AR198" s="21"/>
    </row>
    <row r="199" spans="7:44" x14ac:dyDescent="0.25">
      <c r="G199" s="7" t="str">
        <f>IFERROR(VLOOKUP(F199,'Commune et code insee et postal'!A:D,2,FALSE),"")</f>
        <v/>
      </c>
      <c r="I199" s="9" t="str">
        <f>IFERROR(VLOOKUP(F199,'Commune et code insee et postal'!A:D,4,FALSE),"")</f>
        <v/>
      </c>
      <c r="X199" s="105" t="str">
        <f t="shared" si="15"/>
        <v/>
      </c>
      <c r="Y199" s="104"/>
      <c r="Z199" s="104"/>
      <c r="AA199" s="103" t="str">
        <f t="shared" si="16"/>
        <v/>
      </c>
      <c r="AG199" s="12">
        <f t="shared" si="17"/>
        <v>0</v>
      </c>
      <c r="AN199" s="14">
        <f t="shared" si="18"/>
        <v>0</v>
      </c>
      <c r="AO199" s="21"/>
      <c r="AP199" s="21"/>
      <c r="AQ199" s="21"/>
      <c r="AR199" s="21"/>
    </row>
    <row r="200" spans="7:44" x14ac:dyDescent="0.25">
      <c r="G200" s="7" t="str">
        <f>IFERROR(VLOOKUP(F200,'Commune et code insee et postal'!A:D,2,FALSE),"")</f>
        <v/>
      </c>
      <c r="I200" s="9" t="str">
        <f>IFERROR(VLOOKUP(F200,'Commune et code insee et postal'!A:D,4,FALSE),"")</f>
        <v/>
      </c>
      <c r="X200" s="105" t="str">
        <f t="shared" si="15"/>
        <v/>
      </c>
      <c r="Y200" s="104"/>
      <c r="Z200" s="104"/>
      <c r="AA200" s="103" t="str">
        <f t="shared" si="16"/>
        <v/>
      </c>
      <c r="AG200" s="12">
        <f t="shared" si="17"/>
        <v>0</v>
      </c>
      <c r="AN200" s="14">
        <f t="shared" si="18"/>
        <v>0</v>
      </c>
      <c r="AO200" s="21"/>
      <c r="AP200" s="21"/>
      <c r="AQ200" s="21"/>
      <c r="AR200" s="21"/>
    </row>
    <row r="201" spans="7:44" x14ac:dyDescent="0.25">
      <c r="G201" s="7" t="str">
        <f>IFERROR(VLOOKUP(F201,'Commune et code insee et postal'!A:D,2,FALSE),"")</f>
        <v/>
      </c>
      <c r="I201" s="9" t="str">
        <f>IFERROR(VLOOKUP(F201,'Commune et code insee et postal'!A:D,4,FALSE),"")</f>
        <v/>
      </c>
      <c r="X201" s="105" t="str">
        <f t="shared" si="15"/>
        <v/>
      </c>
      <c r="Y201" s="104"/>
      <c r="Z201" s="104"/>
      <c r="AA201" s="103" t="str">
        <f t="shared" si="16"/>
        <v/>
      </c>
      <c r="AG201" s="12">
        <f t="shared" si="17"/>
        <v>0</v>
      </c>
      <c r="AN201" s="14">
        <f t="shared" si="18"/>
        <v>0</v>
      </c>
      <c r="AO201" s="21"/>
      <c r="AP201" s="21"/>
      <c r="AQ201" s="21"/>
      <c r="AR201" s="21"/>
    </row>
    <row r="202" spans="7:44" x14ac:dyDescent="0.25">
      <c r="G202" s="7" t="str">
        <f>IFERROR(VLOOKUP(F202,'Commune et code insee et postal'!A:D,2,FALSE),"")</f>
        <v/>
      </c>
      <c r="I202" s="9" t="str">
        <f>IFERROR(VLOOKUP(F202,'Commune et code insee et postal'!A:D,4,FALSE),"")</f>
        <v/>
      </c>
      <c r="X202" s="105" t="str">
        <f t="shared" si="15"/>
        <v/>
      </c>
      <c r="Y202" s="104"/>
      <c r="Z202" s="104"/>
      <c r="AA202" s="103" t="str">
        <f t="shared" si="16"/>
        <v/>
      </c>
      <c r="AG202" s="12">
        <f t="shared" si="17"/>
        <v>0</v>
      </c>
      <c r="AN202" s="14">
        <f t="shared" si="18"/>
        <v>0</v>
      </c>
      <c r="AO202" s="21"/>
      <c r="AP202" s="21"/>
      <c r="AQ202" s="21"/>
      <c r="AR202" s="21"/>
    </row>
    <row r="203" spans="7:44" x14ac:dyDescent="0.25">
      <c r="G203" s="7" t="str">
        <f>IFERROR(VLOOKUP(F203,'Commune et code insee et postal'!A:D,2,FALSE),"")</f>
        <v/>
      </c>
      <c r="I203" s="9" t="str">
        <f>IFERROR(VLOOKUP(F203,'Commune et code insee et postal'!A:D,4,FALSE),"")</f>
        <v/>
      </c>
      <c r="X203" s="105" t="str">
        <f t="shared" si="15"/>
        <v/>
      </c>
      <c r="Y203" s="104"/>
      <c r="Z203" s="104"/>
      <c r="AA203" s="103" t="str">
        <f t="shared" si="16"/>
        <v/>
      </c>
      <c r="AG203" s="12">
        <f t="shared" si="17"/>
        <v>0</v>
      </c>
      <c r="AN203" s="14">
        <f t="shared" si="18"/>
        <v>0</v>
      </c>
      <c r="AO203" s="21"/>
      <c r="AP203" s="21"/>
      <c r="AQ203" s="21"/>
      <c r="AR203" s="21"/>
    </row>
    <row r="204" spans="7:44" x14ac:dyDescent="0.25">
      <c r="G204" s="7" t="str">
        <f>IFERROR(VLOOKUP(F204,'Commune et code insee et postal'!A:D,2,FALSE),"")</f>
        <v/>
      </c>
      <c r="I204" s="9" t="str">
        <f>IFERROR(VLOOKUP(F204,'Commune et code insee et postal'!A:D,4,FALSE),"")</f>
        <v/>
      </c>
      <c r="X204" s="105" t="str">
        <f t="shared" si="15"/>
        <v/>
      </c>
      <c r="Y204" s="104"/>
      <c r="Z204" s="104"/>
      <c r="AA204" s="103" t="str">
        <f t="shared" si="16"/>
        <v/>
      </c>
      <c r="AG204" s="12">
        <f t="shared" si="17"/>
        <v>0</v>
      </c>
      <c r="AN204" s="14">
        <f t="shared" si="18"/>
        <v>0</v>
      </c>
      <c r="AO204" s="21"/>
      <c r="AP204" s="21"/>
      <c r="AQ204" s="21"/>
      <c r="AR204" s="21"/>
    </row>
    <row r="205" spans="7:44" x14ac:dyDescent="0.25">
      <c r="G205" s="7" t="str">
        <f>IFERROR(VLOOKUP(F205,'Commune et code insee et postal'!A:D,2,FALSE),"")</f>
        <v/>
      </c>
      <c r="I205" s="9" t="str">
        <f>IFERROR(VLOOKUP(F205,'Commune et code insee et postal'!A:D,4,FALSE),"")</f>
        <v/>
      </c>
      <c r="X205" s="105" t="str">
        <f t="shared" si="15"/>
        <v/>
      </c>
      <c r="Y205" s="104"/>
      <c r="Z205" s="104"/>
      <c r="AA205" s="103" t="str">
        <f t="shared" si="16"/>
        <v/>
      </c>
      <c r="AG205" s="12">
        <f t="shared" si="17"/>
        <v>0</v>
      </c>
      <c r="AN205" s="14">
        <f t="shared" si="18"/>
        <v>0</v>
      </c>
      <c r="AO205" s="21"/>
      <c r="AP205" s="21"/>
      <c r="AQ205" s="21"/>
      <c r="AR205" s="21"/>
    </row>
    <row r="206" spans="7:44" x14ac:dyDescent="0.25">
      <c r="G206" s="7" t="str">
        <f>IFERROR(VLOOKUP(F206,'Commune et code insee et postal'!A:D,2,FALSE),"")</f>
        <v/>
      </c>
      <c r="I206" s="9" t="str">
        <f>IFERROR(VLOOKUP(F206,'Commune et code insee et postal'!A:D,4,FALSE),"")</f>
        <v/>
      </c>
      <c r="X206" s="105" t="str">
        <f t="shared" si="15"/>
        <v/>
      </c>
      <c r="Y206" s="104"/>
      <c r="Z206" s="104"/>
      <c r="AA206" s="103" t="str">
        <f t="shared" si="16"/>
        <v/>
      </c>
      <c r="AG206" s="12">
        <f t="shared" si="17"/>
        <v>0</v>
      </c>
      <c r="AN206" s="14">
        <f t="shared" si="18"/>
        <v>0</v>
      </c>
      <c r="AO206" s="21"/>
      <c r="AP206" s="21"/>
      <c r="AQ206" s="21"/>
      <c r="AR206" s="21"/>
    </row>
    <row r="207" spans="7:44" x14ac:dyDescent="0.25">
      <c r="G207" s="7" t="str">
        <f>IFERROR(VLOOKUP(F207,'Commune et code insee et postal'!A:D,2,FALSE),"")</f>
        <v/>
      </c>
      <c r="I207" s="9" t="str">
        <f>IFERROR(VLOOKUP(F207,'Commune et code insee et postal'!A:D,4,FALSE),"")</f>
        <v/>
      </c>
      <c r="X207" s="105" t="str">
        <f t="shared" si="15"/>
        <v/>
      </c>
      <c r="Y207" s="104"/>
      <c r="Z207" s="104"/>
      <c r="AA207" s="103" t="str">
        <f t="shared" si="16"/>
        <v/>
      </c>
      <c r="AG207" s="12">
        <f t="shared" si="17"/>
        <v>0</v>
      </c>
      <c r="AN207" s="14">
        <f t="shared" si="18"/>
        <v>0</v>
      </c>
      <c r="AO207" s="21"/>
      <c r="AP207" s="21"/>
      <c r="AQ207" s="21"/>
      <c r="AR207" s="21"/>
    </row>
    <row r="208" spans="7:44" x14ac:dyDescent="0.25">
      <c r="G208" s="7" t="str">
        <f>IFERROR(VLOOKUP(F208,'Commune et code insee et postal'!A:D,2,FALSE),"")</f>
        <v/>
      </c>
      <c r="I208" s="9" t="str">
        <f>IFERROR(VLOOKUP(F208,'Commune et code insee et postal'!A:D,4,FALSE),"")</f>
        <v/>
      </c>
      <c r="X208" s="105" t="str">
        <f t="shared" si="15"/>
        <v/>
      </c>
      <c r="Y208" s="104"/>
      <c r="Z208" s="104"/>
      <c r="AA208" s="103" t="str">
        <f t="shared" si="16"/>
        <v/>
      </c>
      <c r="AG208" s="12">
        <f t="shared" si="17"/>
        <v>0</v>
      </c>
      <c r="AN208" s="14">
        <f t="shared" si="18"/>
        <v>0</v>
      </c>
      <c r="AO208" s="21"/>
      <c r="AP208" s="21"/>
      <c r="AQ208" s="21"/>
      <c r="AR208" s="21"/>
    </row>
    <row r="209" spans="7:44" x14ac:dyDescent="0.25">
      <c r="G209" s="7" t="str">
        <f>IFERROR(VLOOKUP(F209,'Commune et code insee et postal'!A:D,2,FALSE),"")</f>
        <v/>
      </c>
      <c r="I209" s="9" t="str">
        <f>IFERROR(VLOOKUP(F209,'Commune et code insee et postal'!A:D,4,FALSE),"")</f>
        <v/>
      </c>
      <c r="X209" s="105" t="str">
        <f t="shared" si="15"/>
        <v/>
      </c>
      <c r="Y209" s="104"/>
      <c r="Z209" s="104"/>
      <c r="AA209" s="103" t="str">
        <f t="shared" si="16"/>
        <v/>
      </c>
      <c r="AG209" s="12">
        <f t="shared" si="17"/>
        <v>0</v>
      </c>
      <c r="AN209" s="14">
        <f t="shared" si="18"/>
        <v>0</v>
      </c>
      <c r="AO209" s="21"/>
      <c r="AP209" s="21"/>
      <c r="AQ209" s="21"/>
      <c r="AR209" s="21"/>
    </row>
    <row r="210" spans="7:44" x14ac:dyDescent="0.25">
      <c r="G210" s="7" t="str">
        <f>IFERROR(VLOOKUP(F210,'Commune et code insee et postal'!A:D,2,FALSE),"")</f>
        <v/>
      </c>
      <c r="I210" s="9" t="str">
        <f>IFERROR(VLOOKUP(F210,'Commune et code insee et postal'!A:D,4,FALSE),"")</f>
        <v/>
      </c>
      <c r="X210" s="105" t="str">
        <f t="shared" si="15"/>
        <v/>
      </c>
      <c r="Y210" s="104"/>
      <c r="Z210" s="104"/>
      <c r="AA210" s="103" t="str">
        <f t="shared" si="16"/>
        <v/>
      </c>
      <c r="AG210" s="12">
        <f t="shared" si="17"/>
        <v>0</v>
      </c>
      <c r="AN210" s="14">
        <f t="shared" si="18"/>
        <v>0</v>
      </c>
      <c r="AO210" s="21"/>
      <c r="AP210" s="21"/>
      <c r="AQ210" s="21"/>
      <c r="AR210" s="21"/>
    </row>
    <row r="211" spans="7:44" x14ac:dyDescent="0.25">
      <c r="G211" s="7" t="str">
        <f>IFERROR(VLOOKUP(F211,'Commune et code insee et postal'!A:D,2,FALSE),"")</f>
        <v/>
      </c>
      <c r="I211" s="9" t="str">
        <f>IFERROR(VLOOKUP(F211,'Commune et code insee et postal'!A:D,4,FALSE),"")</f>
        <v/>
      </c>
      <c r="X211" s="105" t="str">
        <f t="shared" si="15"/>
        <v/>
      </c>
      <c r="Y211" s="104"/>
      <c r="Z211" s="104"/>
      <c r="AA211" s="103" t="str">
        <f t="shared" si="16"/>
        <v/>
      </c>
      <c r="AG211" s="12">
        <f t="shared" si="17"/>
        <v>0</v>
      </c>
      <c r="AN211" s="14">
        <f t="shared" si="18"/>
        <v>0</v>
      </c>
      <c r="AO211" s="21"/>
      <c r="AP211" s="21"/>
      <c r="AQ211" s="21"/>
      <c r="AR211" s="21"/>
    </row>
    <row r="212" spans="7:44" x14ac:dyDescent="0.25">
      <c r="G212" s="7" t="str">
        <f>IFERROR(VLOOKUP(F212,'Commune et code insee et postal'!A:D,2,FALSE),"")</f>
        <v/>
      </c>
      <c r="I212" s="9" t="str">
        <f>IFERROR(VLOOKUP(F212,'Commune et code insee et postal'!A:D,4,FALSE),"")</f>
        <v/>
      </c>
      <c r="X212" s="105" t="str">
        <f t="shared" si="15"/>
        <v/>
      </c>
      <c r="Y212" s="104"/>
      <c r="Z212" s="104"/>
      <c r="AA212" s="103" t="str">
        <f t="shared" si="16"/>
        <v/>
      </c>
      <c r="AG212" s="12">
        <f t="shared" si="17"/>
        <v>0</v>
      </c>
      <c r="AN212" s="14">
        <f t="shared" si="18"/>
        <v>0</v>
      </c>
      <c r="AO212" s="21"/>
      <c r="AP212" s="21"/>
      <c r="AQ212" s="21"/>
      <c r="AR212" s="21"/>
    </row>
    <row r="213" spans="7:44" x14ac:dyDescent="0.25">
      <c r="G213" s="7" t="str">
        <f>IFERROR(VLOOKUP(F213,'Commune et code insee et postal'!A:D,2,FALSE),"")</f>
        <v/>
      </c>
      <c r="I213" s="9" t="str">
        <f>IFERROR(VLOOKUP(F213,'Commune et code insee et postal'!A:D,4,FALSE),"")</f>
        <v/>
      </c>
      <c r="X213" s="105" t="str">
        <f t="shared" si="15"/>
        <v/>
      </c>
      <c r="Y213" s="104"/>
      <c r="Z213" s="104"/>
      <c r="AA213" s="103" t="str">
        <f t="shared" si="16"/>
        <v/>
      </c>
      <c r="AG213" s="12">
        <f t="shared" si="17"/>
        <v>0</v>
      </c>
      <c r="AN213" s="14">
        <f t="shared" si="18"/>
        <v>0</v>
      </c>
      <c r="AO213" s="21"/>
      <c r="AP213" s="21"/>
      <c r="AQ213" s="21"/>
      <c r="AR213" s="21"/>
    </row>
    <row r="214" spans="7:44" x14ac:dyDescent="0.25">
      <c r="G214" s="7" t="str">
        <f>IFERROR(VLOOKUP(F214,'Commune et code insee et postal'!A:D,2,FALSE),"")</f>
        <v/>
      </c>
      <c r="I214" s="9" t="str">
        <f>IFERROR(VLOOKUP(F214,'Commune et code insee et postal'!A:D,4,FALSE),"")</f>
        <v/>
      </c>
      <c r="X214" s="105" t="str">
        <f t="shared" si="15"/>
        <v/>
      </c>
      <c r="Y214" s="104"/>
      <c r="Z214" s="104"/>
      <c r="AA214" s="103" t="str">
        <f t="shared" si="16"/>
        <v/>
      </c>
      <c r="AG214" s="12">
        <f t="shared" si="17"/>
        <v>0</v>
      </c>
      <c r="AN214" s="14">
        <f t="shared" si="18"/>
        <v>0</v>
      </c>
      <c r="AO214" s="21"/>
      <c r="AP214" s="21"/>
      <c r="AQ214" s="21"/>
      <c r="AR214" s="21"/>
    </row>
    <row r="215" spans="7:44" x14ac:dyDescent="0.25">
      <c r="G215" s="7" t="str">
        <f>IFERROR(VLOOKUP(F215,'Commune et code insee et postal'!A:D,2,FALSE),"")</f>
        <v/>
      </c>
      <c r="I215" s="9" t="str">
        <f>IFERROR(VLOOKUP(F215,'Commune et code insee et postal'!A:D,4,FALSE),"")</f>
        <v/>
      </c>
      <c r="X215" s="105" t="str">
        <f t="shared" si="15"/>
        <v/>
      </c>
      <c r="Y215" s="104"/>
      <c r="Z215" s="104"/>
      <c r="AA215" s="103" t="str">
        <f t="shared" si="16"/>
        <v/>
      </c>
      <c r="AG215" s="12">
        <f t="shared" si="17"/>
        <v>0</v>
      </c>
      <c r="AN215" s="14">
        <f t="shared" si="18"/>
        <v>0</v>
      </c>
      <c r="AO215" s="21"/>
      <c r="AP215" s="21"/>
      <c r="AQ215" s="21"/>
      <c r="AR215" s="21"/>
    </row>
    <row r="216" spans="7:44" x14ac:dyDescent="0.25">
      <c r="G216" s="7" t="str">
        <f>IFERROR(VLOOKUP(F216,'Commune et code insee et postal'!A:D,2,FALSE),"")</f>
        <v/>
      </c>
      <c r="I216" s="9" t="str">
        <f>IFERROR(VLOOKUP(F216,'Commune et code insee et postal'!A:D,4,FALSE),"")</f>
        <v/>
      </c>
      <c r="X216" s="105" t="str">
        <f t="shared" si="15"/>
        <v/>
      </c>
      <c r="Y216" s="104"/>
      <c r="Z216" s="104"/>
      <c r="AA216" s="103" t="str">
        <f t="shared" si="16"/>
        <v/>
      </c>
      <c r="AG216" s="12">
        <f t="shared" si="17"/>
        <v>0</v>
      </c>
      <c r="AN216" s="14">
        <f t="shared" si="18"/>
        <v>0</v>
      </c>
      <c r="AO216" s="21"/>
      <c r="AP216" s="21"/>
      <c r="AQ216" s="21"/>
      <c r="AR216" s="21"/>
    </row>
    <row r="217" spans="7:44" x14ac:dyDescent="0.25">
      <c r="G217" s="7" t="str">
        <f>IFERROR(VLOOKUP(F217,'Commune et code insee et postal'!A:D,2,FALSE),"")</f>
        <v/>
      </c>
      <c r="I217" s="9" t="str">
        <f>IFERROR(VLOOKUP(F217,'Commune et code insee et postal'!A:D,4,FALSE),"")</f>
        <v/>
      </c>
      <c r="X217" s="105" t="str">
        <f t="shared" si="15"/>
        <v/>
      </c>
      <c r="Y217" s="104"/>
      <c r="Z217" s="104"/>
      <c r="AA217" s="103" t="str">
        <f t="shared" si="16"/>
        <v/>
      </c>
      <c r="AG217" s="12">
        <f t="shared" si="17"/>
        <v>0</v>
      </c>
      <c r="AN217" s="14">
        <f t="shared" si="18"/>
        <v>0</v>
      </c>
      <c r="AO217" s="21"/>
      <c r="AP217" s="21"/>
      <c r="AQ217" s="21"/>
      <c r="AR217" s="21"/>
    </row>
    <row r="218" spans="7:44" x14ac:dyDescent="0.25">
      <c r="G218" s="7" t="str">
        <f>IFERROR(VLOOKUP(F218,'Commune et code insee et postal'!A:D,2,FALSE),"")</f>
        <v/>
      </c>
      <c r="I218" s="9" t="str">
        <f>IFERROR(VLOOKUP(F218,'Commune et code insee et postal'!A:D,4,FALSE),"")</f>
        <v/>
      </c>
      <c r="X218" s="105" t="str">
        <f t="shared" si="15"/>
        <v/>
      </c>
      <c r="Y218" s="104"/>
      <c r="Z218" s="104"/>
      <c r="AA218" s="103" t="str">
        <f t="shared" si="16"/>
        <v/>
      </c>
      <c r="AG218" s="12">
        <f t="shared" si="17"/>
        <v>0</v>
      </c>
      <c r="AN218" s="14">
        <f t="shared" si="18"/>
        <v>0</v>
      </c>
      <c r="AO218" s="21"/>
      <c r="AP218" s="21"/>
      <c r="AQ218" s="21"/>
      <c r="AR218" s="21"/>
    </row>
    <row r="219" spans="7:44" x14ac:dyDescent="0.25">
      <c r="G219" s="7" t="str">
        <f>IFERROR(VLOOKUP(F219,'Commune et code insee et postal'!A:D,2,FALSE),"")</f>
        <v/>
      </c>
      <c r="I219" s="9" t="str">
        <f>IFERROR(VLOOKUP(F219,'Commune et code insee et postal'!A:D,4,FALSE),"")</f>
        <v/>
      </c>
      <c r="X219" s="105" t="str">
        <f t="shared" si="15"/>
        <v/>
      </c>
      <c r="Y219" s="104"/>
      <c r="Z219" s="104"/>
      <c r="AA219" s="103" t="str">
        <f t="shared" si="16"/>
        <v/>
      </c>
      <c r="AG219" s="12">
        <f t="shared" si="17"/>
        <v>0</v>
      </c>
      <c r="AN219" s="14">
        <f t="shared" si="18"/>
        <v>0</v>
      </c>
      <c r="AO219" s="21"/>
      <c r="AP219" s="21"/>
      <c r="AQ219" s="21"/>
      <c r="AR219" s="21"/>
    </row>
    <row r="220" spans="7:44" x14ac:dyDescent="0.25">
      <c r="G220" s="7" t="str">
        <f>IFERROR(VLOOKUP(F220,'Commune et code insee et postal'!A:D,2,FALSE),"")</f>
        <v/>
      </c>
      <c r="I220" s="9" t="str">
        <f>IFERROR(VLOOKUP(F220,'Commune et code insee et postal'!A:D,4,FALSE),"")</f>
        <v/>
      </c>
      <c r="X220" s="105" t="str">
        <f t="shared" si="15"/>
        <v/>
      </c>
      <c r="Y220" s="104"/>
      <c r="Z220" s="104"/>
      <c r="AA220" s="103" t="str">
        <f t="shared" si="16"/>
        <v/>
      </c>
      <c r="AG220" s="12">
        <f t="shared" si="17"/>
        <v>0</v>
      </c>
      <c r="AN220" s="14">
        <f t="shared" si="18"/>
        <v>0</v>
      </c>
      <c r="AO220" s="21"/>
      <c r="AP220" s="21"/>
      <c r="AQ220" s="21"/>
      <c r="AR220" s="21"/>
    </row>
    <row r="221" spans="7:44" x14ac:dyDescent="0.25">
      <c r="G221" s="7" t="str">
        <f>IFERROR(VLOOKUP(F221,'Commune et code insee et postal'!A:D,2,FALSE),"")</f>
        <v/>
      </c>
      <c r="I221" s="9" t="str">
        <f>IFERROR(VLOOKUP(F221,'Commune et code insee et postal'!A:D,4,FALSE),"")</f>
        <v/>
      </c>
      <c r="X221" s="105" t="str">
        <f t="shared" si="15"/>
        <v/>
      </c>
      <c r="Y221" s="104"/>
      <c r="Z221" s="104"/>
      <c r="AA221" s="103" t="str">
        <f t="shared" si="16"/>
        <v/>
      </c>
      <c r="AG221" s="12">
        <f t="shared" si="17"/>
        <v>0</v>
      </c>
      <c r="AN221" s="14">
        <f t="shared" si="18"/>
        <v>0</v>
      </c>
      <c r="AO221" s="21"/>
      <c r="AP221" s="21"/>
      <c r="AQ221" s="21"/>
      <c r="AR221" s="21"/>
    </row>
    <row r="222" spans="7:44" x14ac:dyDescent="0.25">
      <c r="G222" s="7" t="str">
        <f>IFERROR(VLOOKUP(F222,'Commune et code insee et postal'!A:D,2,FALSE),"")</f>
        <v/>
      </c>
      <c r="I222" s="9" t="str">
        <f>IFERROR(VLOOKUP(F222,'Commune et code insee et postal'!A:D,4,FALSE),"")</f>
        <v/>
      </c>
      <c r="X222" s="105" t="str">
        <f t="shared" si="15"/>
        <v/>
      </c>
      <c r="Y222" s="104"/>
      <c r="Z222" s="104"/>
      <c r="AA222" s="103" t="str">
        <f t="shared" si="16"/>
        <v/>
      </c>
      <c r="AG222" s="12">
        <f t="shared" si="17"/>
        <v>0</v>
      </c>
      <c r="AN222" s="14">
        <f t="shared" si="18"/>
        <v>0</v>
      </c>
      <c r="AO222" s="21"/>
      <c r="AP222" s="21"/>
      <c r="AQ222" s="21"/>
      <c r="AR222" s="21"/>
    </row>
    <row r="223" spans="7:44" x14ac:dyDescent="0.25">
      <c r="G223" s="7" t="str">
        <f>IFERROR(VLOOKUP(F223,'Commune et code insee et postal'!A:D,2,FALSE),"")</f>
        <v/>
      </c>
      <c r="I223" s="9" t="str">
        <f>IFERROR(VLOOKUP(F223,'Commune et code insee et postal'!A:D,4,FALSE),"")</f>
        <v/>
      </c>
      <c r="X223" s="105" t="str">
        <f t="shared" si="15"/>
        <v/>
      </c>
      <c r="Y223" s="104"/>
      <c r="Z223" s="104"/>
      <c r="AA223" s="103" t="str">
        <f t="shared" si="16"/>
        <v/>
      </c>
      <c r="AG223" s="12">
        <f t="shared" si="17"/>
        <v>0</v>
      </c>
      <c r="AN223" s="14">
        <f t="shared" si="18"/>
        <v>0</v>
      </c>
      <c r="AO223" s="21"/>
      <c r="AP223" s="21"/>
      <c r="AQ223" s="21"/>
      <c r="AR223" s="21"/>
    </row>
    <row r="224" spans="7:44" x14ac:dyDescent="0.25">
      <c r="G224" s="7" t="str">
        <f>IFERROR(VLOOKUP(F224,'Commune et code insee et postal'!A:D,2,FALSE),"")</f>
        <v/>
      </c>
      <c r="I224" s="9" t="str">
        <f>IFERROR(VLOOKUP(F224,'Commune et code insee et postal'!A:D,4,FALSE),"")</f>
        <v/>
      </c>
      <c r="X224" s="105" t="str">
        <f t="shared" si="15"/>
        <v/>
      </c>
      <c r="Y224" s="104"/>
      <c r="Z224" s="104"/>
      <c r="AA224" s="103" t="str">
        <f t="shared" si="16"/>
        <v/>
      </c>
      <c r="AG224" s="12">
        <f t="shared" si="17"/>
        <v>0</v>
      </c>
      <c r="AN224" s="14">
        <f t="shared" si="18"/>
        <v>0</v>
      </c>
      <c r="AO224" s="21"/>
      <c r="AP224" s="21"/>
      <c r="AQ224" s="21"/>
      <c r="AR224" s="21"/>
    </row>
    <row r="225" spans="7:44" x14ac:dyDescent="0.25">
      <c r="G225" s="7" t="str">
        <f>IFERROR(VLOOKUP(F225,'Commune et code insee et postal'!A:D,2,FALSE),"")</f>
        <v/>
      </c>
      <c r="I225" s="9" t="str">
        <f>IFERROR(VLOOKUP(F225,'Commune et code insee et postal'!A:D,4,FALSE),"")</f>
        <v/>
      </c>
      <c r="X225" s="105" t="str">
        <f t="shared" si="15"/>
        <v/>
      </c>
      <c r="Y225" s="104"/>
      <c r="Z225" s="104"/>
      <c r="AA225" s="103" t="str">
        <f t="shared" si="16"/>
        <v/>
      </c>
      <c r="AG225" s="12">
        <f t="shared" si="17"/>
        <v>0</v>
      </c>
      <c r="AN225" s="14">
        <f t="shared" si="18"/>
        <v>0</v>
      </c>
      <c r="AO225" s="21"/>
      <c r="AP225" s="21"/>
      <c r="AQ225" s="21"/>
      <c r="AR225" s="21"/>
    </row>
    <row r="226" spans="7:44" x14ac:dyDescent="0.25">
      <c r="G226" s="7" t="str">
        <f>IFERROR(VLOOKUP(F226,'Commune et code insee et postal'!A:D,2,FALSE),"")</f>
        <v/>
      </c>
      <c r="I226" s="9" t="str">
        <f>IFERROR(VLOOKUP(F226,'Commune et code insee et postal'!A:D,4,FALSE),"")</f>
        <v/>
      </c>
      <c r="X226" s="105" t="str">
        <f t="shared" si="15"/>
        <v/>
      </c>
      <c r="Y226" s="104"/>
      <c r="Z226" s="104"/>
      <c r="AA226" s="103" t="str">
        <f t="shared" si="16"/>
        <v/>
      </c>
      <c r="AG226" s="12">
        <f t="shared" si="17"/>
        <v>0</v>
      </c>
      <c r="AN226" s="14">
        <f t="shared" si="18"/>
        <v>0</v>
      </c>
      <c r="AO226" s="21"/>
      <c r="AP226" s="21"/>
      <c r="AQ226" s="21"/>
      <c r="AR226" s="21"/>
    </row>
    <row r="227" spans="7:44" x14ac:dyDescent="0.25">
      <c r="G227" s="7" t="str">
        <f>IFERROR(VLOOKUP(F227,'Commune et code insee et postal'!A:D,2,FALSE),"")</f>
        <v/>
      </c>
      <c r="I227" s="9" t="str">
        <f>IFERROR(VLOOKUP(F227,'Commune et code insee et postal'!A:D,4,FALSE),"")</f>
        <v/>
      </c>
      <c r="X227" s="105" t="str">
        <f t="shared" si="15"/>
        <v/>
      </c>
      <c r="Y227" s="104"/>
      <c r="Z227" s="104"/>
      <c r="AA227" s="103" t="str">
        <f t="shared" si="16"/>
        <v/>
      </c>
      <c r="AG227" s="12">
        <f t="shared" si="17"/>
        <v>0</v>
      </c>
      <c r="AN227" s="14">
        <f t="shared" si="18"/>
        <v>0</v>
      </c>
      <c r="AO227" s="21"/>
      <c r="AP227" s="21"/>
      <c r="AQ227" s="21"/>
      <c r="AR227" s="21"/>
    </row>
    <row r="228" spans="7:44" x14ac:dyDescent="0.25">
      <c r="G228" s="7" t="str">
        <f>IFERROR(VLOOKUP(F228,'Commune et code insee et postal'!A:D,2,FALSE),"")</f>
        <v/>
      </c>
      <c r="I228" s="9" t="str">
        <f>IFERROR(VLOOKUP(F228,'Commune et code insee et postal'!A:D,4,FALSE),"")</f>
        <v/>
      </c>
      <c r="X228" s="105" t="str">
        <f t="shared" si="15"/>
        <v/>
      </c>
      <c r="Y228" s="104"/>
      <c r="Z228" s="104"/>
      <c r="AA228" s="103" t="str">
        <f t="shared" si="16"/>
        <v/>
      </c>
      <c r="AG228" s="12">
        <f t="shared" si="17"/>
        <v>0</v>
      </c>
      <c r="AN228" s="14">
        <f t="shared" si="18"/>
        <v>0</v>
      </c>
      <c r="AO228" s="21"/>
      <c r="AP228" s="21"/>
      <c r="AQ228" s="21"/>
      <c r="AR228" s="21"/>
    </row>
    <row r="229" spans="7:44" x14ac:dyDescent="0.25">
      <c r="G229" s="7" t="str">
        <f>IFERROR(VLOOKUP(F229,'Commune et code insee et postal'!A:D,2,FALSE),"")</f>
        <v/>
      </c>
      <c r="I229" s="9" t="str">
        <f>IFERROR(VLOOKUP(F229,'Commune et code insee et postal'!A:D,4,FALSE),"")</f>
        <v/>
      </c>
      <c r="X229" s="105" t="str">
        <f t="shared" si="15"/>
        <v/>
      </c>
      <c r="Y229" s="104"/>
      <c r="Z229" s="104"/>
      <c r="AA229" s="103" t="str">
        <f t="shared" si="16"/>
        <v/>
      </c>
      <c r="AG229" s="12">
        <f t="shared" si="17"/>
        <v>0</v>
      </c>
      <c r="AN229" s="14">
        <f t="shared" si="18"/>
        <v>0</v>
      </c>
      <c r="AO229" s="21"/>
      <c r="AP229" s="21"/>
      <c r="AQ229" s="21"/>
      <c r="AR229" s="21"/>
    </row>
    <row r="230" spans="7:44" x14ac:dyDescent="0.25">
      <c r="G230" s="7" t="str">
        <f>IFERROR(VLOOKUP(F230,'Commune et code insee et postal'!A:D,2,FALSE),"")</f>
        <v/>
      </c>
      <c r="I230" s="9" t="str">
        <f>IFERROR(VLOOKUP(F230,'Commune et code insee et postal'!A:D,4,FALSE),"")</f>
        <v/>
      </c>
      <c r="X230" s="105" t="str">
        <f t="shared" si="15"/>
        <v/>
      </c>
      <c r="Y230" s="104"/>
      <c r="Z230" s="104"/>
      <c r="AA230" s="103" t="str">
        <f t="shared" si="16"/>
        <v/>
      </c>
      <c r="AG230" s="12">
        <f t="shared" si="17"/>
        <v>0</v>
      </c>
      <c r="AN230" s="14">
        <f t="shared" si="18"/>
        <v>0</v>
      </c>
      <c r="AO230" s="21"/>
      <c r="AP230" s="21"/>
      <c r="AQ230" s="21"/>
      <c r="AR230" s="21"/>
    </row>
    <row r="231" spans="7:44" x14ac:dyDescent="0.25">
      <c r="G231" s="7" t="str">
        <f>IFERROR(VLOOKUP(F231,'Commune et code insee et postal'!A:D,2,FALSE),"")</f>
        <v/>
      </c>
      <c r="I231" s="9" t="str">
        <f>IFERROR(VLOOKUP(F231,'Commune et code insee et postal'!A:D,4,FALSE),"")</f>
        <v/>
      </c>
      <c r="X231" s="105" t="str">
        <f t="shared" si="15"/>
        <v/>
      </c>
      <c r="Y231" s="104"/>
      <c r="Z231" s="104"/>
      <c r="AA231" s="103" t="str">
        <f t="shared" si="16"/>
        <v/>
      </c>
      <c r="AG231" s="12">
        <f t="shared" si="17"/>
        <v>0</v>
      </c>
      <c r="AN231" s="14">
        <f t="shared" si="18"/>
        <v>0</v>
      </c>
      <c r="AO231" s="21"/>
      <c r="AP231" s="21"/>
      <c r="AQ231" s="21"/>
      <c r="AR231" s="21"/>
    </row>
    <row r="232" spans="7:44" x14ac:dyDescent="0.25">
      <c r="G232" s="7" t="str">
        <f>IFERROR(VLOOKUP(F232,'Commune et code insee et postal'!A:D,2,FALSE),"")</f>
        <v/>
      </c>
      <c r="I232" s="9" t="str">
        <f>IFERROR(VLOOKUP(F232,'Commune et code insee et postal'!A:D,4,FALSE),"")</f>
        <v/>
      </c>
      <c r="X232" s="105" t="str">
        <f t="shared" si="15"/>
        <v/>
      </c>
      <c r="Y232" s="104"/>
      <c r="Z232" s="104"/>
      <c r="AA232" s="103" t="str">
        <f t="shared" si="16"/>
        <v/>
      </c>
      <c r="AG232" s="12">
        <f t="shared" si="17"/>
        <v>0</v>
      </c>
      <c r="AN232" s="14">
        <f t="shared" si="18"/>
        <v>0</v>
      </c>
      <c r="AO232" s="21"/>
      <c r="AP232" s="21"/>
      <c r="AQ232" s="21"/>
      <c r="AR232" s="21"/>
    </row>
    <row r="233" spans="7:44" x14ac:dyDescent="0.25">
      <c r="G233" s="7" t="str">
        <f>IFERROR(VLOOKUP(F233,'Commune et code insee et postal'!A:D,2,FALSE),"")</f>
        <v/>
      </c>
      <c r="I233" s="9" t="str">
        <f>IFERROR(VLOOKUP(F233,'Commune et code insee et postal'!A:D,4,FALSE),"")</f>
        <v/>
      </c>
      <c r="X233" s="105" t="str">
        <f t="shared" si="15"/>
        <v/>
      </c>
      <c r="Y233" s="104"/>
      <c r="Z233" s="104"/>
      <c r="AA233" s="103" t="str">
        <f t="shared" si="16"/>
        <v/>
      </c>
      <c r="AG233" s="12">
        <f t="shared" si="17"/>
        <v>0</v>
      </c>
      <c r="AN233" s="14">
        <f t="shared" si="18"/>
        <v>0</v>
      </c>
      <c r="AO233" s="21"/>
      <c r="AP233" s="21"/>
      <c r="AQ233" s="21"/>
      <c r="AR233" s="21"/>
    </row>
    <row r="234" spans="7:44" x14ac:dyDescent="0.25">
      <c r="G234" s="7" t="str">
        <f>IFERROR(VLOOKUP(F234,'Commune et code insee et postal'!A:D,2,FALSE),"")</f>
        <v/>
      </c>
      <c r="I234" s="9" t="str">
        <f>IFERROR(VLOOKUP(F234,'Commune et code insee et postal'!A:D,4,FALSE),"")</f>
        <v/>
      </c>
      <c r="X234" s="105" t="str">
        <f t="shared" si="15"/>
        <v/>
      </c>
      <c r="Y234" s="104"/>
      <c r="Z234" s="104"/>
      <c r="AA234" s="103" t="str">
        <f t="shared" si="16"/>
        <v/>
      </c>
      <c r="AG234" s="12">
        <f t="shared" si="17"/>
        <v>0</v>
      </c>
      <c r="AN234" s="14">
        <f t="shared" si="18"/>
        <v>0</v>
      </c>
      <c r="AO234" s="21"/>
      <c r="AP234" s="21"/>
      <c r="AQ234" s="21"/>
      <c r="AR234" s="21"/>
    </row>
    <row r="235" spans="7:44" x14ac:dyDescent="0.25">
      <c r="G235" s="7" t="str">
        <f>IFERROR(VLOOKUP(F235,'Commune et code insee et postal'!A:D,2,FALSE),"")</f>
        <v/>
      </c>
      <c r="I235" s="9" t="str">
        <f>IFERROR(VLOOKUP(F235,'Commune et code insee et postal'!A:D,4,FALSE),"")</f>
        <v/>
      </c>
      <c r="X235" s="105" t="str">
        <f t="shared" si="15"/>
        <v/>
      </c>
      <c r="Y235" s="104"/>
      <c r="Z235" s="104"/>
      <c r="AA235" s="103" t="str">
        <f t="shared" si="16"/>
        <v/>
      </c>
      <c r="AG235" s="12">
        <f t="shared" si="17"/>
        <v>0</v>
      </c>
      <c r="AN235" s="14">
        <f t="shared" si="18"/>
        <v>0</v>
      </c>
      <c r="AO235" s="21"/>
      <c r="AP235" s="21"/>
      <c r="AQ235" s="21"/>
      <c r="AR235" s="21"/>
    </row>
    <row r="236" spans="7:44" x14ac:dyDescent="0.25">
      <c r="G236" s="7" t="str">
        <f>IFERROR(VLOOKUP(F236,'Commune et code insee et postal'!A:D,2,FALSE),"")</f>
        <v/>
      </c>
      <c r="I236" s="9" t="str">
        <f>IFERROR(VLOOKUP(F236,'Commune et code insee et postal'!A:D,4,FALSE),"")</f>
        <v/>
      </c>
      <c r="X236" s="105" t="str">
        <f t="shared" si="15"/>
        <v/>
      </c>
      <c r="Y236" s="104"/>
      <c r="Z236" s="104"/>
      <c r="AA236" s="103" t="str">
        <f t="shared" si="16"/>
        <v/>
      </c>
      <c r="AG236" s="12">
        <f t="shared" si="17"/>
        <v>0</v>
      </c>
      <c r="AN236" s="14">
        <f t="shared" si="18"/>
        <v>0</v>
      </c>
      <c r="AO236" s="21"/>
      <c r="AP236" s="21"/>
      <c r="AQ236" s="21"/>
      <c r="AR236" s="21"/>
    </row>
    <row r="237" spans="7:44" x14ac:dyDescent="0.25">
      <c r="G237" s="7" t="str">
        <f>IFERROR(VLOOKUP(F237,'Commune et code insee et postal'!A:D,2,FALSE),"")</f>
        <v/>
      </c>
      <c r="I237" s="9" t="str">
        <f>IFERROR(VLOOKUP(F237,'Commune et code insee et postal'!A:D,4,FALSE),"")</f>
        <v/>
      </c>
      <c r="X237" s="105" t="str">
        <f t="shared" si="15"/>
        <v/>
      </c>
      <c r="Y237" s="104"/>
      <c r="Z237" s="104"/>
      <c r="AA237" s="103" t="str">
        <f t="shared" si="16"/>
        <v/>
      </c>
      <c r="AG237" s="12">
        <f t="shared" si="17"/>
        <v>0</v>
      </c>
      <c r="AN237" s="14">
        <f t="shared" si="18"/>
        <v>0</v>
      </c>
      <c r="AO237" s="21"/>
      <c r="AP237" s="21"/>
      <c r="AQ237" s="21"/>
      <c r="AR237" s="21"/>
    </row>
    <row r="238" spans="7:44" x14ac:dyDescent="0.25">
      <c r="G238" s="7" t="str">
        <f>IFERROR(VLOOKUP(F238,'Commune et code insee et postal'!A:D,2,FALSE),"")</f>
        <v/>
      </c>
      <c r="I238" s="9" t="str">
        <f>IFERROR(VLOOKUP(F238,'Commune et code insee et postal'!A:D,4,FALSE),"")</f>
        <v/>
      </c>
      <c r="X238" s="105" t="str">
        <f t="shared" si="15"/>
        <v/>
      </c>
      <c r="Y238" s="104"/>
      <c r="Z238" s="104"/>
      <c r="AA238" s="103" t="str">
        <f t="shared" si="16"/>
        <v/>
      </c>
      <c r="AG238" s="12">
        <f t="shared" si="17"/>
        <v>0</v>
      </c>
      <c r="AN238" s="14">
        <f t="shared" si="18"/>
        <v>0</v>
      </c>
      <c r="AO238" s="21"/>
      <c r="AP238" s="21"/>
      <c r="AQ238" s="21"/>
      <c r="AR238" s="21"/>
    </row>
    <row r="239" spans="7:44" x14ac:dyDescent="0.25">
      <c r="G239" s="7" t="str">
        <f>IFERROR(VLOOKUP(F239,'Commune et code insee et postal'!A:D,2,FALSE),"")</f>
        <v/>
      </c>
      <c r="I239" s="9" t="str">
        <f>IFERROR(VLOOKUP(F239,'Commune et code insee et postal'!A:D,4,FALSE),"")</f>
        <v/>
      </c>
      <c r="X239" s="105" t="str">
        <f t="shared" si="15"/>
        <v/>
      </c>
      <c r="Y239" s="104"/>
      <c r="Z239" s="104"/>
      <c r="AA239" s="103" t="str">
        <f t="shared" si="16"/>
        <v/>
      </c>
      <c r="AG239" s="12">
        <f t="shared" si="17"/>
        <v>0</v>
      </c>
      <c r="AN239" s="14">
        <f t="shared" si="18"/>
        <v>0</v>
      </c>
      <c r="AO239" s="21"/>
      <c r="AP239" s="21"/>
      <c r="AQ239" s="21"/>
      <c r="AR239" s="21"/>
    </row>
    <row r="240" spans="7:44" x14ac:dyDescent="0.25">
      <c r="G240" s="7" t="str">
        <f>IFERROR(VLOOKUP(F240,'Commune et code insee et postal'!A:D,2,FALSE),"")</f>
        <v/>
      </c>
      <c r="I240" s="9" t="str">
        <f>IFERROR(VLOOKUP(F240,'Commune et code insee et postal'!A:D,4,FALSE),"")</f>
        <v/>
      </c>
      <c r="X240" s="105" t="str">
        <f t="shared" si="15"/>
        <v/>
      </c>
      <c r="Y240" s="104"/>
      <c r="Z240" s="104"/>
      <c r="AA240" s="103" t="str">
        <f t="shared" si="16"/>
        <v/>
      </c>
      <c r="AG240" s="12">
        <f t="shared" si="17"/>
        <v>0</v>
      </c>
      <c r="AN240" s="14">
        <f t="shared" si="18"/>
        <v>0</v>
      </c>
      <c r="AO240" s="21"/>
      <c r="AP240" s="21"/>
      <c r="AQ240" s="21"/>
      <c r="AR240" s="21"/>
    </row>
    <row r="241" spans="7:44" x14ac:dyDescent="0.25">
      <c r="G241" s="7" t="str">
        <f>IFERROR(VLOOKUP(F241,'Commune et code insee et postal'!A:D,2,FALSE),"")</f>
        <v/>
      </c>
      <c r="I241" s="9" t="str">
        <f>IFERROR(VLOOKUP(F241,'Commune et code insee et postal'!A:D,4,FALSE),"")</f>
        <v/>
      </c>
      <c r="X241" s="105" t="str">
        <f t="shared" si="15"/>
        <v/>
      </c>
      <c r="Y241" s="104"/>
      <c r="Z241" s="104"/>
      <c r="AA241" s="103" t="str">
        <f t="shared" si="16"/>
        <v/>
      </c>
      <c r="AG241" s="12">
        <f t="shared" si="17"/>
        <v>0</v>
      </c>
      <c r="AN241" s="14">
        <f t="shared" si="18"/>
        <v>0</v>
      </c>
      <c r="AO241" s="21"/>
      <c r="AP241" s="21"/>
      <c r="AQ241" s="21"/>
      <c r="AR241" s="21"/>
    </row>
    <row r="242" spans="7:44" x14ac:dyDescent="0.25">
      <c r="G242" s="7" t="str">
        <f>IFERROR(VLOOKUP(F242,'Commune et code insee et postal'!A:D,2,FALSE),"")</f>
        <v/>
      </c>
      <c r="I242" s="9" t="str">
        <f>IFERROR(VLOOKUP(F242,'Commune et code insee et postal'!A:D,4,FALSE),"")</f>
        <v/>
      </c>
      <c r="X242" s="105" t="str">
        <f t="shared" si="15"/>
        <v/>
      </c>
      <c r="Y242" s="104"/>
      <c r="Z242" s="104"/>
      <c r="AA242" s="103" t="str">
        <f t="shared" si="16"/>
        <v/>
      </c>
      <c r="AG242" s="12">
        <f t="shared" si="17"/>
        <v>0</v>
      </c>
      <c r="AN242" s="14">
        <f t="shared" si="18"/>
        <v>0</v>
      </c>
      <c r="AO242" s="21"/>
      <c r="AP242" s="21"/>
      <c r="AQ242" s="21"/>
      <c r="AR242" s="21"/>
    </row>
    <row r="243" spans="7:44" x14ac:dyDescent="0.25">
      <c r="G243" s="7" t="str">
        <f>IFERROR(VLOOKUP(F243,'Commune et code insee et postal'!A:D,2,FALSE),"")</f>
        <v/>
      </c>
      <c r="I243" s="9" t="str">
        <f>IFERROR(VLOOKUP(F243,'Commune et code insee et postal'!A:D,4,FALSE),"")</f>
        <v/>
      </c>
      <c r="X243" s="105" t="str">
        <f t="shared" si="15"/>
        <v/>
      </c>
      <c r="Y243" s="104"/>
      <c r="Z243" s="104"/>
      <c r="AA243" s="103" t="str">
        <f t="shared" si="16"/>
        <v/>
      </c>
      <c r="AG243" s="12">
        <f t="shared" si="17"/>
        <v>0</v>
      </c>
      <c r="AN243" s="14">
        <f t="shared" si="18"/>
        <v>0</v>
      </c>
      <c r="AO243" s="21"/>
      <c r="AP243" s="21"/>
      <c r="AQ243" s="21"/>
      <c r="AR243" s="21"/>
    </row>
    <row r="244" spans="7:44" x14ac:dyDescent="0.25">
      <c r="G244" s="7" t="str">
        <f>IFERROR(VLOOKUP(F244,'Commune et code insee et postal'!A:D,2,FALSE),"")</f>
        <v/>
      </c>
      <c r="I244" s="9" t="str">
        <f>IFERROR(VLOOKUP(F244,'Commune et code insee et postal'!A:D,4,FALSE),"")</f>
        <v/>
      </c>
      <c r="X244" s="105" t="str">
        <f t="shared" si="15"/>
        <v/>
      </c>
      <c r="Y244" s="104"/>
      <c r="Z244" s="104"/>
      <c r="AA244" s="103" t="str">
        <f t="shared" si="16"/>
        <v/>
      </c>
      <c r="AG244" s="12">
        <f t="shared" si="17"/>
        <v>0</v>
      </c>
      <c r="AN244" s="14">
        <f t="shared" si="18"/>
        <v>0</v>
      </c>
      <c r="AO244" s="21"/>
      <c r="AP244" s="21"/>
      <c r="AQ244" s="21"/>
      <c r="AR244" s="21"/>
    </row>
    <row r="245" spans="7:44" x14ac:dyDescent="0.25">
      <c r="G245" s="7" t="str">
        <f>IFERROR(VLOOKUP(F245,'Commune et code insee et postal'!A:D,2,FALSE),"")</f>
        <v/>
      </c>
      <c r="I245" s="9" t="str">
        <f>IFERROR(VLOOKUP(F245,'Commune et code insee et postal'!A:D,4,FALSE),"")</f>
        <v/>
      </c>
      <c r="X245" s="105" t="str">
        <f t="shared" ref="X245:X308" si="19">LEFT(Y245,2)</f>
        <v/>
      </c>
      <c r="Y245" s="104"/>
      <c r="Z245" s="104"/>
      <c r="AA245" s="103" t="str">
        <f t="shared" si="16"/>
        <v/>
      </c>
      <c r="AG245" s="12">
        <f t="shared" si="17"/>
        <v>0</v>
      </c>
      <c r="AN245" s="14">
        <f t="shared" si="18"/>
        <v>0</v>
      </c>
      <c r="AO245" s="21"/>
      <c r="AP245" s="21"/>
      <c r="AQ245" s="21"/>
      <c r="AR245" s="21"/>
    </row>
    <row r="246" spans="7:44" x14ac:dyDescent="0.25">
      <c r="G246" s="7" t="str">
        <f>IFERROR(VLOOKUP(F246,'Commune et code insee et postal'!A:D,2,FALSE),"")</f>
        <v/>
      </c>
      <c r="I246" s="9" t="str">
        <f>IFERROR(VLOOKUP(F246,'Commune et code insee et postal'!A:D,4,FALSE),"")</f>
        <v/>
      </c>
      <c r="X246" s="105" t="str">
        <f t="shared" si="19"/>
        <v/>
      </c>
      <c r="Y246" s="104"/>
      <c r="Z246" s="104"/>
      <c r="AA246" s="103" t="str">
        <f t="shared" si="16"/>
        <v/>
      </c>
      <c r="AG246" s="12">
        <f t="shared" si="17"/>
        <v>0</v>
      </c>
      <c r="AN246" s="14">
        <f t="shared" si="18"/>
        <v>0</v>
      </c>
      <c r="AO246" s="21"/>
      <c r="AP246" s="21"/>
      <c r="AQ246" s="21"/>
      <c r="AR246" s="21"/>
    </row>
    <row r="247" spans="7:44" x14ac:dyDescent="0.25">
      <c r="G247" s="7" t="str">
        <f>IFERROR(VLOOKUP(F247,'Commune et code insee et postal'!A:D,2,FALSE),"")</f>
        <v/>
      </c>
      <c r="I247" s="9" t="str">
        <f>IFERROR(VLOOKUP(F247,'Commune et code insee et postal'!A:D,4,FALSE),"")</f>
        <v/>
      </c>
      <c r="X247" s="105" t="str">
        <f t="shared" si="19"/>
        <v/>
      </c>
      <c r="Y247" s="104"/>
      <c r="Z247" s="104"/>
      <c r="AA247" s="103" t="str">
        <f t="shared" si="16"/>
        <v/>
      </c>
      <c r="AG247" s="12">
        <f t="shared" si="17"/>
        <v>0</v>
      </c>
      <c r="AN247" s="14">
        <f t="shared" si="18"/>
        <v>0</v>
      </c>
      <c r="AO247" s="21"/>
      <c r="AP247" s="21"/>
      <c r="AQ247" s="21"/>
      <c r="AR247" s="21"/>
    </row>
    <row r="248" spans="7:44" x14ac:dyDescent="0.25">
      <c r="G248" s="7" t="str">
        <f>IFERROR(VLOOKUP(F248,'Commune et code insee et postal'!A:D,2,FALSE),"")</f>
        <v/>
      </c>
      <c r="I248" s="9" t="str">
        <f>IFERROR(VLOOKUP(F248,'Commune et code insee et postal'!A:D,4,FALSE),"")</f>
        <v/>
      </c>
      <c r="X248" s="105" t="str">
        <f t="shared" si="19"/>
        <v/>
      </c>
      <c r="Y248" s="104"/>
      <c r="Z248" s="104"/>
      <c r="AA248" s="103" t="str">
        <f t="shared" si="16"/>
        <v/>
      </c>
      <c r="AG248" s="12">
        <f t="shared" si="17"/>
        <v>0</v>
      </c>
      <c r="AN248" s="14">
        <f t="shared" si="18"/>
        <v>0</v>
      </c>
      <c r="AO248" s="21"/>
      <c r="AP248" s="21"/>
      <c r="AQ248" s="21"/>
      <c r="AR248" s="21"/>
    </row>
    <row r="249" spans="7:44" x14ac:dyDescent="0.25">
      <c r="G249" s="7" t="str">
        <f>IFERROR(VLOOKUP(F249,'Commune et code insee et postal'!A:D,2,FALSE),"")</f>
        <v/>
      </c>
      <c r="I249" s="9" t="str">
        <f>IFERROR(VLOOKUP(F249,'Commune et code insee et postal'!A:D,4,FALSE),"")</f>
        <v/>
      </c>
      <c r="X249" s="105" t="str">
        <f t="shared" si="19"/>
        <v/>
      </c>
      <c r="Y249" s="104"/>
      <c r="Z249" s="104"/>
      <c r="AA249" s="103" t="str">
        <f t="shared" si="16"/>
        <v/>
      </c>
      <c r="AG249" s="12">
        <f t="shared" si="17"/>
        <v>0</v>
      </c>
      <c r="AN249" s="14">
        <f t="shared" si="18"/>
        <v>0</v>
      </c>
      <c r="AO249" s="21"/>
      <c r="AP249" s="21"/>
      <c r="AQ249" s="21"/>
      <c r="AR249" s="21"/>
    </row>
    <row r="250" spans="7:44" x14ac:dyDescent="0.25">
      <c r="G250" s="7" t="str">
        <f>IFERROR(VLOOKUP(F250,'Commune et code insee et postal'!A:D,2,FALSE),"")</f>
        <v/>
      </c>
      <c r="I250" s="9" t="str">
        <f>IFERROR(VLOOKUP(F250,'Commune et code insee et postal'!A:D,4,FALSE),"")</f>
        <v/>
      </c>
      <c r="X250" s="105" t="str">
        <f t="shared" si="19"/>
        <v/>
      </c>
      <c r="Y250" s="104"/>
      <c r="Z250" s="104"/>
      <c r="AA250" s="103" t="str">
        <f t="shared" si="16"/>
        <v/>
      </c>
      <c r="AG250" s="12">
        <f t="shared" si="17"/>
        <v>0</v>
      </c>
      <c r="AN250" s="14">
        <f t="shared" si="18"/>
        <v>0</v>
      </c>
      <c r="AO250" s="21"/>
      <c r="AP250" s="21"/>
      <c r="AQ250" s="21"/>
      <c r="AR250" s="21"/>
    </row>
    <row r="251" spans="7:44" x14ac:dyDescent="0.25">
      <c r="G251" s="7" t="str">
        <f>IFERROR(VLOOKUP(F251,'Commune et code insee et postal'!A:D,2,FALSE),"")</f>
        <v/>
      </c>
      <c r="I251" s="9" t="str">
        <f>IFERROR(VLOOKUP(F251,'Commune et code insee et postal'!A:D,4,FALSE),"")</f>
        <v/>
      </c>
      <c r="X251" s="105" t="str">
        <f t="shared" si="19"/>
        <v/>
      </c>
      <c r="Y251" s="104"/>
      <c r="Z251" s="104"/>
      <c r="AA251" s="103" t="str">
        <f t="shared" si="16"/>
        <v/>
      </c>
      <c r="AG251" s="12">
        <f t="shared" si="17"/>
        <v>0</v>
      </c>
      <c r="AN251" s="14">
        <f t="shared" si="18"/>
        <v>0</v>
      </c>
      <c r="AO251" s="21"/>
      <c r="AP251" s="21"/>
      <c r="AQ251" s="21"/>
      <c r="AR251" s="21"/>
    </row>
    <row r="252" spans="7:44" x14ac:dyDescent="0.25">
      <c r="G252" s="7" t="str">
        <f>IFERROR(VLOOKUP(F252,'Commune et code insee et postal'!A:D,2,FALSE),"")</f>
        <v/>
      </c>
      <c r="I252" s="9" t="str">
        <f>IFERROR(VLOOKUP(F252,'Commune et code insee et postal'!A:D,4,FALSE),"")</f>
        <v/>
      </c>
      <c r="X252" s="105" t="str">
        <f t="shared" si="19"/>
        <v/>
      </c>
      <c r="Y252" s="104"/>
      <c r="Z252" s="104"/>
      <c r="AA252" s="103" t="str">
        <f t="shared" si="16"/>
        <v/>
      </c>
      <c r="AG252" s="12">
        <f t="shared" si="17"/>
        <v>0</v>
      </c>
      <c r="AN252" s="14">
        <f t="shared" si="18"/>
        <v>0</v>
      </c>
      <c r="AO252" s="21"/>
      <c r="AP252" s="21"/>
      <c r="AQ252" s="21"/>
      <c r="AR252" s="21"/>
    </row>
    <row r="253" spans="7:44" x14ac:dyDescent="0.25">
      <c r="G253" s="7" t="str">
        <f>IFERROR(VLOOKUP(F253,'Commune et code insee et postal'!A:D,2,FALSE),"")</f>
        <v/>
      </c>
      <c r="I253" s="9" t="str">
        <f>IFERROR(VLOOKUP(F253,'Commune et code insee et postal'!A:D,4,FALSE),"")</f>
        <v/>
      </c>
      <c r="X253" s="105" t="str">
        <f t="shared" si="19"/>
        <v/>
      </c>
      <c r="Y253" s="104"/>
      <c r="Z253" s="104"/>
      <c r="AA253" s="103" t="str">
        <f t="shared" si="16"/>
        <v/>
      </c>
      <c r="AG253" s="12">
        <f t="shared" si="17"/>
        <v>0</v>
      </c>
      <c r="AN253" s="14">
        <f t="shared" si="18"/>
        <v>0</v>
      </c>
      <c r="AO253" s="21"/>
      <c r="AP253" s="21"/>
      <c r="AQ253" s="21"/>
      <c r="AR253" s="21"/>
    </row>
    <row r="254" spans="7:44" x14ac:dyDescent="0.25">
      <c r="G254" s="7" t="str">
        <f>IFERROR(VLOOKUP(F254,'Commune et code insee et postal'!A:D,2,FALSE),"")</f>
        <v/>
      </c>
      <c r="I254" s="9" t="str">
        <f>IFERROR(VLOOKUP(F254,'Commune et code insee et postal'!A:D,4,FALSE),"")</f>
        <v/>
      </c>
      <c r="X254" s="105" t="str">
        <f t="shared" si="19"/>
        <v/>
      </c>
      <c r="Y254" s="104"/>
      <c r="Z254" s="104"/>
      <c r="AA254" s="103" t="str">
        <f t="shared" si="16"/>
        <v/>
      </c>
      <c r="AG254" s="12">
        <f t="shared" si="17"/>
        <v>0</v>
      </c>
      <c r="AN254" s="14">
        <f t="shared" si="18"/>
        <v>0</v>
      </c>
      <c r="AO254" s="21"/>
      <c r="AP254" s="21"/>
      <c r="AQ254" s="21"/>
      <c r="AR254" s="21"/>
    </row>
    <row r="255" spans="7:44" x14ac:dyDescent="0.25">
      <c r="G255" s="7" t="str">
        <f>IFERROR(VLOOKUP(F255,'Commune et code insee et postal'!A:D,2,FALSE),"")</f>
        <v/>
      </c>
      <c r="I255" s="9" t="str">
        <f>IFERROR(VLOOKUP(F255,'Commune et code insee et postal'!A:D,4,FALSE),"")</f>
        <v/>
      </c>
      <c r="X255" s="105" t="str">
        <f t="shared" si="19"/>
        <v/>
      </c>
      <c r="Y255" s="104"/>
      <c r="Z255" s="104"/>
      <c r="AA255" s="103" t="str">
        <f t="shared" si="16"/>
        <v/>
      </c>
      <c r="AG255" s="12">
        <f t="shared" si="17"/>
        <v>0</v>
      </c>
      <c r="AN255" s="14">
        <f t="shared" si="18"/>
        <v>0</v>
      </c>
    </row>
    <row r="256" spans="7:44" x14ac:dyDescent="0.25">
      <c r="G256" s="7" t="str">
        <f>IFERROR(VLOOKUP(F256,'Commune et code insee et postal'!A:D,2,FALSE),"")</f>
        <v/>
      </c>
      <c r="I256" s="9" t="str">
        <f>IFERROR(VLOOKUP(F256,'Commune et code insee et postal'!A:D,4,FALSE),"")</f>
        <v/>
      </c>
      <c r="X256" s="105" t="str">
        <f t="shared" si="19"/>
        <v/>
      </c>
      <c r="Y256" s="104"/>
      <c r="Z256" s="104"/>
      <c r="AA256" s="103" t="str">
        <f t="shared" si="16"/>
        <v/>
      </c>
      <c r="AG256" s="12">
        <f t="shared" si="17"/>
        <v>0</v>
      </c>
      <c r="AN256" s="14">
        <f t="shared" si="18"/>
        <v>0</v>
      </c>
    </row>
    <row r="257" spans="7:40" x14ac:dyDescent="0.25">
      <c r="G257" s="7" t="str">
        <f>IFERROR(VLOOKUP(F257,'Commune et code insee et postal'!A:D,2,FALSE),"")</f>
        <v/>
      </c>
      <c r="I257" s="9" t="str">
        <f>IFERROR(VLOOKUP(F257,'Commune et code insee et postal'!A:D,4,FALSE),"")</f>
        <v/>
      </c>
      <c r="X257" s="105" t="str">
        <f t="shared" si="19"/>
        <v/>
      </c>
      <c r="Y257" s="104"/>
      <c r="Z257" s="104"/>
      <c r="AA257" s="103" t="str">
        <f t="shared" si="16"/>
        <v/>
      </c>
      <c r="AG257" s="12">
        <f t="shared" si="17"/>
        <v>0</v>
      </c>
      <c r="AN257" s="14">
        <f t="shared" si="18"/>
        <v>0</v>
      </c>
    </row>
    <row r="258" spans="7:40" x14ac:dyDescent="0.25">
      <c r="G258" s="7" t="str">
        <f>IFERROR(VLOOKUP(F258,'Commune et code insee et postal'!A:D,2,FALSE),"")</f>
        <v/>
      </c>
      <c r="I258" s="9" t="str">
        <f>IFERROR(VLOOKUP(F258,'Commune et code insee et postal'!A:D,4,FALSE),"")</f>
        <v/>
      </c>
      <c r="X258" s="105" t="str">
        <f t="shared" si="19"/>
        <v/>
      </c>
      <c r="Y258" s="104"/>
      <c r="Z258" s="104"/>
      <c r="AA258" s="103" t="str">
        <f t="shared" si="16"/>
        <v/>
      </c>
      <c r="AG258" s="12">
        <f t="shared" si="17"/>
        <v>0</v>
      </c>
      <c r="AN258" s="14">
        <f t="shared" si="18"/>
        <v>0</v>
      </c>
    </row>
    <row r="259" spans="7:40" x14ac:dyDescent="0.25">
      <c r="G259" s="7" t="str">
        <f>IFERROR(VLOOKUP(F259,'Commune et code insee et postal'!A:D,2,FALSE),"")</f>
        <v/>
      </c>
      <c r="I259" s="9" t="str">
        <f>IFERROR(VLOOKUP(F259,'Commune et code insee et postal'!A:D,4,FALSE),"")</f>
        <v/>
      </c>
      <c r="X259" s="105" t="str">
        <f t="shared" si="19"/>
        <v/>
      </c>
      <c r="Y259" s="104"/>
      <c r="Z259" s="104"/>
      <c r="AA259" s="103" t="str">
        <f t="shared" si="16"/>
        <v/>
      </c>
      <c r="AG259" s="12">
        <f t="shared" si="17"/>
        <v>0</v>
      </c>
      <c r="AN259" s="14">
        <f t="shared" si="18"/>
        <v>0</v>
      </c>
    </row>
    <row r="260" spans="7:40" x14ac:dyDescent="0.25">
      <c r="G260" s="7" t="str">
        <f>IFERROR(VLOOKUP(F260,'Commune et code insee et postal'!A:D,2,FALSE),"")</f>
        <v/>
      </c>
      <c r="I260" s="9" t="str">
        <f>IFERROR(VLOOKUP(F260,'Commune et code insee et postal'!A:D,4,FALSE),"")</f>
        <v/>
      </c>
      <c r="X260" s="105" t="str">
        <f t="shared" si="19"/>
        <v/>
      </c>
      <c r="Y260" s="104"/>
      <c r="Z260" s="104"/>
      <c r="AA260" s="103" t="str">
        <f t="shared" ref="AA260:AA323" si="20">IF(ISBLANK(X260),IF(ISBLANK(Y260),Z260,Y260),X260)</f>
        <v/>
      </c>
      <c r="AG260" s="12">
        <f t="shared" si="17"/>
        <v>0</v>
      </c>
      <c r="AN260" s="14">
        <f t="shared" si="18"/>
        <v>0</v>
      </c>
    </row>
    <row r="261" spans="7:40" x14ac:dyDescent="0.25">
      <c r="G261" s="7" t="str">
        <f>IFERROR(VLOOKUP(F261,'Commune et code insee et postal'!A:D,2,FALSE),"")</f>
        <v/>
      </c>
      <c r="I261" s="9" t="str">
        <f>IFERROR(VLOOKUP(F261,'Commune et code insee et postal'!A:D,4,FALSE),"")</f>
        <v/>
      </c>
      <c r="X261" s="105" t="str">
        <f t="shared" si="19"/>
        <v/>
      </c>
      <c r="Y261" s="104"/>
      <c r="Z261" s="104"/>
      <c r="AA261" s="103" t="str">
        <f t="shared" si="20"/>
        <v/>
      </c>
      <c r="AG261" s="12">
        <f t="shared" ref="AG261:AG279" si="21">SUM(AD261:AF261)</f>
        <v>0</v>
      </c>
      <c r="AN261" s="14">
        <f t="shared" ref="AN261:AN279" si="22">SUM(AJ261,AL261,AM261)</f>
        <v>0</v>
      </c>
    </row>
    <row r="262" spans="7:40" x14ac:dyDescent="0.25">
      <c r="G262" s="7" t="str">
        <f>IFERROR(VLOOKUP(F262,'Commune et code insee et postal'!A:D,2,FALSE),"")</f>
        <v/>
      </c>
      <c r="I262" s="9" t="str">
        <f>IFERROR(VLOOKUP(F262,'Commune et code insee et postal'!A:D,4,FALSE),"")</f>
        <v/>
      </c>
      <c r="X262" s="105" t="str">
        <f t="shared" si="19"/>
        <v/>
      </c>
      <c r="Y262" s="104"/>
      <c r="Z262" s="104"/>
      <c r="AA262" s="103" t="str">
        <f t="shared" si="20"/>
        <v/>
      </c>
      <c r="AG262" s="12">
        <f t="shared" si="21"/>
        <v>0</v>
      </c>
      <c r="AN262" s="14">
        <f t="shared" si="22"/>
        <v>0</v>
      </c>
    </row>
    <row r="263" spans="7:40" x14ac:dyDescent="0.25">
      <c r="G263" s="7" t="str">
        <f>IFERROR(VLOOKUP(F263,'Commune et code insee et postal'!A:D,2,FALSE),"")</f>
        <v/>
      </c>
      <c r="I263" s="9" t="str">
        <f>IFERROR(VLOOKUP(F263,'Commune et code insee et postal'!A:D,4,FALSE),"")</f>
        <v/>
      </c>
      <c r="X263" s="105" t="str">
        <f t="shared" si="19"/>
        <v/>
      </c>
      <c r="Y263" s="104"/>
      <c r="Z263" s="104"/>
      <c r="AA263" s="103" t="str">
        <f t="shared" si="20"/>
        <v/>
      </c>
      <c r="AG263" s="12">
        <f t="shared" si="21"/>
        <v>0</v>
      </c>
      <c r="AN263" s="14">
        <f t="shared" si="22"/>
        <v>0</v>
      </c>
    </row>
    <row r="264" spans="7:40" x14ac:dyDescent="0.25">
      <c r="G264" s="7" t="str">
        <f>IFERROR(VLOOKUP(F264,'Commune et code insee et postal'!A:D,2,FALSE),"")</f>
        <v/>
      </c>
      <c r="I264" s="9" t="str">
        <f>IFERROR(VLOOKUP(F264,'Commune et code insee et postal'!A:D,4,FALSE),"")</f>
        <v/>
      </c>
      <c r="X264" s="105" t="str">
        <f t="shared" si="19"/>
        <v/>
      </c>
      <c r="Y264" s="104"/>
      <c r="Z264" s="104"/>
      <c r="AA264" s="103" t="str">
        <f t="shared" si="20"/>
        <v/>
      </c>
      <c r="AG264" s="12">
        <f t="shared" si="21"/>
        <v>0</v>
      </c>
      <c r="AN264" s="14">
        <f t="shared" si="22"/>
        <v>0</v>
      </c>
    </row>
    <row r="265" spans="7:40" x14ac:dyDescent="0.25">
      <c r="G265" s="7" t="str">
        <f>IFERROR(VLOOKUP(F265,'Commune et code insee et postal'!A:D,2,FALSE),"")</f>
        <v/>
      </c>
      <c r="I265" s="9" t="str">
        <f>IFERROR(VLOOKUP(F265,'Commune et code insee et postal'!A:D,4,FALSE),"")</f>
        <v/>
      </c>
      <c r="X265" s="105" t="str">
        <f t="shared" si="19"/>
        <v/>
      </c>
      <c r="Y265" s="104"/>
      <c r="Z265" s="104"/>
      <c r="AA265" s="103" t="str">
        <f t="shared" si="20"/>
        <v/>
      </c>
      <c r="AG265" s="12">
        <f t="shared" si="21"/>
        <v>0</v>
      </c>
      <c r="AN265" s="14">
        <f t="shared" si="22"/>
        <v>0</v>
      </c>
    </row>
    <row r="266" spans="7:40" x14ac:dyDescent="0.25">
      <c r="G266" s="7" t="str">
        <f>IFERROR(VLOOKUP(F266,'Commune et code insee et postal'!A:D,2,FALSE),"")</f>
        <v/>
      </c>
      <c r="I266" s="9" t="str">
        <f>IFERROR(VLOOKUP(F266,'Commune et code insee et postal'!A:D,4,FALSE),"")</f>
        <v/>
      </c>
      <c r="X266" s="105" t="str">
        <f t="shared" si="19"/>
        <v/>
      </c>
      <c r="Y266" s="104"/>
      <c r="Z266" s="104"/>
      <c r="AA266" s="103" t="str">
        <f t="shared" si="20"/>
        <v/>
      </c>
      <c r="AG266" s="12">
        <f t="shared" si="21"/>
        <v>0</v>
      </c>
      <c r="AN266" s="14">
        <f t="shared" si="22"/>
        <v>0</v>
      </c>
    </row>
    <row r="267" spans="7:40" x14ac:dyDescent="0.25">
      <c r="G267" s="7" t="str">
        <f>IFERROR(VLOOKUP(F267,'Commune et code insee et postal'!A:D,2,FALSE),"")</f>
        <v/>
      </c>
      <c r="I267" s="9" t="str">
        <f>IFERROR(VLOOKUP(F267,'Commune et code insee et postal'!A:D,4,FALSE),"")</f>
        <v/>
      </c>
      <c r="X267" s="105" t="str">
        <f t="shared" si="19"/>
        <v/>
      </c>
      <c r="Y267" s="104"/>
      <c r="Z267" s="104"/>
      <c r="AA267" s="103" t="str">
        <f t="shared" si="20"/>
        <v/>
      </c>
      <c r="AG267" s="12">
        <f t="shared" si="21"/>
        <v>0</v>
      </c>
      <c r="AN267" s="14">
        <f t="shared" si="22"/>
        <v>0</v>
      </c>
    </row>
    <row r="268" spans="7:40" x14ac:dyDescent="0.25">
      <c r="G268" s="7" t="str">
        <f>IFERROR(VLOOKUP(F268,'Commune et code insee et postal'!A:D,2,FALSE),"")</f>
        <v/>
      </c>
      <c r="I268" s="9" t="str">
        <f>IFERROR(VLOOKUP(F268,'Commune et code insee et postal'!A:D,4,FALSE),"")</f>
        <v/>
      </c>
      <c r="X268" s="105" t="str">
        <f t="shared" si="19"/>
        <v/>
      </c>
      <c r="Y268" s="104"/>
      <c r="Z268" s="104"/>
      <c r="AA268" s="103" t="str">
        <f t="shared" si="20"/>
        <v/>
      </c>
      <c r="AG268" s="12">
        <f t="shared" si="21"/>
        <v>0</v>
      </c>
      <c r="AN268" s="14">
        <f t="shared" si="22"/>
        <v>0</v>
      </c>
    </row>
    <row r="269" spans="7:40" x14ac:dyDescent="0.25">
      <c r="G269" s="7" t="str">
        <f>IFERROR(VLOOKUP(F269,'Commune et code insee et postal'!A:D,2,FALSE),"")</f>
        <v/>
      </c>
      <c r="I269" s="9" t="str">
        <f>IFERROR(VLOOKUP(F269,'Commune et code insee et postal'!A:D,4,FALSE),"")</f>
        <v/>
      </c>
      <c r="X269" s="105" t="str">
        <f t="shared" si="19"/>
        <v/>
      </c>
      <c r="Y269" s="104"/>
      <c r="Z269" s="104"/>
      <c r="AA269" s="103" t="str">
        <f t="shared" si="20"/>
        <v/>
      </c>
      <c r="AG269" s="12">
        <f t="shared" si="21"/>
        <v>0</v>
      </c>
      <c r="AN269" s="14">
        <f t="shared" si="22"/>
        <v>0</v>
      </c>
    </row>
    <row r="270" spans="7:40" x14ac:dyDescent="0.25">
      <c r="G270" s="7" t="str">
        <f>IFERROR(VLOOKUP(F270,'Commune et code insee et postal'!A:D,2,FALSE),"")</f>
        <v/>
      </c>
      <c r="I270" s="9" t="str">
        <f>IFERROR(VLOOKUP(F270,'Commune et code insee et postal'!A:D,4,FALSE),"")</f>
        <v/>
      </c>
      <c r="X270" s="105" t="str">
        <f t="shared" si="19"/>
        <v/>
      </c>
      <c r="Y270" s="104"/>
      <c r="Z270" s="104"/>
      <c r="AA270" s="103" t="str">
        <f t="shared" si="20"/>
        <v/>
      </c>
      <c r="AG270" s="12">
        <f t="shared" si="21"/>
        <v>0</v>
      </c>
      <c r="AN270" s="14">
        <f t="shared" si="22"/>
        <v>0</v>
      </c>
    </row>
    <row r="271" spans="7:40" x14ac:dyDescent="0.25">
      <c r="G271" s="7" t="str">
        <f>IFERROR(VLOOKUP(F271,'Commune et code insee et postal'!A:D,2,FALSE),"")</f>
        <v/>
      </c>
      <c r="I271" s="9" t="str">
        <f>IFERROR(VLOOKUP(F271,'Commune et code insee et postal'!A:D,4,FALSE),"")</f>
        <v/>
      </c>
      <c r="X271" s="105" t="str">
        <f t="shared" si="19"/>
        <v/>
      </c>
      <c r="Y271" s="104"/>
      <c r="Z271" s="104"/>
      <c r="AA271" s="103" t="str">
        <f t="shared" si="20"/>
        <v/>
      </c>
      <c r="AG271" s="12">
        <f t="shared" si="21"/>
        <v>0</v>
      </c>
      <c r="AN271" s="14">
        <f t="shared" si="22"/>
        <v>0</v>
      </c>
    </row>
    <row r="272" spans="7:40" x14ac:dyDescent="0.25">
      <c r="G272" s="7" t="str">
        <f>IFERROR(VLOOKUP(F272,'Commune et code insee et postal'!A:D,2,FALSE),"")</f>
        <v/>
      </c>
      <c r="I272" s="9" t="str">
        <f>IFERROR(VLOOKUP(F272,'Commune et code insee et postal'!A:D,4,FALSE),"")</f>
        <v/>
      </c>
      <c r="X272" s="105" t="str">
        <f t="shared" si="19"/>
        <v/>
      </c>
      <c r="Y272" s="104"/>
      <c r="Z272" s="104"/>
      <c r="AA272" s="103" t="str">
        <f t="shared" si="20"/>
        <v/>
      </c>
      <c r="AG272" s="12">
        <f t="shared" si="21"/>
        <v>0</v>
      </c>
      <c r="AN272" s="14">
        <f t="shared" si="22"/>
        <v>0</v>
      </c>
    </row>
    <row r="273" spans="7:40" x14ac:dyDescent="0.25">
      <c r="G273" s="7" t="str">
        <f>IFERROR(VLOOKUP(F273,'Commune et code insee et postal'!A:D,2,FALSE),"")</f>
        <v/>
      </c>
      <c r="I273" s="9" t="str">
        <f>IFERROR(VLOOKUP(F273,'Commune et code insee et postal'!A:D,4,FALSE),"")</f>
        <v/>
      </c>
      <c r="X273" s="105" t="str">
        <f t="shared" si="19"/>
        <v/>
      </c>
      <c r="Y273" s="104"/>
      <c r="Z273" s="104"/>
      <c r="AA273" s="103" t="str">
        <f t="shared" si="20"/>
        <v/>
      </c>
      <c r="AG273" s="12">
        <f t="shared" si="21"/>
        <v>0</v>
      </c>
      <c r="AN273" s="14">
        <f t="shared" si="22"/>
        <v>0</v>
      </c>
    </row>
    <row r="274" spans="7:40" x14ac:dyDescent="0.25">
      <c r="G274" s="7" t="str">
        <f>IFERROR(VLOOKUP(F274,'Commune et code insee et postal'!A:D,2,FALSE),"")</f>
        <v/>
      </c>
      <c r="I274" s="9" t="str">
        <f>IFERROR(VLOOKUP(F274,'Commune et code insee et postal'!A:D,4,FALSE),"")</f>
        <v/>
      </c>
      <c r="X274" s="105" t="str">
        <f t="shared" si="19"/>
        <v/>
      </c>
      <c r="Y274" s="104"/>
      <c r="Z274" s="104"/>
      <c r="AA274" s="103" t="str">
        <f t="shared" si="20"/>
        <v/>
      </c>
      <c r="AG274" s="12">
        <f t="shared" si="21"/>
        <v>0</v>
      </c>
      <c r="AN274" s="14">
        <f t="shared" si="22"/>
        <v>0</v>
      </c>
    </row>
    <row r="275" spans="7:40" x14ac:dyDescent="0.25">
      <c r="G275" s="7" t="str">
        <f>IFERROR(VLOOKUP(F275,'Commune et code insee et postal'!A:D,2,FALSE),"")</f>
        <v/>
      </c>
      <c r="I275" s="9" t="str">
        <f>IFERROR(VLOOKUP(F275,'Commune et code insee et postal'!A:D,4,FALSE),"")</f>
        <v/>
      </c>
      <c r="X275" s="105" t="str">
        <f t="shared" si="19"/>
        <v/>
      </c>
      <c r="Y275" s="104"/>
      <c r="Z275" s="104"/>
      <c r="AA275" s="103" t="str">
        <f t="shared" si="20"/>
        <v/>
      </c>
      <c r="AG275" s="12">
        <f t="shared" si="21"/>
        <v>0</v>
      </c>
      <c r="AN275" s="14">
        <f t="shared" si="22"/>
        <v>0</v>
      </c>
    </row>
    <row r="276" spans="7:40" x14ac:dyDescent="0.25">
      <c r="G276" s="7" t="str">
        <f>IFERROR(VLOOKUP(F276,'Commune et code insee et postal'!A:D,2,FALSE),"")</f>
        <v/>
      </c>
      <c r="I276" s="9" t="str">
        <f>IFERROR(VLOOKUP(F276,'Commune et code insee et postal'!A:D,4,FALSE),"")</f>
        <v/>
      </c>
      <c r="X276" s="105" t="str">
        <f t="shared" si="19"/>
        <v/>
      </c>
      <c r="Y276" s="104"/>
      <c r="Z276" s="104"/>
      <c r="AA276" s="103" t="str">
        <f t="shared" si="20"/>
        <v/>
      </c>
      <c r="AG276" s="12">
        <f t="shared" si="21"/>
        <v>0</v>
      </c>
      <c r="AN276" s="14">
        <f t="shared" si="22"/>
        <v>0</v>
      </c>
    </row>
    <row r="277" spans="7:40" x14ac:dyDescent="0.25">
      <c r="G277" s="7" t="str">
        <f>IFERROR(VLOOKUP(F277,'Commune et code insee et postal'!A:D,2,FALSE),"")</f>
        <v/>
      </c>
      <c r="I277" s="9" t="str">
        <f>IFERROR(VLOOKUP(F277,'Commune et code insee et postal'!A:D,4,FALSE),"")</f>
        <v/>
      </c>
      <c r="X277" s="105" t="str">
        <f t="shared" si="19"/>
        <v/>
      </c>
      <c r="Y277" s="104"/>
      <c r="Z277" s="104"/>
      <c r="AA277" s="103" t="str">
        <f t="shared" si="20"/>
        <v/>
      </c>
      <c r="AG277" s="12">
        <f t="shared" si="21"/>
        <v>0</v>
      </c>
      <c r="AN277" s="14">
        <f t="shared" si="22"/>
        <v>0</v>
      </c>
    </row>
    <row r="278" spans="7:40" x14ac:dyDescent="0.25">
      <c r="G278" s="7" t="str">
        <f>IFERROR(VLOOKUP(F278,'Commune et code insee et postal'!A:D,2,FALSE),"")</f>
        <v/>
      </c>
      <c r="I278" s="9" t="str">
        <f>IFERROR(VLOOKUP(F278,'Commune et code insee et postal'!A:D,4,FALSE),"")</f>
        <v/>
      </c>
      <c r="X278" s="105" t="str">
        <f t="shared" si="19"/>
        <v/>
      </c>
      <c r="Y278" s="104"/>
      <c r="Z278" s="104"/>
      <c r="AA278" s="103" t="str">
        <f t="shared" si="20"/>
        <v/>
      </c>
      <c r="AG278" s="12">
        <f t="shared" si="21"/>
        <v>0</v>
      </c>
      <c r="AN278" s="14">
        <f t="shared" si="22"/>
        <v>0</v>
      </c>
    </row>
    <row r="279" spans="7:40" x14ac:dyDescent="0.25">
      <c r="G279" s="7" t="str">
        <f>IFERROR(VLOOKUP(F279,'Commune et code insee et postal'!A:D,2,FALSE),"")</f>
        <v/>
      </c>
      <c r="I279" s="9" t="str">
        <f>IFERROR(VLOOKUP(F279,'Commune et code insee et postal'!A:D,4,FALSE),"")</f>
        <v/>
      </c>
      <c r="X279" s="105" t="str">
        <f t="shared" si="19"/>
        <v/>
      </c>
      <c r="Y279" s="104"/>
      <c r="Z279" s="104"/>
      <c r="AA279" s="103" t="str">
        <f t="shared" si="20"/>
        <v/>
      </c>
      <c r="AG279" s="12">
        <f t="shared" si="21"/>
        <v>0</v>
      </c>
      <c r="AN279" s="14">
        <f t="shared" si="22"/>
        <v>0</v>
      </c>
    </row>
    <row r="280" spans="7:40" x14ac:dyDescent="0.25">
      <c r="G280" s="7" t="str">
        <f>IFERROR(VLOOKUP(F280,'Commune et code insee et postal'!A:D,2,FALSE),"")</f>
        <v/>
      </c>
      <c r="I280" s="9" t="str">
        <f>IFERROR(VLOOKUP(F280,'Commune et code insee et postal'!A:D,4,FALSE),"")</f>
        <v/>
      </c>
      <c r="X280" s="105" t="str">
        <f t="shared" si="19"/>
        <v/>
      </c>
      <c r="Y280" s="104"/>
      <c r="Z280" s="104"/>
      <c r="AA280" s="103" t="str">
        <f t="shared" si="20"/>
        <v/>
      </c>
    </row>
    <row r="281" spans="7:40" x14ac:dyDescent="0.25">
      <c r="G281" s="7" t="str">
        <f>IFERROR(VLOOKUP(F281,'Commune et code insee et postal'!A:D,2,FALSE),"")</f>
        <v/>
      </c>
      <c r="I281" s="9" t="str">
        <f>IFERROR(VLOOKUP(F281,'Commune et code insee et postal'!A:D,4,FALSE),"")</f>
        <v/>
      </c>
      <c r="X281" s="105" t="str">
        <f t="shared" si="19"/>
        <v/>
      </c>
      <c r="Y281" s="104"/>
      <c r="Z281" s="104"/>
      <c r="AA281" s="103" t="str">
        <f t="shared" si="20"/>
        <v/>
      </c>
    </row>
    <row r="282" spans="7:40" x14ac:dyDescent="0.25">
      <c r="G282" s="7" t="str">
        <f>IFERROR(VLOOKUP(F282,'Commune et code insee et postal'!A:D,2,FALSE),"")</f>
        <v/>
      </c>
      <c r="I282" s="9" t="str">
        <f>IFERROR(VLOOKUP(F282,'Commune et code insee et postal'!A:D,4,FALSE),"")</f>
        <v/>
      </c>
      <c r="X282" s="105" t="str">
        <f t="shared" si="19"/>
        <v/>
      </c>
      <c r="Y282" s="104"/>
      <c r="Z282" s="104"/>
      <c r="AA282" s="103" t="str">
        <f t="shared" si="20"/>
        <v/>
      </c>
    </row>
    <row r="283" spans="7:40" x14ac:dyDescent="0.25">
      <c r="G283" s="7" t="str">
        <f>IFERROR(VLOOKUP(F283,'Commune et code insee et postal'!A:D,2,FALSE),"")</f>
        <v/>
      </c>
      <c r="I283" s="9" t="str">
        <f>IFERROR(VLOOKUP(F283,'Commune et code insee et postal'!A:D,4,FALSE),"")</f>
        <v/>
      </c>
      <c r="X283" s="105" t="str">
        <f t="shared" si="19"/>
        <v/>
      </c>
      <c r="Y283" s="104"/>
      <c r="Z283" s="104"/>
      <c r="AA283" s="103" t="str">
        <f t="shared" si="20"/>
        <v/>
      </c>
    </row>
    <row r="284" spans="7:40" x14ac:dyDescent="0.25">
      <c r="G284" s="7" t="str">
        <f>IFERROR(VLOOKUP(F284,'Commune et code insee et postal'!A:D,2,FALSE),"")</f>
        <v/>
      </c>
      <c r="I284" s="9" t="str">
        <f>IFERROR(VLOOKUP(F284,'Commune et code insee et postal'!A:D,4,FALSE),"")</f>
        <v/>
      </c>
      <c r="X284" s="105" t="str">
        <f t="shared" si="19"/>
        <v/>
      </c>
      <c r="Y284" s="104"/>
      <c r="Z284" s="104"/>
      <c r="AA284" s="103" t="str">
        <f t="shared" si="20"/>
        <v/>
      </c>
    </row>
    <row r="285" spans="7:40" x14ac:dyDescent="0.25">
      <c r="G285" s="7" t="str">
        <f>IFERROR(VLOOKUP(F285,'Commune et code insee et postal'!A:D,2,FALSE),"")</f>
        <v/>
      </c>
      <c r="I285" s="9" t="str">
        <f>IFERROR(VLOOKUP(F285,'Commune et code insee et postal'!A:D,4,FALSE),"")</f>
        <v/>
      </c>
      <c r="X285" s="105" t="str">
        <f t="shared" si="19"/>
        <v/>
      </c>
      <c r="Y285" s="104"/>
      <c r="Z285" s="104"/>
      <c r="AA285" s="103" t="str">
        <f t="shared" si="20"/>
        <v/>
      </c>
    </row>
    <row r="286" spans="7:40" x14ac:dyDescent="0.25">
      <c r="G286" s="7" t="str">
        <f>IFERROR(VLOOKUP(F286,'Commune et code insee et postal'!A:D,2,FALSE),"")</f>
        <v/>
      </c>
      <c r="I286" s="9" t="str">
        <f>IFERROR(VLOOKUP(F286,'Commune et code insee et postal'!A:D,4,FALSE),"")</f>
        <v/>
      </c>
      <c r="X286" s="105" t="str">
        <f t="shared" si="19"/>
        <v/>
      </c>
      <c r="Y286" s="104"/>
      <c r="Z286" s="104"/>
      <c r="AA286" s="103" t="str">
        <f t="shared" si="20"/>
        <v/>
      </c>
    </row>
    <row r="287" spans="7:40" x14ac:dyDescent="0.25">
      <c r="G287" s="7" t="str">
        <f>IFERROR(VLOOKUP(F287,'Commune et code insee et postal'!A:D,2,FALSE),"")</f>
        <v/>
      </c>
      <c r="I287" s="9" t="str">
        <f>IFERROR(VLOOKUP(F287,'Commune et code insee et postal'!A:D,4,FALSE),"")</f>
        <v/>
      </c>
      <c r="X287" s="105" t="str">
        <f t="shared" si="19"/>
        <v/>
      </c>
      <c r="Y287" s="104"/>
      <c r="Z287" s="104"/>
      <c r="AA287" s="103" t="str">
        <f t="shared" si="20"/>
        <v/>
      </c>
    </row>
    <row r="288" spans="7:40" x14ac:dyDescent="0.25">
      <c r="G288" s="7" t="str">
        <f>IFERROR(VLOOKUP(F288,'Commune et code insee et postal'!A:D,2,FALSE),"")</f>
        <v/>
      </c>
      <c r="I288" s="9" t="str">
        <f>IFERROR(VLOOKUP(F288,'Commune et code insee et postal'!A:D,4,FALSE),"")</f>
        <v/>
      </c>
      <c r="X288" s="105" t="str">
        <f t="shared" si="19"/>
        <v/>
      </c>
      <c r="Y288" s="104"/>
      <c r="Z288" s="104"/>
      <c r="AA288" s="103" t="str">
        <f t="shared" si="20"/>
        <v/>
      </c>
    </row>
    <row r="289" spans="7:27" x14ac:dyDescent="0.25">
      <c r="G289" s="7" t="str">
        <f>IFERROR(VLOOKUP(F289,'Commune et code insee et postal'!A:D,2,FALSE),"")</f>
        <v/>
      </c>
      <c r="I289" s="9" t="str">
        <f>IFERROR(VLOOKUP(F289,'Commune et code insee et postal'!A:D,4,FALSE),"")</f>
        <v/>
      </c>
      <c r="X289" s="105" t="str">
        <f t="shared" si="19"/>
        <v/>
      </c>
      <c r="Y289" s="104"/>
      <c r="Z289" s="104"/>
      <c r="AA289" s="103" t="str">
        <f t="shared" si="20"/>
        <v/>
      </c>
    </row>
    <row r="290" spans="7:27" x14ac:dyDescent="0.25">
      <c r="G290" s="7" t="str">
        <f>IFERROR(VLOOKUP(F290,'Commune et code insee et postal'!A:D,2,FALSE),"")</f>
        <v/>
      </c>
      <c r="I290" s="9" t="str">
        <f>IFERROR(VLOOKUP(F290,'Commune et code insee et postal'!A:D,4,FALSE),"")</f>
        <v/>
      </c>
      <c r="X290" s="105" t="str">
        <f t="shared" si="19"/>
        <v/>
      </c>
      <c r="Y290" s="104"/>
      <c r="Z290" s="104"/>
      <c r="AA290" s="103" t="str">
        <f t="shared" si="20"/>
        <v/>
      </c>
    </row>
    <row r="291" spans="7:27" x14ac:dyDescent="0.25">
      <c r="G291" s="7" t="str">
        <f>IFERROR(VLOOKUP(F291,'Commune et code insee et postal'!A:D,2,FALSE),"")</f>
        <v/>
      </c>
      <c r="I291" s="9" t="str">
        <f>IFERROR(VLOOKUP(F291,'Commune et code insee et postal'!A:D,4,FALSE),"")</f>
        <v/>
      </c>
      <c r="X291" s="105" t="str">
        <f t="shared" si="19"/>
        <v/>
      </c>
      <c r="Y291" s="104"/>
      <c r="Z291" s="104"/>
      <c r="AA291" s="103" t="str">
        <f t="shared" si="20"/>
        <v/>
      </c>
    </row>
    <row r="292" spans="7:27" x14ac:dyDescent="0.25">
      <c r="G292" s="7" t="str">
        <f>IFERROR(VLOOKUP(F292,'Commune et code insee et postal'!A:D,2,FALSE),"")</f>
        <v/>
      </c>
      <c r="I292" s="9" t="str">
        <f>IFERROR(VLOOKUP(F292,'Commune et code insee et postal'!A:D,4,FALSE),"")</f>
        <v/>
      </c>
      <c r="X292" s="105" t="str">
        <f t="shared" si="19"/>
        <v/>
      </c>
      <c r="Y292" s="104"/>
      <c r="Z292" s="104"/>
      <c r="AA292" s="103" t="str">
        <f t="shared" si="20"/>
        <v/>
      </c>
    </row>
    <row r="293" spans="7:27" x14ac:dyDescent="0.25">
      <c r="G293" s="7" t="str">
        <f>IFERROR(VLOOKUP(F293,'Commune et code insee et postal'!A:D,2,FALSE),"")</f>
        <v/>
      </c>
      <c r="I293" s="9" t="str">
        <f>IFERROR(VLOOKUP(F293,'Commune et code insee et postal'!A:D,4,FALSE),"")</f>
        <v/>
      </c>
      <c r="X293" s="105" t="str">
        <f t="shared" si="19"/>
        <v/>
      </c>
      <c r="Y293" s="104"/>
      <c r="Z293" s="104"/>
      <c r="AA293" s="103" t="str">
        <f t="shared" si="20"/>
        <v/>
      </c>
    </row>
    <row r="294" spans="7:27" x14ac:dyDescent="0.25">
      <c r="G294" s="7" t="str">
        <f>IFERROR(VLOOKUP(F294,'Commune et code insee et postal'!A:D,2,FALSE),"")</f>
        <v/>
      </c>
      <c r="I294" s="9" t="str">
        <f>IFERROR(VLOOKUP(F294,'Commune et code insee et postal'!A:D,4,FALSE),"")</f>
        <v/>
      </c>
      <c r="X294" s="105" t="str">
        <f t="shared" si="19"/>
        <v/>
      </c>
      <c r="Y294" s="104"/>
      <c r="Z294" s="104"/>
      <c r="AA294" s="103" t="str">
        <f t="shared" si="20"/>
        <v/>
      </c>
    </row>
    <row r="295" spans="7:27" x14ac:dyDescent="0.25">
      <c r="G295" s="7" t="str">
        <f>IFERROR(VLOOKUP(F295,'Commune et code insee et postal'!A:D,2,FALSE),"")</f>
        <v/>
      </c>
      <c r="I295" s="9" t="str">
        <f>IFERROR(VLOOKUP(F295,'Commune et code insee et postal'!A:D,4,FALSE),"")</f>
        <v/>
      </c>
      <c r="X295" s="105" t="str">
        <f t="shared" si="19"/>
        <v/>
      </c>
      <c r="Y295" s="104"/>
      <c r="Z295" s="104"/>
      <c r="AA295" s="103" t="str">
        <f t="shared" si="20"/>
        <v/>
      </c>
    </row>
    <row r="296" spans="7:27" x14ac:dyDescent="0.25">
      <c r="G296" s="7" t="str">
        <f>IFERROR(VLOOKUP(F296,'Commune et code insee et postal'!A:D,2,FALSE),"")</f>
        <v/>
      </c>
      <c r="I296" s="9" t="str">
        <f>IFERROR(VLOOKUP(F296,'Commune et code insee et postal'!A:D,4,FALSE),"")</f>
        <v/>
      </c>
      <c r="X296" s="105" t="str">
        <f t="shared" si="19"/>
        <v/>
      </c>
      <c r="Y296" s="104"/>
      <c r="Z296" s="104"/>
      <c r="AA296" s="103" t="str">
        <f t="shared" si="20"/>
        <v/>
      </c>
    </row>
    <row r="297" spans="7:27" x14ac:dyDescent="0.25">
      <c r="G297" s="7" t="str">
        <f>IFERROR(VLOOKUP(F297,'Commune et code insee et postal'!A:D,2,FALSE),"")</f>
        <v/>
      </c>
      <c r="I297" s="9" t="str">
        <f>IFERROR(VLOOKUP(F297,'Commune et code insee et postal'!A:D,4,FALSE),"")</f>
        <v/>
      </c>
      <c r="X297" s="105" t="str">
        <f t="shared" si="19"/>
        <v/>
      </c>
      <c r="Y297" s="104"/>
      <c r="Z297" s="104"/>
      <c r="AA297" s="103" t="str">
        <f t="shared" si="20"/>
        <v/>
      </c>
    </row>
    <row r="298" spans="7:27" x14ac:dyDescent="0.25">
      <c r="G298" s="7" t="str">
        <f>IFERROR(VLOOKUP(F298,'Commune et code insee et postal'!A:D,2,FALSE),"")</f>
        <v/>
      </c>
      <c r="I298" s="9" t="str">
        <f>IFERROR(VLOOKUP(F298,'Commune et code insee et postal'!A:D,4,FALSE),"")</f>
        <v/>
      </c>
      <c r="X298" s="105" t="str">
        <f t="shared" si="19"/>
        <v/>
      </c>
      <c r="Y298" s="104"/>
      <c r="Z298" s="104"/>
      <c r="AA298" s="103" t="str">
        <f t="shared" si="20"/>
        <v/>
      </c>
    </row>
    <row r="299" spans="7:27" x14ac:dyDescent="0.25">
      <c r="G299" s="7" t="str">
        <f>IFERROR(VLOOKUP(F299,'Commune et code insee et postal'!A:D,2,FALSE),"")</f>
        <v/>
      </c>
      <c r="I299" s="9" t="str">
        <f>IFERROR(VLOOKUP(F299,'Commune et code insee et postal'!A:D,4,FALSE),"")</f>
        <v/>
      </c>
      <c r="X299" s="105" t="str">
        <f t="shared" si="19"/>
        <v/>
      </c>
      <c r="Y299" s="104"/>
      <c r="Z299" s="104"/>
      <c r="AA299" s="103" t="str">
        <f t="shared" si="20"/>
        <v/>
      </c>
    </row>
    <row r="300" spans="7:27" x14ac:dyDescent="0.25">
      <c r="G300" s="7" t="str">
        <f>IFERROR(VLOOKUP(F300,'Commune et code insee et postal'!A:D,2,FALSE),"")</f>
        <v/>
      </c>
      <c r="I300" s="9" t="str">
        <f>IFERROR(VLOOKUP(F300,'Commune et code insee et postal'!A:D,4,FALSE),"")</f>
        <v/>
      </c>
      <c r="X300" s="105" t="str">
        <f t="shared" si="19"/>
        <v/>
      </c>
      <c r="Y300" s="104"/>
      <c r="Z300" s="104"/>
      <c r="AA300" s="103" t="str">
        <f t="shared" si="20"/>
        <v/>
      </c>
    </row>
    <row r="301" spans="7:27" x14ac:dyDescent="0.25">
      <c r="G301" s="7" t="str">
        <f>IFERROR(VLOOKUP(F301,'Commune et code insee et postal'!A:D,2,FALSE),"")</f>
        <v/>
      </c>
      <c r="I301" s="9" t="str">
        <f>IFERROR(VLOOKUP(F301,'Commune et code insee et postal'!A:D,4,FALSE),"")</f>
        <v/>
      </c>
      <c r="X301" s="105" t="str">
        <f t="shared" si="19"/>
        <v/>
      </c>
      <c r="Y301" s="104"/>
      <c r="Z301" s="104"/>
      <c r="AA301" s="103" t="str">
        <f t="shared" si="20"/>
        <v/>
      </c>
    </row>
    <row r="302" spans="7:27" x14ac:dyDescent="0.25">
      <c r="G302" s="7" t="str">
        <f>IFERROR(VLOOKUP(F302,'Commune et code insee et postal'!A:D,2,FALSE),"")</f>
        <v/>
      </c>
      <c r="I302" s="9" t="str">
        <f>IFERROR(VLOOKUP(F302,'Commune et code insee et postal'!A:D,4,FALSE),"")</f>
        <v/>
      </c>
      <c r="X302" s="105" t="str">
        <f t="shared" si="19"/>
        <v/>
      </c>
      <c r="Y302" s="104"/>
      <c r="Z302" s="104"/>
      <c r="AA302" s="103" t="str">
        <f t="shared" si="20"/>
        <v/>
      </c>
    </row>
    <row r="303" spans="7:27" x14ac:dyDescent="0.25">
      <c r="G303" s="7" t="str">
        <f>IFERROR(VLOOKUP(F303,'Commune et code insee et postal'!A:D,2,FALSE),"")</f>
        <v/>
      </c>
      <c r="I303" s="9" t="str">
        <f>IFERROR(VLOOKUP(F303,'Commune et code insee et postal'!A:D,4,FALSE),"")</f>
        <v/>
      </c>
      <c r="X303" s="105" t="str">
        <f t="shared" si="19"/>
        <v/>
      </c>
      <c r="Y303" s="104"/>
      <c r="Z303" s="104"/>
      <c r="AA303" s="103" t="str">
        <f t="shared" si="20"/>
        <v/>
      </c>
    </row>
    <row r="304" spans="7:27" x14ac:dyDescent="0.25">
      <c r="G304" s="7" t="str">
        <f>IFERROR(VLOOKUP(F304,'Commune et code insee et postal'!A:D,2,FALSE),"")</f>
        <v/>
      </c>
      <c r="I304" s="9" t="str">
        <f>IFERROR(VLOOKUP(F304,'Commune et code insee et postal'!A:D,4,FALSE),"")</f>
        <v/>
      </c>
      <c r="X304" s="105" t="str">
        <f t="shared" si="19"/>
        <v/>
      </c>
      <c r="Y304" s="104"/>
      <c r="Z304" s="104"/>
      <c r="AA304" s="103" t="str">
        <f t="shared" si="20"/>
        <v/>
      </c>
    </row>
    <row r="305" spans="7:27" x14ac:dyDescent="0.25">
      <c r="G305" s="7" t="str">
        <f>IFERROR(VLOOKUP(F305,'Commune et code insee et postal'!A:D,2,FALSE),"")</f>
        <v/>
      </c>
      <c r="I305" s="9" t="str">
        <f>IFERROR(VLOOKUP(F305,'Commune et code insee et postal'!A:D,4,FALSE),"")</f>
        <v/>
      </c>
      <c r="X305" s="105" t="str">
        <f t="shared" si="19"/>
        <v/>
      </c>
      <c r="Y305" s="104"/>
      <c r="Z305" s="104"/>
      <c r="AA305" s="103" t="str">
        <f t="shared" si="20"/>
        <v/>
      </c>
    </row>
    <row r="306" spans="7:27" x14ac:dyDescent="0.25">
      <c r="G306" s="7" t="str">
        <f>IFERROR(VLOOKUP(F306,'Commune et code insee et postal'!A:D,2,FALSE),"")</f>
        <v/>
      </c>
      <c r="I306" s="9" t="str">
        <f>IFERROR(VLOOKUP(F306,'Commune et code insee et postal'!A:D,4,FALSE),"")</f>
        <v/>
      </c>
      <c r="X306" s="105" t="str">
        <f t="shared" si="19"/>
        <v/>
      </c>
      <c r="Y306" s="104"/>
      <c r="Z306" s="104"/>
      <c r="AA306" s="103" t="str">
        <f t="shared" si="20"/>
        <v/>
      </c>
    </row>
    <row r="307" spans="7:27" x14ac:dyDescent="0.25">
      <c r="G307" s="7" t="str">
        <f>IFERROR(VLOOKUP(F307,'Commune et code insee et postal'!A:D,2,FALSE),"")</f>
        <v/>
      </c>
      <c r="I307" s="9" t="str">
        <f>IFERROR(VLOOKUP(F307,'Commune et code insee et postal'!A:D,4,FALSE),"")</f>
        <v/>
      </c>
      <c r="X307" s="105" t="str">
        <f t="shared" si="19"/>
        <v/>
      </c>
      <c r="Y307" s="104"/>
      <c r="Z307" s="104"/>
      <c r="AA307" s="103" t="str">
        <f t="shared" si="20"/>
        <v/>
      </c>
    </row>
    <row r="308" spans="7:27" x14ac:dyDescent="0.25">
      <c r="G308" s="7" t="str">
        <f>IFERROR(VLOOKUP(F308,'Commune et code insee et postal'!A:D,2,FALSE),"")</f>
        <v/>
      </c>
      <c r="I308" s="9" t="str">
        <f>IFERROR(VLOOKUP(F308,'Commune et code insee et postal'!A:D,4,FALSE),"")</f>
        <v/>
      </c>
      <c r="X308" s="105" t="str">
        <f t="shared" si="19"/>
        <v/>
      </c>
      <c r="Y308" s="104"/>
      <c r="Z308" s="104"/>
      <c r="AA308" s="103" t="str">
        <f t="shared" si="20"/>
        <v/>
      </c>
    </row>
    <row r="309" spans="7:27" x14ac:dyDescent="0.25">
      <c r="G309" s="7" t="str">
        <f>IFERROR(VLOOKUP(F309,'Commune et code insee et postal'!A:D,2,FALSE),"")</f>
        <v/>
      </c>
      <c r="I309" s="9" t="str">
        <f>IFERROR(VLOOKUP(F309,'Commune et code insee et postal'!A:D,4,FALSE),"")</f>
        <v/>
      </c>
      <c r="X309" s="105" t="str">
        <f t="shared" ref="X309:X372" si="23">LEFT(Y309,2)</f>
        <v/>
      </c>
      <c r="Y309" s="104"/>
      <c r="Z309" s="104"/>
      <c r="AA309" s="103" t="str">
        <f t="shared" si="20"/>
        <v/>
      </c>
    </row>
    <row r="310" spans="7:27" x14ac:dyDescent="0.25">
      <c r="G310" s="7" t="str">
        <f>IFERROR(VLOOKUP(F310,'Commune et code insee et postal'!A:D,2,FALSE),"")</f>
        <v/>
      </c>
      <c r="I310" s="9" t="str">
        <f>IFERROR(VLOOKUP(F310,'Commune et code insee et postal'!A:D,4,FALSE),"")</f>
        <v/>
      </c>
      <c r="X310" s="105" t="str">
        <f t="shared" si="23"/>
        <v/>
      </c>
      <c r="Y310" s="104"/>
      <c r="Z310" s="104"/>
      <c r="AA310" s="103" t="str">
        <f t="shared" si="20"/>
        <v/>
      </c>
    </row>
    <row r="311" spans="7:27" x14ac:dyDescent="0.25">
      <c r="G311" s="7" t="str">
        <f>IFERROR(VLOOKUP(F311,'Commune et code insee et postal'!A:D,2,FALSE),"")</f>
        <v/>
      </c>
      <c r="I311" s="9" t="str">
        <f>IFERROR(VLOOKUP(F311,'Commune et code insee et postal'!A:D,4,FALSE),"")</f>
        <v/>
      </c>
      <c r="X311" s="105" t="str">
        <f t="shared" si="23"/>
        <v/>
      </c>
      <c r="Y311" s="104"/>
      <c r="Z311" s="104"/>
      <c r="AA311" s="103" t="str">
        <f t="shared" si="20"/>
        <v/>
      </c>
    </row>
    <row r="312" spans="7:27" x14ac:dyDescent="0.25">
      <c r="G312" s="7" t="str">
        <f>IFERROR(VLOOKUP(F312,'Commune et code insee et postal'!A:D,2,FALSE),"")</f>
        <v/>
      </c>
      <c r="I312" s="9" t="str">
        <f>IFERROR(VLOOKUP(F312,'Commune et code insee et postal'!A:D,4,FALSE),"")</f>
        <v/>
      </c>
      <c r="X312" s="105" t="str">
        <f t="shared" si="23"/>
        <v/>
      </c>
      <c r="Y312" s="104"/>
      <c r="Z312" s="104"/>
      <c r="AA312" s="103" t="str">
        <f t="shared" si="20"/>
        <v/>
      </c>
    </row>
    <row r="313" spans="7:27" x14ac:dyDescent="0.25">
      <c r="G313" s="7" t="str">
        <f>IFERROR(VLOOKUP(F313,'Commune et code insee et postal'!A:D,2,FALSE),"")</f>
        <v/>
      </c>
      <c r="I313" s="9" t="str">
        <f>IFERROR(VLOOKUP(F313,'Commune et code insee et postal'!A:D,4,FALSE),"")</f>
        <v/>
      </c>
      <c r="X313" s="105" t="str">
        <f t="shared" si="23"/>
        <v/>
      </c>
      <c r="Y313" s="104"/>
      <c r="Z313" s="104"/>
      <c r="AA313" s="103" t="str">
        <f t="shared" si="20"/>
        <v/>
      </c>
    </row>
    <row r="314" spans="7:27" x14ac:dyDescent="0.25">
      <c r="G314" s="7" t="str">
        <f>IFERROR(VLOOKUP(F314,'Commune et code insee et postal'!A:D,2,FALSE),"")</f>
        <v/>
      </c>
      <c r="I314" s="9" t="str">
        <f>IFERROR(VLOOKUP(F314,'Commune et code insee et postal'!A:D,4,FALSE),"")</f>
        <v/>
      </c>
      <c r="X314" s="105" t="str">
        <f t="shared" si="23"/>
        <v/>
      </c>
      <c r="Y314" s="104"/>
      <c r="Z314" s="104"/>
      <c r="AA314" s="103" t="str">
        <f t="shared" si="20"/>
        <v/>
      </c>
    </row>
    <row r="315" spans="7:27" x14ac:dyDescent="0.25">
      <c r="G315" s="7" t="str">
        <f>IFERROR(VLOOKUP(F315,'Commune et code insee et postal'!A:D,2,FALSE),"")</f>
        <v/>
      </c>
      <c r="I315" s="9" t="str">
        <f>IFERROR(VLOOKUP(F315,'Commune et code insee et postal'!A:D,4,FALSE),"")</f>
        <v/>
      </c>
      <c r="X315" s="105" t="str">
        <f t="shared" si="23"/>
        <v/>
      </c>
      <c r="Y315" s="104"/>
      <c r="Z315" s="104"/>
      <c r="AA315" s="103" t="str">
        <f t="shared" si="20"/>
        <v/>
      </c>
    </row>
    <row r="316" spans="7:27" x14ac:dyDescent="0.25">
      <c r="G316" s="7" t="str">
        <f>IFERROR(VLOOKUP(F316,'Commune et code insee et postal'!A:D,2,FALSE),"")</f>
        <v/>
      </c>
      <c r="I316" s="9" t="str">
        <f>IFERROR(VLOOKUP(F316,'Commune et code insee et postal'!A:D,4,FALSE),"")</f>
        <v/>
      </c>
      <c r="X316" s="105" t="str">
        <f t="shared" si="23"/>
        <v/>
      </c>
      <c r="Y316" s="104"/>
      <c r="Z316" s="104"/>
      <c r="AA316" s="103" t="str">
        <f t="shared" si="20"/>
        <v/>
      </c>
    </row>
    <row r="317" spans="7:27" x14ac:dyDescent="0.25">
      <c r="G317" s="7" t="str">
        <f>IFERROR(VLOOKUP(F317,'Commune et code insee et postal'!A:D,2,FALSE),"")</f>
        <v/>
      </c>
      <c r="I317" s="9" t="str">
        <f>IFERROR(VLOOKUP(F317,'Commune et code insee et postal'!A:D,4,FALSE),"")</f>
        <v/>
      </c>
      <c r="X317" s="105" t="str">
        <f t="shared" si="23"/>
        <v/>
      </c>
      <c r="Y317" s="104"/>
      <c r="Z317" s="104"/>
      <c r="AA317" s="103" t="str">
        <f t="shared" si="20"/>
        <v/>
      </c>
    </row>
    <row r="318" spans="7:27" x14ac:dyDescent="0.25">
      <c r="G318" s="7" t="str">
        <f>IFERROR(VLOOKUP(F318,'Commune et code insee et postal'!A:D,2,FALSE),"")</f>
        <v/>
      </c>
      <c r="I318" s="9" t="str">
        <f>IFERROR(VLOOKUP(F318,'Commune et code insee et postal'!A:D,4,FALSE),"")</f>
        <v/>
      </c>
      <c r="X318" s="105" t="str">
        <f t="shared" si="23"/>
        <v/>
      </c>
      <c r="Y318" s="104"/>
      <c r="Z318" s="104"/>
      <c r="AA318" s="103" t="str">
        <f t="shared" si="20"/>
        <v/>
      </c>
    </row>
    <row r="319" spans="7:27" x14ac:dyDescent="0.25">
      <c r="G319" s="7" t="str">
        <f>IFERROR(VLOOKUP(F319,'Commune et code insee et postal'!A:D,2,FALSE),"")</f>
        <v/>
      </c>
      <c r="I319" s="9" t="str">
        <f>IFERROR(VLOOKUP(F319,'Commune et code insee et postal'!A:D,4,FALSE),"")</f>
        <v/>
      </c>
      <c r="X319" s="105" t="str">
        <f t="shared" si="23"/>
        <v/>
      </c>
      <c r="Y319" s="104"/>
      <c r="Z319" s="104"/>
      <c r="AA319" s="103" t="str">
        <f t="shared" si="20"/>
        <v/>
      </c>
    </row>
    <row r="320" spans="7:27" x14ac:dyDescent="0.25">
      <c r="G320" s="7" t="str">
        <f>IFERROR(VLOOKUP(F320,'Commune et code insee et postal'!A:D,2,FALSE),"")</f>
        <v/>
      </c>
      <c r="X320" s="105" t="str">
        <f t="shared" si="23"/>
        <v/>
      </c>
      <c r="Y320" s="104"/>
      <c r="Z320" s="104"/>
      <c r="AA320" s="103" t="str">
        <f t="shared" si="20"/>
        <v/>
      </c>
    </row>
    <row r="321" spans="7:27" x14ac:dyDescent="0.25">
      <c r="G321" s="7" t="str">
        <f>IFERROR(VLOOKUP(F321,'Commune et code insee et postal'!A:D,2,FALSE),"")</f>
        <v/>
      </c>
      <c r="X321" s="105" t="str">
        <f t="shared" si="23"/>
        <v/>
      </c>
      <c r="Y321" s="104"/>
      <c r="Z321" s="104"/>
      <c r="AA321" s="103" t="str">
        <f t="shared" si="20"/>
        <v/>
      </c>
    </row>
    <row r="322" spans="7:27" x14ac:dyDescent="0.25">
      <c r="G322" s="7" t="str">
        <f>IFERROR(VLOOKUP(F322,'Commune et code insee et postal'!A:D,2,FALSE),"")</f>
        <v/>
      </c>
      <c r="X322" s="105" t="str">
        <f t="shared" si="23"/>
        <v/>
      </c>
      <c r="Y322" s="104"/>
      <c r="Z322" s="104"/>
      <c r="AA322" s="103" t="str">
        <f t="shared" si="20"/>
        <v/>
      </c>
    </row>
    <row r="323" spans="7:27" x14ac:dyDescent="0.25">
      <c r="G323" s="7" t="str">
        <f>IFERROR(VLOOKUP(F323,'Commune et code insee et postal'!A:D,2,FALSE),"")</f>
        <v/>
      </c>
      <c r="X323" s="105" t="str">
        <f t="shared" si="23"/>
        <v/>
      </c>
      <c r="Y323" s="104"/>
      <c r="Z323" s="104"/>
      <c r="AA323" s="103" t="str">
        <f t="shared" si="20"/>
        <v/>
      </c>
    </row>
    <row r="324" spans="7:27" x14ac:dyDescent="0.25">
      <c r="G324" s="7" t="str">
        <f>IFERROR(VLOOKUP(F324,'Commune et code insee et postal'!A:D,2,FALSE),"")</f>
        <v/>
      </c>
      <c r="X324" s="105" t="str">
        <f t="shared" si="23"/>
        <v/>
      </c>
      <c r="Y324" s="104"/>
      <c r="Z324" s="104"/>
      <c r="AA324" s="103" t="str">
        <f t="shared" ref="AA324:AA387" si="24">IF(ISBLANK(X324),IF(ISBLANK(Y324),Z324,Y324),X324)</f>
        <v/>
      </c>
    </row>
    <row r="325" spans="7:27" x14ac:dyDescent="0.25">
      <c r="G325" s="7" t="str">
        <f>IFERROR(VLOOKUP(F325,'Commune et code insee et postal'!A:D,2,FALSE),"")</f>
        <v/>
      </c>
      <c r="X325" s="105" t="str">
        <f t="shared" si="23"/>
        <v/>
      </c>
      <c r="Y325" s="104"/>
      <c r="Z325" s="104"/>
      <c r="AA325" s="103" t="str">
        <f t="shared" si="24"/>
        <v/>
      </c>
    </row>
    <row r="326" spans="7:27" x14ac:dyDescent="0.25">
      <c r="G326" s="7" t="str">
        <f>IFERROR(VLOOKUP(F326,'Commune et code insee et postal'!A:D,2,FALSE),"")</f>
        <v/>
      </c>
      <c r="X326" s="105" t="str">
        <f t="shared" si="23"/>
        <v/>
      </c>
      <c r="Y326" s="104"/>
      <c r="Z326" s="104"/>
      <c r="AA326" s="103" t="str">
        <f t="shared" si="24"/>
        <v/>
      </c>
    </row>
    <row r="327" spans="7:27" x14ac:dyDescent="0.25">
      <c r="G327" s="7" t="str">
        <f>IFERROR(VLOOKUP(F327,'Commune et code insee et postal'!A:D,2,FALSE),"")</f>
        <v/>
      </c>
      <c r="X327" s="105" t="str">
        <f t="shared" si="23"/>
        <v/>
      </c>
      <c r="Y327" s="104"/>
      <c r="Z327" s="104"/>
      <c r="AA327" s="103" t="str">
        <f t="shared" si="24"/>
        <v/>
      </c>
    </row>
    <row r="328" spans="7:27" x14ac:dyDescent="0.25">
      <c r="X328" s="105" t="str">
        <f t="shared" si="23"/>
        <v/>
      </c>
      <c r="Y328" s="104"/>
      <c r="Z328" s="104"/>
      <c r="AA328" s="103" t="str">
        <f t="shared" si="24"/>
        <v/>
      </c>
    </row>
    <row r="329" spans="7:27" x14ac:dyDescent="0.25">
      <c r="X329" s="105" t="str">
        <f t="shared" si="23"/>
        <v/>
      </c>
      <c r="Y329" s="104"/>
      <c r="Z329" s="104"/>
      <c r="AA329" s="103" t="str">
        <f t="shared" si="24"/>
        <v/>
      </c>
    </row>
    <row r="330" spans="7:27" x14ac:dyDescent="0.25">
      <c r="X330" s="105" t="str">
        <f t="shared" si="23"/>
        <v/>
      </c>
      <c r="Y330" s="104"/>
      <c r="Z330" s="104"/>
      <c r="AA330" s="103" t="str">
        <f t="shared" si="24"/>
        <v/>
      </c>
    </row>
    <row r="331" spans="7:27" x14ac:dyDescent="0.25">
      <c r="X331" s="105" t="str">
        <f t="shared" si="23"/>
        <v/>
      </c>
      <c r="Y331" s="104"/>
      <c r="Z331" s="104"/>
      <c r="AA331" s="103" t="str">
        <f t="shared" si="24"/>
        <v/>
      </c>
    </row>
    <row r="332" spans="7:27" x14ac:dyDescent="0.25">
      <c r="X332" s="105" t="str">
        <f t="shared" si="23"/>
        <v/>
      </c>
      <c r="Y332" s="104"/>
      <c r="Z332" s="104"/>
      <c r="AA332" s="103" t="str">
        <f t="shared" si="24"/>
        <v/>
      </c>
    </row>
    <row r="333" spans="7:27" x14ac:dyDescent="0.25">
      <c r="X333" s="105" t="str">
        <f t="shared" si="23"/>
        <v/>
      </c>
      <c r="Y333" s="104"/>
      <c r="Z333" s="104"/>
      <c r="AA333" s="103" t="str">
        <f t="shared" si="24"/>
        <v/>
      </c>
    </row>
    <row r="334" spans="7:27" x14ac:dyDescent="0.25">
      <c r="X334" s="105" t="str">
        <f t="shared" si="23"/>
        <v/>
      </c>
      <c r="Y334" s="104"/>
      <c r="Z334" s="104"/>
      <c r="AA334" s="103" t="str">
        <f t="shared" si="24"/>
        <v/>
      </c>
    </row>
    <row r="335" spans="7:27" x14ac:dyDescent="0.25">
      <c r="X335" s="105" t="str">
        <f t="shared" si="23"/>
        <v/>
      </c>
      <c r="Y335" s="104"/>
      <c r="Z335" s="104"/>
      <c r="AA335" s="103" t="str">
        <f t="shared" si="24"/>
        <v/>
      </c>
    </row>
    <row r="336" spans="7:27" x14ac:dyDescent="0.25">
      <c r="X336" s="105" t="str">
        <f t="shared" si="23"/>
        <v/>
      </c>
      <c r="Y336" s="104"/>
      <c r="Z336" s="104"/>
      <c r="AA336" s="103" t="str">
        <f t="shared" si="24"/>
        <v/>
      </c>
    </row>
    <row r="337" spans="24:27" x14ac:dyDescent="0.25">
      <c r="X337" s="105" t="str">
        <f t="shared" si="23"/>
        <v/>
      </c>
      <c r="Y337" s="104"/>
      <c r="Z337" s="104"/>
      <c r="AA337" s="103" t="str">
        <f t="shared" si="24"/>
        <v/>
      </c>
    </row>
    <row r="338" spans="24:27" x14ac:dyDescent="0.25">
      <c r="X338" s="105" t="str">
        <f t="shared" si="23"/>
        <v/>
      </c>
      <c r="Y338" s="104"/>
      <c r="Z338" s="104"/>
      <c r="AA338" s="103" t="str">
        <f t="shared" si="24"/>
        <v/>
      </c>
    </row>
    <row r="339" spans="24:27" x14ac:dyDescent="0.25">
      <c r="X339" s="105" t="str">
        <f t="shared" si="23"/>
        <v/>
      </c>
      <c r="Y339" s="104"/>
      <c r="Z339" s="104"/>
      <c r="AA339" s="103" t="str">
        <f t="shared" si="24"/>
        <v/>
      </c>
    </row>
    <row r="340" spans="24:27" x14ac:dyDescent="0.25">
      <c r="X340" s="105" t="str">
        <f t="shared" si="23"/>
        <v/>
      </c>
      <c r="Y340" s="104"/>
      <c r="Z340" s="104"/>
      <c r="AA340" s="103" t="str">
        <f t="shared" si="24"/>
        <v/>
      </c>
    </row>
    <row r="341" spans="24:27" x14ac:dyDescent="0.25">
      <c r="X341" s="105" t="str">
        <f t="shared" si="23"/>
        <v/>
      </c>
      <c r="Y341" s="104"/>
      <c r="Z341" s="104"/>
      <c r="AA341" s="103" t="str">
        <f t="shared" si="24"/>
        <v/>
      </c>
    </row>
    <row r="342" spans="24:27" x14ac:dyDescent="0.25">
      <c r="X342" s="105" t="str">
        <f t="shared" si="23"/>
        <v/>
      </c>
      <c r="Y342" s="104"/>
      <c r="Z342" s="104"/>
      <c r="AA342" s="103" t="str">
        <f t="shared" si="24"/>
        <v/>
      </c>
    </row>
    <row r="343" spans="24:27" x14ac:dyDescent="0.25">
      <c r="X343" s="105" t="str">
        <f t="shared" si="23"/>
        <v/>
      </c>
      <c r="Y343" s="104"/>
      <c r="Z343" s="104"/>
      <c r="AA343" s="103" t="str">
        <f t="shared" si="24"/>
        <v/>
      </c>
    </row>
    <row r="344" spans="24:27" x14ac:dyDescent="0.25">
      <c r="X344" s="105" t="str">
        <f t="shared" si="23"/>
        <v/>
      </c>
      <c r="Y344" s="104"/>
      <c r="Z344" s="104"/>
      <c r="AA344" s="103" t="str">
        <f t="shared" si="24"/>
        <v/>
      </c>
    </row>
    <row r="345" spans="24:27" x14ac:dyDescent="0.25">
      <c r="X345" s="105" t="str">
        <f t="shared" si="23"/>
        <v/>
      </c>
      <c r="Y345" s="104"/>
      <c r="Z345" s="104"/>
      <c r="AA345" s="103" t="str">
        <f t="shared" si="24"/>
        <v/>
      </c>
    </row>
    <row r="346" spans="24:27" x14ac:dyDescent="0.25">
      <c r="X346" s="105" t="str">
        <f t="shared" si="23"/>
        <v/>
      </c>
      <c r="Y346" s="104"/>
      <c r="Z346" s="104"/>
      <c r="AA346" s="103" t="str">
        <f t="shared" si="24"/>
        <v/>
      </c>
    </row>
    <row r="347" spans="24:27" x14ac:dyDescent="0.25">
      <c r="X347" s="105" t="str">
        <f t="shared" si="23"/>
        <v/>
      </c>
      <c r="Y347" s="104"/>
      <c r="Z347" s="104"/>
      <c r="AA347" s="103" t="str">
        <f t="shared" si="24"/>
        <v/>
      </c>
    </row>
    <row r="348" spans="24:27" x14ac:dyDescent="0.25">
      <c r="X348" s="105" t="str">
        <f t="shared" si="23"/>
        <v/>
      </c>
      <c r="Y348" s="104"/>
      <c r="Z348" s="104"/>
      <c r="AA348" s="103" t="str">
        <f t="shared" si="24"/>
        <v/>
      </c>
    </row>
    <row r="349" spans="24:27" x14ac:dyDescent="0.25">
      <c r="X349" s="105" t="str">
        <f t="shared" si="23"/>
        <v/>
      </c>
      <c r="Y349" s="104"/>
      <c r="Z349" s="104"/>
      <c r="AA349" s="103" t="str">
        <f t="shared" si="24"/>
        <v/>
      </c>
    </row>
    <row r="350" spans="24:27" x14ac:dyDescent="0.25">
      <c r="X350" s="105" t="str">
        <f t="shared" si="23"/>
        <v/>
      </c>
      <c r="Y350" s="104"/>
      <c r="Z350" s="104"/>
      <c r="AA350" s="103" t="str">
        <f t="shared" si="24"/>
        <v/>
      </c>
    </row>
    <row r="351" spans="24:27" x14ac:dyDescent="0.25">
      <c r="X351" s="105" t="str">
        <f t="shared" si="23"/>
        <v/>
      </c>
      <c r="Y351" s="104"/>
      <c r="Z351" s="104"/>
      <c r="AA351" s="103" t="str">
        <f t="shared" si="24"/>
        <v/>
      </c>
    </row>
    <row r="352" spans="24:27" x14ac:dyDescent="0.25">
      <c r="X352" s="105" t="str">
        <f t="shared" si="23"/>
        <v/>
      </c>
      <c r="Y352" s="104"/>
      <c r="Z352" s="104"/>
      <c r="AA352" s="103" t="str">
        <f t="shared" si="24"/>
        <v/>
      </c>
    </row>
    <row r="353" spans="24:27" x14ac:dyDescent="0.25">
      <c r="X353" s="105" t="str">
        <f t="shared" si="23"/>
        <v/>
      </c>
      <c r="Y353" s="104"/>
      <c r="Z353" s="104"/>
      <c r="AA353" s="103" t="str">
        <f t="shared" si="24"/>
        <v/>
      </c>
    </row>
    <row r="354" spans="24:27" x14ac:dyDescent="0.25">
      <c r="X354" s="105" t="str">
        <f t="shared" si="23"/>
        <v/>
      </c>
      <c r="Y354" s="104"/>
      <c r="Z354" s="104"/>
      <c r="AA354" s="103" t="str">
        <f t="shared" si="24"/>
        <v/>
      </c>
    </row>
    <row r="355" spans="24:27" x14ac:dyDescent="0.25">
      <c r="X355" s="105" t="str">
        <f t="shared" si="23"/>
        <v/>
      </c>
      <c r="Y355" s="104"/>
      <c r="Z355" s="104"/>
      <c r="AA355" s="103" t="str">
        <f t="shared" si="24"/>
        <v/>
      </c>
    </row>
    <row r="356" spans="24:27" x14ac:dyDescent="0.25">
      <c r="X356" s="105" t="str">
        <f t="shared" si="23"/>
        <v/>
      </c>
      <c r="Y356" s="104"/>
      <c r="Z356" s="104"/>
      <c r="AA356" s="103" t="str">
        <f t="shared" si="24"/>
        <v/>
      </c>
    </row>
    <row r="357" spans="24:27" x14ac:dyDescent="0.25">
      <c r="X357" s="105" t="str">
        <f t="shared" si="23"/>
        <v/>
      </c>
      <c r="Y357" s="104"/>
      <c r="Z357" s="104"/>
      <c r="AA357" s="103" t="str">
        <f t="shared" si="24"/>
        <v/>
      </c>
    </row>
    <row r="358" spans="24:27" x14ac:dyDescent="0.25">
      <c r="X358" s="105" t="str">
        <f t="shared" si="23"/>
        <v/>
      </c>
      <c r="Y358" s="104"/>
      <c r="Z358" s="104"/>
      <c r="AA358" s="103" t="str">
        <f t="shared" si="24"/>
        <v/>
      </c>
    </row>
    <row r="359" spans="24:27" x14ac:dyDescent="0.25">
      <c r="X359" s="105" t="str">
        <f t="shared" si="23"/>
        <v/>
      </c>
      <c r="Y359" s="104"/>
      <c r="Z359" s="104"/>
      <c r="AA359" s="103" t="str">
        <f t="shared" si="24"/>
        <v/>
      </c>
    </row>
    <row r="360" spans="24:27" x14ac:dyDescent="0.25">
      <c r="X360" s="105" t="str">
        <f t="shared" si="23"/>
        <v/>
      </c>
      <c r="Y360" s="104"/>
      <c r="Z360" s="104"/>
      <c r="AA360" s="103" t="str">
        <f t="shared" si="24"/>
        <v/>
      </c>
    </row>
    <row r="361" spans="24:27" x14ac:dyDescent="0.25">
      <c r="X361" s="105" t="str">
        <f t="shared" si="23"/>
        <v/>
      </c>
      <c r="Y361" s="104"/>
      <c r="Z361" s="104"/>
      <c r="AA361" s="103" t="str">
        <f t="shared" si="24"/>
        <v/>
      </c>
    </row>
    <row r="362" spans="24:27" x14ac:dyDescent="0.25">
      <c r="X362" s="105" t="str">
        <f t="shared" si="23"/>
        <v/>
      </c>
      <c r="Y362" s="104"/>
      <c r="Z362" s="104"/>
      <c r="AA362" s="103" t="str">
        <f t="shared" si="24"/>
        <v/>
      </c>
    </row>
    <row r="363" spans="24:27" x14ac:dyDescent="0.25">
      <c r="X363" s="105" t="str">
        <f t="shared" si="23"/>
        <v/>
      </c>
      <c r="Y363" s="104"/>
      <c r="Z363" s="104"/>
      <c r="AA363" s="103" t="str">
        <f t="shared" si="24"/>
        <v/>
      </c>
    </row>
    <row r="364" spans="24:27" x14ac:dyDescent="0.25">
      <c r="X364" s="105" t="str">
        <f t="shared" si="23"/>
        <v/>
      </c>
      <c r="Y364" s="104"/>
      <c r="Z364" s="104"/>
      <c r="AA364" s="103" t="str">
        <f t="shared" si="24"/>
        <v/>
      </c>
    </row>
    <row r="365" spans="24:27" x14ac:dyDescent="0.25">
      <c r="X365" s="105" t="str">
        <f t="shared" si="23"/>
        <v/>
      </c>
      <c r="Y365" s="104"/>
      <c r="Z365" s="104"/>
      <c r="AA365" s="103" t="str">
        <f t="shared" si="24"/>
        <v/>
      </c>
    </row>
    <row r="366" spans="24:27" x14ac:dyDescent="0.25">
      <c r="X366" s="105" t="str">
        <f t="shared" si="23"/>
        <v/>
      </c>
      <c r="Y366" s="104"/>
      <c r="Z366" s="104"/>
      <c r="AA366" s="103" t="str">
        <f t="shared" si="24"/>
        <v/>
      </c>
    </row>
    <row r="367" spans="24:27" x14ac:dyDescent="0.25">
      <c r="X367" s="105" t="str">
        <f t="shared" si="23"/>
        <v/>
      </c>
      <c r="Y367" s="104"/>
      <c r="Z367" s="104"/>
      <c r="AA367" s="103" t="str">
        <f t="shared" si="24"/>
        <v/>
      </c>
    </row>
    <row r="368" spans="24:27" x14ac:dyDescent="0.25">
      <c r="X368" s="105" t="str">
        <f t="shared" si="23"/>
        <v/>
      </c>
      <c r="Y368" s="104"/>
      <c r="Z368" s="104"/>
      <c r="AA368" s="103" t="str">
        <f t="shared" si="24"/>
        <v/>
      </c>
    </row>
    <row r="369" spans="24:27" x14ac:dyDescent="0.25">
      <c r="X369" s="105" t="str">
        <f t="shared" si="23"/>
        <v/>
      </c>
      <c r="Y369" s="104"/>
      <c r="Z369" s="104"/>
      <c r="AA369" s="103" t="str">
        <f t="shared" si="24"/>
        <v/>
      </c>
    </row>
    <row r="370" spans="24:27" x14ac:dyDescent="0.25">
      <c r="X370" s="105" t="str">
        <f t="shared" si="23"/>
        <v/>
      </c>
      <c r="Y370" s="104"/>
      <c r="Z370" s="104"/>
      <c r="AA370" s="103" t="str">
        <f t="shared" si="24"/>
        <v/>
      </c>
    </row>
    <row r="371" spans="24:27" x14ac:dyDescent="0.25">
      <c r="X371" s="105" t="str">
        <f t="shared" si="23"/>
        <v/>
      </c>
      <c r="Y371" s="104"/>
      <c r="Z371" s="104"/>
      <c r="AA371" s="103" t="str">
        <f t="shared" si="24"/>
        <v/>
      </c>
    </row>
    <row r="372" spans="24:27" x14ac:dyDescent="0.25">
      <c r="X372" s="105" t="str">
        <f t="shared" si="23"/>
        <v/>
      </c>
      <c r="Y372" s="104"/>
      <c r="Z372" s="104"/>
      <c r="AA372" s="103" t="str">
        <f t="shared" si="24"/>
        <v/>
      </c>
    </row>
    <row r="373" spans="24:27" x14ac:dyDescent="0.25">
      <c r="X373" s="105" t="str">
        <f t="shared" ref="X373:X400" si="25">LEFT(Y373,2)</f>
        <v/>
      </c>
      <c r="Y373" s="104"/>
      <c r="Z373" s="104"/>
      <c r="AA373" s="103" t="str">
        <f t="shared" si="24"/>
        <v/>
      </c>
    </row>
    <row r="374" spans="24:27" x14ac:dyDescent="0.25">
      <c r="X374" s="105" t="str">
        <f t="shared" si="25"/>
        <v/>
      </c>
      <c r="Y374" s="104"/>
      <c r="Z374" s="104"/>
      <c r="AA374" s="103" t="str">
        <f t="shared" si="24"/>
        <v/>
      </c>
    </row>
    <row r="375" spans="24:27" x14ac:dyDescent="0.25">
      <c r="X375" s="105" t="str">
        <f t="shared" si="25"/>
        <v/>
      </c>
      <c r="Y375" s="104"/>
      <c r="Z375" s="104"/>
      <c r="AA375" s="103" t="str">
        <f t="shared" si="24"/>
        <v/>
      </c>
    </row>
    <row r="376" spans="24:27" x14ac:dyDescent="0.25">
      <c r="X376" s="105" t="str">
        <f t="shared" si="25"/>
        <v/>
      </c>
      <c r="Y376" s="104"/>
      <c r="Z376" s="104"/>
      <c r="AA376" s="103" t="str">
        <f t="shared" si="24"/>
        <v/>
      </c>
    </row>
    <row r="377" spans="24:27" x14ac:dyDescent="0.25">
      <c r="X377" s="105" t="str">
        <f t="shared" si="25"/>
        <v/>
      </c>
      <c r="Y377" s="104"/>
      <c r="Z377" s="104"/>
      <c r="AA377" s="103" t="str">
        <f t="shared" si="24"/>
        <v/>
      </c>
    </row>
    <row r="378" spans="24:27" x14ac:dyDescent="0.25">
      <c r="X378" s="105" t="str">
        <f t="shared" si="25"/>
        <v/>
      </c>
      <c r="Y378" s="104"/>
      <c r="Z378" s="104"/>
      <c r="AA378" s="103" t="str">
        <f t="shared" si="24"/>
        <v/>
      </c>
    </row>
    <row r="379" spans="24:27" x14ac:dyDescent="0.25">
      <c r="X379" s="105" t="str">
        <f t="shared" si="25"/>
        <v/>
      </c>
      <c r="Y379" s="104"/>
      <c r="Z379" s="104"/>
      <c r="AA379" s="103" t="str">
        <f t="shared" si="24"/>
        <v/>
      </c>
    </row>
    <row r="380" spans="24:27" x14ac:dyDescent="0.25">
      <c r="X380" s="105" t="str">
        <f t="shared" si="25"/>
        <v/>
      </c>
      <c r="Y380" s="104"/>
      <c r="Z380" s="104"/>
      <c r="AA380" s="103" t="str">
        <f t="shared" si="24"/>
        <v/>
      </c>
    </row>
    <row r="381" spans="24:27" x14ac:dyDescent="0.25">
      <c r="X381" s="105" t="str">
        <f t="shared" si="25"/>
        <v/>
      </c>
      <c r="Y381" s="104"/>
      <c r="Z381" s="104"/>
      <c r="AA381" s="103" t="str">
        <f t="shared" si="24"/>
        <v/>
      </c>
    </row>
    <row r="382" spans="24:27" x14ac:dyDescent="0.25">
      <c r="X382" s="105" t="str">
        <f t="shared" si="25"/>
        <v/>
      </c>
      <c r="Y382" s="104"/>
      <c r="Z382" s="104"/>
      <c r="AA382" s="103" t="str">
        <f t="shared" si="24"/>
        <v/>
      </c>
    </row>
    <row r="383" spans="24:27" x14ac:dyDescent="0.25">
      <c r="X383" s="105" t="str">
        <f t="shared" si="25"/>
        <v/>
      </c>
      <c r="Y383" s="104"/>
      <c r="Z383" s="104"/>
      <c r="AA383" s="103" t="str">
        <f t="shared" si="24"/>
        <v/>
      </c>
    </row>
    <row r="384" spans="24:27" x14ac:dyDescent="0.25">
      <c r="X384" s="105" t="str">
        <f t="shared" si="25"/>
        <v/>
      </c>
      <c r="Y384" s="104"/>
      <c r="Z384" s="104"/>
      <c r="AA384" s="103" t="str">
        <f t="shared" si="24"/>
        <v/>
      </c>
    </row>
    <row r="385" spans="24:27" x14ac:dyDescent="0.25">
      <c r="X385" s="105" t="str">
        <f t="shared" si="25"/>
        <v/>
      </c>
      <c r="Y385" s="104"/>
      <c r="Z385" s="104"/>
      <c r="AA385" s="103" t="str">
        <f t="shared" si="24"/>
        <v/>
      </c>
    </row>
    <row r="386" spans="24:27" x14ac:dyDescent="0.25">
      <c r="X386" s="105" t="str">
        <f t="shared" si="25"/>
        <v/>
      </c>
      <c r="Y386" s="104"/>
      <c r="Z386" s="104"/>
      <c r="AA386" s="103" t="str">
        <f t="shared" si="24"/>
        <v/>
      </c>
    </row>
    <row r="387" spans="24:27" x14ac:dyDescent="0.25">
      <c r="X387" s="105" t="str">
        <f t="shared" si="25"/>
        <v/>
      </c>
      <c r="Y387" s="104"/>
      <c r="Z387" s="104"/>
      <c r="AA387" s="103" t="str">
        <f t="shared" si="24"/>
        <v/>
      </c>
    </row>
    <row r="388" spans="24:27" x14ac:dyDescent="0.25">
      <c r="X388" s="105" t="str">
        <f t="shared" si="25"/>
        <v/>
      </c>
      <c r="Y388" s="104"/>
      <c r="Z388" s="104"/>
      <c r="AA388" s="103" t="str">
        <f t="shared" ref="AA388:AA400" si="26">IF(ISBLANK(X388),IF(ISBLANK(Y388),Z388,Y388),X388)</f>
        <v/>
      </c>
    </row>
    <row r="389" spans="24:27" x14ac:dyDescent="0.25">
      <c r="X389" s="105" t="str">
        <f t="shared" si="25"/>
        <v/>
      </c>
      <c r="Y389" s="104"/>
      <c r="Z389" s="104"/>
      <c r="AA389" s="103" t="str">
        <f t="shared" si="26"/>
        <v/>
      </c>
    </row>
    <row r="390" spans="24:27" x14ac:dyDescent="0.25">
      <c r="X390" s="105" t="str">
        <f t="shared" si="25"/>
        <v/>
      </c>
      <c r="Y390" s="104"/>
      <c r="Z390" s="104"/>
      <c r="AA390" s="103" t="str">
        <f t="shared" si="26"/>
        <v/>
      </c>
    </row>
    <row r="391" spans="24:27" x14ac:dyDescent="0.25">
      <c r="X391" s="105" t="str">
        <f t="shared" si="25"/>
        <v/>
      </c>
      <c r="Y391" s="104"/>
      <c r="Z391" s="104"/>
      <c r="AA391" s="103" t="str">
        <f t="shared" si="26"/>
        <v/>
      </c>
    </row>
    <row r="392" spans="24:27" x14ac:dyDescent="0.25">
      <c r="X392" s="105" t="str">
        <f t="shared" si="25"/>
        <v/>
      </c>
      <c r="Y392" s="104"/>
      <c r="Z392" s="104"/>
      <c r="AA392" s="103" t="str">
        <f t="shared" si="26"/>
        <v/>
      </c>
    </row>
    <row r="393" spans="24:27" x14ac:dyDescent="0.25">
      <c r="X393" s="105" t="str">
        <f t="shared" si="25"/>
        <v/>
      </c>
      <c r="Y393" s="104"/>
      <c r="Z393" s="104"/>
      <c r="AA393" s="103" t="str">
        <f t="shared" si="26"/>
        <v/>
      </c>
    </row>
    <row r="394" spans="24:27" x14ac:dyDescent="0.25">
      <c r="X394" s="105" t="str">
        <f t="shared" si="25"/>
        <v/>
      </c>
      <c r="Y394" s="104"/>
      <c r="Z394" s="104"/>
      <c r="AA394" s="103" t="str">
        <f t="shared" si="26"/>
        <v/>
      </c>
    </row>
    <row r="395" spans="24:27" x14ac:dyDescent="0.25">
      <c r="X395" s="105" t="str">
        <f t="shared" si="25"/>
        <v/>
      </c>
      <c r="Y395" s="104"/>
      <c r="Z395" s="104"/>
      <c r="AA395" s="103" t="str">
        <f t="shared" si="26"/>
        <v/>
      </c>
    </row>
    <row r="396" spans="24:27" x14ac:dyDescent="0.25">
      <c r="X396" s="105" t="str">
        <f t="shared" si="25"/>
        <v/>
      </c>
      <c r="Y396" s="104"/>
      <c r="Z396" s="104"/>
      <c r="AA396" s="103" t="str">
        <f t="shared" si="26"/>
        <v/>
      </c>
    </row>
    <row r="397" spans="24:27" x14ac:dyDescent="0.25">
      <c r="X397" s="105" t="str">
        <f t="shared" si="25"/>
        <v/>
      </c>
      <c r="Y397" s="104"/>
      <c r="Z397" s="104"/>
      <c r="AA397" s="103" t="str">
        <f t="shared" si="26"/>
        <v/>
      </c>
    </row>
    <row r="398" spans="24:27" x14ac:dyDescent="0.25">
      <c r="X398" s="105" t="str">
        <f t="shared" si="25"/>
        <v/>
      </c>
      <c r="Y398" s="104"/>
      <c r="Z398" s="104"/>
      <c r="AA398" s="103" t="str">
        <f t="shared" si="26"/>
        <v/>
      </c>
    </row>
    <row r="399" spans="24:27" x14ac:dyDescent="0.25">
      <c r="X399" s="105" t="str">
        <f t="shared" si="25"/>
        <v/>
      </c>
      <c r="Y399" s="104"/>
      <c r="Z399" s="104"/>
      <c r="AA399" s="103" t="str">
        <f t="shared" si="26"/>
        <v/>
      </c>
    </row>
    <row r="400" spans="24:27" x14ac:dyDescent="0.25">
      <c r="X400" s="105" t="str">
        <f t="shared" si="25"/>
        <v/>
      </c>
      <c r="Y400" s="104"/>
      <c r="Z400" s="104"/>
      <c r="AA400" s="103" t="str">
        <f t="shared" si="26"/>
        <v/>
      </c>
    </row>
  </sheetData>
  <autoFilter ref="B2:BI68" xr:uid="{00000000-0009-0000-0000-000001000000}">
    <filterColumn colId="57">
      <filters blank="1">
        <filter val="2020"/>
        <filter val="2021"/>
      </filters>
    </filterColumn>
  </autoFilter>
  <mergeCells count="8">
    <mergeCell ref="BK1:BK2"/>
    <mergeCell ref="B1:D1"/>
    <mergeCell ref="AC1:AS1"/>
    <mergeCell ref="BC1:BI1"/>
    <mergeCell ref="AU1:BA1"/>
    <mergeCell ref="K1:V1"/>
    <mergeCell ref="X1:AA1"/>
    <mergeCell ref="F1:I1"/>
  </mergeCells>
  <phoneticPr fontId="21" type="noConversion"/>
  <hyperlinks>
    <hyperlink ref="S43" r:id="rId1" xr:uid="{00000000-0004-0000-0100-000000000000}"/>
    <hyperlink ref="S37" r:id="rId2" xr:uid="{00000000-0004-0000-0100-000001000000}"/>
    <hyperlink ref="S26" r:id="rId3" xr:uid="{00000000-0004-0000-0100-000002000000}"/>
    <hyperlink ref="N43" r:id="rId4" xr:uid="{00000000-0004-0000-0100-000003000000}"/>
    <hyperlink ref="S19" r:id="rId5" xr:uid="{00000000-0004-0000-0100-000004000000}"/>
    <hyperlink ref="N57" r:id="rId6" xr:uid="{00000000-0004-0000-0100-000005000000}"/>
    <hyperlink ref="S65" r:id="rId7" xr:uid="{00000000-0004-0000-0100-000006000000}"/>
    <hyperlink ref="S54" r:id="rId8" xr:uid="{00000000-0004-0000-0100-000007000000}"/>
    <hyperlink ref="N65" r:id="rId9" xr:uid="{00000000-0004-0000-0100-000008000000}"/>
    <hyperlink ref="N62" r:id="rId10" xr:uid="{00000000-0004-0000-0100-000009000000}"/>
    <hyperlink ref="N67" r:id="rId11" xr:uid="{00000000-0004-0000-0100-00000A000000}"/>
    <hyperlink ref="N66" r:id="rId12" xr:uid="{00000000-0004-0000-0100-00000B000000}"/>
    <hyperlink ref="N54" r:id="rId13" xr:uid="{00000000-0004-0000-0100-00000C000000}"/>
    <hyperlink ref="N64" r:id="rId14" xr:uid="{00000000-0004-0000-0100-00000D000000}"/>
    <hyperlink ref="N59" r:id="rId15" xr:uid="{00000000-0004-0000-0100-00000E000000}"/>
    <hyperlink ref="N58" r:id="rId16" xr:uid="{00000000-0004-0000-0100-00000F000000}"/>
    <hyperlink ref="N61" r:id="rId17" xr:uid="{00000000-0004-0000-0100-000010000000}"/>
    <hyperlink ref="N53" r:id="rId18" xr:uid="{00000000-0004-0000-0100-000011000000}"/>
    <hyperlink ref="N55" r:id="rId19" xr:uid="{00000000-0004-0000-0100-000012000000}"/>
    <hyperlink ref="N51" r:id="rId20" xr:uid="{00000000-0004-0000-0100-000013000000}"/>
    <hyperlink ref="N52" r:id="rId21" xr:uid="{00000000-0004-0000-0100-000014000000}"/>
    <hyperlink ref="N56" r:id="rId22" xr:uid="{00000000-0004-0000-0100-000015000000}"/>
    <hyperlink ref="N63" r:id="rId23" xr:uid="{00000000-0004-0000-0100-000016000000}"/>
    <hyperlink ref="N68" r:id="rId24" xr:uid="{00000000-0004-0000-0100-000017000000}"/>
    <hyperlink ref="S14" r:id="rId25" xr:uid="{00000000-0004-0000-0100-000018000000}"/>
    <hyperlink ref="S61" r:id="rId26" xr:uid="{00000000-0004-0000-0100-000019000000}"/>
    <hyperlink ref="S66" r:id="rId27" xr:uid="{00000000-0004-0000-0100-00001A000000}"/>
    <hyperlink ref="S58" r:id="rId28" xr:uid="{00000000-0004-0000-0100-00001B000000}"/>
    <hyperlink ref="N8" r:id="rId29" xr:uid="{00000000-0004-0000-0100-00001C000000}"/>
    <hyperlink ref="N27" r:id="rId30" xr:uid="{00000000-0004-0000-0100-00001D000000}"/>
  </hyperlinks>
  <pageMargins left="0.7" right="0.7" top="0.75" bottom="0.75" header="0.3" footer="0.3"/>
  <pageSetup paperSize="9" orientation="portrait" r:id="rId31"/>
  <legacyDrawing r:id="rId3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100-000000000000}">
          <x14:formula1>
            <xm:f>Listes!$B$11:$B$23</xm:f>
          </x14:formula1>
          <xm:sqref>Q3:Q1048576</xm:sqref>
        </x14:dataValidation>
        <x14:dataValidation type="list" allowBlank="1" showInputMessage="1" showErrorMessage="1" xr:uid="{00000000-0002-0000-0100-000001000000}">
          <x14:formula1>
            <xm:f>Listes!$B$26:$B$29</xm:f>
          </x14:formula1>
          <xm:sqref>AU3:AU1048576</xm:sqref>
        </x14:dataValidation>
        <x14:dataValidation type="list" allowBlank="1" showInputMessage="1" showErrorMessage="1" xr:uid="{00000000-0002-0000-0100-000002000000}">
          <x14:formula1>
            <xm:f>Listes!$B$32:$B$38</xm:f>
          </x14:formula1>
          <xm:sqref>BC3:BC1048576</xm:sqref>
        </x14:dataValidation>
        <x14:dataValidation type="list" allowBlank="1" showInputMessage="1" showErrorMessage="1" xr:uid="{00000000-0002-0000-0100-000003000000}">
          <x14:formula1>
            <xm:f>Listes!$B$47:$B$49</xm:f>
          </x14:formula1>
          <xm:sqref>BI329:BI1048576</xm:sqref>
        </x14:dataValidation>
        <x14:dataValidation type="list" allowBlank="1" showInputMessage="1" showErrorMessage="1" xr:uid="{00000000-0002-0000-0100-000004000000}">
          <x14:formula1>
            <xm:f>Listes!$B$4:$B$8</xm:f>
          </x14:formula1>
          <xm:sqref>P3:P1048576</xm:sqref>
        </x14:dataValidation>
        <x14:dataValidation type="list" allowBlank="1" showInputMessage="1" showErrorMessage="1" xr:uid="{00000000-0002-0000-0100-000005000000}">
          <x14:formula1>
            <xm:f>Listes!$B$41:$B$43</xm:f>
          </x14:formula1>
          <xm:sqref>BD330:BD1048576</xm:sqref>
        </x14:dataValidation>
        <x14:dataValidation type="list" allowBlank="1" showInputMessage="1" showErrorMessage="1" xr:uid="{00000000-0002-0000-0100-000006000000}">
          <x14:formula1>
            <xm:f>Listes!$B$54:$B$59</xm:f>
          </x14:formula1>
          <xm:sqref>BE3:BE1048576</xm:sqref>
        </x14:dataValidation>
        <x14:dataValidation type="list" allowBlank="1" showInputMessage="1" showErrorMessage="1" xr:uid="{00000000-0002-0000-0100-000007000000}">
          <x14:formula1>
            <xm:f>Listes!$B$47:$B$51</xm:f>
          </x14:formula1>
          <xm:sqref>BI3:BI328</xm:sqref>
        </x14:dataValidation>
        <x14:dataValidation type="list" allowBlank="1" showInputMessage="1" showErrorMessage="1" xr:uid="{00000000-0002-0000-0100-000008000000}">
          <x14:formula1>
            <xm:f>Listes!$B$41:$B$44</xm:f>
          </x14:formula1>
          <xm:sqref>BD3:BD329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V1000"/>
  <sheetViews>
    <sheetView workbookViewId="0">
      <selection activeCell="E14" sqref="E14"/>
    </sheetView>
  </sheetViews>
  <sheetFormatPr baseColWidth="10" defaultRowHeight="14.55" x14ac:dyDescent="0.25"/>
  <cols>
    <col min="1" max="1" width="2.44140625" customWidth="1"/>
    <col min="2" max="2" width="1.44140625" hidden="1" customWidth="1"/>
    <col min="3" max="3" width="8" style="152" customWidth="1"/>
    <col min="4" max="4" width="21.6640625" customWidth="1"/>
    <col min="5" max="5" width="29.33203125" customWidth="1"/>
    <col min="7" max="7" width="13.88671875" customWidth="1"/>
    <col min="8" max="8" width="62.44140625" customWidth="1"/>
    <col min="9" max="9" width="10.6640625" hidden="1" customWidth="1"/>
    <col min="10" max="10" width="16.5546875" customWidth="1"/>
  </cols>
  <sheetData>
    <row r="2" spans="2:22" ht="47.2" x14ac:dyDescent="0.25">
      <c r="C2" s="189" t="s">
        <v>72</v>
      </c>
      <c r="D2" s="188" t="s">
        <v>2031</v>
      </c>
      <c r="E2" s="188" t="s">
        <v>1913</v>
      </c>
      <c r="F2" s="189" t="s">
        <v>2010</v>
      </c>
      <c r="G2" s="190" t="s">
        <v>2030</v>
      </c>
      <c r="H2" s="188" t="s">
        <v>1936</v>
      </c>
      <c r="I2" s="188"/>
      <c r="J2" t="s">
        <v>1</v>
      </c>
      <c r="K2" s="151">
        <v>43101</v>
      </c>
      <c r="L2" s="151">
        <v>43132</v>
      </c>
      <c r="M2" s="151">
        <v>43160</v>
      </c>
      <c r="N2" s="151">
        <v>43191</v>
      </c>
      <c r="O2" s="151">
        <v>43221</v>
      </c>
      <c r="P2" s="151">
        <v>43252</v>
      </c>
      <c r="Q2" s="151">
        <v>43282</v>
      </c>
      <c r="R2" s="151">
        <v>43313</v>
      </c>
      <c r="S2" s="151">
        <v>43344</v>
      </c>
      <c r="T2" s="151">
        <v>43374</v>
      </c>
      <c r="U2" s="151">
        <v>43405</v>
      </c>
      <c r="V2" s="151">
        <v>43435</v>
      </c>
    </row>
    <row r="3" spans="2:22" x14ac:dyDescent="0.25">
      <c r="B3" t="str">
        <f t="shared" ref="B3:B66" si="0">C3&amp;"_"&amp;H3</f>
        <v>2018_Issus de silo</v>
      </c>
      <c r="C3" s="152">
        <v>2018</v>
      </c>
      <c r="D3" s="144" t="str">
        <f>Unités!$K$9</f>
        <v>Agri métha Energy</v>
      </c>
      <c r="E3" t="s">
        <v>1914</v>
      </c>
      <c r="F3" s="198">
        <v>600</v>
      </c>
      <c r="G3" s="152">
        <v>20</v>
      </c>
      <c r="H3" t="s">
        <v>162</v>
      </c>
      <c r="I3" t="b">
        <f t="shared" ref="I3:I66" si="1">ISBLANK(G3)</f>
        <v>0</v>
      </c>
    </row>
    <row r="4" spans="2:22" x14ac:dyDescent="0.25">
      <c r="B4" t="str">
        <f t="shared" si="0"/>
        <v>2018_Pulpes de betteraves</v>
      </c>
      <c r="C4" s="152">
        <v>2018</v>
      </c>
      <c r="D4" s="144" t="str">
        <f>Unités!$K$9</f>
        <v>Agri métha Energy</v>
      </c>
      <c r="E4" t="s">
        <v>185</v>
      </c>
      <c r="F4" s="198">
        <v>5767</v>
      </c>
      <c r="G4" s="152">
        <v>70</v>
      </c>
      <c r="H4" t="s">
        <v>185</v>
      </c>
      <c r="I4" t="b">
        <f t="shared" si="1"/>
        <v>0</v>
      </c>
    </row>
    <row r="5" spans="2:22" x14ac:dyDescent="0.25">
      <c r="B5" t="str">
        <f t="shared" si="0"/>
        <v>2018_Résidus ou déchets végétaux d’autres agro industries</v>
      </c>
      <c r="C5" s="152">
        <v>2018</v>
      </c>
      <c r="D5" s="144" t="str">
        <f>Unités!$K$9</f>
        <v>Agri métha Energy</v>
      </c>
      <c r="E5" t="s">
        <v>1923</v>
      </c>
      <c r="F5" s="198">
        <v>208</v>
      </c>
      <c r="G5" s="152">
        <v>100</v>
      </c>
      <c r="H5" t="s">
        <v>151</v>
      </c>
      <c r="I5" t="b">
        <f t="shared" si="1"/>
        <v>0</v>
      </c>
    </row>
    <row r="6" spans="2:22" x14ac:dyDescent="0.25">
      <c r="B6" t="str">
        <f t="shared" si="0"/>
        <v>2018_Résidus ou déchets végétaux d’autres agro industries</v>
      </c>
      <c r="C6" s="152">
        <v>2018</v>
      </c>
      <c r="D6" s="144" t="str">
        <f>Unités!$K$9</f>
        <v>Agri métha Energy</v>
      </c>
      <c r="E6" t="s">
        <v>160</v>
      </c>
      <c r="F6" s="198">
        <v>28</v>
      </c>
      <c r="G6" s="152">
        <v>200</v>
      </c>
      <c r="H6" t="s">
        <v>151</v>
      </c>
      <c r="I6" t="b">
        <f t="shared" si="1"/>
        <v>0</v>
      </c>
    </row>
    <row r="7" spans="2:22" x14ac:dyDescent="0.25">
      <c r="B7" t="str">
        <f t="shared" si="0"/>
        <v>2018_Autres résidus ou déchets végétaux des industries agro-alimentaires</v>
      </c>
      <c r="C7" s="152">
        <v>2018</v>
      </c>
      <c r="D7" s="144" t="str">
        <f>Unités!$K$9</f>
        <v>Agri métha Energy</v>
      </c>
      <c r="E7" t="s">
        <v>1917</v>
      </c>
      <c r="F7" s="198">
        <v>149.26</v>
      </c>
      <c r="G7" s="152">
        <v>115</v>
      </c>
      <c r="H7" t="s">
        <v>163</v>
      </c>
      <c r="I7" t="b">
        <f t="shared" si="1"/>
        <v>0</v>
      </c>
    </row>
    <row r="8" spans="2:22" x14ac:dyDescent="0.25">
      <c r="B8" t="str">
        <f t="shared" si="0"/>
        <v>2018_Autres résidus ou déchets végétaux des industries agro-alimentaires</v>
      </c>
      <c r="C8" s="152">
        <v>2018</v>
      </c>
      <c r="D8" s="144" t="str">
        <f>Unités!$K$9</f>
        <v>Agri métha Energy</v>
      </c>
      <c r="E8" t="s">
        <v>1915</v>
      </c>
      <c r="F8" s="198">
        <v>568</v>
      </c>
      <c r="G8" s="152">
        <v>200</v>
      </c>
      <c r="H8" t="s">
        <v>163</v>
      </c>
      <c r="I8" t="b">
        <f t="shared" si="1"/>
        <v>0</v>
      </c>
    </row>
    <row r="9" spans="2:22" x14ac:dyDescent="0.25">
      <c r="B9" t="str">
        <f t="shared" si="0"/>
        <v>2018_Autres résidus ou déchets végétaux des industries agro-alimentaires</v>
      </c>
      <c r="C9" s="152">
        <v>2018</v>
      </c>
      <c r="D9" s="144" t="str">
        <f>Unités!$K$9</f>
        <v>Agri métha Energy</v>
      </c>
      <c r="E9" t="s">
        <v>1916</v>
      </c>
      <c r="F9" s="198">
        <v>30.16</v>
      </c>
      <c r="G9" s="152">
        <v>100</v>
      </c>
      <c r="H9" t="s">
        <v>163</v>
      </c>
      <c r="I9" t="b">
        <f t="shared" si="1"/>
        <v>0</v>
      </c>
    </row>
    <row r="10" spans="2:22" x14ac:dyDescent="0.25">
      <c r="B10" t="str">
        <f t="shared" si="0"/>
        <v>2018_Autres résidus ou déchets végétaux des industries agro-alimentaires</v>
      </c>
      <c r="C10" s="152">
        <v>2018</v>
      </c>
      <c r="D10" s="144" t="str">
        <f>Unités!$K$9</f>
        <v>Agri métha Energy</v>
      </c>
      <c r="E10" t="s">
        <v>1922</v>
      </c>
      <c r="F10" s="198">
        <v>45.36</v>
      </c>
      <c r="G10" s="152">
        <v>180</v>
      </c>
      <c r="H10" t="s">
        <v>163</v>
      </c>
      <c r="I10" t="b">
        <f t="shared" si="1"/>
        <v>0</v>
      </c>
    </row>
    <row r="11" spans="2:22" x14ac:dyDescent="0.25">
      <c r="B11" t="str">
        <f t="shared" si="0"/>
        <v>2018_Autres résidus ou déchets végétaux des industries agro-alimentaires</v>
      </c>
      <c r="C11" s="152">
        <v>2018</v>
      </c>
      <c r="D11" s="144" t="str">
        <f>Unités!$K$9</f>
        <v>Agri métha Energy</v>
      </c>
      <c r="E11" t="s">
        <v>1918</v>
      </c>
      <c r="F11" s="198">
        <v>15.44</v>
      </c>
      <c r="G11" s="152">
        <v>90</v>
      </c>
      <c r="H11" t="s">
        <v>163</v>
      </c>
      <c r="I11" t="b">
        <f t="shared" si="1"/>
        <v>0</v>
      </c>
    </row>
    <row r="12" spans="2:22" x14ac:dyDescent="0.25">
      <c r="B12" t="str">
        <f t="shared" si="0"/>
        <v>2018_Autres résidus ou déchets végétaux des industries agro-alimentaires</v>
      </c>
      <c r="C12" s="152">
        <v>2018</v>
      </c>
      <c r="D12" s="144" t="str">
        <f>Unités!$K$9</f>
        <v>Agri métha Energy</v>
      </c>
      <c r="E12" t="s">
        <v>1919</v>
      </c>
      <c r="F12" s="198">
        <v>119.56</v>
      </c>
      <c r="G12" s="152">
        <v>250</v>
      </c>
      <c r="H12" t="s">
        <v>163</v>
      </c>
      <c r="I12" t="b">
        <f t="shared" si="1"/>
        <v>0</v>
      </c>
    </row>
    <row r="13" spans="2:22" x14ac:dyDescent="0.25">
      <c r="B13" t="str">
        <f t="shared" si="0"/>
        <v>2018_Autres résidus ou déchets végétaux des industries agro-alimentaires</v>
      </c>
      <c r="C13" s="152">
        <v>2018</v>
      </c>
      <c r="D13" s="144" t="str">
        <f>Unités!$K$9</f>
        <v>Agri métha Energy</v>
      </c>
      <c r="E13" t="s">
        <v>1920</v>
      </c>
      <c r="F13" s="198">
        <v>30</v>
      </c>
      <c r="G13" s="152">
        <v>250</v>
      </c>
      <c r="H13" t="s">
        <v>163</v>
      </c>
      <c r="I13" t="b">
        <f t="shared" si="1"/>
        <v>0</v>
      </c>
    </row>
    <row r="14" spans="2:22" x14ac:dyDescent="0.25">
      <c r="B14" t="str">
        <f t="shared" si="0"/>
        <v>2018_Cultures intermédiaires à vocation énergétique (CIVE)</v>
      </c>
      <c r="C14" s="152">
        <v>2018</v>
      </c>
      <c r="D14" s="144" t="str">
        <f>Unités!$K$9</f>
        <v>Agri métha Energy</v>
      </c>
      <c r="E14" t="s">
        <v>1921</v>
      </c>
      <c r="F14" s="198">
        <v>6036</v>
      </c>
      <c r="G14" s="152">
        <v>5</v>
      </c>
      <c r="H14" t="s">
        <v>181</v>
      </c>
      <c r="I14" t="b">
        <f t="shared" si="1"/>
        <v>0</v>
      </c>
    </row>
    <row r="15" spans="2:22" x14ac:dyDescent="0.25">
      <c r="B15" t="str">
        <f t="shared" si="0"/>
        <v>2018_Issus de silo</v>
      </c>
      <c r="C15" s="152">
        <v>2018</v>
      </c>
      <c r="D15" t="s">
        <v>1530</v>
      </c>
      <c r="E15" t="s">
        <v>1939</v>
      </c>
      <c r="F15" s="198">
        <v>397.8</v>
      </c>
      <c r="G15" s="153">
        <v>15</v>
      </c>
      <c r="H15" t="s">
        <v>162</v>
      </c>
      <c r="I15" t="b">
        <f t="shared" si="1"/>
        <v>0</v>
      </c>
    </row>
    <row r="16" spans="2:22" x14ac:dyDescent="0.25">
      <c r="B16" t="str">
        <f t="shared" si="0"/>
        <v>2018_Issus de silo</v>
      </c>
      <c r="C16" s="152">
        <v>2018</v>
      </c>
      <c r="D16" t="s">
        <v>1530</v>
      </c>
      <c r="E16" t="s">
        <v>1917</v>
      </c>
      <c r="F16" s="198">
        <v>58.8</v>
      </c>
      <c r="G16" s="153">
        <v>200</v>
      </c>
      <c r="H16" t="s">
        <v>162</v>
      </c>
      <c r="I16" t="b">
        <f t="shared" si="1"/>
        <v>0</v>
      </c>
    </row>
    <row r="17" spans="2:22" x14ac:dyDescent="0.25">
      <c r="B17" t="str">
        <f t="shared" si="0"/>
        <v>2018_Pulpes de betteraves</v>
      </c>
      <c r="C17" s="152">
        <v>2018</v>
      </c>
      <c r="D17" t="s">
        <v>1530</v>
      </c>
      <c r="E17" t="s">
        <v>1940</v>
      </c>
      <c r="F17" s="198">
        <v>4469</v>
      </c>
      <c r="G17" s="153">
        <v>93</v>
      </c>
      <c r="H17" t="s">
        <v>185</v>
      </c>
      <c r="I17" t="b">
        <f t="shared" si="1"/>
        <v>0</v>
      </c>
    </row>
    <row r="18" spans="2:22" x14ac:dyDescent="0.25">
      <c r="B18" t="str">
        <f t="shared" si="0"/>
        <v>2018_Autres résidus ou déchets végétaux des industries agro-alimentaires</v>
      </c>
      <c r="C18" s="152">
        <v>2018</v>
      </c>
      <c r="D18" t="s">
        <v>1530</v>
      </c>
      <c r="E18" t="s">
        <v>1941</v>
      </c>
      <c r="F18" s="198">
        <v>32.5</v>
      </c>
      <c r="G18" s="153">
        <v>5</v>
      </c>
      <c r="H18" t="s">
        <v>163</v>
      </c>
      <c r="I18" t="b">
        <f t="shared" si="1"/>
        <v>0</v>
      </c>
    </row>
    <row r="19" spans="2:22" x14ac:dyDescent="0.25">
      <c r="B19" t="str">
        <f t="shared" si="0"/>
        <v>2018_Autres résidus ou déchets végétaux des industries agro-alimentaires</v>
      </c>
      <c r="C19" s="152">
        <v>2018</v>
      </c>
      <c r="D19" t="s">
        <v>1530</v>
      </c>
      <c r="E19" t="s">
        <v>1938</v>
      </c>
      <c r="F19" s="198">
        <v>156.1</v>
      </c>
      <c r="G19" s="153">
        <v>80</v>
      </c>
      <c r="H19" t="s">
        <v>163</v>
      </c>
      <c r="I19" t="b">
        <f t="shared" si="1"/>
        <v>0</v>
      </c>
    </row>
    <row r="20" spans="2:22" x14ac:dyDescent="0.25">
      <c r="B20" t="str">
        <f t="shared" si="0"/>
        <v>2018_Autres résidus ou déchets végétaux des industries agro-alimentaires</v>
      </c>
      <c r="C20" s="152">
        <v>2018</v>
      </c>
      <c r="D20" t="s">
        <v>1530</v>
      </c>
      <c r="E20" t="s">
        <v>1942</v>
      </c>
      <c r="F20" s="198">
        <v>635.79999999999995</v>
      </c>
      <c r="G20" s="153">
        <v>250</v>
      </c>
      <c r="H20" t="s">
        <v>163</v>
      </c>
      <c r="I20" t="b">
        <f t="shared" si="1"/>
        <v>0</v>
      </c>
    </row>
    <row r="21" spans="2:22" x14ac:dyDescent="0.25">
      <c r="B21" t="str">
        <f t="shared" si="0"/>
        <v>2018_Autres résidus ou déchets végétaux des industries agro-alimentaires</v>
      </c>
      <c r="C21" s="152">
        <v>2018</v>
      </c>
      <c r="D21" t="s">
        <v>1530</v>
      </c>
      <c r="E21" t="s">
        <v>1943</v>
      </c>
      <c r="F21" s="198">
        <v>536.5</v>
      </c>
      <c r="G21" s="153">
        <v>60</v>
      </c>
      <c r="H21" t="s">
        <v>163</v>
      </c>
      <c r="I21" t="b">
        <f t="shared" si="1"/>
        <v>0</v>
      </c>
    </row>
    <row r="22" spans="2:22" x14ac:dyDescent="0.25">
      <c r="B22" t="str">
        <f t="shared" si="0"/>
        <v>2018_Autres résidus ou déchets végétaux des industries agro-alimentaires</v>
      </c>
      <c r="C22" s="152">
        <v>2018</v>
      </c>
      <c r="D22" t="s">
        <v>1530</v>
      </c>
      <c r="E22" t="s">
        <v>1947</v>
      </c>
      <c r="F22" s="198">
        <v>29.2</v>
      </c>
      <c r="G22" s="153">
        <v>5</v>
      </c>
      <c r="H22" t="s">
        <v>163</v>
      </c>
      <c r="I22" t="b">
        <f t="shared" si="1"/>
        <v>0</v>
      </c>
    </row>
    <row r="23" spans="2:22" x14ac:dyDescent="0.25">
      <c r="B23" t="str">
        <f t="shared" si="0"/>
        <v>2018_Autres résidus ou déchets végétaux des industries agro-alimentaires</v>
      </c>
      <c r="C23" s="152">
        <v>2018</v>
      </c>
      <c r="D23" t="s">
        <v>1530</v>
      </c>
      <c r="E23" t="s">
        <v>1916</v>
      </c>
      <c r="F23" s="198">
        <v>29.8</v>
      </c>
      <c r="G23" s="153">
        <v>5</v>
      </c>
      <c r="H23" t="s">
        <v>163</v>
      </c>
      <c r="I23" t="b">
        <f t="shared" si="1"/>
        <v>0</v>
      </c>
    </row>
    <row r="24" spans="2:22" x14ac:dyDescent="0.25">
      <c r="B24" t="str">
        <f t="shared" si="0"/>
        <v>2018_Autres résidus ou déchets végétaux des industries agro-alimentaires</v>
      </c>
      <c r="C24" s="152">
        <v>2018</v>
      </c>
      <c r="D24" t="s">
        <v>1530</v>
      </c>
      <c r="E24" t="s">
        <v>1944</v>
      </c>
      <c r="F24" s="198">
        <v>28.1</v>
      </c>
      <c r="G24" s="153">
        <v>200</v>
      </c>
      <c r="H24" t="s">
        <v>163</v>
      </c>
      <c r="I24" t="b">
        <f t="shared" si="1"/>
        <v>0</v>
      </c>
    </row>
    <row r="25" spans="2:22" x14ac:dyDescent="0.25">
      <c r="B25" t="str">
        <f t="shared" si="0"/>
        <v>2018_Autres résidus ou déchets végétaux des industries agro-alimentaires</v>
      </c>
      <c r="C25" s="152">
        <v>2018</v>
      </c>
      <c r="D25" t="s">
        <v>1530</v>
      </c>
      <c r="E25" t="s">
        <v>1945</v>
      </c>
      <c r="F25" s="198">
        <v>50</v>
      </c>
      <c r="G25" s="153">
        <v>250</v>
      </c>
      <c r="H25" t="s">
        <v>163</v>
      </c>
      <c r="I25" t="b">
        <f t="shared" si="1"/>
        <v>0</v>
      </c>
    </row>
    <row r="26" spans="2:22" x14ac:dyDescent="0.25">
      <c r="B26" t="str">
        <f t="shared" si="0"/>
        <v>2018_Autres résidus ou déchets végétaux des industries agro-alimentaires</v>
      </c>
      <c r="C26" s="152">
        <v>2018</v>
      </c>
      <c r="D26" t="s">
        <v>1530</v>
      </c>
      <c r="E26" t="s">
        <v>1946</v>
      </c>
      <c r="F26" s="198">
        <v>18.7</v>
      </c>
      <c r="G26" s="153">
        <v>250</v>
      </c>
      <c r="H26" t="s">
        <v>163</v>
      </c>
      <c r="I26" t="b">
        <f t="shared" si="1"/>
        <v>0</v>
      </c>
    </row>
    <row r="27" spans="2:22" x14ac:dyDescent="0.25">
      <c r="B27" t="str">
        <f t="shared" si="0"/>
        <v>2018_Cultures intermédiaires à vocation énergétique (CIVE)</v>
      </c>
      <c r="C27" s="152">
        <v>2018</v>
      </c>
      <c r="D27" t="s">
        <v>1530</v>
      </c>
      <c r="E27" t="s">
        <v>1921</v>
      </c>
      <c r="F27" s="198">
        <v>4300</v>
      </c>
      <c r="G27" s="153">
        <v>5</v>
      </c>
      <c r="H27" t="s">
        <v>181</v>
      </c>
      <c r="I27" t="b">
        <f t="shared" si="1"/>
        <v>0</v>
      </c>
    </row>
    <row r="28" spans="2:22" x14ac:dyDescent="0.25">
      <c r="B28" t="str">
        <f t="shared" si="0"/>
        <v>2018_Cultures intermédiaires à vocation énergétique (CIVE)</v>
      </c>
      <c r="C28" s="152">
        <v>2018</v>
      </c>
      <c r="D28" t="s">
        <v>1525</v>
      </c>
      <c r="E28" t="s">
        <v>1948</v>
      </c>
      <c r="F28" s="198">
        <f t="shared" ref="F28:F37" si="2">SUM(K28:V28)</f>
        <v>3640</v>
      </c>
      <c r="G28" s="152">
        <v>0</v>
      </c>
      <c r="H28" t="s">
        <v>181</v>
      </c>
      <c r="I28" t="b">
        <f t="shared" si="1"/>
        <v>0</v>
      </c>
      <c r="N28">
        <v>3640</v>
      </c>
    </row>
    <row r="29" spans="2:22" x14ac:dyDescent="0.25">
      <c r="B29" t="str">
        <f t="shared" si="0"/>
        <v>2018_Cultures intermédiaires à vocation énergétique (CIVE)</v>
      </c>
      <c r="C29" s="152">
        <v>2018</v>
      </c>
      <c r="D29" t="s">
        <v>1525</v>
      </c>
      <c r="E29" t="s">
        <v>1949</v>
      </c>
      <c r="F29" s="198">
        <f t="shared" si="2"/>
        <v>394</v>
      </c>
      <c r="G29" s="152">
        <v>0</v>
      </c>
      <c r="H29" t="s">
        <v>181</v>
      </c>
      <c r="I29" t="b">
        <f t="shared" si="1"/>
        <v>0</v>
      </c>
      <c r="R29">
        <v>394</v>
      </c>
    </row>
    <row r="30" spans="2:22" x14ac:dyDescent="0.25">
      <c r="B30" t="str">
        <f t="shared" si="0"/>
        <v>2018_Issus de silo</v>
      </c>
      <c r="C30" s="152">
        <v>2018</v>
      </c>
      <c r="D30" t="s">
        <v>1525</v>
      </c>
      <c r="E30" t="s">
        <v>1957</v>
      </c>
      <c r="F30" s="198">
        <f t="shared" si="2"/>
        <v>792</v>
      </c>
      <c r="G30" s="152">
        <v>0</v>
      </c>
      <c r="H30" t="s">
        <v>162</v>
      </c>
      <c r="I30" t="b">
        <f t="shared" si="1"/>
        <v>0</v>
      </c>
      <c r="K30">
        <v>39</v>
      </c>
      <c r="L30">
        <v>0</v>
      </c>
      <c r="M30">
        <v>0</v>
      </c>
      <c r="N30">
        <v>63</v>
      </c>
      <c r="O30">
        <v>80</v>
      </c>
      <c r="P30">
        <v>48</v>
      </c>
      <c r="Q30">
        <v>20</v>
      </c>
      <c r="R30">
        <v>22</v>
      </c>
      <c r="S30">
        <v>232</v>
      </c>
      <c r="T30">
        <v>147</v>
      </c>
      <c r="U30">
        <v>118</v>
      </c>
      <c r="V30">
        <v>23</v>
      </c>
    </row>
    <row r="31" spans="2:22" x14ac:dyDescent="0.25">
      <c r="B31" t="str">
        <f t="shared" si="0"/>
        <v>2018_Fumiers-lisiers d'élevage</v>
      </c>
      <c r="C31" s="152">
        <v>2018</v>
      </c>
      <c r="D31" t="s">
        <v>1525</v>
      </c>
      <c r="E31" t="s">
        <v>1950</v>
      </c>
      <c r="F31" s="198">
        <f t="shared" si="2"/>
        <v>2630</v>
      </c>
      <c r="G31" s="152">
        <v>0</v>
      </c>
      <c r="H31" t="s">
        <v>164</v>
      </c>
      <c r="I31" t="b">
        <f t="shared" si="1"/>
        <v>0</v>
      </c>
      <c r="K31">
        <v>260</v>
      </c>
      <c r="L31">
        <v>260</v>
      </c>
      <c r="M31">
        <v>230</v>
      </c>
      <c r="N31">
        <v>230</v>
      </c>
      <c r="O31">
        <v>230</v>
      </c>
      <c r="P31">
        <v>230</v>
      </c>
      <c r="Q31">
        <v>230</v>
      </c>
      <c r="R31">
        <v>230</v>
      </c>
      <c r="S31">
        <v>120</v>
      </c>
      <c r="T31">
        <v>120</v>
      </c>
      <c r="U31">
        <v>230</v>
      </c>
      <c r="V31">
        <v>260</v>
      </c>
    </row>
    <row r="32" spans="2:22" x14ac:dyDescent="0.25">
      <c r="B32" t="str">
        <f t="shared" si="0"/>
        <v>2018_Fumiers-lisiers d'élevage</v>
      </c>
      <c r="C32" s="152">
        <v>2018</v>
      </c>
      <c r="D32" t="s">
        <v>1525</v>
      </c>
      <c r="E32" t="s">
        <v>1951</v>
      </c>
      <c r="F32" s="198">
        <f t="shared" si="2"/>
        <v>802</v>
      </c>
      <c r="G32" s="152">
        <v>0</v>
      </c>
      <c r="H32" t="s">
        <v>164</v>
      </c>
      <c r="I32" t="b">
        <f t="shared" si="1"/>
        <v>0</v>
      </c>
      <c r="K32">
        <v>105</v>
      </c>
      <c r="L32">
        <v>96</v>
      </c>
      <c r="M32">
        <v>98</v>
      </c>
      <c r="N32">
        <v>84</v>
      </c>
      <c r="O32">
        <v>78</v>
      </c>
      <c r="S32">
        <v>58</v>
      </c>
      <c r="T32">
        <v>96</v>
      </c>
      <c r="U32">
        <v>94</v>
      </c>
      <c r="V32">
        <v>93</v>
      </c>
    </row>
    <row r="33" spans="2:22" x14ac:dyDescent="0.25">
      <c r="B33" t="str">
        <f t="shared" si="0"/>
        <v>2018_Pulpes de betteraves</v>
      </c>
      <c r="C33" s="152">
        <v>2018</v>
      </c>
      <c r="D33" t="s">
        <v>1525</v>
      </c>
      <c r="E33" t="s">
        <v>1953</v>
      </c>
      <c r="F33" s="198">
        <f t="shared" si="2"/>
        <v>1139</v>
      </c>
      <c r="G33" s="152">
        <v>22</v>
      </c>
      <c r="H33" t="s">
        <v>185</v>
      </c>
      <c r="I33" t="b">
        <f t="shared" si="1"/>
        <v>0</v>
      </c>
      <c r="S33">
        <v>614</v>
      </c>
      <c r="U33">
        <v>525</v>
      </c>
    </row>
    <row r="34" spans="2:22" x14ac:dyDescent="0.25">
      <c r="B34" t="str">
        <f t="shared" si="0"/>
        <v>2018_Autres résidus ou déchets végétaux des industries agro-alimentaires</v>
      </c>
      <c r="C34" s="152">
        <v>2018</v>
      </c>
      <c r="D34" t="s">
        <v>1525</v>
      </c>
      <c r="E34" t="s">
        <v>1952</v>
      </c>
      <c r="F34" s="198">
        <f t="shared" si="2"/>
        <v>196</v>
      </c>
      <c r="G34" s="152">
        <v>11</v>
      </c>
      <c r="H34" t="s">
        <v>163</v>
      </c>
      <c r="I34" t="b">
        <f t="shared" si="1"/>
        <v>0</v>
      </c>
      <c r="K34">
        <v>5</v>
      </c>
      <c r="L34">
        <v>16</v>
      </c>
      <c r="M34">
        <v>20</v>
      </c>
      <c r="N34">
        <v>8</v>
      </c>
      <c r="O34">
        <v>14</v>
      </c>
      <c r="P34">
        <v>16</v>
      </c>
      <c r="Q34">
        <v>17</v>
      </c>
      <c r="R34">
        <v>18</v>
      </c>
      <c r="S34">
        <v>15</v>
      </c>
      <c r="T34">
        <v>23</v>
      </c>
      <c r="U34">
        <v>19</v>
      </c>
      <c r="V34">
        <v>25</v>
      </c>
    </row>
    <row r="35" spans="2:22" x14ac:dyDescent="0.25">
      <c r="B35" t="str">
        <f t="shared" si="0"/>
        <v>2018_Autres résidus ou déchets végétaux des industries agro-alimentaires</v>
      </c>
      <c r="C35" s="152">
        <v>2018</v>
      </c>
      <c r="D35" t="s">
        <v>1525</v>
      </c>
      <c r="E35" t="s">
        <v>1954</v>
      </c>
      <c r="F35" s="198">
        <f t="shared" si="2"/>
        <v>875</v>
      </c>
      <c r="G35" s="152">
        <v>188</v>
      </c>
      <c r="H35" t="s">
        <v>163</v>
      </c>
      <c r="I35" t="b">
        <f t="shared" si="1"/>
        <v>0</v>
      </c>
      <c r="K35">
        <v>87</v>
      </c>
      <c r="L35">
        <v>88</v>
      </c>
      <c r="M35">
        <v>164</v>
      </c>
      <c r="N35">
        <v>89</v>
      </c>
      <c r="O35">
        <v>82</v>
      </c>
      <c r="P35">
        <v>28</v>
      </c>
      <c r="Q35">
        <v>89</v>
      </c>
      <c r="T35">
        <v>51</v>
      </c>
      <c r="U35">
        <v>142</v>
      </c>
      <c r="V35">
        <v>55</v>
      </c>
    </row>
    <row r="36" spans="2:22" x14ac:dyDescent="0.25">
      <c r="B36" t="str">
        <f t="shared" si="0"/>
        <v>2018_Autres résidus ou déchets végétaux des industries agro-alimentaires</v>
      </c>
      <c r="C36" s="152">
        <v>2018</v>
      </c>
      <c r="D36" t="s">
        <v>1525</v>
      </c>
      <c r="E36" t="s">
        <v>1955</v>
      </c>
      <c r="F36" s="198">
        <f t="shared" si="2"/>
        <v>746</v>
      </c>
      <c r="G36" s="152">
        <v>259</v>
      </c>
      <c r="H36" t="s">
        <v>163</v>
      </c>
      <c r="I36" t="b">
        <f t="shared" si="1"/>
        <v>0</v>
      </c>
      <c r="M36">
        <v>115</v>
      </c>
      <c r="N36">
        <v>86</v>
      </c>
      <c r="O36">
        <v>90</v>
      </c>
      <c r="P36">
        <v>86</v>
      </c>
      <c r="Q36">
        <v>51</v>
      </c>
      <c r="R36">
        <v>131</v>
      </c>
      <c r="S36">
        <v>31</v>
      </c>
      <c r="T36">
        <v>23</v>
      </c>
      <c r="U36">
        <v>133</v>
      </c>
      <c r="V36">
        <v>0</v>
      </c>
    </row>
    <row r="37" spans="2:22" x14ac:dyDescent="0.25">
      <c r="B37" t="str">
        <f t="shared" si="0"/>
        <v>2018_Autres résidus ou déchets organiques d’autres agro industries</v>
      </c>
      <c r="C37" s="152">
        <v>2018</v>
      </c>
      <c r="D37" t="s">
        <v>1525</v>
      </c>
      <c r="E37" t="s">
        <v>1956</v>
      </c>
      <c r="F37" s="198">
        <f t="shared" si="2"/>
        <v>2905</v>
      </c>
      <c r="G37" s="152">
        <v>10</v>
      </c>
      <c r="H37" t="s">
        <v>152</v>
      </c>
      <c r="I37" t="b">
        <f t="shared" si="1"/>
        <v>0</v>
      </c>
      <c r="K37">
        <v>299</v>
      </c>
      <c r="L37">
        <v>242</v>
      </c>
      <c r="M37">
        <v>328</v>
      </c>
      <c r="N37">
        <v>268</v>
      </c>
      <c r="O37">
        <v>301</v>
      </c>
      <c r="P37">
        <v>183</v>
      </c>
      <c r="Q37">
        <v>177</v>
      </c>
      <c r="R37">
        <v>342</v>
      </c>
      <c r="S37">
        <v>254</v>
      </c>
      <c r="T37">
        <v>241</v>
      </c>
      <c r="U37">
        <v>121</v>
      </c>
      <c r="V37">
        <v>149</v>
      </c>
    </row>
    <row r="38" spans="2:22" x14ac:dyDescent="0.25">
      <c r="B38" t="str">
        <f t="shared" si="0"/>
        <v>2018_Pulpes de betteraves</v>
      </c>
      <c r="C38" s="152">
        <v>2018</v>
      </c>
      <c r="D38" t="s">
        <v>1528</v>
      </c>
      <c r="E38" t="s">
        <v>1965</v>
      </c>
      <c r="F38" s="198">
        <v>2982</v>
      </c>
      <c r="G38" s="202"/>
      <c r="H38" t="s">
        <v>185</v>
      </c>
      <c r="I38" t="b">
        <f t="shared" si="1"/>
        <v>1</v>
      </c>
    </row>
    <row r="39" spans="2:22" x14ac:dyDescent="0.25">
      <c r="B39" t="str">
        <f t="shared" si="0"/>
        <v>2018_Cultures intermédiaires à vocation énergétique (CIVE)</v>
      </c>
      <c r="C39" s="152">
        <v>2018</v>
      </c>
      <c r="D39" t="s">
        <v>1528</v>
      </c>
      <c r="E39" t="s">
        <v>1964</v>
      </c>
      <c r="F39" s="198">
        <v>5157</v>
      </c>
      <c r="G39" s="202"/>
      <c r="H39" t="s">
        <v>181</v>
      </c>
      <c r="I39" t="b">
        <f t="shared" si="1"/>
        <v>1</v>
      </c>
    </row>
    <row r="40" spans="2:22" x14ac:dyDescent="0.25">
      <c r="B40" t="str">
        <f t="shared" si="0"/>
        <v>2018_Issus de silo</v>
      </c>
      <c r="C40" s="152">
        <v>2018</v>
      </c>
      <c r="D40" t="s">
        <v>1528</v>
      </c>
      <c r="E40" t="s">
        <v>1958</v>
      </c>
      <c r="F40" s="198">
        <v>367</v>
      </c>
      <c r="G40" s="202"/>
      <c r="H40" t="s">
        <v>162</v>
      </c>
      <c r="I40" t="b">
        <f t="shared" si="1"/>
        <v>1</v>
      </c>
    </row>
    <row r="41" spans="2:22" x14ac:dyDescent="0.25">
      <c r="B41" t="str">
        <f t="shared" si="0"/>
        <v>2018_Autres résidus ou déchets végétaux des industries agro-alimentaires</v>
      </c>
      <c r="C41" s="152">
        <v>2018</v>
      </c>
      <c r="D41" t="s">
        <v>1528</v>
      </c>
      <c r="E41" t="s">
        <v>1959</v>
      </c>
      <c r="F41" s="198">
        <v>54</v>
      </c>
      <c r="G41" s="202"/>
      <c r="H41" t="s">
        <v>163</v>
      </c>
      <c r="I41" t="b">
        <f t="shared" si="1"/>
        <v>1</v>
      </c>
    </row>
    <row r="42" spans="2:22" x14ac:dyDescent="0.25">
      <c r="B42" t="str">
        <f t="shared" si="0"/>
        <v>2018_Autres résidus ou déchets végétaux des industries agro-alimentaires</v>
      </c>
      <c r="C42" s="152">
        <v>2018</v>
      </c>
      <c r="D42" t="s">
        <v>1528</v>
      </c>
      <c r="E42" t="s">
        <v>1962</v>
      </c>
      <c r="F42" s="198">
        <v>516</v>
      </c>
      <c r="G42" s="202"/>
      <c r="H42" t="s">
        <v>163</v>
      </c>
      <c r="I42" t="b">
        <f t="shared" si="1"/>
        <v>1</v>
      </c>
    </row>
    <row r="43" spans="2:22" x14ac:dyDescent="0.25">
      <c r="B43" t="str">
        <f t="shared" si="0"/>
        <v>2018_Autres résidus ou déchets végétaux des industries agro-alimentaires</v>
      </c>
      <c r="C43" s="152">
        <v>2018</v>
      </c>
      <c r="D43" t="s">
        <v>1528</v>
      </c>
      <c r="E43" t="s">
        <v>1960</v>
      </c>
      <c r="F43" s="198">
        <v>70</v>
      </c>
      <c r="G43" s="202"/>
      <c r="H43" t="s">
        <v>163</v>
      </c>
      <c r="I43" t="b">
        <f t="shared" si="1"/>
        <v>1</v>
      </c>
    </row>
    <row r="44" spans="2:22" x14ac:dyDescent="0.25">
      <c r="B44" t="str">
        <f t="shared" si="0"/>
        <v>2018_Résidus ou déchets végétaux d’autres agro industries</v>
      </c>
      <c r="C44" s="152">
        <v>2018</v>
      </c>
      <c r="D44" t="s">
        <v>1528</v>
      </c>
      <c r="E44" t="s">
        <v>1961</v>
      </c>
      <c r="F44" s="198">
        <v>649</v>
      </c>
      <c r="G44" s="202"/>
      <c r="H44" t="s">
        <v>151</v>
      </c>
      <c r="I44" t="b">
        <f t="shared" si="1"/>
        <v>1</v>
      </c>
    </row>
    <row r="45" spans="2:22" x14ac:dyDescent="0.25">
      <c r="B45" t="str">
        <f t="shared" si="0"/>
        <v>2018_Cultures intermédiaires à vocation énergétique (CIVE)</v>
      </c>
      <c r="C45" s="152">
        <v>2018</v>
      </c>
      <c r="D45" t="s">
        <v>1528</v>
      </c>
      <c r="E45" t="s">
        <v>1963</v>
      </c>
      <c r="F45" s="198">
        <v>713</v>
      </c>
      <c r="G45" s="202"/>
      <c r="H45" t="s">
        <v>181</v>
      </c>
      <c r="I45" t="b">
        <f t="shared" si="1"/>
        <v>1</v>
      </c>
    </row>
    <row r="46" spans="2:22" x14ac:dyDescent="0.25">
      <c r="B46" t="str">
        <f t="shared" si="0"/>
        <v>2018_Autres résidus ou déchets végétaux des industries agro-alimentaires</v>
      </c>
      <c r="C46" s="152">
        <v>2018</v>
      </c>
      <c r="D46" t="s">
        <v>1529</v>
      </c>
      <c r="E46" t="s">
        <v>1967</v>
      </c>
      <c r="F46" s="198">
        <v>28.82</v>
      </c>
      <c r="G46" s="202"/>
      <c r="H46" t="s">
        <v>163</v>
      </c>
      <c r="I46" t="b">
        <f t="shared" si="1"/>
        <v>1</v>
      </c>
    </row>
    <row r="47" spans="2:22" x14ac:dyDescent="0.25">
      <c r="B47" t="str">
        <f t="shared" si="0"/>
        <v>2018_Autres résidus ou déchets végétaux des industries agro-alimentaires</v>
      </c>
      <c r="C47" s="152">
        <v>2018</v>
      </c>
      <c r="D47" t="s">
        <v>1529</v>
      </c>
      <c r="E47" t="s">
        <v>1968</v>
      </c>
      <c r="F47" s="198">
        <v>24.01</v>
      </c>
      <c r="G47" s="202"/>
      <c r="H47" t="s">
        <v>163</v>
      </c>
      <c r="I47" t="b">
        <f t="shared" si="1"/>
        <v>1</v>
      </c>
    </row>
    <row r="48" spans="2:22" x14ac:dyDescent="0.25">
      <c r="B48" t="str">
        <f t="shared" si="0"/>
        <v>2018_Autres résidus ou déchets végétaux des industries agro-alimentaires</v>
      </c>
      <c r="C48" s="152">
        <v>2018</v>
      </c>
      <c r="D48" t="s">
        <v>1529</v>
      </c>
      <c r="E48" t="s">
        <v>1969</v>
      </c>
      <c r="F48" s="198">
        <v>117.65</v>
      </c>
      <c r="G48" s="202"/>
      <c r="H48" t="s">
        <v>163</v>
      </c>
      <c r="I48" t="b">
        <f t="shared" si="1"/>
        <v>1</v>
      </c>
    </row>
    <row r="49" spans="2:11" x14ac:dyDescent="0.25">
      <c r="B49" t="str">
        <f t="shared" si="0"/>
        <v>2018_Résidus ou déchets végétaux d’autres agro industries</v>
      </c>
      <c r="C49" s="152">
        <v>2018</v>
      </c>
      <c r="D49" t="s">
        <v>1529</v>
      </c>
      <c r="E49" t="s">
        <v>1970</v>
      </c>
      <c r="F49" s="198">
        <v>29.76</v>
      </c>
      <c r="G49" s="202"/>
      <c r="H49" t="s">
        <v>151</v>
      </c>
      <c r="I49" t="b">
        <f t="shared" si="1"/>
        <v>1</v>
      </c>
    </row>
    <row r="50" spans="2:11" x14ac:dyDescent="0.25">
      <c r="B50" t="str">
        <f t="shared" si="0"/>
        <v>2018_Résidus ou déchets végétaux d’autres agro industries</v>
      </c>
      <c r="C50" s="152">
        <v>2018</v>
      </c>
      <c r="D50" t="s">
        <v>1529</v>
      </c>
      <c r="E50" t="s">
        <v>1971</v>
      </c>
      <c r="F50" s="198">
        <v>60.9</v>
      </c>
      <c r="G50" s="202"/>
      <c r="H50" t="s">
        <v>151</v>
      </c>
      <c r="I50" t="b">
        <f t="shared" si="1"/>
        <v>1</v>
      </c>
    </row>
    <row r="51" spans="2:11" x14ac:dyDescent="0.25">
      <c r="B51" t="str">
        <f t="shared" si="0"/>
        <v>2018_Résidus ou déchets végétaux d’autres agro industries</v>
      </c>
      <c r="C51" s="152">
        <v>2018</v>
      </c>
      <c r="D51" t="s">
        <v>1529</v>
      </c>
      <c r="E51" t="s">
        <v>1972</v>
      </c>
      <c r="F51" s="198">
        <v>712.46</v>
      </c>
      <c r="G51" s="202"/>
      <c r="H51" t="s">
        <v>151</v>
      </c>
      <c r="I51" t="b">
        <f t="shared" si="1"/>
        <v>1</v>
      </c>
    </row>
    <row r="52" spans="2:11" x14ac:dyDescent="0.25">
      <c r="B52" t="str">
        <f t="shared" si="0"/>
        <v>2018_Autres résidus ou déchets végétaux des industries agro-alimentaires</v>
      </c>
      <c r="C52" s="152">
        <v>2018</v>
      </c>
      <c r="D52" t="s">
        <v>1529</v>
      </c>
      <c r="E52" t="s">
        <v>1973</v>
      </c>
      <c r="F52" s="198">
        <v>24.78</v>
      </c>
      <c r="G52" s="202"/>
      <c r="H52" t="s">
        <v>163</v>
      </c>
      <c r="I52" t="b">
        <f t="shared" si="1"/>
        <v>1</v>
      </c>
    </row>
    <row r="53" spans="2:11" x14ac:dyDescent="0.25">
      <c r="B53" t="str">
        <f t="shared" si="0"/>
        <v>2018_Autres résidus ou déchets végétaux des industries agro-alimentaires</v>
      </c>
      <c r="C53" s="152">
        <v>2018</v>
      </c>
      <c r="D53" t="s">
        <v>1529</v>
      </c>
      <c r="E53" t="s">
        <v>1975</v>
      </c>
      <c r="F53" s="198">
        <v>446.64</v>
      </c>
      <c r="G53" s="202"/>
      <c r="H53" t="s">
        <v>163</v>
      </c>
      <c r="I53" t="b">
        <f t="shared" si="1"/>
        <v>1</v>
      </c>
    </row>
    <row r="54" spans="2:11" x14ac:dyDescent="0.25">
      <c r="B54" t="str">
        <f t="shared" si="0"/>
        <v>2018_Issus de silo</v>
      </c>
      <c r="C54" s="152">
        <v>2018</v>
      </c>
      <c r="D54" t="s">
        <v>1529</v>
      </c>
      <c r="E54" t="s">
        <v>1957</v>
      </c>
      <c r="F54" s="198">
        <v>365.44</v>
      </c>
      <c r="G54" s="202"/>
      <c r="H54" t="s">
        <v>162</v>
      </c>
      <c r="I54" t="b">
        <f t="shared" si="1"/>
        <v>1</v>
      </c>
    </row>
    <row r="55" spans="2:11" x14ac:dyDescent="0.25">
      <c r="B55" t="str">
        <f t="shared" si="0"/>
        <v>2018_Pulpes de betteraves</v>
      </c>
      <c r="C55" s="152">
        <v>2018</v>
      </c>
      <c r="D55" t="s">
        <v>1529</v>
      </c>
      <c r="E55" t="s">
        <v>1974</v>
      </c>
      <c r="F55" s="198">
        <v>1575.64</v>
      </c>
      <c r="G55" s="202"/>
      <c r="H55" t="s">
        <v>185</v>
      </c>
      <c r="I55" t="b">
        <f t="shared" si="1"/>
        <v>1</v>
      </c>
    </row>
    <row r="56" spans="2:11" x14ac:dyDescent="0.25">
      <c r="B56" t="str">
        <f t="shared" si="0"/>
        <v>2018_Cultures intermédiaires à vocation énergétique (CIVE)</v>
      </c>
      <c r="C56" s="152">
        <v>2018</v>
      </c>
      <c r="D56" t="s">
        <v>1529</v>
      </c>
      <c r="E56" t="s">
        <v>1976</v>
      </c>
      <c r="F56" s="198">
        <v>1475.87</v>
      </c>
      <c r="G56" s="202"/>
      <c r="H56" t="s">
        <v>181</v>
      </c>
      <c r="I56" t="b">
        <f t="shared" si="1"/>
        <v>1</v>
      </c>
      <c r="K56" s="146"/>
    </row>
    <row r="57" spans="2:11" x14ac:dyDescent="0.25">
      <c r="B57" t="str">
        <f t="shared" si="0"/>
        <v>2018_Cultures intermédiaires à vocation énergétique (CIVE)</v>
      </c>
      <c r="C57" s="152">
        <v>2018</v>
      </c>
      <c r="D57" t="s">
        <v>1529</v>
      </c>
      <c r="E57" t="s">
        <v>1977</v>
      </c>
      <c r="F57" s="198">
        <v>2438.52</v>
      </c>
      <c r="G57" s="202"/>
      <c r="H57" t="s">
        <v>181</v>
      </c>
      <c r="I57" t="b">
        <f t="shared" si="1"/>
        <v>1</v>
      </c>
    </row>
    <row r="58" spans="2:11" x14ac:dyDescent="0.25">
      <c r="B58" t="str">
        <f t="shared" si="0"/>
        <v>2018_Issus de silo</v>
      </c>
      <c r="C58" s="152">
        <v>2018</v>
      </c>
      <c r="D58" t="s">
        <v>1698</v>
      </c>
      <c r="E58" t="s">
        <v>1978</v>
      </c>
      <c r="F58" s="198">
        <v>1845.66</v>
      </c>
      <c r="G58" s="196">
        <v>25</v>
      </c>
      <c r="H58" t="s">
        <v>162</v>
      </c>
      <c r="I58" t="b">
        <f t="shared" si="1"/>
        <v>0</v>
      </c>
    </row>
    <row r="59" spans="2:11" x14ac:dyDescent="0.25">
      <c r="B59" t="str">
        <f t="shared" si="0"/>
        <v>2018_Cultures dédiées cultivées à titre de culture principale</v>
      </c>
      <c r="C59" s="152">
        <v>2018</v>
      </c>
      <c r="D59" t="s">
        <v>1698</v>
      </c>
      <c r="E59" t="s">
        <v>1979</v>
      </c>
      <c r="F59" s="198">
        <v>500</v>
      </c>
      <c r="G59" s="196">
        <v>25</v>
      </c>
      <c r="H59" t="s">
        <v>150</v>
      </c>
      <c r="I59" t="b">
        <f t="shared" si="1"/>
        <v>0</v>
      </c>
    </row>
    <row r="60" spans="2:11" x14ac:dyDescent="0.25">
      <c r="B60" t="str">
        <f t="shared" si="0"/>
        <v>2018_Pulpes de betteraves</v>
      </c>
      <c r="C60" s="152">
        <v>2018</v>
      </c>
      <c r="D60" t="s">
        <v>1698</v>
      </c>
      <c r="E60" t="s">
        <v>1981</v>
      </c>
      <c r="F60" s="198">
        <v>1046.1199999999999</v>
      </c>
      <c r="G60" s="196">
        <v>70</v>
      </c>
      <c r="H60" t="s">
        <v>185</v>
      </c>
      <c r="I60" t="b">
        <f t="shared" si="1"/>
        <v>0</v>
      </c>
    </row>
    <row r="61" spans="2:11" x14ac:dyDescent="0.25">
      <c r="B61" t="str">
        <f t="shared" si="0"/>
        <v>2018_Cultures intermédiaires à vocation énergétique (CIVE)</v>
      </c>
      <c r="C61" s="152">
        <v>2018</v>
      </c>
      <c r="D61" t="s">
        <v>1698</v>
      </c>
      <c r="E61" t="s">
        <v>1980</v>
      </c>
      <c r="F61" s="198">
        <v>500</v>
      </c>
      <c r="G61" s="196">
        <v>25</v>
      </c>
      <c r="H61" t="s">
        <v>181</v>
      </c>
      <c r="I61" t="b">
        <f t="shared" si="1"/>
        <v>0</v>
      </c>
    </row>
    <row r="62" spans="2:11" x14ac:dyDescent="0.25">
      <c r="B62" t="str">
        <f t="shared" si="0"/>
        <v>2018_Cultures intermédiaires à vocation énergétique (CIVE)</v>
      </c>
      <c r="C62" s="152">
        <v>2018</v>
      </c>
      <c r="D62" t="s">
        <v>1698</v>
      </c>
      <c r="E62" t="s">
        <v>1982</v>
      </c>
      <c r="F62" s="198">
        <v>7058</v>
      </c>
      <c r="G62" s="196">
        <v>25</v>
      </c>
      <c r="H62" t="s">
        <v>181</v>
      </c>
      <c r="I62" t="b">
        <f t="shared" si="1"/>
        <v>0</v>
      </c>
    </row>
    <row r="63" spans="2:11" x14ac:dyDescent="0.25">
      <c r="B63" t="str">
        <f t="shared" si="0"/>
        <v>2018_Cultures intermédiaires à vocation énergétique (CIVE)</v>
      </c>
      <c r="C63" s="152">
        <v>2018</v>
      </c>
      <c r="D63" t="s">
        <v>1699</v>
      </c>
      <c r="E63" t="s">
        <v>1983</v>
      </c>
      <c r="F63" s="198">
        <v>1067</v>
      </c>
      <c r="G63" s="196">
        <v>1</v>
      </c>
      <c r="H63" t="s">
        <v>181</v>
      </c>
      <c r="I63" t="b">
        <f t="shared" si="1"/>
        <v>0</v>
      </c>
    </row>
    <row r="64" spans="2:11" x14ac:dyDescent="0.25">
      <c r="B64" t="str">
        <f t="shared" si="0"/>
        <v>2018_Cultures intermédiaires à vocation énergétique (CIVE)</v>
      </c>
      <c r="C64" s="152">
        <v>2018</v>
      </c>
      <c r="D64" t="s">
        <v>1699</v>
      </c>
      <c r="E64" t="s">
        <v>1984</v>
      </c>
      <c r="F64" s="198">
        <v>6870</v>
      </c>
      <c r="G64" s="196">
        <v>2</v>
      </c>
      <c r="H64" t="s">
        <v>181</v>
      </c>
      <c r="I64" t="b">
        <f t="shared" si="1"/>
        <v>0</v>
      </c>
    </row>
    <row r="65" spans="2:9" x14ac:dyDescent="0.25">
      <c r="B65" t="str">
        <f t="shared" si="0"/>
        <v>2018_Issus de silo</v>
      </c>
      <c r="C65" s="152">
        <v>2018</v>
      </c>
      <c r="D65" t="s">
        <v>1699</v>
      </c>
      <c r="E65" t="s">
        <v>1985</v>
      </c>
      <c r="F65" s="198">
        <v>933</v>
      </c>
      <c r="G65" s="196">
        <v>3</v>
      </c>
      <c r="H65" t="s">
        <v>162</v>
      </c>
      <c r="I65" t="b">
        <f t="shared" si="1"/>
        <v>0</v>
      </c>
    </row>
    <row r="66" spans="2:9" x14ac:dyDescent="0.25">
      <c r="B66" t="str">
        <f t="shared" si="0"/>
        <v>2018_Pulpes de betteraves</v>
      </c>
      <c r="C66" s="152">
        <v>2018</v>
      </c>
      <c r="D66" t="s">
        <v>1699</v>
      </c>
      <c r="E66" t="s">
        <v>1986</v>
      </c>
      <c r="F66" s="198">
        <v>3362</v>
      </c>
      <c r="G66" s="196">
        <v>78</v>
      </c>
      <c r="H66" t="s">
        <v>185</v>
      </c>
      <c r="I66" t="b">
        <f t="shared" si="1"/>
        <v>0</v>
      </c>
    </row>
    <row r="67" spans="2:9" x14ac:dyDescent="0.25">
      <c r="B67" t="str">
        <f t="shared" ref="B67:B130" si="3">C67&amp;"_"&amp;H67</f>
        <v>2018_Autres résidus ou déchets végétaux des industries agro-alimentaires</v>
      </c>
      <c r="C67" s="152">
        <v>2018</v>
      </c>
      <c r="D67" t="s">
        <v>1699</v>
      </c>
      <c r="E67" t="s">
        <v>1987</v>
      </c>
      <c r="F67" s="198">
        <v>1424</v>
      </c>
      <c r="G67" s="196">
        <v>96</v>
      </c>
      <c r="H67" t="s">
        <v>163</v>
      </c>
      <c r="I67" t="b">
        <f t="shared" ref="I67:I130" si="4">ISBLANK(G67)</f>
        <v>0</v>
      </c>
    </row>
    <row r="68" spans="2:9" x14ac:dyDescent="0.25">
      <c r="B68" t="str">
        <f t="shared" si="3"/>
        <v>2018_Autres résidus ou déchets végétaux des industries agro-alimentaires</v>
      </c>
      <c r="C68" s="152">
        <v>2018</v>
      </c>
      <c r="D68" t="s">
        <v>1699</v>
      </c>
      <c r="E68" t="s">
        <v>1988</v>
      </c>
      <c r="F68" s="198">
        <v>585</v>
      </c>
      <c r="G68" s="196">
        <v>65</v>
      </c>
      <c r="H68" t="s">
        <v>163</v>
      </c>
      <c r="I68" t="b">
        <f t="shared" si="4"/>
        <v>0</v>
      </c>
    </row>
    <row r="69" spans="2:9" x14ac:dyDescent="0.25">
      <c r="B69" t="str">
        <f t="shared" si="3"/>
        <v>2018_Autres résidus ou déchets végétaux des industries agro-alimentaires</v>
      </c>
      <c r="C69" s="152">
        <v>2018</v>
      </c>
      <c r="D69" t="s">
        <v>1699</v>
      </c>
      <c r="E69" t="s">
        <v>1989</v>
      </c>
      <c r="F69" s="198">
        <v>1031</v>
      </c>
      <c r="G69" s="196">
        <v>240</v>
      </c>
      <c r="H69" t="s">
        <v>163</v>
      </c>
      <c r="I69" t="b">
        <f t="shared" si="4"/>
        <v>0</v>
      </c>
    </row>
    <row r="70" spans="2:9" x14ac:dyDescent="0.25">
      <c r="B70" t="str">
        <f t="shared" si="3"/>
        <v>2018_Autres résidus ou déchets organiques d’autres agro industries</v>
      </c>
      <c r="C70" s="152">
        <v>2018</v>
      </c>
      <c r="D70" t="s">
        <v>1699</v>
      </c>
      <c r="E70" t="s">
        <v>1956</v>
      </c>
      <c r="F70" s="198">
        <v>110</v>
      </c>
      <c r="G70" s="196">
        <v>5</v>
      </c>
      <c r="H70" t="s">
        <v>152</v>
      </c>
      <c r="I70" t="b">
        <f t="shared" si="4"/>
        <v>0</v>
      </c>
    </row>
    <row r="71" spans="2:9" x14ac:dyDescent="0.25">
      <c r="B71" t="str">
        <f t="shared" si="3"/>
        <v>2018_Résidus ou déchets végétaux d’autres agro industries</v>
      </c>
      <c r="C71" s="152">
        <v>2018</v>
      </c>
      <c r="D71" t="s">
        <v>1699</v>
      </c>
      <c r="E71" t="s">
        <v>1990</v>
      </c>
      <c r="F71" s="198">
        <v>87</v>
      </c>
      <c r="G71" s="196">
        <v>79</v>
      </c>
      <c r="H71" t="s">
        <v>151</v>
      </c>
      <c r="I71" t="b">
        <f t="shared" si="4"/>
        <v>0</v>
      </c>
    </row>
    <row r="72" spans="2:9" x14ac:dyDescent="0.25">
      <c r="B72" t="str">
        <f t="shared" si="3"/>
        <v>2018_Cultures intermédiaires à vocation énergétique (CIVE)</v>
      </c>
      <c r="C72" s="152">
        <v>2018</v>
      </c>
      <c r="D72" t="s">
        <v>1700</v>
      </c>
      <c r="E72" t="s">
        <v>1964</v>
      </c>
      <c r="F72" s="198">
        <v>4209.9030000000002</v>
      </c>
      <c r="G72" s="196">
        <v>15</v>
      </c>
      <c r="H72" t="s">
        <v>181</v>
      </c>
      <c r="I72" t="b">
        <f t="shared" si="4"/>
        <v>0</v>
      </c>
    </row>
    <row r="73" spans="2:9" x14ac:dyDescent="0.25">
      <c r="B73" t="str">
        <f t="shared" si="3"/>
        <v>2018_Autres résidus ou déchets végétaux des industries agro-alimentaires</v>
      </c>
      <c r="C73" s="152">
        <v>2018</v>
      </c>
      <c r="D73" t="s">
        <v>1700</v>
      </c>
      <c r="E73" t="s">
        <v>1991</v>
      </c>
      <c r="F73" s="198">
        <v>534.71</v>
      </c>
      <c r="G73" s="196">
        <v>15</v>
      </c>
      <c r="H73" t="s">
        <v>163</v>
      </c>
      <c r="I73" t="b">
        <f t="shared" si="4"/>
        <v>0</v>
      </c>
    </row>
    <row r="74" spans="2:9" x14ac:dyDescent="0.25">
      <c r="B74" t="str">
        <f t="shared" si="3"/>
        <v>2018_Autres résidus ou déchets végétaux des industries agro-alimentaires</v>
      </c>
      <c r="C74" s="152">
        <v>2018</v>
      </c>
      <c r="D74" t="s">
        <v>1700</v>
      </c>
      <c r="E74" t="s">
        <v>1992</v>
      </c>
      <c r="F74" s="198">
        <v>896.83</v>
      </c>
      <c r="G74" s="196">
        <v>15</v>
      </c>
      <c r="H74" t="s">
        <v>163</v>
      </c>
      <c r="I74" t="b">
        <f t="shared" si="4"/>
        <v>0</v>
      </c>
    </row>
    <row r="75" spans="2:9" x14ac:dyDescent="0.25">
      <c r="B75" t="str">
        <f t="shared" si="3"/>
        <v>2018_Autres résidus ou déchets végétaux des industries agro-alimentaires</v>
      </c>
      <c r="C75" s="152">
        <v>2018</v>
      </c>
      <c r="D75" t="s">
        <v>1700</v>
      </c>
      <c r="E75" t="s">
        <v>1993</v>
      </c>
      <c r="F75" s="198">
        <v>745.67</v>
      </c>
      <c r="G75" s="196">
        <v>76</v>
      </c>
      <c r="H75" t="s">
        <v>163</v>
      </c>
      <c r="I75" t="b">
        <f t="shared" si="4"/>
        <v>0</v>
      </c>
    </row>
    <row r="76" spans="2:9" x14ac:dyDescent="0.25">
      <c r="B76" t="str">
        <f t="shared" si="3"/>
        <v>2018_Autres résidus ou déchets végétaux des industries agro-alimentaires</v>
      </c>
      <c r="C76" s="152">
        <v>2018</v>
      </c>
      <c r="D76" t="s">
        <v>1700</v>
      </c>
      <c r="E76" t="s">
        <v>1994</v>
      </c>
      <c r="F76" s="198">
        <v>523.75</v>
      </c>
      <c r="G76" s="196">
        <v>15</v>
      </c>
      <c r="H76" t="s">
        <v>163</v>
      </c>
      <c r="I76" t="b">
        <f t="shared" si="4"/>
        <v>0</v>
      </c>
    </row>
    <row r="77" spans="2:9" x14ac:dyDescent="0.25">
      <c r="B77" t="str">
        <f t="shared" si="3"/>
        <v>2018_Résidus ou déchets végétaux d’autres agro industries</v>
      </c>
      <c r="C77" s="152">
        <v>2018</v>
      </c>
      <c r="D77" t="s">
        <v>1700</v>
      </c>
      <c r="E77" t="s">
        <v>1995</v>
      </c>
      <c r="F77" s="198">
        <v>859.85</v>
      </c>
      <c r="G77" s="196">
        <v>150</v>
      </c>
      <c r="H77" t="s">
        <v>151</v>
      </c>
      <c r="I77" t="b">
        <f t="shared" si="4"/>
        <v>0</v>
      </c>
    </row>
    <row r="78" spans="2:9" x14ac:dyDescent="0.25">
      <c r="B78" t="str">
        <f t="shared" si="3"/>
        <v>2018_Pulpes de betteraves</v>
      </c>
      <c r="C78" s="152">
        <v>2018</v>
      </c>
      <c r="D78" t="s">
        <v>1700</v>
      </c>
      <c r="E78" t="s">
        <v>1996</v>
      </c>
      <c r="F78" s="198">
        <v>1201.6500000000001</v>
      </c>
      <c r="G78" s="202"/>
      <c r="H78" t="s">
        <v>185</v>
      </c>
      <c r="I78" t="b">
        <f t="shared" si="4"/>
        <v>1</v>
      </c>
    </row>
    <row r="79" spans="2:9" x14ac:dyDescent="0.25">
      <c r="B79" t="str">
        <f t="shared" si="3"/>
        <v>2018_Cultures intermédiaires à vocation énergétique (CIVE)</v>
      </c>
      <c r="C79" s="152">
        <v>2018</v>
      </c>
      <c r="D79" t="s">
        <v>1533</v>
      </c>
      <c r="E79" t="s">
        <v>1964</v>
      </c>
      <c r="F79" s="198">
        <v>4856.3760000000002</v>
      </c>
      <c r="G79" s="196">
        <v>15</v>
      </c>
      <c r="H79" t="s">
        <v>181</v>
      </c>
      <c r="I79" t="b">
        <f t="shared" si="4"/>
        <v>0</v>
      </c>
    </row>
    <row r="80" spans="2:9" x14ac:dyDescent="0.25">
      <c r="B80" t="str">
        <f t="shared" si="3"/>
        <v>2018_Autres résidus ou déchets végétaux des industries agro-alimentaires</v>
      </c>
      <c r="C80" s="152">
        <v>2018</v>
      </c>
      <c r="D80" t="s">
        <v>1533</v>
      </c>
      <c r="E80" t="s">
        <v>1991</v>
      </c>
      <c r="F80" s="198">
        <v>559.452</v>
      </c>
      <c r="G80" s="196">
        <v>15</v>
      </c>
      <c r="H80" t="s">
        <v>163</v>
      </c>
      <c r="I80" t="b">
        <f t="shared" si="4"/>
        <v>0</v>
      </c>
    </row>
    <row r="81" spans="2:9" x14ac:dyDescent="0.25">
      <c r="B81" t="str">
        <f t="shared" si="3"/>
        <v>2018_Autres résidus ou déchets végétaux des industries agro-alimentaires</v>
      </c>
      <c r="C81" s="152">
        <v>2018</v>
      </c>
      <c r="D81" t="s">
        <v>1533</v>
      </c>
      <c r="E81" t="s">
        <v>1997</v>
      </c>
      <c r="F81" s="198">
        <v>742.27499999999998</v>
      </c>
      <c r="G81" s="196">
        <v>15</v>
      </c>
      <c r="H81" t="s">
        <v>163</v>
      </c>
      <c r="I81" t="b">
        <f t="shared" si="4"/>
        <v>0</v>
      </c>
    </row>
    <row r="82" spans="2:9" x14ac:dyDescent="0.25">
      <c r="B82" t="str">
        <f t="shared" si="3"/>
        <v>2018_Autres résidus ou déchets végétaux des industries agro-alimentaires</v>
      </c>
      <c r="C82" s="152">
        <v>2018</v>
      </c>
      <c r="D82" t="s">
        <v>1533</v>
      </c>
      <c r="E82" t="s">
        <v>1994</v>
      </c>
      <c r="F82" s="198">
        <v>885.48299999999995</v>
      </c>
      <c r="G82" s="196">
        <v>15</v>
      </c>
      <c r="H82" t="s">
        <v>163</v>
      </c>
      <c r="I82" t="b">
        <f t="shared" si="4"/>
        <v>0</v>
      </c>
    </row>
    <row r="83" spans="2:9" x14ac:dyDescent="0.25">
      <c r="B83" t="str">
        <f t="shared" si="3"/>
        <v>2018_Autres résidus ou déchets végétaux des industries agro-alimentaires</v>
      </c>
      <c r="C83" s="152">
        <v>2018</v>
      </c>
      <c r="D83" t="s">
        <v>1533</v>
      </c>
      <c r="E83" t="s">
        <v>1993</v>
      </c>
      <c r="F83" s="198">
        <v>837.2</v>
      </c>
      <c r="G83" s="196">
        <v>76</v>
      </c>
      <c r="H83" t="s">
        <v>163</v>
      </c>
      <c r="I83" t="b">
        <f t="shared" si="4"/>
        <v>0</v>
      </c>
    </row>
    <row r="84" spans="2:9" x14ac:dyDescent="0.25">
      <c r="B84" t="str">
        <f t="shared" si="3"/>
        <v>2018_Pulpes de betteraves</v>
      </c>
      <c r="C84" s="152">
        <v>2018</v>
      </c>
      <c r="D84" t="s">
        <v>1533</v>
      </c>
      <c r="E84" t="s">
        <v>1996</v>
      </c>
      <c r="F84" s="198">
        <v>3234.1109999999999</v>
      </c>
      <c r="G84" s="202"/>
      <c r="H84" t="s">
        <v>185</v>
      </c>
      <c r="I84" t="b">
        <f t="shared" si="4"/>
        <v>1</v>
      </c>
    </row>
    <row r="85" spans="2:9" x14ac:dyDescent="0.25">
      <c r="B85" t="str">
        <f t="shared" si="3"/>
        <v>2018_Déchets verts</v>
      </c>
      <c r="C85" s="152">
        <v>2018</v>
      </c>
      <c r="D85" t="s">
        <v>1544</v>
      </c>
      <c r="E85" t="s">
        <v>1998</v>
      </c>
      <c r="F85" s="198">
        <v>1206.08</v>
      </c>
      <c r="G85" s="202"/>
      <c r="H85" t="s">
        <v>2</v>
      </c>
      <c r="I85" t="b">
        <f t="shared" si="4"/>
        <v>1</v>
      </c>
    </row>
    <row r="86" spans="2:9" x14ac:dyDescent="0.25">
      <c r="B86" t="str">
        <f t="shared" si="3"/>
        <v>2018_Déchets verts</v>
      </c>
      <c r="C86" s="152">
        <v>2018</v>
      </c>
      <c r="D86" t="s">
        <v>1544</v>
      </c>
      <c r="E86" t="s">
        <v>1999</v>
      </c>
      <c r="F86" s="198">
        <v>368.08</v>
      </c>
      <c r="G86" s="202"/>
      <c r="H86" t="s">
        <v>2</v>
      </c>
      <c r="I86" t="b">
        <f t="shared" si="4"/>
        <v>1</v>
      </c>
    </row>
    <row r="87" spans="2:9" x14ac:dyDescent="0.25">
      <c r="B87" t="str">
        <f t="shared" si="3"/>
        <v>2018_Fumiers équins</v>
      </c>
      <c r="C87" s="152">
        <v>2018</v>
      </c>
      <c r="D87" t="s">
        <v>1544</v>
      </c>
      <c r="E87" t="s">
        <v>2000</v>
      </c>
      <c r="F87" s="198">
        <v>174.48</v>
      </c>
      <c r="G87" s="202"/>
      <c r="H87" t="s">
        <v>180</v>
      </c>
      <c r="I87" t="b">
        <f t="shared" si="4"/>
        <v>1</v>
      </c>
    </row>
    <row r="88" spans="2:9" x14ac:dyDescent="0.25">
      <c r="B88" t="str">
        <f t="shared" si="3"/>
        <v>2018_Fumiers-lisiers d'élevage</v>
      </c>
      <c r="C88" s="152">
        <v>2018</v>
      </c>
      <c r="D88" t="s">
        <v>1544</v>
      </c>
      <c r="E88" t="s">
        <v>2001</v>
      </c>
      <c r="F88" s="198">
        <v>534.84</v>
      </c>
      <c r="G88" s="202"/>
      <c r="H88" t="s">
        <v>164</v>
      </c>
      <c r="I88" t="b">
        <f t="shared" si="4"/>
        <v>1</v>
      </c>
    </row>
    <row r="89" spans="2:9" x14ac:dyDescent="0.25">
      <c r="B89" t="str">
        <f t="shared" si="3"/>
        <v>2018_Fumiers-lisiers d'élevage</v>
      </c>
      <c r="C89" s="152">
        <v>2018</v>
      </c>
      <c r="D89" t="s">
        <v>1544</v>
      </c>
      <c r="E89" t="s">
        <v>2002</v>
      </c>
      <c r="F89" s="198">
        <v>74.540000000000006</v>
      </c>
      <c r="G89" s="202"/>
      <c r="H89" t="s">
        <v>164</v>
      </c>
      <c r="I89" t="b">
        <f t="shared" si="4"/>
        <v>1</v>
      </c>
    </row>
    <row r="90" spans="2:9" x14ac:dyDescent="0.25">
      <c r="B90" t="str">
        <f t="shared" si="3"/>
        <v>2018_Autres résidus ou déchets végétaux des industries agro-alimentaires</v>
      </c>
      <c r="C90" s="152">
        <v>2018</v>
      </c>
      <c r="D90" t="s">
        <v>1544</v>
      </c>
      <c r="E90" t="s">
        <v>2003</v>
      </c>
      <c r="F90" s="198">
        <v>7.54</v>
      </c>
      <c r="G90" s="202"/>
      <c r="H90" t="s">
        <v>163</v>
      </c>
      <c r="I90" t="b">
        <f t="shared" si="4"/>
        <v>1</v>
      </c>
    </row>
    <row r="91" spans="2:9" x14ac:dyDescent="0.25">
      <c r="B91" t="str">
        <f t="shared" si="3"/>
        <v>2018_Autres résidus de culture</v>
      </c>
      <c r="C91" s="152">
        <v>2018</v>
      </c>
      <c r="D91" t="s">
        <v>1544</v>
      </c>
      <c r="E91" t="s">
        <v>2004</v>
      </c>
      <c r="F91" s="198">
        <v>7.98</v>
      </c>
      <c r="G91" s="202"/>
      <c r="H91" t="s">
        <v>183</v>
      </c>
      <c r="I91" t="b">
        <f t="shared" si="4"/>
        <v>1</v>
      </c>
    </row>
    <row r="92" spans="2:9" x14ac:dyDescent="0.25">
      <c r="B92" t="str">
        <f t="shared" si="3"/>
        <v>_</v>
      </c>
      <c r="F92" s="146"/>
      <c r="I92" t="b">
        <f t="shared" si="4"/>
        <v>1</v>
      </c>
    </row>
    <row r="93" spans="2:9" x14ac:dyDescent="0.25">
      <c r="B93" t="str">
        <f t="shared" si="3"/>
        <v>_</v>
      </c>
      <c r="I93" t="b">
        <f t="shared" si="4"/>
        <v>1</v>
      </c>
    </row>
    <row r="94" spans="2:9" x14ac:dyDescent="0.25">
      <c r="B94" t="str">
        <f t="shared" si="3"/>
        <v>_</v>
      </c>
      <c r="I94" t="b">
        <f t="shared" si="4"/>
        <v>1</v>
      </c>
    </row>
    <row r="95" spans="2:9" x14ac:dyDescent="0.25">
      <c r="B95" t="str">
        <f t="shared" si="3"/>
        <v>_</v>
      </c>
      <c r="I95" t="b">
        <f t="shared" si="4"/>
        <v>1</v>
      </c>
    </row>
    <row r="96" spans="2:9" x14ac:dyDescent="0.25">
      <c r="B96" t="str">
        <f t="shared" si="3"/>
        <v>_</v>
      </c>
      <c r="I96" t="b">
        <f t="shared" si="4"/>
        <v>1</v>
      </c>
    </row>
    <row r="97" spans="2:9" x14ac:dyDescent="0.25">
      <c r="B97" t="str">
        <f t="shared" si="3"/>
        <v>_</v>
      </c>
      <c r="I97" t="b">
        <f t="shared" si="4"/>
        <v>1</v>
      </c>
    </row>
    <row r="98" spans="2:9" x14ac:dyDescent="0.25">
      <c r="B98" t="str">
        <f t="shared" si="3"/>
        <v>_</v>
      </c>
      <c r="I98" t="b">
        <f t="shared" si="4"/>
        <v>1</v>
      </c>
    </row>
    <row r="99" spans="2:9" x14ac:dyDescent="0.25">
      <c r="B99" t="str">
        <f t="shared" si="3"/>
        <v>_</v>
      </c>
      <c r="I99" t="b">
        <f t="shared" si="4"/>
        <v>1</v>
      </c>
    </row>
    <row r="100" spans="2:9" x14ac:dyDescent="0.25">
      <c r="B100" t="str">
        <f t="shared" si="3"/>
        <v>_</v>
      </c>
      <c r="I100" t="b">
        <f t="shared" si="4"/>
        <v>1</v>
      </c>
    </row>
    <row r="101" spans="2:9" x14ac:dyDescent="0.25">
      <c r="B101" t="str">
        <f t="shared" si="3"/>
        <v>_</v>
      </c>
      <c r="I101" t="b">
        <f t="shared" si="4"/>
        <v>1</v>
      </c>
    </row>
    <row r="102" spans="2:9" x14ac:dyDescent="0.25">
      <c r="B102" t="str">
        <f t="shared" si="3"/>
        <v>_</v>
      </c>
      <c r="I102" t="b">
        <f t="shared" si="4"/>
        <v>1</v>
      </c>
    </row>
    <row r="103" spans="2:9" x14ac:dyDescent="0.25">
      <c r="B103" t="str">
        <f t="shared" si="3"/>
        <v>_</v>
      </c>
      <c r="I103" t="b">
        <f t="shared" si="4"/>
        <v>1</v>
      </c>
    </row>
    <row r="104" spans="2:9" x14ac:dyDescent="0.25">
      <c r="B104" t="str">
        <f t="shared" si="3"/>
        <v>_</v>
      </c>
      <c r="I104" t="b">
        <f t="shared" si="4"/>
        <v>1</v>
      </c>
    </row>
    <row r="105" spans="2:9" x14ac:dyDescent="0.25">
      <c r="B105" t="str">
        <f t="shared" si="3"/>
        <v>_</v>
      </c>
      <c r="I105" t="b">
        <f t="shared" si="4"/>
        <v>1</v>
      </c>
    </row>
    <row r="106" spans="2:9" x14ac:dyDescent="0.25">
      <c r="B106" t="str">
        <f t="shared" si="3"/>
        <v>_</v>
      </c>
      <c r="I106" t="b">
        <f t="shared" si="4"/>
        <v>1</v>
      </c>
    </row>
    <row r="107" spans="2:9" x14ac:dyDescent="0.25">
      <c r="B107" t="str">
        <f t="shared" si="3"/>
        <v>_</v>
      </c>
      <c r="I107" t="b">
        <f t="shared" si="4"/>
        <v>1</v>
      </c>
    </row>
    <row r="108" spans="2:9" x14ac:dyDescent="0.25">
      <c r="B108" t="str">
        <f t="shared" si="3"/>
        <v>_</v>
      </c>
      <c r="I108" t="b">
        <f t="shared" si="4"/>
        <v>1</v>
      </c>
    </row>
    <row r="109" spans="2:9" x14ac:dyDescent="0.25">
      <c r="B109" t="str">
        <f t="shared" si="3"/>
        <v>_</v>
      </c>
      <c r="I109" t="b">
        <f t="shared" si="4"/>
        <v>1</v>
      </c>
    </row>
    <row r="110" spans="2:9" x14ac:dyDescent="0.25">
      <c r="B110" t="str">
        <f t="shared" si="3"/>
        <v>_</v>
      </c>
      <c r="I110" t="b">
        <f t="shared" si="4"/>
        <v>1</v>
      </c>
    </row>
    <row r="111" spans="2:9" x14ac:dyDescent="0.25">
      <c r="B111" t="str">
        <f t="shared" si="3"/>
        <v>_</v>
      </c>
      <c r="I111" t="b">
        <f t="shared" si="4"/>
        <v>1</v>
      </c>
    </row>
    <row r="112" spans="2:9" x14ac:dyDescent="0.25">
      <c r="B112" t="str">
        <f t="shared" si="3"/>
        <v>_</v>
      </c>
      <c r="I112" t="b">
        <f t="shared" si="4"/>
        <v>1</v>
      </c>
    </row>
    <row r="113" spans="2:9" x14ac:dyDescent="0.25">
      <c r="B113" t="str">
        <f t="shared" si="3"/>
        <v>_</v>
      </c>
      <c r="I113" t="b">
        <f t="shared" si="4"/>
        <v>1</v>
      </c>
    </row>
    <row r="114" spans="2:9" x14ac:dyDescent="0.25">
      <c r="B114" t="str">
        <f t="shared" si="3"/>
        <v>_</v>
      </c>
      <c r="I114" t="b">
        <f t="shared" si="4"/>
        <v>1</v>
      </c>
    </row>
    <row r="115" spans="2:9" x14ac:dyDescent="0.25">
      <c r="B115" t="str">
        <f t="shared" si="3"/>
        <v>_</v>
      </c>
      <c r="I115" t="b">
        <f t="shared" si="4"/>
        <v>1</v>
      </c>
    </row>
    <row r="116" spans="2:9" x14ac:dyDescent="0.25">
      <c r="B116" t="str">
        <f t="shared" si="3"/>
        <v>_</v>
      </c>
      <c r="I116" t="b">
        <f t="shared" si="4"/>
        <v>1</v>
      </c>
    </row>
    <row r="117" spans="2:9" x14ac:dyDescent="0.25">
      <c r="B117" t="str">
        <f t="shared" si="3"/>
        <v>_</v>
      </c>
      <c r="I117" t="b">
        <f t="shared" si="4"/>
        <v>1</v>
      </c>
    </row>
    <row r="118" spans="2:9" x14ac:dyDescent="0.25">
      <c r="B118" t="str">
        <f t="shared" si="3"/>
        <v>_</v>
      </c>
      <c r="I118" t="b">
        <f t="shared" si="4"/>
        <v>1</v>
      </c>
    </row>
    <row r="119" spans="2:9" x14ac:dyDescent="0.25">
      <c r="B119" t="str">
        <f t="shared" si="3"/>
        <v>_</v>
      </c>
      <c r="I119" t="b">
        <f t="shared" si="4"/>
        <v>1</v>
      </c>
    </row>
    <row r="120" spans="2:9" x14ac:dyDescent="0.25">
      <c r="B120" t="str">
        <f t="shared" si="3"/>
        <v>_</v>
      </c>
      <c r="I120" t="b">
        <f t="shared" si="4"/>
        <v>1</v>
      </c>
    </row>
    <row r="121" spans="2:9" x14ac:dyDescent="0.25">
      <c r="B121" t="str">
        <f t="shared" si="3"/>
        <v>_</v>
      </c>
      <c r="I121" t="b">
        <f t="shared" si="4"/>
        <v>1</v>
      </c>
    </row>
    <row r="122" spans="2:9" x14ac:dyDescent="0.25">
      <c r="B122" t="str">
        <f t="shared" si="3"/>
        <v>_</v>
      </c>
      <c r="I122" t="b">
        <f t="shared" si="4"/>
        <v>1</v>
      </c>
    </row>
    <row r="123" spans="2:9" x14ac:dyDescent="0.25">
      <c r="B123" t="str">
        <f t="shared" si="3"/>
        <v>_</v>
      </c>
      <c r="I123" t="b">
        <f t="shared" si="4"/>
        <v>1</v>
      </c>
    </row>
    <row r="124" spans="2:9" x14ac:dyDescent="0.25">
      <c r="B124" t="str">
        <f t="shared" si="3"/>
        <v>_</v>
      </c>
      <c r="I124" t="b">
        <f t="shared" si="4"/>
        <v>1</v>
      </c>
    </row>
    <row r="125" spans="2:9" x14ac:dyDescent="0.25">
      <c r="B125" t="str">
        <f t="shared" si="3"/>
        <v>_</v>
      </c>
      <c r="I125" t="b">
        <f t="shared" si="4"/>
        <v>1</v>
      </c>
    </row>
    <row r="126" spans="2:9" x14ac:dyDescent="0.25">
      <c r="B126" t="str">
        <f t="shared" si="3"/>
        <v>_</v>
      </c>
      <c r="I126" t="b">
        <f t="shared" si="4"/>
        <v>1</v>
      </c>
    </row>
    <row r="127" spans="2:9" x14ac:dyDescent="0.25">
      <c r="B127" t="str">
        <f t="shared" si="3"/>
        <v>_</v>
      </c>
      <c r="I127" t="b">
        <f t="shared" si="4"/>
        <v>1</v>
      </c>
    </row>
    <row r="128" spans="2:9" x14ac:dyDescent="0.25">
      <c r="B128" t="str">
        <f t="shared" si="3"/>
        <v>_</v>
      </c>
      <c r="I128" t="b">
        <f t="shared" si="4"/>
        <v>1</v>
      </c>
    </row>
    <row r="129" spans="2:9" x14ac:dyDescent="0.25">
      <c r="B129" t="str">
        <f t="shared" si="3"/>
        <v>_</v>
      </c>
      <c r="I129" t="b">
        <f t="shared" si="4"/>
        <v>1</v>
      </c>
    </row>
    <row r="130" spans="2:9" x14ac:dyDescent="0.25">
      <c r="B130" t="str">
        <f t="shared" si="3"/>
        <v>_</v>
      </c>
      <c r="I130" t="b">
        <f t="shared" si="4"/>
        <v>1</v>
      </c>
    </row>
    <row r="131" spans="2:9" x14ac:dyDescent="0.25">
      <c r="B131" t="str">
        <f t="shared" ref="B131:B194" si="5">C131&amp;"_"&amp;H131</f>
        <v>_</v>
      </c>
      <c r="I131" t="b">
        <f t="shared" ref="I131:I194" si="6">ISBLANK(G131)</f>
        <v>1</v>
      </c>
    </row>
    <row r="132" spans="2:9" x14ac:dyDescent="0.25">
      <c r="B132" t="str">
        <f t="shared" si="5"/>
        <v>_</v>
      </c>
      <c r="I132" t="b">
        <f t="shared" si="6"/>
        <v>1</v>
      </c>
    </row>
    <row r="133" spans="2:9" x14ac:dyDescent="0.25">
      <c r="B133" t="str">
        <f t="shared" si="5"/>
        <v>_</v>
      </c>
      <c r="I133" t="b">
        <f t="shared" si="6"/>
        <v>1</v>
      </c>
    </row>
    <row r="134" spans="2:9" x14ac:dyDescent="0.25">
      <c r="B134" t="str">
        <f t="shared" si="5"/>
        <v>_</v>
      </c>
      <c r="I134" t="b">
        <f t="shared" si="6"/>
        <v>1</v>
      </c>
    </row>
    <row r="135" spans="2:9" x14ac:dyDescent="0.25">
      <c r="B135" t="str">
        <f t="shared" si="5"/>
        <v>_</v>
      </c>
      <c r="I135" t="b">
        <f t="shared" si="6"/>
        <v>1</v>
      </c>
    </row>
    <row r="136" spans="2:9" x14ac:dyDescent="0.25">
      <c r="B136" t="str">
        <f t="shared" si="5"/>
        <v>_</v>
      </c>
      <c r="I136" t="b">
        <f t="shared" si="6"/>
        <v>1</v>
      </c>
    </row>
    <row r="137" spans="2:9" x14ac:dyDescent="0.25">
      <c r="B137" t="str">
        <f t="shared" si="5"/>
        <v>_</v>
      </c>
      <c r="I137" t="b">
        <f t="shared" si="6"/>
        <v>1</v>
      </c>
    </row>
    <row r="138" spans="2:9" x14ac:dyDescent="0.25">
      <c r="B138" t="str">
        <f t="shared" si="5"/>
        <v>_</v>
      </c>
      <c r="I138" t="b">
        <f t="shared" si="6"/>
        <v>1</v>
      </c>
    </row>
    <row r="139" spans="2:9" x14ac:dyDescent="0.25">
      <c r="B139" t="str">
        <f t="shared" si="5"/>
        <v>_</v>
      </c>
      <c r="I139" t="b">
        <f t="shared" si="6"/>
        <v>1</v>
      </c>
    </row>
    <row r="140" spans="2:9" x14ac:dyDescent="0.25">
      <c r="B140" t="str">
        <f t="shared" si="5"/>
        <v>_</v>
      </c>
      <c r="I140" t="b">
        <f t="shared" si="6"/>
        <v>1</v>
      </c>
    </row>
    <row r="141" spans="2:9" x14ac:dyDescent="0.25">
      <c r="B141" t="str">
        <f t="shared" si="5"/>
        <v>_</v>
      </c>
      <c r="I141" t="b">
        <f t="shared" si="6"/>
        <v>1</v>
      </c>
    </row>
    <row r="142" spans="2:9" x14ac:dyDescent="0.25">
      <c r="B142" t="str">
        <f t="shared" si="5"/>
        <v>_</v>
      </c>
      <c r="I142" t="b">
        <f t="shared" si="6"/>
        <v>1</v>
      </c>
    </row>
    <row r="143" spans="2:9" x14ac:dyDescent="0.25">
      <c r="B143" t="str">
        <f t="shared" si="5"/>
        <v>_</v>
      </c>
      <c r="I143" t="b">
        <f t="shared" si="6"/>
        <v>1</v>
      </c>
    </row>
    <row r="144" spans="2:9" x14ac:dyDescent="0.25">
      <c r="B144" t="str">
        <f t="shared" si="5"/>
        <v>_</v>
      </c>
      <c r="I144" t="b">
        <f t="shared" si="6"/>
        <v>1</v>
      </c>
    </row>
    <row r="145" spans="2:9" x14ac:dyDescent="0.25">
      <c r="B145" t="str">
        <f t="shared" si="5"/>
        <v>_</v>
      </c>
      <c r="I145" t="b">
        <f t="shared" si="6"/>
        <v>1</v>
      </c>
    </row>
    <row r="146" spans="2:9" x14ac:dyDescent="0.25">
      <c r="B146" t="str">
        <f t="shared" si="5"/>
        <v>_</v>
      </c>
      <c r="I146" t="b">
        <f t="shared" si="6"/>
        <v>1</v>
      </c>
    </row>
    <row r="147" spans="2:9" x14ac:dyDescent="0.25">
      <c r="B147" t="str">
        <f t="shared" si="5"/>
        <v>_</v>
      </c>
      <c r="I147" t="b">
        <f t="shared" si="6"/>
        <v>1</v>
      </c>
    </row>
    <row r="148" spans="2:9" x14ac:dyDescent="0.25">
      <c r="B148" t="str">
        <f t="shared" si="5"/>
        <v>_</v>
      </c>
      <c r="I148" t="b">
        <f t="shared" si="6"/>
        <v>1</v>
      </c>
    </row>
    <row r="149" spans="2:9" x14ac:dyDescent="0.25">
      <c r="B149" t="str">
        <f t="shared" si="5"/>
        <v>_</v>
      </c>
      <c r="I149" t="b">
        <f t="shared" si="6"/>
        <v>1</v>
      </c>
    </row>
    <row r="150" spans="2:9" x14ac:dyDescent="0.25">
      <c r="B150" t="str">
        <f t="shared" si="5"/>
        <v>_</v>
      </c>
      <c r="I150" t="b">
        <f t="shared" si="6"/>
        <v>1</v>
      </c>
    </row>
    <row r="151" spans="2:9" x14ac:dyDescent="0.25">
      <c r="B151" t="str">
        <f t="shared" si="5"/>
        <v>_</v>
      </c>
      <c r="I151" t="b">
        <f t="shared" si="6"/>
        <v>1</v>
      </c>
    </row>
    <row r="152" spans="2:9" x14ac:dyDescent="0.25">
      <c r="B152" t="str">
        <f t="shared" si="5"/>
        <v>_</v>
      </c>
      <c r="I152" t="b">
        <f t="shared" si="6"/>
        <v>1</v>
      </c>
    </row>
    <row r="153" spans="2:9" x14ac:dyDescent="0.25">
      <c r="B153" t="str">
        <f t="shared" si="5"/>
        <v>_</v>
      </c>
      <c r="I153" t="b">
        <f t="shared" si="6"/>
        <v>1</v>
      </c>
    </row>
    <row r="154" spans="2:9" x14ac:dyDescent="0.25">
      <c r="B154" t="str">
        <f t="shared" si="5"/>
        <v>_</v>
      </c>
      <c r="I154" t="b">
        <f t="shared" si="6"/>
        <v>1</v>
      </c>
    </row>
    <row r="155" spans="2:9" x14ac:dyDescent="0.25">
      <c r="B155" t="str">
        <f t="shared" si="5"/>
        <v>_</v>
      </c>
      <c r="I155" t="b">
        <f t="shared" si="6"/>
        <v>1</v>
      </c>
    </row>
    <row r="156" spans="2:9" x14ac:dyDescent="0.25">
      <c r="B156" t="str">
        <f t="shared" si="5"/>
        <v>_</v>
      </c>
      <c r="I156" t="b">
        <f t="shared" si="6"/>
        <v>1</v>
      </c>
    </row>
    <row r="157" spans="2:9" x14ac:dyDescent="0.25">
      <c r="B157" t="str">
        <f t="shared" si="5"/>
        <v>_</v>
      </c>
      <c r="I157" t="b">
        <f t="shared" si="6"/>
        <v>1</v>
      </c>
    </row>
    <row r="158" spans="2:9" x14ac:dyDescent="0.25">
      <c r="B158" t="str">
        <f t="shared" si="5"/>
        <v>_</v>
      </c>
      <c r="I158" t="b">
        <f t="shared" si="6"/>
        <v>1</v>
      </c>
    </row>
    <row r="159" spans="2:9" x14ac:dyDescent="0.25">
      <c r="B159" t="str">
        <f t="shared" si="5"/>
        <v>_</v>
      </c>
      <c r="I159" t="b">
        <f t="shared" si="6"/>
        <v>1</v>
      </c>
    </row>
    <row r="160" spans="2:9" x14ac:dyDescent="0.25">
      <c r="B160" t="str">
        <f t="shared" si="5"/>
        <v>_</v>
      </c>
      <c r="I160" t="b">
        <f t="shared" si="6"/>
        <v>1</v>
      </c>
    </row>
    <row r="161" spans="2:9" x14ac:dyDescent="0.25">
      <c r="B161" t="str">
        <f t="shared" si="5"/>
        <v>_</v>
      </c>
      <c r="I161" t="b">
        <f t="shared" si="6"/>
        <v>1</v>
      </c>
    </row>
    <row r="162" spans="2:9" x14ac:dyDescent="0.25">
      <c r="B162" t="str">
        <f t="shared" si="5"/>
        <v>_</v>
      </c>
      <c r="I162" t="b">
        <f t="shared" si="6"/>
        <v>1</v>
      </c>
    </row>
    <row r="163" spans="2:9" x14ac:dyDescent="0.25">
      <c r="B163" t="str">
        <f t="shared" si="5"/>
        <v>_</v>
      </c>
      <c r="I163" t="b">
        <f t="shared" si="6"/>
        <v>1</v>
      </c>
    </row>
    <row r="164" spans="2:9" x14ac:dyDescent="0.25">
      <c r="B164" t="str">
        <f t="shared" si="5"/>
        <v>_</v>
      </c>
      <c r="I164" t="b">
        <f t="shared" si="6"/>
        <v>1</v>
      </c>
    </row>
    <row r="165" spans="2:9" x14ac:dyDescent="0.25">
      <c r="B165" t="str">
        <f t="shared" si="5"/>
        <v>_</v>
      </c>
      <c r="I165" t="b">
        <f t="shared" si="6"/>
        <v>1</v>
      </c>
    </row>
    <row r="166" spans="2:9" x14ac:dyDescent="0.25">
      <c r="B166" t="str">
        <f t="shared" si="5"/>
        <v>_</v>
      </c>
      <c r="I166" t="b">
        <f t="shared" si="6"/>
        <v>1</v>
      </c>
    </row>
    <row r="167" spans="2:9" x14ac:dyDescent="0.25">
      <c r="B167" t="str">
        <f t="shared" si="5"/>
        <v>_</v>
      </c>
      <c r="I167" t="b">
        <f t="shared" si="6"/>
        <v>1</v>
      </c>
    </row>
    <row r="168" spans="2:9" x14ac:dyDescent="0.25">
      <c r="B168" t="str">
        <f t="shared" si="5"/>
        <v>_</v>
      </c>
      <c r="I168" t="b">
        <f t="shared" si="6"/>
        <v>1</v>
      </c>
    </row>
    <row r="169" spans="2:9" x14ac:dyDescent="0.25">
      <c r="B169" t="str">
        <f t="shared" si="5"/>
        <v>_</v>
      </c>
      <c r="I169" t="b">
        <f t="shared" si="6"/>
        <v>1</v>
      </c>
    </row>
    <row r="170" spans="2:9" x14ac:dyDescent="0.25">
      <c r="B170" t="str">
        <f t="shared" si="5"/>
        <v>_</v>
      </c>
      <c r="I170" t="b">
        <f t="shared" si="6"/>
        <v>1</v>
      </c>
    </row>
    <row r="171" spans="2:9" x14ac:dyDescent="0.25">
      <c r="B171" t="str">
        <f t="shared" si="5"/>
        <v>_</v>
      </c>
      <c r="I171" t="b">
        <f t="shared" si="6"/>
        <v>1</v>
      </c>
    </row>
    <row r="172" spans="2:9" x14ac:dyDescent="0.25">
      <c r="B172" t="str">
        <f t="shared" si="5"/>
        <v>_</v>
      </c>
      <c r="I172" t="b">
        <f t="shared" si="6"/>
        <v>1</v>
      </c>
    </row>
    <row r="173" spans="2:9" x14ac:dyDescent="0.25">
      <c r="B173" t="str">
        <f t="shared" si="5"/>
        <v>_</v>
      </c>
      <c r="I173" t="b">
        <f t="shared" si="6"/>
        <v>1</v>
      </c>
    </row>
    <row r="174" spans="2:9" x14ac:dyDescent="0.25">
      <c r="B174" t="str">
        <f t="shared" si="5"/>
        <v>_</v>
      </c>
      <c r="I174" t="b">
        <f t="shared" si="6"/>
        <v>1</v>
      </c>
    </row>
    <row r="175" spans="2:9" x14ac:dyDescent="0.25">
      <c r="B175" t="str">
        <f t="shared" si="5"/>
        <v>_</v>
      </c>
      <c r="I175" t="b">
        <f t="shared" si="6"/>
        <v>1</v>
      </c>
    </row>
    <row r="176" spans="2:9" x14ac:dyDescent="0.25">
      <c r="B176" t="str">
        <f t="shared" si="5"/>
        <v>_</v>
      </c>
      <c r="I176" t="b">
        <f t="shared" si="6"/>
        <v>1</v>
      </c>
    </row>
    <row r="177" spans="2:9" x14ac:dyDescent="0.25">
      <c r="B177" t="str">
        <f t="shared" si="5"/>
        <v>_</v>
      </c>
      <c r="I177" t="b">
        <f t="shared" si="6"/>
        <v>1</v>
      </c>
    </row>
    <row r="178" spans="2:9" x14ac:dyDescent="0.25">
      <c r="B178" t="str">
        <f t="shared" si="5"/>
        <v>_</v>
      </c>
      <c r="I178" t="b">
        <f t="shared" si="6"/>
        <v>1</v>
      </c>
    </row>
    <row r="179" spans="2:9" x14ac:dyDescent="0.25">
      <c r="B179" t="str">
        <f t="shared" si="5"/>
        <v>_</v>
      </c>
      <c r="I179" t="b">
        <f t="shared" si="6"/>
        <v>1</v>
      </c>
    </row>
    <row r="180" spans="2:9" x14ac:dyDescent="0.25">
      <c r="B180" t="str">
        <f t="shared" si="5"/>
        <v>_</v>
      </c>
      <c r="I180" t="b">
        <f t="shared" si="6"/>
        <v>1</v>
      </c>
    </row>
    <row r="181" spans="2:9" x14ac:dyDescent="0.25">
      <c r="B181" t="str">
        <f t="shared" si="5"/>
        <v>_</v>
      </c>
      <c r="I181" t="b">
        <f t="shared" si="6"/>
        <v>1</v>
      </c>
    </row>
    <row r="182" spans="2:9" x14ac:dyDescent="0.25">
      <c r="B182" t="str">
        <f t="shared" si="5"/>
        <v>_</v>
      </c>
      <c r="I182" t="b">
        <f t="shared" si="6"/>
        <v>1</v>
      </c>
    </row>
    <row r="183" spans="2:9" x14ac:dyDescent="0.25">
      <c r="B183" t="str">
        <f t="shared" si="5"/>
        <v>_</v>
      </c>
      <c r="I183" t="b">
        <f t="shared" si="6"/>
        <v>1</v>
      </c>
    </row>
    <row r="184" spans="2:9" x14ac:dyDescent="0.25">
      <c r="B184" t="str">
        <f t="shared" si="5"/>
        <v>_</v>
      </c>
      <c r="I184" t="b">
        <f t="shared" si="6"/>
        <v>1</v>
      </c>
    </row>
    <row r="185" spans="2:9" x14ac:dyDescent="0.25">
      <c r="B185" t="str">
        <f t="shared" si="5"/>
        <v>_</v>
      </c>
      <c r="I185" t="b">
        <f t="shared" si="6"/>
        <v>1</v>
      </c>
    </row>
    <row r="186" spans="2:9" x14ac:dyDescent="0.25">
      <c r="B186" t="str">
        <f t="shared" si="5"/>
        <v>_</v>
      </c>
      <c r="I186" t="b">
        <f t="shared" si="6"/>
        <v>1</v>
      </c>
    </row>
    <row r="187" spans="2:9" x14ac:dyDescent="0.25">
      <c r="B187" t="str">
        <f t="shared" si="5"/>
        <v>_</v>
      </c>
      <c r="I187" t="b">
        <f t="shared" si="6"/>
        <v>1</v>
      </c>
    </row>
    <row r="188" spans="2:9" x14ac:dyDescent="0.25">
      <c r="B188" t="str">
        <f t="shared" si="5"/>
        <v>_</v>
      </c>
      <c r="I188" t="b">
        <f t="shared" si="6"/>
        <v>1</v>
      </c>
    </row>
    <row r="189" spans="2:9" x14ac:dyDescent="0.25">
      <c r="B189" t="str">
        <f t="shared" si="5"/>
        <v>_</v>
      </c>
      <c r="I189" t="b">
        <f t="shared" si="6"/>
        <v>1</v>
      </c>
    </row>
    <row r="190" spans="2:9" x14ac:dyDescent="0.25">
      <c r="B190" t="str">
        <f t="shared" si="5"/>
        <v>_</v>
      </c>
      <c r="I190" t="b">
        <f t="shared" si="6"/>
        <v>1</v>
      </c>
    </row>
    <row r="191" spans="2:9" x14ac:dyDescent="0.25">
      <c r="B191" t="str">
        <f t="shared" si="5"/>
        <v>_</v>
      </c>
      <c r="I191" t="b">
        <f t="shared" si="6"/>
        <v>1</v>
      </c>
    </row>
    <row r="192" spans="2:9" x14ac:dyDescent="0.25">
      <c r="B192" t="str">
        <f t="shared" si="5"/>
        <v>_</v>
      </c>
      <c r="I192" t="b">
        <f t="shared" si="6"/>
        <v>1</v>
      </c>
    </row>
    <row r="193" spans="2:9" x14ac:dyDescent="0.25">
      <c r="B193" t="str">
        <f t="shared" si="5"/>
        <v>_</v>
      </c>
      <c r="I193" t="b">
        <f t="shared" si="6"/>
        <v>1</v>
      </c>
    </row>
    <row r="194" spans="2:9" x14ac:dyDescent="0.25">
      <c r="B194" t="str">
        <f t="shared" si="5"/>
        <v>_</v>
      </c>
      <c r="I194" t="b">
        <f t="shared" si="6"/>
        <v>1</v>
      </c>
    </row>
    <row r="195" spans="2:9" x14ac:dyDescent="0.25">
      <c r="B195" t="str">
        <f t="shared" ref="B195:B258" si="7">C195&amp;"_"&amp;H195</f>
        <v>_</v>
      </c>
      <c r="I195" t="b">
        <f t="shared" ref="I195:I258" si="8">ISBLANK(G195)</f>
        <v>1</v>
      </c>
    </row>
    <row r="196" spans="2:9" x14ac:dyDescent="0.25">
      <c r="B196" t="str">
        <f t="shared" si="7"/>
        <v>_</v>
      </c>
      <c r="I196" t="b">
        <f t="shared" si="8"/>
        <v>1</v>
      </c>
    </row>
    <row r="197" spans="2:9" x14ac:dyDescent="0.25">
      <c r="B197" t="str">
        <f t="shared" si="7"/>
        <v>_</v>
      </c>
      <c r="I197" t="b">
        <f t="shared" si="8"/>
        <v>1</v>
      </c>
    </row>
    <row r="198" spans="2:9" x14ac:dyDescent="0.25">
      <c r="B198" t="str">
        <f t="shared" si="7"/>
        <v>_</v>
      </c>
      <c r="I198" t="b">
        <f t="shared" si="8"/>
        <v>1</v>
      </c>
    </row>
    <row r="199" spans="2:9" x14ac:dyDescent="0.25">
      <c r="B199" t="str">
        <f t="shared" si="7"/>
        <v>_</v>
      </c>
      <c r="I199" t="b">
        <f t="shared" si="8"/>
        <v>1</v>
      </c>
    </row>
    <row r="200" spans="2:9" x14ac:dyDescent="0.25">
      <c r="B200" t="str">
        <f t="shared" si="7"/>
        <v>_</v>
      </c>
      <c r="I200" t="b">
        <f t="shared" si="8"/>
        <v>1</v>
      </c>
    </row>
    <row r="201" spans="2:9" x14ac:dyDescent="0.25">
      <c r="B201" t="str">
        <f t="shared" si="7"/>
        <v>_</v>
      </c>
      <c r="I201" t="b">
        <f t="shared" si="8"/>
        <v>1</v>
      </c>
    </row>
    <row r="202" spans="2:9" x14ac:dyDescent="0.25">
      <c r="B202" t="str">
        <f t="shared" si="7"/>
        <v>_</v>
      </c>
      <c r="I202" t="b">
        <f t="shared" si="8"/>
        <v>1</v>
      </c>
    </row>
    <row r="203" spans="2:9" x14ac:dyDescent="0.25">
      <c r="B203" t="str">
        <f t="shared" si="7"/>
        <v>_</v>
      </c>
      <c r="I203" t="b">
        <f t="shared" si="8"/>
        <v>1</v>
      </c>
    </row>
    <row r="204" spans="2:9" x14ac:dyDescent="0.25">
      <c r="B204" t="str">
        <f t="shared" si="7"/>
        <v>_</v>
      </c>
      <c r="I204" t="b">
        <f t="shared" si="8"/>
        <v>1</v>
      </c>
    </row>
    <row r="205" spans="2:9" x14ac:dyDescent="0.25">
      <c r="B205" t="str">
        <f t="shared" si="7"/>
        <v>_</v>
      </c>
      <c r="I205" t="b">
        <f t="shared" si="8"/>
        <v>1</v>
      </c>
    </row>
    <row r="206" spans="2:9" x14ac:dyDescent="0.25">
      <c r="B206" t="str">
        <f t="shared" si="7"/>
        <v>_</v>
      </c>
      <c r="I206" t="b">
        <f t="shared" si="8"/>
        <v>1</v>
      </c>
    </row>
    <row r="207" spans="2:9" x14ac:dyDescent="0.25">
      <c r="B207" t="str">
        <f t="shared" si="7"/>
        <v>_</v>
      </c>
      <c r="I207" t="b">
        <f t="shared" si="8"/>
        <v>1</v>
      </c>
    </row>
    <row r="208" spans="2:9" x14ac:dyDescent="0.25">
      <c r="B208" t="str">
        <f t="shared" si="7"/>
        <v>_</v>
      </c>
      <c r="I208" t="b">
        <f t="shared" si="8"/>
        <v>1</v>
      </c>
    </row>
    <row r="209" spans="2:9" x14ac:dyDescent="0.25">
      <c r="B209" t="str">
        <f t="shared" si="7"/>
        <v>_</v>
      </c>
      <c r="I209" t="b">
        <f t="shared" si="8"/>
        <v>1</v>
      </c>
    </row>
    <row r="210" spans="2:9" x14ac:dyDescent="0.25">
      <c r="B210" t="str">
        <f t="shared" si="7"/>
        <v>_</v>
      </c>
      <c r="I210" t="b">
        <f t="shared" si="8"/>
        <v>1</v>
      </c>
    </row>
    <row r="211" spans="2:9" x14ac:dyDescent="0.25">
      <c r="B211" t="str">
        <f t="shared" si="7"/>
        <v>_</v>
      </c>
      <c r="I211" t="b">
        <f t="shared" si="8"/>
        <v>1</v>
      </c>
    </row>
    <row r="212" spans="2:9" x14ac:dyDescent="0.25">
      <c r="B212" t="str">
        <f t="shared" si="7"/>
        <v>_</v>
      </c>
      <c r="I212" t="b">
        <f t="shared" si="8"/>
        <v>1</v>
      </c>
    </row>
    <row r="213" spans="2:9" x14ac:dyDescent="0.25">
      <c r="B213" t="str">
        <f t="shared" si="7"/>
        <v>_</v>
      </c>
      <c r="I213" t="b">
        <f t="shared" si="8"/>
        <v>1</v>
      </c>
    </row>
    <row r="214" spans="2:9" x14ac:dyDescent="0.25">
      <c r="B214" t="str">
        <f t="shared" si="7"/>
        <v>_</v>
      </c>
      <c r="I214" t="b">
        <f t="shared" si="8"/>
        <v>1</v>
      </c>
    </row>
    <row r="215" spans="2:9" x14ac:dyDescent="0.25">
      <c r="B215" t="str">
        <f t="shared" si="7"/>
        <v>_</v>
      </c>
      <c r="I215" t="b">
        <f t="shared" si="8"/>
        <v>1</v>
      </c>
    </row>
    <row r="216" spans="2:9" x14ac:dyDescent="0.25">
      <c r="B216" t="str">
        <f t="shared" si="7"/>
        <v>_</v>
      </c>
      <c r="I216" t="b">
        <f t="shared" si="8"/>
        <v>1</v>
      </c>
    </row>
    <row r="217" spans="2:9" x14ac:dyDescent="0.25">
      <c r="B217" t="str">
        <f t="shared" si="7"/>
        <v>_</v>
      </c>
      <c r="I217" t="b">
        <f t="shared" si="8"/>
        <v>1</v>
      </c>
    </row>
    <row r="218" spans="2:9" x14ac:dyDescent="0.25">
      <c r="B218" t="str">
        <f t="shared" si="7"/>
        <v>_</v>
      </c>
      <c r="I218" t="b">
        <f t="shared" si="8"/>
        <v>1</v>
      </c>
    </row>
    <row r="219" spans="2:9" x14ac:dyDescent="0.25">
      <c r="B219" t="str">
        <f t="shared" si="7"/>
        <v>_</v>
      </c>
      <c r="I219" t="b">
        <f t="shared" si="8"/>
        <v>1</v>
      </c>
    </row>
    <row r="220" spans="2:9" x14ac:dyDescent="0.25">
      <c r="B220" t="str">
        <f t="shared" si="7"/>
        <v>_</v>
      </c>
      <c r="I220" t="b">
        <f t="shared" si="8"/>
        <v>1</v>
      </c>
    </row>
    <row r="221" spans="2:9" x14ac:dyDescent="0.25">
      <c r="B221" t="str">
        <f t="shared" si="7"/>
        <v>_</v>
      </c>
      <c r="I221" t="b">
        <f t="shared" si="8"/>
        <v>1</v>
      </c>
    </row>
    <row r="222" spans="2:9" x14ac:dyDescent="0.25">
      <c r="B222" t="str">
        <f t="shared" si="7"/>
        <v>_</v>
      </c>
      <c r="I222" t="b">
        <f t="shared" si="8"/>
        <v>1</v>
      </c>
    </row>
    <row r="223" spans="2:9" x14ac:dyDescent="0.25">
      <c r="B223" t="str">
        <f t="shared" si="7"/>
        <v>_</v>
      </c>
      <c r="I223" t="b">
        <f t="shared" si="8"/>
        <v>1</v>
      </c>
    </row>
    <row r="224" spans="2:9" x14ac:dyDescent="0.25">
      <c r="B224" t="str">
        <f t="shared" si="7"/>
        <v>_</v>
      </c>
      <c r="I224" t="b">
        <f t="shared" si="8"/>
        <v>1</v>
      </c>
    </row>
    <row r="225" spans="2:9" x14ac:dyDescent="0.25">
      <c r="B225" t="str">
        <f t="shared" si="7"/>
        <v>_</v>
      </c>
      <c r="I225" t="b">
        <f t="shared" si="8"/>
        <v>1</v>
      </c>
    </row>
    <row r="226" spans="2:9" x14ac:dyDescent="0.25">
      <c r="B226" t="str">
        <f t="shared" si="7"/>
        <v>_</v>
      </c>
      <c r="I226" t="b">
        <f t="shared" si="8"/>
        <v>1</v>
      </c>
    </row>
    <row r="227" spans="2:9" x14ac:dyDescent="0.25">
      <c r="B227" t="str">
        <f t="shared" si="7"/>
        <v>_</v>
      </c>
      <c r="I227" t="b">
        <f t="shared" si="8"/>
        <v>1</v>
      </c>
    </row>
    <row r="228" spans="2:9" x14ac:dyDescent="0.25">
      <c r="B228" t="str">
        <f t="shared" si="7"/>
        <v>_</v>
      </c>
      <c r="I228" t="b">
        <f t="shared" si="8"/>
        <v>1</v>
      </c>
    </row>
    <row r="229" spans="2:9" x14ac:dyDescent="0.25">
      <c r="B229" t="str">
        <f t="shared" si="7"/>
        <v>_</v>
      </c>
      <c r="I229" t="b">
        <f t="shared" si="8"/>
        <v>1</v>
      </c>
    </row>
    <row r="230" spans="2:9" x14ac:dyDescent="0.25">
      <c r="B230" t="str">
        <f t="shared" si="7"/>
        <v>_</v>
      </c>
      <c r="I230" t="b">
        <f t="shared" si="8"/>
        <v>1</v>
      </c>
    </row>
    <row r="231" spans="2:9" x14ac:dyDescent="0.25">
      <c r="B231" t="str">
        <f t="shared" si="7"/>
        <v>_</v>
      </c>
      <c r="I231" t="b">
        <f t="shared" si="8"/>
        <v>1</v>
      </c>
    </row>
    <row r="232" spans="2:9" x14ac:dyDescent="0.25">
      <c r="B232" t="str">
        <f t="shared" si="7"/>
        <v>_</v>
      </c>
      <c r="I232" t="b">
        <f t="shared" si="8"/>
        <v>1</v>
      </c>
    </row>
    <row r="233" spans="2:9" x14ac:dyDescent="0.25">
      <c r="B233" t="str">
        <f t="shared" si="7"/>
        <v>_</v>
      </c>
      <c r="I233" t="b">
        <f t="shared" si="8"/>
        <v>1</v>
      </c>
    </row>
    <row r="234" spans="2:9" x14ac:dyDescent="0.25">
      <c r="B234" t="str">
        <f t="shared" si="7"/>
        <v>_</v>
      </c>
      <c r="I234" t="b">
        <f t="shared" si="8"/>
        <v>1</v>
      </c>
    </row>
    <row r="235" spans="2:9" x14ac:dyDescent="0.25">
      <c r="B235" t="str">
        <f t="shared" si="7"/>
        <v>_</v>
      </c>
      <c r="I235" t="b">
        <f t="shared" si="8"/>
        <v>1</v>
      </c>
    </row>
    <row r="236" spans="2:9" x14ac:dyDescent="0.25">
      <c r="B236" t="str">
        <f t="shared" si="7"/>
        <v>_</v>
      </c>
      <c r="I236" t="b">
        <f t="shared" si="8"/>
        <v>1</v>
      </c>
    </row>
    <row r="237" spans="2:9" x14ac:dyDescent="0.25">
      <c r="B237" t="str">
        <f t="shared" si="7"/>
        <v>_</v>
      </c>
      <c r="I237" t="b">
        <f t="shared" si="8"/>
        <v>1</v>
      </c>
    </row>
    <row r="238" spans="2:9" x14ac:dyDescent="0.25">
      <c r="B238" t="str">
        <f t="shared" si="7"/>
        <v>_</v>
      </c>
      <c r="I238" t="b">
        <f t="shared" si="8"/>
        <v>1</v>
      </c>
    </row>
    <row r="239" spans="2:9" x14ac:dyDescent="0.25">
      <c r="B239" t="str">
        <f t="shared" si="7"/>
        <v>_</v>
      </c>
      <c r="I239" t="b">
        <f t="shared" si="8"/>
        <v>1</v>
      </c>
    </row>
    <row r="240" spans="2:9" x14ac:dyDescent="0.25">
      <c r="B240" t="str">
        <f t="shared" si="7"/>
        <v>_</v>
      </c>
      <c r="I240" t="b">
        <f t="shared" si="8"/>
        <v>1</v>
      </c>
    </row>
    <row r="241" spans="2:9" x14ac:dyDescent="0.25">
      <c r="B241" t="str">
        <f t="shared" si="7"/>
        <v>_</v>
      </c>
      <c r="I241" t="b">
        <f t="shared" si="8"/>
        <v>1</v>
      </c>
    </row>
    <row r="242" spans="2:9" x14ac:dyDescent="0.25">
      <c r="B242" t="str">
        <f t="shared" si="7"/>
        <v>_</v>
      </c>
      <c r="I242" t="b">
        <f t="shared" si="8"/>
        <v>1</v>
      </c>
    </row>
    <row r="243" spans="2:9" x14ac:dyDescent="0.25">
      <c r="B243" t="str">
        <f t="shared" si="7"/>
        <v>_</v>
      </c>
      <c r="I243" t="b">
        <f t="shared" si="8"/>
        <v>1</v>
      </c>
    </row>
    <row r="244" spans="2:9" x14ac:dyDescent="0.25">
      <c r="B244" t="str">
        <f t="shared" si="7"/>
        <v>_</v>
      </c>
      <c r="I244" t="b">
        <f t="shared" si="8"/>
        <v>1</v>
      </c>
    </row>
    <row r="245" spans="2:9" x14ac:dyDescent="0.25">
      <c r="B245" t="str">
        <f t="shared" si="7"/>
        <v>_</v>
      </c>
      <c r="I245" t="b">
        <f t="shared" si="8"/>
        <v>1</v>
      </c>
    </row>
    <row r="246" spans="2:9" x14ac:dyDescent="0.25">
      <c r="B246" t="str">
        <f t="shared" si="7"/>
        <v>_</v>
      </c>
      <c r="I246" t="b">
        <f t="shared" si="8"/>
        <v>1</v>
      </c>
    </row>
    <row r="247" spans="2:9" x14ac:dyDescent="0.25">
      <c r="B247" t="str">
        <f t="shared" si="7"/>
        <v>_</v>
      </c>
      <c r="I247" t="b">
        <f t="shared" si="8"/>
        <v>1</v>
      </c>
    </row>
    <row r="248" spans="2:9" x14ac:dyDescent="0.25">
      <c r="B248" t="str">
        <f t="shared" si="7"/>
        <v>_</v>
      </c>
      <c r="I248" t="b">
        <f t="shared" si="8"/>
        <v>1</v>
      </c>
    </row>
    <row r="249" spans="2:9" x14ac:dyDescent="0.25">
      <c r="B249" t="str">
        <f t="shared" si="7"/>
        <v>_</v>
      </c>
      <c r="I249" t="b">
        <f t="shared" si="8"/>
        <v>1</v>
      </c>
    </row>
    <row r="250" spans="2:9" x14ac:dyDescent="0.25">
      <c r="B250" t="str">
        <f t="shared" si="7"/>
        <v>_</v>
      </c>
      <c r="I250" t="b">
        <f t="shared" si="8"/>
        <v>1</v>
      </c>
    </row>
    <row r="251" spans="2:9" x14ac:dyDescent="0.25">
      <c r="B251" t="str">
        <f t="shared" si="7"/>
        <v>_</v>
      </c>
      <c r="I251" t="b">
        <f t="shared" si="8"/>
        <v>1</v>
      </c>
    </row>
    <row r="252" spans="2:9" x14ac:dyDescent="0.25">
      <c r="B252" t="str">
        <f t="shared" si="7"/>
        <v>_</v>
      </c>
      <c r="I252" t="b">
        <f t="shared" si="8"/>
        <v>1</v>
      </c>
    </row>
    <row r="253" spans="2:9" x14ac:dyDescent="0.25">
      <c r="B253" t="str">
        <f t="shared" si="7"/>
        <v>_</v>
      </c>
      <c r="I253" t="b">
        <f t="shared" si="8"/>
        <v>1</v>
      </c>
    </row>
    <row r="254" spans="2:9" x14ac:dyDescent="0.25">
      <c r="B254" t="str">
        <f t="shared" si="7"/>
        <v>_</v>
      </c>
      <c r="I254" t="b">
        <f t="shared" si="8"/>
        <v>1</v>
      </c>
    </row>
    <row r="255" spans="2:9" x14ac:dyDescent="0.25">
      <c r="B255" t="str">
        <f t="shared" si="7"/>
        <v>_</v>
      </c>
      <c r="I255" t="b">
        <f t="shared" si="8"/>
        <v>1</v>
      </c>
    </row>
    <row r="256" spans="2:9" x14ac:dyDescent="0.25">
      <c r="B256" t="str">
        <f t="shared" si="7"/>
        <v>_</v>
      </c>
      <c r="I256" t="b">
        <f t="shared" si="8"/>
        <v>1</v>
      </c>
    </row>
    <row r="257" spans="2:9" x14ac:dyDescent="0.25">
      <c r="B257" t="str">
        <f t="shared" si="7"/>
        <v>_</v>
      </c>
      <c r="I257" t="b">
        <f t="shared" si="8"/>
        <v>1</v>
      </c>
    </row>
    <row r="258" spans="2:9" x14ac:dyDescent="0.25">
      <c r="B258" t="str">
        <f t="shared" si="7"/>
        <v>_</v>
      </c>
      <c r="I258" t="b">
        <f t="shared" si="8"/>
        <v>1</v>
      </c>
    </row>
    <row r="259" spans="2:9" x14ac:dyDescent="0.25">
      <c r="B259" t="str">
        <f t="shared" ref="B259:B322" si="9">C259&amp;"_"&amp;H259</f>
        <v>_</v>
      </c>
      <c r="I259" t="b">
        <f t="shared" ref="I259:I322" si="10">ISBLANK(G259)</f>
        <v>1</v>
      </c>
    </row>
    <row r="260" spans="2:9" x14ac:dyDescent="0.25">
      <c r="B260" t="str">
        <f t="shared" si="9"/>
        <v>_</v>
      </c>
      <c r="I260" t="b">
        <f t="shared" si="10"/>
        <v>1</v>
      </c>
    </row>
    <row r="261" spans="2:9" x14ac:dyDescent="0.25">
      <c r="B261" t="str">
        <f t="shared" si="9"/>
        <v>_</v>
      </c>
      <c r="I261" t="b">
        <f t="shared" si="10"/>
        <v>1</v>
      </c>
    </row>
    <row r="262" spans="2:9" x14ac:dyDescent="0.25">
      <c r="B262" t="str">
        <f t="shared" si="9"/>
        <v>_</v>
      </c>
      <c r="I262" t="b">
        <f t="shared" si="10"/>
        <v>1</v>
      </c>
    </row>
    <row r="263" spans="2:9" x14ac:dyDescent="0.25">
      <c r="B263" t="str">
        <f t="shared" si="9"/>
        <v>_</v>
      </c>
      <c r="I263" t="b">
        <f t="shared" si="10"/>
        <v>1</v>
      </c>
    </row>
    <row r="264" spans="2:9" x14ac:dyDescent="0.25">
      <c r="B264" t="str">
        <f t="shared" si="9"/>
        <v>_</v>
      </c>
      <c r="I264" t="b">
        <f t="shared" si="10"/>
        <v>1</v>
      </c>
    </row>
    <row r="265" spans="2:9" x14ac:dyDescent="0.25">
      <c r="B265" t="str">
        <f t="shared" si="9"/>
        <v>_</v>
      </c>
      <c r="I265" t="b">
        <f t="shared" si="10"/>
        <v>1</v>
      </c>
    </row>
    <row r="266" spans="2:9" x14ac:dyDescent="0.25">
      <c r="B266" t="str">
        <f t="shared" si="9"/>
        <v>_</v>
      </c>
      <c r="I266" t="b">
        <f t="shared" si="10"/>
        <v>1</v>
      </c>
    </row>
    <row r="267" spans="2:9" x14ac:dyDescent="0.25">
      <c r="B267" t="str">
        <f t="shared" si="9"/>
        <v>_</v>
      </c>
      <c r="I267" t="b">
        <f t="shared" si="10"/>
        <v>1</v>
      </c>
    </row>
    <row r="268" spans="2:9" x14ac:dyDescent="0.25">
      <c r="B268" t="str">
        <f t="shared" si="9"/>
        <v>_</v>
      </c>
      <c r="I268" t="b">
        <f t="shared" si="10"/>
        <v>1</v>
      </c>
    </row>
    <row r="269" spans="2:9" x14ac:dyDescent="0.25">
      <c r="B269" t="str">
        <f t="shared" si="9"/>
        <v>_</v>
      </c>
      <c r="I269" t="b">
        <f t="shared" si="10"/>
        <v>1</v>
      </c>
    </row>
    <row r="270" spans="2:9" x14ac:dyDescent="0.25">
      <c r="B270" t="str">
        <f t="shared" si="9"/>
        <v>_</v>
      </c>
      <c r="I270" t="b">
        <f t="shared" si="10"/>
        <v>1</v>
      </c>
    </row>
    <row r="271" spans="2:9" x14ac:dyDescent="0.25">
      <c r="B271" t="str">
        <f t="shared" si="9"/>
        <v>_</v>
      </c>
      <c r="I271" t="b">
        <f t="shared" si="10"/>
        <v>1</v>
      </c>
    </row>
    <row r="272" spans="2:9" x14ac:dyDescent="0.25">
      <c r="B272" t="str">
        <f t="shared" si="9"/>
        <v>_</v>
      </c>
      <c r="I272" t="b">
        <f t="shared" si="10"/>
        <v>1</v>
      </c>
    </row>
    <row r="273" spans="2:9" x14ac:dyDescent="0.25">
      <c r="B273" t="str">
        <f t="shared" si="9"/>
        <v>_</v>
      </c>
      <c r="I273" t="b">
        <f t="shared" si="10"/>
        <v>1</v>
      </c>
    </row>
    <row r="274" spans="2:9" x14ac:dyDescent="0.25">
      <c r="B274" t="str">
        <f t="shared" si="9"/>
        <v>_</v>
      </c>
      <c r="I274" t="b">
        <f t="shared" si="10"/>
        <v>1</v>
      </c>
    </row>
    <row r="275" spans="2:9" x14ac:dyDescent="0.25">
      <c r="B275" t="str">
        <f t="shared" si="9"/>
        <v>_</v>
      </c>
      <c r="I275" t="b">
        <f t="shared" si="10"/>
        <v>1</v>
      </c>
    </row>
    <row r="276" spans="2:9" x14ac:dyDescent="0.25">
      <c r="B276" t="str">
        <f t="shared" si="9"/>
        <v>_</v>
      </c>
      <c r="I276" t="b">
        <f t="shared" si="10"/>
        <v>1</v>
      </c>
    </row>
    <row r="277" spans="2:9" x14ac:dyDescent="0.25">
      <c r="B277" t="str">
        <f t="shared" si="9"/>
        <v>_</v>
      </c>
      <c r="I277" t="b">
        <f t="shared" si="10"/>
        <v>1</v>
      </c>
    </row>
    <row r="278" spans="2:9" x14ac:dyDescent="0.25">
      <c r="B278" t="str">
        <f t="shared" si="9"/>
        <v>_</v>
      </c>
      <c r="I278" t="b">
        <f t="shared" si="10"/>
        <v>1</v>
      </c>
    </row>
    <row r="279" spans="2:9" x14ac:dyDescent="0.25">
      <c r="B279" t="str">
        <f t="shared" si="9"/>
        <v>_</v>
      </c>
      <c r="I279" t="b">
        <f t="shared" si="10"/>
        <v>1</v>
      </c>
    </row>
    <row r="280" spans="2:9" x14ac:dyDescent="0.25">
      <c r="B280" t="str">
        <f t="shared" si="9"/>
        <v>_</v>
      </c>
      <c r="I280" t="b">
        <f t="shared" si="10"/>
        <v>1</v>
      </c>
    </row>
    <row r="281" spans="2:9" x14ac:dyDescent="0.25">
      <c r="B281" t="str">
        <f t="shared" si="9"/>
        <v>_</v>
      </c>
      <c r="I281" t="b">
        <f t="shared" si="10"/>
        <v>1</v>
      </c>
    </row>
    <row r="282" spans="2:9" x14ac:dyDescent="0.25">
      <c r="B282" t="str">
        <f t="shared" si="9"/>
        <v>_</v>
      </c>
      <c r="I282" t="b">
        <f t="shared" si="10"/>
        <v>1</v>
      </c>
    </row>
    <row r="283" spans="2:9" x14ac:dyDescent="0.25">
      <c r="B283" t="str">
        <f t="shared" si="9"/>
        <v>_</v>
      </c>
      <c r="I283" t="b">
        <f t="shared" si="10"/>
        <v>1</v>
      </c>
    </row>
    <row r="284" spans="2:9" x14ac:dyDescent="0.25">
      <c r="B284" t="str">
        <f t="shared" si="9"/>
        <v>_</v>
      </c>
      <c r="I284" t="b">
        <f t="shared" si="10"/>
        <v>1</v>
      </c>
    </row>
    <row r="285" spans="2:9" x14ac:dyDescent="0.25">
      <c r="B285" t="str">
        <f t="shared" si="9"/>
        <v>_</v>
      </c>
      <c r="I285" t="b">
        <f t="shared" si="10"/>
        <v>1</v>
      </c>
    </row>
    <row r="286" spans="2:9" x14ac:dyDescent="0.25">
      <c r="B286" t="str">
        <f t="shared" si="9"/>
        <v>_</v>
      </c>
      <c r="I286" t="b">
        <f t="shared" si="10"/>
        <v>1</v>
      </c>
    </row>
    <row r="287" spans="2:9" x14ac:dyDescent="0.25">
      <c r="B287" t="str">
        <f t="shared" si="9"/>
        <v>_</v>
      </c>
      <c r="I287" t="b">
        <f t="shared" si="10"/>
        <v>1</v>
      </c>
    </row>
    <row r="288" spans="2:9" x14ac:dyDescent="0.25">
      <c r="B288" t="str">
        <f t="shared" si="9"/>
        <v>_</v>
      </c>
      <c r="I288" t="b">
        <f t="shared" si="10"/>
        <v>1</v>
      </c>
    </row>
    <row r="289" spans="2:9" x14ac:dyDescent="0.25">
      <c r="B289" t="str">
        <f t="shared" si="9"/>
        <v>_</v>
      </c>
      <c r="I289" t="b">
        <f t="shared" si="10"/>
        <v>1</v>
      </c>
    </row>
    <row r="290" spans="2:9" x14ac:dyDescent="0.25">
      <c r="B290" t="str">
        <f t="shared" si="9"/>
        <v>_</v>
      </c>
      <c r="I290" t="b">
        <f t="shared" si="10"/>
        <v>1</v>
      </c>
    </row>
    <row r="291" spans="2:9" x14ac:dyDescent="0.25">
      <c r="B291" t="str">
        <f t="shared" si="9"/>
        <v>_</v>
      </c>
      <c r="I291" t="b">
        <f t="shared" si="10"/>
        <v>1</v>
      </c>
    </row>
    <row r="292" spans="2:9" x14ac:dyDescent="0.25">
      <c r="B292" t="str">
        <f t="shared" si="9"/>
        <v>_</v>
      </c>
      <c r="I292" t="b">
        <f t="shared" si="10"/>
        <v>1</v>
      </c>
    </row>
    <row r="293" spans="2:9" x14ac:dyDescent="0.25">
      <c r="B293" t="str">
        <f t="shared" si="9"/>
        <v>_</v>
      </c>
      <c r="I293" t="b">
        <f t="shared" si="10"/>
        <v>1</v>
      </c>
    </row>
    <row r="294" spans="2:9" x14ac:dyDescent="0.25">
      <c r="B294" t="str">
        <f t="shared" si="9"/>
        <v>_</v>
      </c>
      <c r="I294" t="b">
        <f t="shared" si="10"/>
        <v>1</v>
      </c>
    </row>
    <row r="295" spans="2:9" x14ac:dyDescent="0.25">
      <c r="B295" t="str">
        <f t="shared" si="9"/>
        <v>_</v>
      </c>
      <c r="I295" t="b">
        <f t="shared" si="10"/>
        <v>1</v>
      </c>
    </row>
    <row r="296" spans="2:9" x14ac:dyDescent="0.25">
      <c r="B296" t="str">
        <f t="shared" si="9"/>
        <v>_</v>
      </c>
      <c r="I296" t="b">
        <f t="shared" si="10"/>
        <v>1</v>
      </c>
    </row>
    <row r="297" spans="2:9" x14ac:dyDescent="0.25">
      <c r="B297" t="str">
        <f t="shared" si="9"/>
        <v>_</v>
      </c>
      <c r="I297" t="b">
        <f t="shared" si="10"/>
        <v>1</v>
      </c>
    </row>
    <row r="298" spans="2:9" x14ac:dyDescent="0.25">
      <c r="B298" t="str">
        <f t="shared" si="9"/>
        <v>_</v>
      </c>
      <c r="I298" t="b">
        <f t="shared" si="10"/>
        <v>1</v>
      </c>
    </row>
    <row r="299" spans="2:9" x14ac:dyDescent="0.25">
      <c r="B299" t="str">
        <f t="shared" si="9"/>
        <v>_</v>
      </c>
      <c r="I299" t="b">
        <f t="shared" si="10"/>
        <v>1</v>
      </c>
    </row>
    <row r="300" spans="2:9" x14ac:dyDescent="0.25">
      <c r="B300" t="str">
        <f t="shared" si="9"/>
        <v>_</v>
      </c>
      <c r="I300" t="b">
        <f t="shared" si="10"/>
        <v>1</v>
      </c>
    </row>
    <row r="301" spans="2:9" x14ac:dyDescent="0.25">
      <c r="B301" t="str">
        <f t="shared" si="9"/>
        <v>_</v>
      </c>
      <c r="I301" t="b">
        <f t="shared" si="10"/>
        <v>1</v>
      </c>
    </row>
    <row r="302" spans="2:9" x14ac:dyDescent="0.25">
      <c r="B302" t="str">
        <f t="shared" si="9"/>
        <v>_</v>
      </c>
      <c r="I302" t="b">
        <f t="shared" si="10"/>
        <v>1</v>
      </c>
    </row>
    <row r="303" spans="2:9" x14ac:dyDescent="0.25">
      <c r="B303" t="str">
        <f t="shared" si="9"/>
        <v>_</v>
      </c>
      <c r="I303" t="b">
        <f t="shared" si="10"/>
        <v>1</v>
      </c>
    </row>
    <row r="304" spans="2:9" x14ac:dyDescent="0.25">
      <c r="B304" t="str">
        <f t="shared" si="9"/>
        <v>_</v>
      </c>
      <c r="I304" t="b">
        <f t="shared" si="10"/>
        <v>1</v>
      </c>
    </row>
    <row r="305" spans="2:9" x14ac:dyDescent="0.25">
      <c r="B305" t="str">
        <f t="shared" si="9"/>
        <v>_</v>
      </c>
      <c r="I305" t="b">
        <f t="shared" si="10"/>
        <v>1</v>
      </c>
    </row>
    <row r="306" spans="2:9" x14ac:dyDescent="0.25">
      <c r="B306" t="str">
        <f t="shared" si="9"/>
        <v>_</v>
      </c>
      <c r="I306" t="b">
        <f t="shared" si="10"/>
        <v>1</v>
      </c>
    </row>
    <row r="307" spans="2:9" x14ac:dyDescent="0.25">
      <c r="B307" t="str">
        <f t="shared" si="9"/>
        <v>_</v>
      </c>
      <c r="I307" t="b">
        <f t="shared" si="10"/>
        <v>1</v>
      </c>
    </row>
    <row r="308" spans="2:9" x14ac:dyDescent="0.25">
      <c r="B308" t="str">
        <f t="shared" si="9"/>
        <v>_</v>
      </c>
      <c r="I308" t="b">
        <f t="shared" si="10"/>
        <v>1</v>
      </c>
    </row>
    <row r="309" spans="2:9" x14ac:dyDescent="0.25">
      <c r="B309" t="str">
        <f t="shared" si="9"/>
        <v>_</v>
      </c>
      <c r="I309" t="b">
        <f t="shared" si="10"/>
        <v>1</v>
      </c>
    </row>
    <row r="310" spans="2:9" x14ac:dyDescent="0.25">
      <c r="B310" t="str">
        <f t="shared" si="9"/>
        <v>_</v>
      </c>
      <c r="I310" t="b">
        <f t="shared" si="10"/>
        <v>1</v>
      </c>
    </row>
    <row r="311" spans="2:9" x14ac:dyDescent="0.25">
      <c r="B311" t="str">
        <f t="shared" si="9"/>
        <v>_</v>
      </c>
      <c r="I311" t="b">
        <f t="shared" si="10"/>
        <v>1</v>
      </c>
    </row>
    <row r="312" spans="2:9" x14ac:dyDescent="0.25">
      <c r="B312" t="str">
        <f t="shared" si="9"/>
        <v>_</v>
      </c>
      <c r="I312" t="b">
        <f t="shared" si="10"/>
        <v>1</v>
      </c>
    </row>
    <row r="313" spans="2:9" x14ac:dyDescent="0.25">
      <c r="B313" t="str">
        <f t="shared" si="9"/>
        <v>_</v>
      </c>
      <c r="I313" t="b">
        <f t="shared" si="10"/>
        <v>1</v>
      </c>
    </row>
    <row r="314" spans="2:9" x14ac:dyDescent="0.25">
      <c r="B314" t="str">
        <f t="shared" si="9"/>
        <v>_</v>
      </c>
      <c r="I314" t="b">
        <f t="shared" si="10"/>
        <v>1</v>
      </c>
    </row>
    <row r="315" spans="2:9" x14ac:dyDescent="0.25">
      <c r="B315" t="str">
        <f t="shared" si="9"/>
        <v>_</v>
      </c>
      <c r="I315" t="b">
        <f t="shared" si="10"/>
        <v>1</v>
      </c>
    </row>
    <row r="316" spans="2:9" x14ac:dyDescent="0.25">
      <c r="B316" t="str">
        <f t="shared" si="9"/>
        <v>_</v>
      </c>
      <c r="I316" t="b">
        <f t="shared" si="10"/>
        <v>1</v>
      </c>
    </row>
    <row r="317" spans="2:9" x14ac:dyDescent="0.25">
      <c r="B317" t="str">
        <f t="shared" si="9"/>
        <v>_</v>
      </c>
      <c r="I317" t="b">
        <f t="shared" si="10"/>
        <v>1</v>
      </c>
    </row>
    <row r="318" spans="2:9" x14ac:dyDescent="0.25">
      <c r="B318" t="str">
        <f t="shared" si="9"/>
        <v>_</v>
      </c>
      <c r="I318" t="b">
        <f t="shared" si="10"/>
        <v>1</v>
      </c>
    </row>
    <row r="319" spans="2:9" x14ac:dyDescent="0.25">
      <c r="B319" t="str">
        <f t="shared" si="9"/>
        <v>_</v>
      </c>
      <c r="I319" t="b">
        <f t="shared" si="10"/>
        <v>1</v>
      </c>
    </row>
    <row r="320" spans="2:9" x14ac:dyDescent="0.25">
      <c r="B320" t="str">
        <f t="shared" si="9"/>
        <v>_</v>
      </c>
      <c r="I320" t="b">
        <f t="shared" si="10"/>
        <v>1</v>
      </c>
    </row>
    <row r="321" spans="2:9" x14ac:dyDescent="0.25">
      <c r="B321" t="str">
        <f t="shared" si="9"/>
        <v>_</v>
      </c>
      <c r="I321" t="b">
        <f t="shared" si="10"/>
        <v>1</v>
      </c>
    </row>
    <row r="322" spans="2:9" x14ac:dyDescent="0.25">
      <c r="B322" t="str">
        <f t="shared" si="9"/>
        <v>_</v>
      </c>
      <c r="I322" t="b">
        <f t="shared" si="10"/>
        <v>1</v>
      </c>
    </row>
    <row r="323" spans="2:9" x14ac:dyDescent="0.25">
      <c r="B323" t="str">
        <f t="shared" ref="B323:B386" si="11">C323&amp;"_"&amp;H323</f>
        <v>_</v>
      </c>
      <c r="I323" t="b">
        <f t="shared" ref="I323:I386" si="12">ISBLANK(G323)</f>
        <v>1</v>
      </c>
    </row>
    <row r="324" spans="2:9" x14ac:dyDescent="0.25">
      <c r="B324" t="str">
        <f t="shared" si="11"/>
        <v>_</v>
      </c>
      <c r="I324" t="b">
        <f t="shared" si="12"/>
        <v>1</v>
      </c>
    </row>
    <row r="325" spans="2:9" x14ac:dyDescent="0.25">
      <c r="B325" t="str">
        <f t="shared" si="11"/>
        <v>_</v>
      </c>
      <c r="I325" t="b">
        <f t="shared" si="12"/>
        <v>1</v>
      </c>
    </row>
    <row r="326" spans="2:9" x14ac:dyDescent="0.25">
      <c r="B326" t="str">
        <f t="shared" si="11"/>
        <v>_</v>
      </c>
      <c r="I326" t="b">
        <f t="shared" si="12"/>
        <v>1</v>
      </c>
    </row>
    <row r="327" spans="2:9" x14ac:dyDescent="0.25">
      <c r="B327" t="str">
        <f t="shared" si="11"/>
        <v>_</v>
      </c>
      <c r="I327" t="b">
        <f t="shared" si="12"/>
        <v>1</v>
      </c>
    </row>
    <row r="328" spans="2:9" x14ac:dyDescent="0.25">
      <c r="B328" t="str">
        <f t="shared" si="11"/>
        <v>_</v>
      </c>
      <c r="I328" t="b">
        <f t="shared" si="12"/>
        <v>1</v>
      </c>
    </row>
    <row r="329" spans="2:9" x14ac:dyDescent="0.25">
      <c r="B329" t="str">
        <f t="shared" si="11"/>
        <v>_</v>
      </c>
      <c r="I329" t="b">
        <f t="shared" si="12"/>
        <v>1</v>
      </c>
    </row>
    <row r="330" spans="2:9" x14ac:dyDescent="0.25">
      <c r="B330" t="str">
        <f t="shared" si="11"/>
        <v>_</v>
      </c>
      <c r="I330" t="b">
        <f t="shared" si="12"/>
        <v>1</v>
      </c>
    </row>
    <row r="331" spans="2:9" x14ac:dyDescent="0.25">
      <c r="B331" t="str">
        <f t="shared" si="11"/>
        <v>_</v>
      </c>
      <c r="I331" t="b">
        <f t="shared" si="12"/>
        <v>1</v>
      </c>
    </row>
    <row r="332" spans="2:9" x14ac:dyDescent="0.25">
      <c r="B332" t="str">
        <f t="shared" si="11"/>
        <v>_</v>
      </c>
      <c r="I332" t="b">
        <f t="shared" si="12"/>
        <v>1</v>
      </c>
    </row>
    <row r="333" spans="2:9" x14ac:dyDescent="0.25">
      <c r="B333" t="str">
        <f t="shared" si="11"/>
        <v>_</v>
      </c>
      <c r="I333" t="b">
        <f t="shared" si="12"/>
        <v>1</v>
      </c>
    </row>
    <row r="334" spans="2:9" x14ac:dyDescent="0.25">
      <c r="B334" t="str">
        <f t="shared" si="11"/>
        <v>_</v>
      </c>
      <c r="I334" t="b">
        <f t="shared" si="12"/>
        <v>1</v>
      </c>
    </row>
    <row r="335" spans="2:9" x14ac:dyDescent="0.25">
      <c r="B335" t="str">
        <f t="shared" si="11"/>
        <v>_</v>
      </c>
      <c r="I335" t="b">
        <f t="shared" si="12"/>
        <v>1</v>
      </c>
    </row>
    <row r="336" spans="2:9" x14ac:dyDescent="0.25">
      <c r="B336" t="str">
        <f t="shared" si="11"/>
        <v>_</v>
      </c>
      <c r="I336" t="b">
        <f t="shared" si="12"/>
        <v>1</v>
      </c>
    </row>
    <row r="337" spans="2:9" x14ac:dyDescent="0.25">
      <c r="B337" t="str">
        <f t="shared" si="11"/>
        <v>_</v>
      </c>
      <c r="I337" t="b">
        <f t="shared" si="12"/>
        <v>1</v>
      </c>
    </row>
    <row r="338" spans="2:9" x14ac:dyDescent="0.25">
      <c r="B338" t="str">
        <f t="shared" si="11"/>
        <v>_</v>
      </c>
      <c r="I338" t="b">
        <f t="shared" si="12"/>
        <v>1</v>
      </c>
    </row>
    <row r="339" spans="2:9" x14ac:dyDescent="0.25">
      <c r="B339" t="str">
        <f t="shared" si="11"/>
        <v>_</v>
      </c>
      <c r="I339" t="b">
        <f t="shared" si="12"/>
        <v>1</v>
      </c>
    </row>
    <row r="340" spans="2:9" x14ac:dyDescent="0.25">
      <c r="B340" t="str">
        <f t="shared" si="11"/>
        <v>_</v>
      </c>
      <c r="I340" t="b">
        <f t="shared" si="12"/>
        <v>1</v>
      </c>
    </row>
    <row r="341" spans="2:9" x14ac:dyDescent="0.25">
      <c r="B341" t="str">
        <f t="shared" si="11"/>
        <v>_</v>
      </c>
      <c r="I341" t="b">
        <f t="shared" si="12"/>
        <v>1</v>
      </c>
    </row>
    <row r="342" spans="2:9" x14ac:dyDescent="0.25">
      <c r="B342" t="str">
        <f t="shared" si="11"/>
        <v>_</v>
      </c>
      <c r="I342" t="b">
        <f t="shared" si="12"/>
        <v>1</v>
      </c>
    </row>
    <row r="343" spans="2:9" x14ac:dyDescent="0.25">
      <c r="B343" t="str">
        <f t="shared" si="11"/>
        <v>_</v>
      </c>
      <c r="I343" t="b">
        <f t="shared" si="12"/>
        <v>1</v>
      </c>
    </row>
    <row r="344" spans="2:9" x14ac:dyDescent="0.25">
      <c r="B344" t="str">
        <f t="shared" si="11"/>
        <v>_</v>
      </c>
      <c r="I344" t="b">
        <f t="shared" si="12"/>
        <v>1</v>
      </c>
    </row>
    <row r="345" spans="2:9" x14ac:dyDescent="0.25">
      <c r="B345" t="str">
        <f t="shared" si="11"/>
        <v>_</v>
      </c>
      <c r="I345" t="b">
        <f t="shared" si="12"/>
        <v>1</v>
      </c>
    </row>
    <row r="346" spans="2:9" x14ac:dyDescent="0.25">
      <c r="B346" t="str">
        <f t="shared" si="11"/>
        <v>_</v>
      </c>
      <c r="I346" t="b">
        <f t="shared" si="12"/>
        <v>1</v>
      </c>
    </row>
    <row r="347" spans="2:9" x14ac:dyDescent="0.25">
      <c r="B347" t="str">
        <f t="shared" si="11"/>
        <v>_</v>
      </c>
      <c r="I347" t="b">
        <f t="shared" si="12"/>
        <v>1</v>
      </c>
    </row>
    <row r="348" spans="2:9" x14ac:dyDescent="0.25">
      <c r="B348" t="str">
        <f t="shared" si="11"/>
        <v>_</v>
      </c>
      <c r="I348" t="b">
        <f t="shared" si="12"/>
        <v>1</v>
      </c>
    </row>
    <row r="349" spans="2:9" x14ac:dyDescent="0.25">
      <c r="B349" t="str">
        <f t="shared" si="11"/>
        <v>_</v>
      </c>
      <c r="I349" t="b">
        <f t="shared" si="12"/>
        <v>1</v>
      </c>
    </row>
    <row r="350" spans="2:9" x14ac:dyDescent="0.25">
      <c r="B350" t="str">
        <f t="shared" si="11"/>
        <v>_</v>
      </c>
      <c r="I350" t="b">
        <f t="shared" si="12"/>
        <v>1</v>
      </c>
    </row>
    <row r="351" spans="2:9" x14ac:dyDescent="0.25">
      <c r="B351" t="str">
        <f t="shared" si="11"/>
        <v>_</v>
      </c>
      <c r="I351" t="b">
        <f t="shared" si="12"/>
        <v>1</v>
      </c>
    </row>
    <row r="352" spans="2:9" x14ac:dyDescent="0.25">
      <c r="B352" t="str">
        <f t="shared" si="11"/>
        <v>_</v>
      </c>
      <c r="I352" t="b">
        <f t="shared" si="12"/>
        <v>1</v>
      </c>
    </row>
    <row r="353" spans="2:9" x14ac:dyDescent="0.25">
      <c r="B353" t="str">
        <f t="shared" si="11"/>
        <v>_</v>
      </c>
      <c r="I353" t="b">
        <f t="shared" si="12"/>
        <v>1</v>
      </c>
    </row>
    <row r="354" spans="2:9" x14ac:dyDescent="0.25">
      <c r="B354" t="str">
        <f t="shared" si="11"/>
        <v>_</v>
      </c>
      <c r="I354" t="b">
        <f t="shared" si="12"/>
        <v>1</v>
      </c>
    </row>
    <row r="355" spans="2:9" x14ac:dyDescent="0.25">
      <c r="B355" t="str">
        <f t="shared" si="11"/>
        <v>_</v>
      </c>
      <c r="I355" t="b">
        <f t="shared" si="12"/>
        <v>1</v>
      </c>
    </row>
    <row r="356" spans="2:9" x14ac:dyDescent="0.25">
      <c r="B356" t="str">
        <f t="shared" si="11"/>
        <v>_</v>
      </c>
      <c r="I356" t="b">
        <f t="shared" si="12"/>
        <v>1</v>
      </c>
    </row>
    <row r="357" spans="2:9" x14ac:dyDescent="0.25">
      <c r="B357" t="str">
        <f t="shared" si="11"/>
        <v>_</v>
      </c>
      <c r="I357" t="b">
        <f t="shared" si="12"/>
        <v>1</v>
      </c>
    </row>
    <row r="358" spans="2:9" x14ac:dyDescent="0.25">
      <c r="B358" t="str">
        <f t="shared" si="11"/>
        <v>_</v>
      </c>
      <c r="I358" t="b">
        <f t="shared" si="12"/>
        <v>1</v>
      </c>
    </row>
    <row r="359" spans="2:9" x14ac:dyDescent="0.25">
      <c r="B359" t="str">
        <f t="shared" si="11"/>
        <v>_</v>
      </c>
      <c r="I359" t="b">
        <f t="shared" si="12"/>
        <v>1</v>
      </c>
    </row>
    <row r="360" spans="2:9" x14ac:dyDescent="0.25">
      <c r="B360" t="str">
        <f t="shared" si="11"/>
        <v>_</v>
      </c>
      <c r="I360" t="b">
        <f t="shared" si="12"/>
        <v>1</v>
      </c>
    </row>
    <row r="361" spans="2:9" x14ac:dyDescent="0.25">
      <c r="B361" t="str">
        <f t="shared" si="11"/>
        <v>_</v>
      </c>
      <c r="I361" t="b">
        <f t="shared" si="12"/>
        <v>1</v>
      </c>
    </row>
    <row r="362" spans="2:9" x14ac:dyDescent="0.25">
      <c r="B362" t="str">
        <f t="shared" si="11"/>
        <v>_</v>
      </c>
      <c r="I362" t="b">
        <f t="shared" si="12"/>
        <v>1</v>
      </c>
    </row>
    <row r="363" spans="2:9" x14ac:dyDescent="0.25">
      <c r="B363" t="str">
        <f t="shared" si="11"/>
        <v>_</v>
      </c>
      <c r="I363" t="b">
        <f t="shared" si="12"/>
        <v>1</v>
      </c>
    </row>
    <row r="364" spans="2:9" x14ac:dyDescent="0.25">
      <c r="B364" t="str">
        <f t="shared" si="11"/>
        <v>_</v>
      </c>
      <c r="I364" t="b">
        <f t="shared" si="12"/>
        <v>1</v>
      </c>
    </row>
    <row r="365" spans="2:9" x14ac:dyDescent="0.25">
      <c r="B365" t="str">
        <f t="shared" si="11"/>
        <v>_</v>
      </c>
      <c r="I365" t="b">
        <f t="shared" si="12"/>
        <v>1</v>
      </c>
    </row>
    <row r="366" spans="2:9" x14ac:dyDescent="0.25">
      <c r="B366" t="str">
        <f t="shared" si="11"/>
        <v>_</v>
      </c>
      <c r="I366" t="b">
        <f t="shared" si="12"/>
        <v>1</v>
      </c>
    </row>
    <row r="367" spans="2:9" x14ac:dyDescent="0.25">
      <c r="B367" t="str">
        <f t="shared" si="11"/>
        <v>_</v>
      </c>
      <c r="I367" t="b">
        <f t="shared" si="12"/>
        <v>1</v>
      </c>
    </row>
    <row r="368" spans="2:9" x14ac:dyDescent="0.25">
      <c r="B368" t="str">
        <f t="shared" si="11"/>
        <v>_</v>
      </c>
      <c r="I368" t="b">
        <f t="shared" si="12"/>
        <v>1</v>
      </c>
    </row>
    <row r="369" spans="2:9" x14ac:dyDescent="0.25">
      <c r="B369" t="str">
        <f t="shared" si="11"/>
        <v>_</v>
      </c>
      <c r="I369" t="b">
        <f t="shared" si="12"/>
        <v>1</v>
      </c>
    </row>
    <row r="370" spans="2:9" x14ac:dyDescent="0.25">
      <c r="B370" t="str">
        <f t="shared" si="11"/>
        <v>_</v>
      </c>
      <c r="I370" t="b">
        <f t="shared" si="12"/>
        <v>1</v>
      </c>
    </row>
    <row r="371" spans="2:9" x14ac:dyDescent="0.25">
      <c r="B371" t="str">
        <f t="shared" si="11"/>
        <v>_</v>
      </c>
      <c r="I371" t="b">
        <f t="shared" si="12"/>
        <v>1</v>
      </c>
    </row>
    <row r="372" spans="2:9" x14ac:dyDescent="0.25">
      <c r="B372" t="str">
        <f t="shared" si="11"/>
        <v>_</v>
      </c>
      <c r="I372" t="b">
        <f t="shared" si="12"/>
        <v>1</v>
      </c>
    </row>
    <row r="373" spans="2:9" x14ac:dyDescent="0.25">
      <c r="B373" t="str">
        <f t="shared" si="11"/>
        <v>_</v>
      </c>
      <c r="I373" t="b">
        <f t="shared" si="12"/>
        <v>1</v>
      </c>
    </row>
    <row r="374" spans="2:9" x14ac:dyDescent="0.25">
      <c r="B374" t="str">
        <f t="shared" si="11"/>
        <v>_</v>
      </c>
      <c r="I374" t="b">
        <f t="shared" si="12"/>
        <v>1</v>
      </c>
    </row>
    <row r="375" spans="2:9" x14ac:dyDescent="0.25">
      <c r="B375" t="str">
        <f t="shared" si="11"/>
        <v>_</v>
      </c>
      <c r="I375" t="b">
        <f t="shared" si="12"/>
        <v>1</v>
      </c>
    </row>
    <row r="376" spans="2:9" x14ac:dyDescent="0.25">
      <c r="B376" t="str">
        <f t="shared" si="11"/>
        <v>_</v>
      </c>
      <c r="I376" t="b">
        <f t="shared" si="12"/>
        <v>1</v>
      </c>
    </row>
    <row r="377" spans="2:9" x14ac:dyDescent="0.25">
      <c r="B377" t="str">
        <f t="shared" si="11"/>
        <v>_</v>
      </c>
      <c r="I377" t="b">
        <f t="shared" si="12"/>
        <v>1</v>
      </c>
    </row>
    <row r="378" spans="2:9" x14ac:dyDescent="0.25">
      <c r="B378" t="str">
        <f t="shared" si="11"/>
        <v>_</v>
      </c>
      <c r="I378" t="b">
        <f t="shared" si="12"/>
        <v>1</v>
      </c>
    </row>
    <row r="379" spans="2:9" x14ac:dyDescent="0.25">
      <c r="B379" t="str">
        <f t="shared" si="11"/>
        <v>_</v>
      </c>
      <c r="I379" t="b">
        <f t="shared" si="12"/>
        <v>1</v>
      </c>
    </row>
    <row r="380" spans="2:9" x14ac:dyDescent="0.25">
      <c r="B380" t="str">
        <f t="shared" si="11"/>
        <v>_</v>
      </c>
      <c r="I380" t="b">
        <f t="shared" si="12"/>
        <v>1</v>
      </c>
    </row>
    <row r="381" spans="2:9" x14ac:dyDescent="0.25">
      <c r="B381" t="str">
        <f t="shared" si="11"/>
        <v>_</v>
      </c>
      <c r="I381" t="b">
        <f t="shared" si="12"/>
        <v>1</v>
      </c>
    </row>
    <row r="382" spans="2:9" x14ac:dyDescent="0.25">
      <c r="B382" t="str">
        <f t="shared" si="11"/>
        <v>_</v>
      </c>
      <c r="I382" t="b">
        <f t="shared" si="12"/>
        <v>1</v>
      </c>
    </row>
    <row r="383" spans="2:9" x14ac:dyDescent="0.25">
      <c r="B383" t="str">
        <f t="shared" si="11"/>
        <v>_</v>
      </c>
      <c r="I383" t="b">
        <f t="shared" si="12"/>
        <v>1</v>
      </c>
    </row>
    <row r="384" spans="2:9" x14ac:dyDescent="0.25">
      <c r="B384" t="str">
        <f t="shared" si="11"/>
        <v>_</v>
      </c>
      <c r="I384" t="b">
        <f t="shared" si="12"/>
        <v>1</v>
      </c>
    </row>
    <row r="385" spans="2:9" x14ac:dyDescent="0.25">
      <c r="B385" t="str">
        <f t="shared" si="11"/>
        <v>_</v>
      </c>
      <c r="I385" t="b">
        <f t="shared" si="12"/>
        <v>1</v>
      </c>
    </row>
    <row r="386" spans="2:9" x14ac:dyDescent="0.25">
      <c r="B386" t="str">
        <f t="shared" si="11"/>
        <v>_</v>
      </c>
      <c r="I386" t="b">
        <f t="shared" si="12"/>
        <v>1</v>
      </c>
    </row>
    <row r="387" spans="2:9" x14ac:dyDescent="0.25">
      <c r="B387" t="str">
        <f t="shared" ref="B387:B450" si="13">C387&amp;"_"&amp;H387</f>
        <v>_</v>
      </c>
      <c r="I387" t="b">
        <f t="shared" ref="I387:I450" si="14">ISBLANK(G387)</f>
        <v>1</v>
      </c>
    </row>
    <row r="388" spans="2:9" x14ac:dyDescent="0.25">
      <c r="B388" t="str">
        <f t="shared" si="13"/>
        <v>_</v>
      </c>
      <c r="I388" t="b">
        <f t="shared" si="14"/>
        <v>1</v>
      </c>
    </row>
    <row r="389" spans="2:9" x14ac:dyDescent="0.25">
      <c r="B389" t="str">
        <f t="shared" si="13"/>
        <v>_</v>
      </c>
      <c r="I389" t="b">
        <f t="shared" si="14"/>
        <v>1</v>
      </c>
    </row>
    <row r="390" spans="2:9" x14ac:dyDescent="0.25">
      <c r="B390" t="str">
        <f t="shared" si="13"/>
        <v>_</v>
      </c>
      <c r="I390" t="b">
        <f t="shared" si="14"/>
        <v>1</v>
      </c>
    </row>
    <row r="391" spans="2:9" x14ac:dyDescent="0.25">
      <c r="B391" t="str">
        <f t="shared" si="13"/>
        <v>_</v>
      </c>
      <c r="I391" t="b">
        <f t="shared" si="14"/>
        <v>1</v>
      </c>
    </row>
    <row r="392" spans="2:9" x14ac:dyDescent="0.25">
      <c r="B392" t="str">
        <f t="shared" si="13"/>
        <v>_</v>
      </c>
      <c r="I392" t="b">
        <f t="shared" si="14"/>
        <v>1</v>
      </c>
    </row>
    <row r="393" spans="2:9" x14ac:dyDescent="0.25">
      <c r="B393" t="str">
        <f t="shared" si="13"/>
        <v>_</v>
      </c>
      <c r="I393" t="b">
        <f t="shared" si="14"/>
        <v>1</v>
      </c>
    </row>
    <row r="394" spans="2:9" x14ac:dyDescent="0.25">
      <c r="B394" t="str">
        <f t="shared" si="13"/>
        <v>_</v>
      </c>
      <c r="I394" t="b">
        <f t="shared" si="14"/>
        <v>1</v>
      </c>
    </row>
    <row r="395" spans="2:9" x14ac:dyDescent="0.25">
      <c r="B395" t="str">
        <f t="shared" si="13"/>
        <v>_</v>
      </c>
      <c r="I395" t="b">
        <f t="shared" si="14"/>
        <v>1</v>
      </c>
    </row>
    <row r="396" spans="2:9" x14ac:dyDescent="0.25">
      <c r="B396" t="str">
        <f t="shared" si="13"/>
        <v>_</v>
      </c>
      <c r="I396" t="b">
        <f t="shared" si="14"/>
        <v>1</v>
      </c>
    </row>
    <row r="397" spans="2:9" x14ac:dyDescent="0.25">
      <c r="B397" t="str">
        <f t="shared" si="13"/>
        <v>_</v>
      </c>
      <c r="I397" t="b">
        <f t="shared" si="14"/>
        <v>1</v>
      </c>
    </row>
    <row r="398" spans="2:9" x14ac:dyDescent="0.25">
      <c r="B398" t="str">
        <f t="shared" si="13"/>
        <v>_</v>
      </c>
      <c r="I398" t="b">
        <f t="shared" si="14"/>
        <v>1</v>
      </c>
    </row>
    <row r="399" spans="2:9" x14ac:dyDescent="0.25">
      <c r="B399" t="str">
        <f t="shared" si="13"/>
        <v>_</v>
      </c>
      <c r="I399" t="b">
        <f t="shared" si="14"/>
        <v>1</v>
      </c>
    </row>
    <row r="400" spans="2:9" x14ac:dyDescent="0.25">
      <c r="B400" t="str">
        <f t="shared" si="13"/>
        <v>_</v>
      </c>
      <c r="I400" t="b">
        <f t="shared" si="14"/>
        <v>1</v>
      </c>
    </row>
    <row r="401" spans="2:9" x14ac:dyDescent="0.25">
      <c r="B401" t="str">
        <f t="shared" si="13"/>
        <v>_</v>
      </c>
      <c r="I401" t="b">
        <f t="shared" si="14"/>
        <v>1</v>
      </c>
    </row>
    <row r="402" spans="2:9" x14ac:dyDescent="0.25">
      <c r="B402" t="str">
        <f t="shared" si="13"/>
        <v>_</v>
      </c>
      <c r="I402" t="b">
        <f t="shared" si="14"/>
        <v>1</v>
      </c>
    </row>
    <row r="403" spans="2:9" x14ac:dyDescent="0.25">
      <c r="B403" t="str">
        <f t="shared" si="13"/>
        <v>_</v>
      </c>
      <c r="I403" t="b">
        <f t="shared" si="14"/>
        <v>1</v>
      </c>
    </row>
    <row r="404" spans="2:9" x14ac:dyDescent="0.25">
      <c r="B404" t="str">
        <f t="shared" si="13"/>
        <v>_</v>
      </c>
      <c r="I404" t="b">
        <f t="shared" si="14"/>
        <v>1</v>
      </c>
    </row>
    <row r="405" spans="2:9" x14ac:dyDescent="0.25">
      <c r="B405" t="str">
        <f t="shared" si="13"/>
        <v>_</v>
      </c>
      <c r="I405" t="b">
        <f t="shared" si="14"/>
        <v>1</v>
      </c>
    </row>
    <row r="406" spans="2:9" x14ac:dyDescent="0.25">
      <c r="B406" t="str">
        <f t="shared" si="13"/>
        <v>_</v>
      </c>
      <c r="I406" t="b">
        <f t="shared" si="14"/>
        <v>1</v>
      </c>
    </row>
    <row r="407" spans="2:9" x14ac:dyDescent="0.25">
      <c r="B407" t="str">
        <f t="shared" si="13"/>
        <v>_</v>
      </c>
      <c r="I407" t="b">
        <f t="shared" si="14"/>
        <v>1</v>
      </c>
    </row>
    <row r="408" spans="2:9" x14ac:dyDescent="0.25">
      <c r="B408" t="str">
        <f t="shared" si="13"/>
        <v>_</v>
      </c>
      <c r="I408" t="b">
        <f t="shared" si="14"/>
        <v>1</v>
      </c>
    </row>
    <row r="409" spans="2:9" x14ac:dyDescent="0.25">
      <c r="B409" t="str">
        <f t="shared" si="13"/>
        <v>_</v>
      </c>
      <c r="I409" t="b">
        <f t="shared" si="14"/>
        <v>1</v>
      </c>
    </row>
    <row r="410" spans="2:9" x14ac:dyDescent="0.25">
      <c r="B410" t="str">
        <f t="shared" si="13"/>
        <v>_</v>
      </c>
      <c r="I410" t="b">
        <f t="shared" si="14"/>
        <v>1</v>
      </c>
    </row>
    <row r="411" spans="2:9" x14ac:dyDescent="0.25">
      <c r="B411" t="str">
        <f t="shared" si="13"/>
        <v>_</v>
      </c>
      <c r="I411" t="b">
        <f t="shared" si="14"/>
        <v>1</v>
      </c>
    </row>
    <row r="412" spans="2:9" x14ac:dyDescent="0.25">
      <c r="B412" t="str">
        <f t="shared" si="13"/>
        <v>_</v>
      </c>
      <c r="I412" t="b">
        <f t="shared" si="14"/>
        <v>1</v>
      </c>
    </row>
    <row r="413" spans="2:9" x14ac:dyDescent="0.25">
      <c r="B413" t="str">
        <f t="shared" si="13"/>
        <v>_</v>
      </c>
      <c r="I413" t="b">
        <f t="shared" si="14"/>
        <v>1</v>
      </c>
    </row>
    <row r="414" spans="2:9" x14ac:dyDescent="0.25">
      <c r="B414" t="str">
        <f t="shared" si="13"/>
        <v>_</v>
      </c>
      <c r="I414" t="b">
        <f t="shared" si="14"/>
        <v>1</v>
      </c>
    </row>
    <row r="415" spans="2:9" x14ac:dyDescent="0.25">
      <c r="B415" t="str">
        <f t="shared" si="13"/>
        <v>_</v>
      </c>
      <c r="I415" t="b">
        <f t="shared" si="14"/>
        <v>1</v>
      </c>
    </row>
    <row r="416" spans="2:9" x14ac:dyDescent="0.25">
      <c r="B416" t="str">
        <f t="shared" si="13"/>
        <v>_</v>
      </c>
      <c r="I416" t="b">
        <f t="shared" si="14"/>
        <v>1</v>
      </c>
    </row>
    <row r="417" spans="2:9" x14ac:dyDescent="0.25">
      <c r="B417" t="str">
        <f t="shared" si="13"/>
        <v>_</v>
      </c>
      <c r="I417" t="b">
        <f t="shared" si="14"/>
        <v>1</v>
      </c>
    </row>
    <row r="418" spans="2:9" x14ac:dyDescent="0.25">
      <c r="B418" t="str">
        <f t="shared" si="13"/>
        <v>_</v>
      </c>
      <c r="I418" t="b">
        <f t="shared" si="14"/>
        <v>1</v>
      </c>
    </row>
    <row r="419" spans="2:9" x14ac:dyDescent="0.25">
      <c r="B419" t="str">
        <f t="shared" si="13"/>
        <v>_</v>
      </c>
      <c r="I419" t="b">
        <f t="shared" si="14"/>
        <v>1</v>
      </c>
    </row>
    <row r="420" spans="2:9" x14ac:dyDescent="0.25">
      <c r="B420" t="str">
        <f t="shared" si="13"/>
        <v>_</v>
      </c>
      <c r="I420" t="b">
        <f t="shared" si="14"/>
        <v>1</v>
      </c>
    </row>
    <row r="421" spans="2:9" x14ac:dyDescent="0.25">
      <c r="B421" t="str">
        <f t="shared" si="13"/>
        <v>_</v>
      </c>
      <c r="I421" t="b">
        <f t="shared" si="14"/>
        <v>1</v>
      </c>
    </row>
    <row r="422" spans="2:9" x14ac:dyDescent="0.25">
      <c r="B422" t="str">
        <f t="shared" si="13"/>
        <v>_</v>
      </c>
      <c r="I422" t="b">
        <f t="shared" si="14"/>
        <v>1</v>
      </c>
    </row>
    <row r="423" spans="2:9" x14ac:dyDescent="0.25">
      <c r="B423" t="str">
        <f t="shared" si="13"/>
        <v>_</v>
      </c>
      <c r="I423" t="b">
        <f t="shared" si="14"/>
        <v>1</v>
      </c>
    </row>
    <row r="424" spans="2:9" x14ac:dyDescent="0.25">
      <c r="B424" t="str">
        <f t="shared" si="13"/>
        <v>_</v>
      </c>
      <c r="I424" t="b">
        <f t="shared" si="14"/>
        <v>1</v>
      </c>
    </row>
    <row r="425" spans="2:9" x14ac:dyDescent="0.25">
      <c r="B425" t="str">
        <f t="shared" si="13"/>
        <v>_</v>
      </c>
      <c r="I425" t="b">
        <f t="shared" si="14"/>
        <v>1</v>
      </c>
    </row>
    <row r="426" spans="2:9" x14ac:dyDescent="0.25">
      <c r="B426" t="str">
        <f t="shared" si="13"/>
        <v>_</v>
      </c>
      <c r="I426" t="b">
        <f t="shared" si="14"/>
        <v>1</v>
      </c>
    </row>
    <row r="427" spans="2:9" x14ac:dyDescent="0.25">
      <c r="B427" t="str">
        <f t="shared" si="13"/>
        <v>_</v>
      </c>
      <c r="I427" t="b">
        <f t="shared" si="14"/>
        <v>1</v>
      </c>
    </row>
    <row r="428" spans="2:9" x14ac:dyDescent="0.25">
      <c r="B428" t="str">
        <f t="shared" si="13"/>
        <v>_</v>
      </c>
      <c r="I428" t="b">
        <f t="shared" si="14"/>
        <v>1</v>
      </c>
    </row>
    <row r="429" spans="2:9" x14ac:dyDescent="0.25">
      <c r="B429" t="str">
        <f t="shared" si="13"/>
        <v>_</v>
      </c>
      <c r="I429" t="b">
        <f t="shared" si="14"/>
        <v>1</v>
      </c>
    </row>
    <row r="430" spans="2:9" x14ac:dyDescent="0.25">
      <c r="B430" t="str">
        <f t="shared" si="13"/>
        <v>_</v>
      </c>
      <c r="I430" t="b">
        <f t="shared" si="14"/>
        <v>1</v>
      </c>
    </row>
    <row r="431" spans="2:9" x14ac:dyDescent="0.25">
      <c r="B431" t="str">
        <f t="shared" si="13"/>
        <v>_</v>
      </c>
      <c r="I431" t="b">
        <f t="shared" si="14"/>
        <v>1</v>
      </c>
    </row>
    <row r="432" spans="2:9" x14ac:dyDescent="0.25">
      <c r="B432" t="str">
        <f t="shared" si="13"/>
        <v>_</v>
      </c>
      <c r="I432" t="b">
        <f t="shared" si="14"/>
        <v>1</v>
      </c>
    </row>
    <row r="433" spans="2:9" x14ac:dyDescent="0.25">
      <c r="B433" t="str">
        <f t="shared" si="13"/>
        <v>_</v>
      </c>
      <c r="I433" t="b">
        <f t="shared" si="14"/>
        <v>1</v>
      </c>
    </row>
    <row r="434" spans="2:9" x14ac:dyDescent="0.25">
      <c r="B434" t="str">
        <f t="shared" si="13"/>
        <v>_</v>
      </c>
      <c r="I434" t="b">
        <f t="shared" si="14"/>
        <v>1</v>
      </c>
    </row>
    <row r="435" spans="2:9" x14ac:dyDescent="0.25">
      <c r="B435" t="str">
        <f t="shared" si="13"/>
        <v>_</v>
      </c>
      <c r="I435" t="b">
        <f t="shared" si="14"/>
        <v>1</v>
      </c>
    </row>
    <row r="436" spans="2:9" x14ac:dyDescent="0.25">
      <c r="B436" t="str">
        <f t="shared" si="13"/>
        <v>_</v>
      </c>
      <c r="I436" t="b">
        <f t="shared" si="14"/>
        <v>1</v>
      </c>
    </row>
    <row r="437" spans="2:9" x14ac:dyDescent="0.25">
      <c r="B437" t="str">
        <f t="shared" si="13"/>
        <v>_</v>
      </c>
      <c r="I437" t="b">
        <f t="shared" si="14"/>
        <v>1</v>
      </c>
    </row>
    <row r="438" spans="2:9" x14ac:dyDescent="0.25">
      <c r="B438" t="str">
        <f t="shared" si="13"/>
        <v>_</v>
      </c>
      <c r="I438" t="b">
        <f t="shared" si="14"/>
        <v>1</v>
      </c>
    </row>
    <row r="439" spans="2:9" x14ac:dyDescent="0.25">
      <c r="B439" t="str">
        <f t="shared" si="13"/>
        <v>_</v>
      </c>
      <c r="I439" t="b">
        <f t="shared" si="14"/>
        <v>1</v>
      </c>
    </row>
    <row r="440" spans="2:9" x14ac:dyDescent="0.25">
      <c r="B440" t="str">
        <f t="shared" si="13"/>
        <v>_</v>
      </c>
      <c r="I440" t="b">
        <f t="shared" si="14"/>
        <v>1</v>
      </c>
    </row>
    <row r="441" spans="2:9" x14ac:dyDescent="0.25">
      <c r="B441" t="str">
        <f t="shared" si="13"/>
        <v>_</v>
      </c>
      <c r="I441" t="b">
        <f t="shared" si="14"/>
        <v>1</v>
      </c>
    </row>
    <row r="442" spans="2:9" x14ac:dyDescent="0.25">
      <c r="B442" t="str">
        <f t="shared" si="13"/>
        <v>_</v>
      </c>
      <c r="I442" t="b">
        <f t="shared" si="14"/>
        <v>1</v>
      </c>
    </row>
    <row r="443" spans="2:9" x14ac:dyDescent="0.25">
      <c r="B443" t="str">
        <f t="shared" si="13"/>
        <v>_</v>
      </c>
      <c r="I443" t="b">
        <f t="shared" si="14"/>
        <v>1</v>
      </c>
    </row>
    <row r="444" spans="2:9" x14ac:dyDescent="0.25">
      <c r="B444" t="str">
        <f t="shared" si="13"/>
        <v>_</v>
      </c>
      <c r="I444" t="b">
        <f t="shared" si="14"/>
        <v>1</v>
      </c>
    </row>
    <row r="445" spans="2:9" x14ac:dyDescent="0.25">
      <c r="B445" t="str">
        <f t="shared" si="13"/>
        <v>_</v>
      </c>
      <c r="I445" t="b">
        <f t="shared" si="14"/>
        <v>1</v>
      </c>
    </row>
    <row r="446" spans="2:9" x14ac:dyDescent="0.25">
      <c r="B446" t="str">
        <f t="shared" si="13"/>
        <v>_</v>
      </c>
      <c r="I446" t="b">
        <f t="shared" si="14"/>
        <v>1</v>
      </c>
    </row>
    <row r="447" spans="2:9" x14ac:dyDescent="0.25">
      <c r="B447" t="str">
        <f t="shared" si="13"/>
        <v>_</v>
      </c>
      <c r="I447" t="b">
        <f t="shared" si="14"/>
        <v>1</v>
      </c>
    </row>
    <row r="448" spans="2:9" x14ac:dyDescent="0.25">
      <c r="B448" t="str">
        <f t="shared" si="13"/>
        <v>_</v>
      </c>
      <c r="I448" t="b">
        <f t="shared" si="14"/>
        <v>1</v>
      </c>
    </row>
    <row r="449" spans="2:9" x14ac:dyDescent="0.25">
      <c r="B449" t="str">
        <f t="shared" si="13"/>
        <v>_</v>
      </c>
      <c r="I449" t="b">
        <f t="shared" si="14"/>
        <v>1</v>
      </c>
    </row>
    <row r="450" spans="2:9" x14ac:dyDescent="0.25">
      <c r="B450" t="str">
        <f t="shared" si="13"/>
        <v>_</v>
      </c>
      <c r="I450" t="b">
        <f t="shared" si="14"/>
        <v>1</v>
      </c>
    </row>
    <row r="451" spans="2:9" x14ac:dyDescent="0.25">
      <c r="B451" t="str">
        <f t="shared" ref="B451:B514" si="15">C451&amp;"_"&amp;H451</f>
        <v>_</v>
      </c>
      <c r="I451" t="b">
        <f t="shared" ref="I451:I514" si="16">ISBLANK(G451)</f>
        <v>1</v>
      </c>
    </row>
    <row r="452" spans="2:9" x14ac:dyDescent="0.25">
      <c r="B452" t="str">
        <f t="shared" si="15"/>
        <v>_</v>
      </c>
      <c r="I452" t="b">
        <f t="shared" si="16"/>
        <v>1</v>
      </c>
    </row>
    <row r="453" spans="2:9" x14ac:dyDescent="0.25">
      <c r="B453" t="str">
        <f t="shared" si="15"/>
        <v>_</v>
      </c>
      <c r="I453" t="b">
        <f t="shared" si="16"/>
        <v>1</v>
      </c>
    </row>
    <row r="454" spans="2:9" x14ac:dyDescent="0.25">
      <c r="B454" t="str">
        <f t="shared" si="15"/>
        <v>_</v>
      </c>
      <c r="I454" t="b">
        <f t="shared" si="16"/>
        <v>1</v>
      </c>
    </row>
    <row r="455" spans="2:9" x14ac:dyDescent="0.25">
      <c r="B455" t="str">
        <f t="shared" si="15"/>
        <v>_</v>
      </c>
      <c r="I455" t="b">
        <f t="shared" si="16"/>
        <v>1</v>
      </c>
    </row>
    <row r="456" spans="2:9" x14ac:dyDescent="0.25">
      <c r="B456" t="str">
        <f t="shared" si="15"/>
        <v>_</v>
      </c>
      <c r="I456" t="b">
        <f t="shared" si="16"/>
        <v>1</v>
      </c>
    </row>
    <row r="457" spans="2:9" x14ac:dyDescent="0.25">
      <c r="B457" t="str">
        <f t="shared" si="15"/>
        <v>_</v>
      </c>
      <c r="I457" t="b">
        <f t="shared" si="16"/>
        <v>1</v>
      </c>
    </row>
    <row r="458" spans="2:9" x14ac:dyDescent="0.25">
      <c r="B458" t="str">
        <f t="shared" si="15"/>
        <v>_</v>
      </c>
      <c r="I458" t="b">
        <f t="shared" si="16"/>
        <v>1</v>
      </c>
    </row>
    <row r="459" spans="2:9" x14ac:dyDescent="0.25">
      <c r="B459" t="str">
        <f t="shared" si="15"/>
        <v>_</v>
      </c>
      <c r="I459" t="b">
        <f t="shared" si="16"/>
        <v>1</v>
      </c>
    </row>
    <row r="460" spans="2:9" x14ac:dyDescent="0.25">
      <c r="B460" t="str">
        <f t="shared" si="15"/>
        <v>_</v>
      </c>
      <c r="I460" t="b">
        <f t="shared" si="16"/>
        <v>1</v>
      </c>
    </row>
    <row r="461" spans="2:9" x14ac:dyDescent="0.25">
      <c r="B461" t="str">
        <f t="shared" si="15"/>
        <v>_</v>
      </c>
      <c r="I461" t="b">
        <f t="shared" si="16"/>
        <v>1</v>
      </c>
    </row>
    <row r="462" spans="2:9" x14ac:dyDescent="0.25">
      <c r="B462" t="str">
        <f t="shared" si="15"/>
        <v>_</v>
      </c>
      <c r="I462" t="b">
        <f t="shared" si="16"/>
        <v>1</v>
      </c>
    </row>
    <row r="463" spans="2:9" x14ac:dyDescent="0.25">
      <c r="B463" t="str">
        <f t="shared" si="15"/>
        <v>_</v>
      </c>
      <c r="I463" t="b">
        <f t="shared" si="16"/>
        <v>1</v>
      </c>
    </row>
    <row r="464" spans="2:9" x14ac:dyDescent="0.25">
      <c r="B464" t="str">
        <f t="shared" si="15"/>
        <v>_</v>
      </c>
      <c r="I464" t="b">
        <f t="shared" si="16"/>
        <v>1</v>
      </c>
    </row>
    <row r="465" spans="2:9" x14ac:dyDescent="0.25">
      <c r="B465" t="str">
        <f t="shared" si="15"/>
        <v>_</v>
      </c>
      <c r="I465" t="b">
        <f t="shared" si="16"/>
        <v>1</v>
      </c>
    </row>
    <row r="466" spans="2:9" x14ac:dyDescent="0.25">
      <c r="B466" t="str">
        <f t="shared" si="15"/>
        <v>_</v>
      </c>
      <c r="I466" t="b">
        <f t="shared" si="16"/>
        <v>1</v>
      </c>
    </row>
    <row r="467" spans="2:9" x14ac:dyDescent="0.25">
      <c r="B467" t="str">
        <f t="shared" si="15"/>
        <v>_</v>
      </c>
      <c r="I467" t="b">
        <f t="shared" si="16"/>
        <v>1</v>
      </c>
    </row>
    <row r="468" spans="2:9" x14ac:dyDescent="0.25">
      <c r="B468" t="str">
        <f t="shared" si="15"/>
        <v>_</v>
      </c>
      <c r="I468" t="b">
        <f t="shared" si="16"/>
        <v>1</v>
      </c>
    </row>
    <row r="469" spans="2:9" x14ac:dyDescent="0.25">
      <c r="B469" t="str">
        <f t="shared" si="15"/>
        <v>_</v>
      </c>
      <c r="I469" t="b">
        <f t="shared" si="16"/>
        <v>1</v>
      </c>
    </row>
    <row r="470" spans="2:9" x14ac:dyDescent="0.25">
      <c r="B470" t="str">
        <f t="shared" si="15"/>
        <v>_</v>
      </c>
      <c r="I470" t="b">
        <f t="shared" si="16"/>
        <v>1</v>
      </c>
    </row>
    <row r="471" spans="2:9" x14ac:dyDescent="0.25">
      <c r="B471" t="str">
        <f t="shared" si="15"/>
        <v>_</v>
      </c>
      <c r="I471" t="b">
        <f t="shared" si="16"/>
        <v>1</v>
      </c>
    </row>
    <row r="472" spans="2:9" x14ac:dyDescent="0.25">
      <c r="B472" t="str">
        <f t="shared" si="15"/>
        <v>_</v>
      </c>
      <c r="I472" t="b">
        <f t="shared" si="16"/>
        <v>1</v>
      </c>
    </row>
    <row r="473" spans="2:9" x14ac:dyDescent="0.25">
      <c r="B473" t="str">
        <f t="shared" si="15"/>
        <v>_</v>
      </c>
      <c r="I473" t="b">
        <f t="shared" si="16"/>
        <v>1</v>
      </c>
    </row>
    <row r="474" spans="2:9" x14ac:dyDescent="0.25">
      <c r="B474" t="str">
        <f t="shared" si="15"/>
        <v>_</v>
      </c>
      <c r="I474" t="b">
        <f t="shared" si="16"/>
        <v>1</v>
      </c>
    </row>
    <row r="475" spans="2:9" x14ac:dyDescent="0.25">
      <c r="B475" t="str">
        <f t="shared" si="15"/>
        <v>_</v>
      </c>
      <c r="I475" t="b">
        <f t="shared" si="16"/>
        <v>1</v>
      </c>
    </row>
    <row r="476" spans="2:9" x14ac:dyDescent="0.25">
      <c r="B476" t="str">
        <f t="shared" si="15"/>
        <v>_</v>
      </c>
      <c r="I476" t="b">
        <f t="shared" si="16"/>
        <v>1</v>
      </c>
    </row>
    <row r="477" spans="2:9" x14ac:dyDescent="0.25">
      <c r="B477" t="str">
        <f t="shared" si="15"/>
        <v>_</v>
      </c>
      <c r="I477" t="b">
        <f t="shared" si="16"/>
        <v>1</v>
      </c>
    </row>
    <row r="478" spans="2:9" x14ac:dyDescent="0.25">
      <c r="B478" t="str">
        <f t="shared" si="15"/>
        <v>_</v>
      </c>
      <c r="I478" t="b">
        <f t="shared" si="16"/>
        <v>1</v>
      </c>
    </row>
    <row r="479" spans="2:9" x14ac:dyDescent="0.25">
      <c r="B479" t="str">
        <f t="shared" si="15"/>
        <v>_</v>
      </c>
      <c r="I479" t="b">
        <f t="shared" si="16"/>
        <v>1</v>
      </c>
    </row>
    <row r="480" spans="2:9" x14ac:dyDescent="0.25">
      <c r="B480" t="str">
        <f t="shared" si="15"/>
        <v>_</v>
      </c>
      <c r="I480" t="b">
        <f t="shared" si="16"/>
        <v>1</v>
      </c>
    </row>
    <row r="481" spans="2:9" x14ac:dyDescent="0.25">
      <c r="B481" t="str">
        <f t="shared" si="15"/>
        <v>_</v>
      </c>
      <c r="I481" t="b">
        <f t="shared" si="16"/>
        <v>1</v>
      </c>
    </row>
    <row r="482" spans="2:9" x14ac:dyDescent="0.25">
      <c r="B482" t="str">
        <f t="shared" si="15"/>
        <v>_</v>
      </c>
      <c r="I482" t="b">
        <f t="shared" si="16"/>
        <v>1</v>
      </c>
    </row>
    <row r="483" spans="2:9" x14ac:dyDescent="0.25">
      <c r="B483" t="str">
        <f t="shared" si="15"/>
        <v>_</v>
      </c>
      <c r="I483" t="b">
        <f t="shared" si="16"/>
        <v>1</v>
      </c>
    </row>
    <row r="484" spans="2:9" x14ac:dyDescent="0.25">
      <c r="B484" t="str">
        <f t="shared" si="15"/>
        <v>_</v>
      </c>
      <c r="I484" t="b">
        <f t="shared" si="16"/>
        <v>1</v>
      </c>
    </row>
    <row r="485" spans="2:9" x14ac:dyDescent="0.25">
      <c r="B485" t="str">
        <f t="shared" si="15"/>
        <v>_</v>
      </c>
      <c r="I485" t="b">
        <f t="shared" si="16"/>
        <v>1</v>
      </c>
    </row>
    <row r="486" spans="2:9" x14ac:dyDescent="0.25">
      <c r="B486" t="str">
        <f t="shared" si="15"/>
        <v>_</v>
      </c>
      <c r="I486" t="b">
        <f t="shared" si="16"/>
        <v>1</v>
      </c>
    </row>
    <row r="487" spans="2:9" x14ac:dyDescent="0.25">
      <c r="B487" t="str">
        <f t="shared" si="15"/>
        <v>_</v>
      </c>
      <c r="I487" t="b">
        <f t="shared" si="16"/>
        <v>1</v>
      </c>
    </row>
    <row r="488" spans="2:9" x14ac:dyDescent="0.25">
      <c r="B488" t="str">
        <f t="shared" si="15"/>
        <v>_</v>
      </c>
      <c r="I488" t="b">
        <f t="shared" si="16"/>
        <v>1</v>
      </c>
    </row>
    <row r="489" spans="2:9" x14ac:dyDescent="0.25">
      <c r="B489" t="str">
        <f t="shared" si="15"/>
        <v>_</v>
      </c>
      <c r="I489" t="b">
        <f t="shared" si="16"/>
        <v>1</v>
      </c>
    </row>
    <row r="490" spans="2:9" x14ac:dyDescent="0.25">
      <c r="B490" t="str">
        <f t="shared" si="15"/>
        <v>_</v>
      </c>
      <c r="I490" t="b">
        <f t="shared" si="16"/>
        <v>1</v>
      </c>
    </row>
    <row r="491" spans="2:9" x14ac:dyDescent="0.25">
      <c r="B491" t="str">
        <f t="shared" si="15"/>
        <v>_</v>
      </c>
      <c r="I491" t="b">
        <f t="shared" si="16"/>
        <v>1</v>
      </c>
    </row>
    <row r="492" spans="2:9" x14ac:dyDescent="0.25">
      <c r="B492" t="str">
        <f t="shared" si="15"/>
        <v>_</v>
      </c>
      <c r="I492" t="b">
        <f t="shared" si="16"/>
        <v>1</v>
      </c>
    </row>
    <row r="493" spans="2:9" x14ac:dyDescent="0.25">
      <c r="B493" t="str">
        <f t="shared" si="15"/>
        <v>_</v>
      </c>
      <c r="I493" t="b">
        <f t="shared" si="16"/>
        <v>1</v>
      </c>
    </row>
    <row r="494" spans="2:9" x14ac:dyDescent="0.25">
      <c r="B494" t="str">
        <f t="shared" si="15"/>
        <v>_</v>
      </c>
      <c r="I494" t="b">
        <f t="shared" si="16"/>
        <v>1</v>
      </c>
    </row>
    <row r="495" spans="2:9" x14ac:dyDescent="0.25">
      <c r="B495" t="str">
        <f t="shared" si="15"/>
        <v>_</v>
      </c>
      <c r="I495" t="b">
        <f t="shared" si="16"/>
        <v>1</v>
      </c>
    </row>
    <row r="496" spans="2:9" x14ac:dyDescent="0.25">
      <c r="B496" t="str">
        <f t="shared" si="15"/>
        <v>_</v>
      </c>
      <c r="I496" t="b">
        <f t="shared" si="16"/>
        <v>1</v>
      </c>
    </row>
    <row r="497" spans="2:9" x14ac:dyDescent="0.25">
      <c r="B497" t="str">
        <f t="shared" si="15"/>
        <v>_</v>
      </c>
      <c r="I497" t="b">
        <f t="shared" si="16"/>
        <v>1</v>
      </c>
    </row>
    <row r="498" spans="2:9" x14ac:dyDescent="0.25">
      <c r="B498" t="str">
        <f t="shared" si="15"/>
        <v>_</v>
      </c>
      <c r="I498" t="b">
        <f t="shared" si="16"/>
        <v>1</v>
      </c>
    </row>
    <row r="499" spans="2:9" x14ac:dyDescent="0.25">
      <c r="B499" t="str">
        <f t="shared" si="15"/>
        <v>_</v>
      </c>
      <c r="I499" t="b">
        <f t="shared" si="16"/>
        <v>1</v>
      </c>
    </row>
    <row r="500" spans="2:9" x14ac:dyDescent="0.25">
      <c r="B500" t="str">
        <f t="shared" si="15"/>
        <v>_</v>
      </c>
      <c r="I500" t="b">
        <f t="shared" si="16"/>
        <v>1</v>
      </c>
    </row>
    <row r="501" spans="2:9" x14ac:dyDescent="0.25">
      <c r="B501" t="str">
        <f t="shared" si="15"/>
        <v>_</v>
      </c>
      <c r="I501" t="b">
        <f t="shared" si="16"/>
        <v>1</v>
      </c>
    </row>
    <row r="502" spans="2:9" x14ac:dyDescent="0.25">
      <c r="B502" t="str">
        <f t="shared" si="15"/>
        <v>_</v>
      </c>
      <c r="I502" t="b">
        <f t="shared" si="16"/>
        <v>1</v>
      </c>
    </row>
    <row r="503" spans="2:9" x14ac:dyDescent="0.25">
      <c r="B503" t="str">
        <f t="shared" si="15"/>
        <v>_</v>
      </c>
      <c r="I503" t="b">
        <f t="shared" si="16"/>
        <v>1</v>
      </c>
    </row>
    <row r="504" spans="2:9" x14ac:dyDescent="0.25">
      <c r="B504" t="str">
        <f t="shared" si="15"/>
        <v>_</v>
      </c>
      <c r="I504" t="b">
        <f t="shared" si="16"/>
        <v>1</v>
      </c>
    </row>
    <row r="505" spans="2:9" x14ac:dyDescent="0.25">
      <c r="B505" t="str">
        <f t="shared" si="15"/>
        <v>_</v>
      </c>
      <c r="I505" t="b">
        <f t="shared" si="16"/>
        <v>1</v>
      </c>
    </row>
    <row r="506" spans="2:9" x14ac:dyDescent="0.25">
      <c r="B506" t="str">
        <f t="shared" si="15"/>
        <v>_</v>
      </c>
      <c r="I506" t="b">
        <f t="shared" si="16"/>
        <v>1</v>
      </c>
    </row>
    <row r="507" spans="2:9" x14ac:dyDescent="0.25">
      <c r="B507" t="str">
        <f t="shared" si="15"/>
        <v>_</v>
      </c>
      <c r="I507" t="b">
        <f t="shared" si="16"/>
        <v>1</v>
      </c>
    </row>
    <row r="508" spans="2:9" x14ac:dyDescent="0.25">
      <c r="B508" t="str">
        <f t="shared" si="15"/>
        <v>_</v>
      </c>
      <c r="I508" t="b">
        <f t="shared" si="16"/>
        <v>1</v>
      </c>
    </row>
    <row r="509" spans="2:9" x14ac:dyDescent="0.25">
      <c r="B509" t="str">
        <f t="shared" si="15"/>
        <v>_</v>
      </c>
      <c r="I509" t="b">
        <f t="shared" si="16"/>
        <v>1</v>
      </c>
    </row>
    <row r="510" spans="2:9" x14ac:dyDescent="0.25">
      <c r="B510" t="str">
        <f t="shared" si="15"/>
        <v>_</v>
      </c>
      <c r="I510" t="b">
        <f t="shared" si="16"/>
        <v>1</v>
      </c>
    </row>
    <row r="511" spans="2:9" x14ac:dyDescent="0.25">
      <c r="B511" t="str">
        <f t="shared" si="15"/>
        <v>_</v>
      </c>
      <c r="I511" t="b">
        <f t="shared" si="16"/>
        <v>1</v>
      </c>
    </row>
    <row r="512" spans="2:9" x14ac:dyDescent="0.25">
      <c r="B512" t="str">
        <f t="shared" si="15"/>
        <v>_</v>
      </c>
      <c r="I512" t="b">
        <f t="shared" si="16"/>
        <v>1</v>
      </c>
    </row>
    <row r="513" spans="2:9" x14ac:dyDescent="0.25">
      <c r="B513" t="str">
        <f t="shared" si="15"/>
        <v>_</v>
      </c>
      <c r="I513" t="b">
        <f t="shared" si="16"/>
        <v>1</v>
      </c>
    </row>
    <row r="514" spans="2:9" x14ac:dyDescent="0.25">
      <c r="B514" t="str">
        <f t="shared" si="15"/>
        <v>_</v>
      </c>
      <c r="I514" t="b">
        <f t="shared" si="16"/>
        <v>1</v>
      </c>
    </row>
    <row r="515" spans="2:9" x14ac:dyDescent="0.25">
      <c r="B515" t="str">
        <f t="shared" ref="B515:B578" si="17">C515&amp;"_"&amp;H515</f>
        <v>_</v>
      </c>
      <c r="I515" t="b">
        <f t="shared" ref="I515:I578" si="18">ISBLANK(G515)</f>
        <v>1</v>
      </c>
    </row>
    <row r="516" spans="2:9" x14ac:dyDescent="0.25">
      <c r="B516" t="str">
        <f t="shared" si="17"/>
        <v>_</v>
      </c>
      <c r="I516" t="b">
        <f t="shared" si="18"/>
        <v>1</v>
      </c>
    </row>
    <row r="517" spans="2:9" x14ac:dyDescent="0.25">
      <c r="B517" t="str">
        <f t="shared" si="17"/>
        <v>_</v>
      </c>
      <c r="I517" t="b">
        <f t="shared" si="18"/>
        <v>1</v>
      </c>
    </row>
    <row r="518" spans="2:9" x14ac:dyDescent="0.25">
      <c r="B518" t="str">
        <f t="shared" si="17"/>
        <v>_</v>
      </c>
      <c r="I518" t="b">
        <f t="shared" si="18"/>
        <v>1</v>
      </c>
    </row>
    <row r="519" spans="2:9" x14ac:dyDescent="0.25">
      <c r="B519" t="str">
        <f t="shared" si="17"/>
        <v>_</v>
      </c>
      <c r="I519" t="b">
        <f t="shared" si="18"/>
        <v>1</v>
      </c>
    </row>
    <row r="520" spans="2:9" x14ac:dyDescent="0.25">
      <c r="B520" t="str">
        <f t="shared" si="17"/>
        <v>_</v>
      </c>
      <c r="I520" t="b">
        <f t="shared" si="18"/>
        <v>1</v>
      </c>
    </row>
    <row r="521" spans="2:9" x14ac:dyDescent="0.25">
      <c r="B521" t="str">
        <f t="shared" si="17"/>
        <v>_</v>
      </c>
      <c r="I521" t="b">
        <f t="shared" si="18"/>
        <v>1</v>
      </c>
    </row>
    <row r="522" spans="2:9" x14ac:dyDescent="0.25">
      <c r="B522" t="str">
        <f t="shared" si="17"/>
        <v>_</v>
      </c>
      <c r="I522" t="b">
        <f t="shared" si="18"/>
        <v>1</v>
      </c>
    </row>
    <row r="523" spans="2:9" x14ac:dyDescent="0.25">
      <c r="B523" t="str">
        <f t="shared" si="17"/>
        <v>_</v>
      </c>
      <c r="I523" t="b">
        <f t="shared" si="18"/>
        <v>1</v>
      </c>
    </row>
    <row r="524" spans="2:9" x14ac:dyDescent="0.25">
      <c r="B524" t="str">
        <f t="shared" si="17"/>
        <v>_</v>
      </c>
      <c r="I524" t="b">
        <f t="shared" si="18"/>
        <v>1</v>
      </c>
    </row>
    <row r="525" spans="2:9" x14ac:dyDescent="0.25">
      <c r="B525" t="str">
        <f t="shared" si="17"/>
        <v>_</v>
      </c>
      <c r="I525" t="b">
        <f t="shared" si="18"/>
        <v>1</v>
      </c>
    </row>
    <row r="526" spans="2:9" x14ac:dyDescent="0.25">
      <c r="B526" t="str">
        <f t="shared" si="17"/>
        <v>_</v>
      </c>
      <c r="I526" t="b">
        <f t="shared" si="18"/>
        <v>1</v>
      </c>
    </row>
    <row r="527" spans="2:9" x14ac:dyDescent="0.25">
      <c r="B527" t="str">
        <f t="shared" si="17"/>
        <v>_</v>
      </c>
      <c r="I527" t="b">
        <f t="shared" si="18"/>
        <v>1</v>
      </c>
    </row>
    <row r="528" spans="2:9" x14ac:dyDescent="0.25">
      <c r="B528" t="str">
        <f t="shared" si="17"/>
        <v>_</v>
      </c>
      <c r="I528" t="b">
        <f t="shared" si="18"/>
        <v>1</v>
      </c>
    </row>
    <row r="529" spans="2:9" x14ac:dyDescent="0.25">
      <c r="B529" t="str">
        <f t="shared" si="17"/>
        <v>_</v>
      </c>
      <c r="I529" t="b">
        <f t="shared" si="18"/>
        <v>1</v>
      </c>
    </row>
    <row r="530" spans="2:9" x14ac:dyDescent="0.25">
      <c r="B530" t="str">
        <f t="shared" si="17"/>
        <v>_</v>
      </c>
      <c r="I530" t="b">
        <f t="shared" si="18"/>
        <v>1</v>
      </c>
    </row>
    <row r="531" spans="2:9" x14ac:dyDescent="0.25">
      <c r="B531" t="str">
        <f t="shared" si="17"/>
        <v>_</v>
      </c>
      <c r="I531" t="b">
        <f t="shared" si="18"/>
        <v>1</v>
      </c>
    </row>
    <row r="532" spans="2:9" x14ac:dyDescent="0.25">
      <c r="B532" t="str">
        <f t="shared" si="17"/>
        <v>_</v>
      </c>
      <c r="I532" t="b">
        <f t="shared" si="18"/>
        <v>1</v>
      </c>
    </row>
    <row r="533" spans="2:9" x14ac:dyDescent="0.25">
      <c r="B533" t="str">
        <f t="shared" si="17"/>
        <v>_</v>
      </c>
      <c r="I533" t="b">
        <f t="shared" si="18"/>
        <v>1</v>
      </c>
    </row>
    <row r="534" spans="2:9" x14ac:dyDescent="0.25">
      <c r="B534" t="str">
        <f t="shared" si="17"/>
        <v>_</v>
      </c>
      <c r="I534" t="b">
        <f t="shared" si="18"/>
        <v>1</v>
      </c>
    </row>
    <row r="535" spans="2:9" x14ac:dyDescent="0.25">
      <c r="B535" t="str">
        <f t="shared" si="17"/>
        <v>_</v>
      </c>
      <c r="I535" t="b">
        <f t="shared" si="18"/>
        <v>1</v>
      </c>
    </row>
    <row r="536" spans="2:9" x14ac:dyDescent="0.25">
      <c r="B536" t="str">
        <f t="shared" si="17"/>
        <v>_</v>
      </c>
      <c r="I536" t="b">
        <f t="shared" si="18"/>
        <v>1</v>
      </c>
    </row>
    <row r="537" spans="2:9" x14ac:dyDescent="0.25">
      <c r="B537" t="str">
        <f t="shared" si="17"/>
        <v>_</v>
      </c>
      <c r="I537" t="b">
        <f t="shared" si="18"/>
        <v>1</v>
      </c>
    </row>
    <row r="538" spans="2:9" x14ac:dyDescent="0.25">
      <c r="B538" t="str">
        <f t="shared" si="17"/>
        <v>_</v>
      </c>
      <c r="I538" t="b">
        <f t="shared" si="18"/>
        <v>1</v>
      </c>
    </row>
    <row r="539" spans="2:9" x14ac:dyDescent="0.25">
      <c r="B539" t="str">
        <f t="shared" si="17"/>
        <v>_</v>
      </c>
      <c r="I539" t="b">
        <f t="shared" si="18"/>
        <v>1</v>
      </c>
    </row>
    <row r="540" spans="2:9" x14ac:dyDescent="0.25">
      <c r="B540" t="str">
        <f t="shared" si="17"/>
        <v>_</v>
      </c>
      <c r="I540" t="b">
        <f t="shared" si="18"/>
        <v>1</v>
      </c>
    </row>
    <row r="541" spans="2:9" x14ac:dyDescent="0.25">
      <c r="B541" t="str">
        <f t="shared" si="17"/>
        <v>_</v>
      </c>
      <c r="I541" t="b">
        <f t="shared" si="18"/>
        <v>1</v>
      </c>
    </row>
    <row r="542" spans="2:9" x14ac:dyDescent="0.25">
      <c r="B542" t="str">
        <f t="shared" si="17"/>
        <v>_</v>
      </c>
      <c r="I542" t="b">
        <f t="shared" si="18"/>
        <v>1</v>
      </c>
    </row>
    <row r="543" spans="2:9" x14ac:dyDescent="0.25">
      <c r="B543" t="str">
        <f t="shared" si="17"/>
        <v>_</v>
      </c>
      <c r="I543" t="b">
        <f t="shared" si="18"/>
        <v>1</v>
      </c>
    </row>
    <row r="544" spans="2:9" x14ac:dyDescent="0.25">
      <c r="B544" t="str">
        <f t="shared" si="17"/>
        <v>_</v>
      </c>
      <c r="I544" t="b">
        <f t="shared" si="18"/>
        <v>1</v>
      </c>
    </row>
    <row r="545" spans="2:9" x14ac:dyDescent="0.25">
      <c r="B545" t="str">
        <f t="shared" si="17"/>
        <v>_</v>
      </c>
      <c r="I545" t="b">
        <f t="shared" si="18"/>
        <v>1</v>
      </c>
    </row>
    <row r="546" spans="2:9" x14ac:dyDescent="0.25">
      <c r="B546" t="str">
        <f t="shared" si="17"/>
        <v>_</v>
      </c>
      <c r="I546" t="b">
        <f t="shared" si="18"/>
        <v>1</v>
      </c>
    </row>
    <row r="547" spans="2:9" x14ac:dyDescent="0.25">
      <c r="B547" t="str">
        <f t="shared" si="17"/>
        <v>_</v>
      </c>
      <c r="I547" t="b">
        <f t="shared" si="18"/>
        <v>1</v>
      </c>
    </row>
    <row r="548" spans="2:9" x14ac:dyDescent="0.25">
      <c r="B548" t="str">
        <f t="shared" si="17"/>
        <v>_</v>
      </c>
      <c r="I548" t="b">
        <f t="shared" si="18"/>
        <v>1</v>
      </c>
    </row>
    <row r="549" spans="2:9" x14ac:dyDescent="0.25">
      <c r="B549" t="str">
        <f t="shared" si="17"/>
        <v>_</v>
      </c>
      <c r="I549" t="b">
        <f t="shared" si="18"/>
        <v>1</v>
      </c>
    </row>
    <row r="550" spans="2:9" x14ac:dyDescent="0.25">
      <c r="B550" t="str">
        <f t="shared" si="17"/>
        <v>_</v>
      </c>
      <c r="I550" t="b">
        <f t="shared" si="18"/>
        <v>1</v>
      </c>
    </row>
    <row r="551" spans="2:9" x14ac:dyDescent="0.25">
      <c r="B551" t="str">
        <f t="shared" si="17"/>
        <v>_</v>
      </c>
      <c r="I551" t="b">
        <f t="shared" si="18"/>
        <v>1</v>
      </c>
    </row>
    <row r="552" spans="2:9" x14ac:dyDescent="0.25">
      <c r="B552" t="str">
        <f t="shared" si="17"/>
        <v>_</v>
      </c>
      <c r="I552" t="b">
        <f t="shared" si="18"/>
        <v>1</v>
      </c>
    </row>
    <row r="553" spans="2:9" x14ac:dyDescent="0.25">
      <c r="B553" t="str">
        <f t="shared" si="17"/>
        <v>_</v>
      </c>
      <c r="I553" t="b">
        <f t="shared" si="18"/>
        <v>1</v>
      </c>
    </row>
    <row r="554" spans="2:9" x14ac:dyDescent="0.25">
      <c r="B554" t="str">
        <f t="shared" si="17"/>
        <v>_</v>
      </c>
      <c r="I554" t="b">
        <f t="shared" si="18"/>
        <v>1</v>
      </c>
    </row>
    <row r="555" spans="2:9" x14ac:dyDescent="0.25">
      <c r="B555" t="str">
        <f t="shared" si="17"/>
        <v>_</v>
      </c>
      <c r="I555" t="b">
        <f t="shared" si="18"/>
        <v>1</v>
      </c>
    </row>
    <row r="556" spans="2:9" x14ac:dyDescent="0.25">
      <c r="B556" t="str">
        <f t="shared" si="17"/>
        <v>_</v>
      </c>
      <c r="I556" t="b">
        <f t="shared" si="18"/>
        <v>1</v>
      </c>
    </row>
    <row r="557" spans="2:9" x14ac:dyDescent="0.25">
      <c r="B557" t="str">
        <f t="shared" si="17"/>
        <v>_</v>
      </c>
      <c r="I557" t="b">
        <f t="shared" si="18"/>
        <v>1</v>
      </c>
    </row>
    <row r="558" spans="2:9" x14ac:dyDescent="0.25">
      <c r="B558" t="str">
        <f t="shared" si="17"/>
        <v>_</v>
      </c>
      <c r="I558" t="b">
        <f t="shared" si="18"/>
        <v>1</v>
      </c>
    </row>
    <row r="559" spans="2:9" x14ac:dyDescent="0.25">
      <c r="B559" t="str">
        <f t="shared" si="17"/>
        <v>_</v>
      </c>
      <c r="I559" t="b">
        <f t="shared" si="18"/>
        <v>1</v>
      </c>
    </row>
    <row r="560" spans="2:9" x14ac:dyDescent="0.25">
      <c r="B560" t="str">
        <f t="shared" si="17"/>
        <v>_</v>
      </c>
      <c r="I560" t="b">
        <f t="shared" si="18"/>
        <v>1</v>
      </c>
    </row>
    <row r="561" spans="2:9" x14ac:dyDescent="0.25">
      <c r="B561" t="str">
        <f t="shared" si="17"/>
        <v>_</v>
      </c>
      <c r="I561" t="b">
        <f t="shared" si="18"/>
        <v>1</v>
      </c>
    </row>
    <row r="562" spans="2:9" x14ac:dyDescent="0.25">
      <c r="B562" t="str">
        <f t="shared" si="17"/>
        <v>_</v>
      </c>
      <c r="I562" t="b">
        <f t="shared" si="18"/>
        <v>1</v>
      </c>
    </row>
    <row r="563" spans="2:9" x14ac:dyDescent="0.25">
      <c r="B563" t="str">
        <f t="shared" si="17"/>
        <v>_</v>
      </c>
      <c r="I563" t="b">
        <f t="shared" si="18"/>
        <v>1</v>
      </c>
    </row>
    <row r="564" spans="2:9" x14ac:dyDescent="0.25">
      <c r="B564" t="str">
        <f t="shared" si="17"/>
        <v>_</v>
      </c>
      <c r="I564" t="b">
        <f t="shared" si="18"/>
        <v>1</v>
      </c>
    </row>
    <row r="565" spans="2:9" x14ac:dyDescent="0.25">
      <c r="B565" t="str">
        <f t="shared" si="17"/>
        <v>_</v>
      </c>
      <c r="I565" t="b">
        <f t="shared" si="18"/>
        <v>1</v>
      </c>
    </row>
    <row r="566" spans="2:9" x14ac:dyDescent="0.25">
      <c r="B566" t="str">
        <f t="shared" si="17"/>
        <v>_</v>
      </c>
      <c r="I566" t="b">
        <f t="shared" si="18"/>
        <v>1</v>
      </c>
    </row>
    <row r="567" spans="2:9" x14ac:dyDescent="0.25">
      <c r="B567" t="str">
        <f t="shared" si="17"/>
        <v>_</v>
      </c>
      <c r="I567" t="b">
        <f t="shared" si="18"/>
        <v>1</v>
      </c>
    </row>
    <row r="568" spans="2:9" x14ac:dyDescent="0.25">
      <c r="B568" t="str">
        <f t="shared" si="17"/>
        <v>_</v>
      </c>
      <c r="I568" t="b">
        <f t="shared" si="18"/>
        <v>1</v>
      </c>
    </row>
    <row r="569" spans="2:9" x14ac:dyDescent="0.25">
      <c r="B569" t="str">
        <f t="shared" si="17"/>
        <v>_</v>
      </c>
      <c r="I569" t="b">
        <f t="shared" si="18"/>
        <v>1</v>
      </c>
    </row>
    <row r="570" spans="2:9" x14ac:dyDescent="0.25">
      <c r="B570" t="str">
        <f t="shared" si="17"/>
        <v>_</v>
      </c>
      <c r="I570" t="b">
        <f t="shared" si="18"/>
        <v>1</v>
      </c>
    </row>
    <row r="571" spans="2:9" x14ac:dyDescent="0.25">
      <c r="B571" t="str">
        <f t="shared" si="17"/>
        <v>_</v>
      </c>
      <c r="I571" t="b">
        <f t="shared" si="18"/>
        <v>1</v>
      </c>
    </row>
    <row r="572" spans="2:9" x14ac:dyDescent="0.25">
      <c r="B572" t="str">
        <f t="shared" si="17"/>
        <v>_</v>
      </c>
      <c r="I572" t="b">
        <f t="shared" si="18"/>
        <v>1</v>
      </c>
    </row>
    <row r="573" spans="2:9" x14ac:dyDescent="0.25">
      <c r="B573" t="str">
        <f t="shared" si="17"/>
        <v>_</v>
      </c>
      <c r="I573" t="b">
        <f t="shared" si="18"/>
        <v>1</v>
      </c>
    </row>
    <row r="574" spans="2:9" x14ac:dyDescent="0.25">
      <c r="B574" t="str">
        <f t="shared" si="17"/>
        <v>_</v>
      </c>
      <c r="I574" t="b">
        <f t="shared" si="18"/>
        <v>1</v>
      </c>
    </row>
    <row r="575" spans="2:9" x14ac:dyDescent="0.25">
      <c r="B575" t="str">
        <f t="shared" si="17"/>
        <v>_</v>
      </c>
      <c r="I575" t="b">
        <f t="shared" si="18"/>
        <v>1</v>
      </c>
    </row>
    <row r="576" spans="2:9" x14ac:dyDescent="0.25">
      <c r="B576" t="str">
        <f t="shared" si="17"/>
        <v>_</v>
      </c>
      <c r="I576" t="b">
        <f t="shared" si="18"/>
        <v>1</v>
      </c>
    </row>
    <row r="577" spans="2:9" x14ac:dyDescent="0.25">
      <c r="B577" t="str">
        <f t="shared" si="17"/>
        <v>_</v>
      </c>
      <c r="I577" t="b">
        <f t="shared" si="18"/>
        <v>1</v>
      </c>
    </row>
    <row r="578" spans="2:9" x14ac:dyDescent="0.25">
      <c r="B578" t="str">
        <f t="shared" si="17"/>
        <v>_</v>
      </c>
      <c r="I578" t="b">
        <f t="shared" si="18"/>
        <v>1</v>
      </c>
    </row>
    <row r="579" spans="2:9" x14ac:dyDescent="0.25">
      <c r="B579" t="str">
        <f t="shared" ref="B579:B642" si="19">C579&amp;"_"&amp;H579</f>
        <v>_</v>
      </c>
      <c r="I579" t="b">
        <f t="shared" ref="I579:I642" si="20">ISBLANK(G579)</f>
        <v>1</v>
      </c>
    </row>
    <row r="580" spans="2:9" x14ac:dyDescent="0.25">
      <c r="B580" t="str">
        <f t="shared" si="19"/>
        <v>_</v>
      </c>
      <c r="I580" t="b">
        <f t="shared" si="20"/>
        <v>1</v>
      </c>
    </row>
    <row r="581" spans="2:9" x14ac:dyDescent="0.25">
      <c r="B581" t="str">
        <f t="shared" si="19"/>
        <v>_</v>
      </c>
      <c r="I581" t="b">
        <f t="shared" si="20"/>
        <v>1</v>
      </c>
    </row>
    <row r="582" spans="2:9" x14ac:dyDescent="0.25">
      <c r="B582" t="str">
        <f t="shared" si="19"/>
        <v>_</v>
      </c>
      <c r="I582" t="b">
        <f t="shared" si="20"/>
        <v>1</v>
      </c>
    </row>
    <row r="583" spans="2:9" x14ac:dyDescent="0.25">
      <c r="B583" t="str">
        <f t="shared" si="19"/>
        <v>_</v>
      </c>
      <c r="I583" t="b">
        <f t="shared" si="20"/>
        <v>1</v>
      </c>
    </row>
    <row r="584" spans="2:9" x14ac:dyDescent="0.25">
      <c r="B584" t="str">
        <f t="shared" si="19"/>
        <v>_</v>
      </c>
      <c r="I584" t="b">
        <f t="shared" si="20"/>
        <v>1</v>
      </c>
    </row>
    <row r="585" spans="2:9" x14ac:dyDescent="0.25">
      <c r="B585" t="str">
        <f t="shared" si="19"/>
        <v>_</v>
      </c>
      <c r="I585" t="b">
        <f t="shared" si="20"/>
        <v>1</v>
      </c>
    </row>
    <row r="586" spans="2:9" x14ac:dyDescent="0.25">
      <c r="B586" t="str">
        <f t="shared" si="19"/>
        <v>_</v>
      </c>
      <c r="I586" t="b">
        <f t="shared" si="20"/>
        <v>1</v>
      </c>
    </row>
    <row r="587" spans="2:9" x14ac:dyDescent="0.25">
      <c r="B587" t="str">
        <f t="shared" si="19"/>
        <v>_</v>
      </c>
      <c r="I587" t="b">
        <f t="shared" si="20"/>
        <v>1</v>
      </c>
    </row>
    <row r="588" spans="2:9" x14ac:dyDescent="0.25">
      <c r="B588" t="str">
        <f t="shared" si="19"/>
        <v>_</v>
      </c>
      <c r="I588" t="b">
        <f t="shared" si="20"/>
        <v>1</v>
      </c>
    </row>
    <row r="589" spans="2:9" x14ac:dyDescent="0.25">
      <c r="B589" t="str">
        <f t="shared" si="19"/>
        <v>_</v>
      </c>
      <c r="I589" t="b">
        <f t="shared" si="20"/>
        <v>1</v>
      </c>
    </row>
    <row r="590" spans="2:9" x14ac:dyDescent="0.25">
      <c r="B590" t="str">
        <f t="shared" si="19"/>
        <v>_</v>
      </c>
      <c r="I590" t="b">
        <f t="shared" si="20"/>
        <v>1</v>
      </c>
    </row>
    <row r="591" spans="2:9" x14ac:dyDescent="0.25">
      <c r="B591" t="str">
        <f t="shared" si="19"/>
        <v>_</v>
      </c>
      <c r="I591" t="b">
        <f t="shared" si="20"/>
        <v>1</v>
      </c>
    </row>
    <row r="592" spans="2:9" x14ac:dyDescent="0.25">
      <c r="B592" t="str">
        <f t="shared" si="19"/>
        <v>_</v>
      </c>
      <c r="I592" t="b">
        <f t="shared" si="20"/>
        <v>1</v>
      </c>
    </row>
    <row r="593" spans="2:9" x14ac:dyDescent="0.25">
      <c r="B593" t="str">
        <f t="shared" si="19"/>
        <v>_</v>
      </c>
      <c r="I593" t="b">
        <f t="shared" si="20"/>
        <v>1</v>
      </c>
    </row>
    <row r="594" spans="2:9" x14ac:dyDescent="0.25">
      <c r="B594" t="str">
        <f t="shared" si="19"/>
        <v>_</v>
      </c>
      <c r="I594" t="b">
        <f t="shared" si="20"/>
        <v>1</v>
      </c>
    </row>
    <row r="595" spans="2:9" x14ac:dyDescent="0.25">
      <c r="B595" t="str">
        <f t="shared" si="19"/>
        <v>_</v>
      </c>
      <c r="I595" t="b">
        <f t="shared" si="20"/>
        <v>1</v>
      </c>
    </row>
    <row r="596" spans="2:9" x14ac:dyDescent="0.25">
      <c r="B596" t="str">
        <f t="shared" si="19"/>
        <v>_</v>
      </c>
      <c r="I596" t="b">
        <f t="shared" si="20"/>
        <v>1</v>
      </c>
    </row>
    <row r="597" spans="2:9" x14ac:dyDescent="0.25">
      <c r="B597" t="str">
        <f t="shared" si="19"/>
        <v>_</v>
      </c>
      <c r="I597" t="b">
        <f t="shared" si="20"/>
        <v>1</v>
      </c>
    </row>
    <row r="598" spans="2:9" x14ac:dyDescent="0.25">
      <c r="B598" t="str">
        <f t="shared" si="19"/>
        <v>_</v>
      </c>
      <c r="I598" t="b">
        <f t="shared" si="20"/>
        <v>1</v>
      </c>
    </row>
    <row r="599" spans="2:9" x14ac:dyDescent="0.25">
      <c r="B599" t="str">
        <f t="shared" si="19"/>
        <v>_</v>
      </c>
      <c r="I599" t="b">
        <f t="shared" si="20"/>
        <v>1</v>
      </c>
    </row>
    <row r="600" spans="2:9" x14ac:dyDescent="0.25">
      <c r="B600" t="str">
        <f t="shared" si="19"/>
        <v>_</v>
      </c>
      <c r="I600" t="b">
        <f t="shared" si="20"/>
        <v>1</v>
      </c>
    </row>
    <row r="601" spans="2:9" x14ac:dyDescent="0.25">
      <c r="B601" t="str">
        <f t="shared" si="19"/>
        <v>_</v>
      </c>
      <c r="I601" t="b">
        <f t="shared" si="20"/>
        <v>1</v>
      </c>
    </row>
    <row r="602" spans="2:9" x14ac:dyDescent="0.25">
      <c r="B602" t="str">
        <f t="shared" si="19"/>
        <v>_</v>
      </c>
      <c r="I602" t="b">
        <f t="shared" si="20"/>
        <v>1</v>
      </c>
    </row>
    <row r="603" spans="2:9" x14ac:dyDescent="0.25">
      <c r="B603" t="str">
        <f t="shared" si="19"/>
        <v>_</v>
      </c>
      <c r="I603" t="b">
        <f t="shared" si="20"/>
        <v>1</v>
      </c>
    </row>
    <row r="604" spans="2:9" x14ac:dyDescent="0.25">
      <c r="B604" t="str">
        <f t="shared" si="19"/>
        <v>_</v>
      </c>
      <c r="I604" t="b">
        <f t="shared" si="20"/>
        <v>1</v>
      </c>
    </row>
    <row r="605" spans="2:9" x14ac:dyDescent="0.25">
      <c r="B605" t="str">
        <f t="shared" si="19"/>
        <v>_</v>
      </c>
      <c r="I605" t="b">
        <f t="shared" si="20"/>
        <v>1</v>
      </c>
    </row>
    <row r="606" spans="2:9" x14ac:dyDescent="0.25">
      <c r="B606" t="str">
        <f t="shared" si="19"/>
        <v>_</v>
      </c>
      <c r="I606" t="b">
        <f t="shared" si="20"/>
        <v>1</v>
      </c>
    </row>
    <row r="607" spans="2:9" x14ac:dyDescent="0.25">
      <c r="B607" t="str">
        <f t="shared" si="19"/>
        <v>_</v>
      </c>
      <c r="I607" t="b">
        <f t="shared" si="20"/>
        <v>1</v>
      </c>
    </row>
    <row r="608" spans="2:9" x14ac:dyDescent="0.25">
      <c r="B608" t="str">
        <f t="shared" si="19"/>
        <v>_</v>
      </c>
      <c r="I608" t="b">
        <f t="shared" si="20"/>
        <v>1</v>
      </c>
    </row>
    <row r="609" spans="2:9" x14ac:dyDescent="0.25">
      <c r="B609" t="str">
        <f t="shared" si="19"/>
        <v>_</v>
      </c>
      <c r="I609" t="b">
        <f t="shared" si="20"/>
        <v>1</v>
      </c>
    </row>
    <row r="610" spans="2:9" x14ac:dyDescent="0.25">
      <c r="B610" t="str">
        <f t="shared" si="19"/>
        <v>_</v>
      </c>
      <c r="I610" t="b">
        <f t="shared" si="20"/>
        <v>1</v>
      </c>
    </row>
    <row r="611" spans="2:9" x14ac:dyDescent="0.25">
      <c r="B611" t="str">
        <f t="shared" si="19"/>
        <v>_</v>
      </c>
      <c r="I611" t="b">
        <f t="shared" si="20"/>
        <v>1</v>
      </c>
    </row>
    <row r="612" spans="2:9" x14ac:dyDescent="0.25">
      <c r="B612" t="str">
        <f t="shared" si="19"/>
        <v>_</v>
      </c>
      <c r="I612" t="b">
        <f t="shared" si="20"/>
        <v>1</v>
      </c>
    </row>
    <row r="613" spans="2:9" x14ac:dyDescent="0.25">
      <c r="B613" t="str">
        <f t="shared" si="19"/>
        <v>_</v>
      </c>
      <c r="I613" t="b">
        <f t="shared" si="20"/>
        <v>1</v>
      </c>
    </row>
    <row r="614" spans="2:9" x14ac:dyDescent="0.25">
      <c r="B614" t="str">
        <f t="shared" si="19"/>
        <v>_</v>
      </c>
      <c r="I614" t="b">
        <f t="shared" si="20"/>
        <v>1</v>
      </c>
    </row>
    <row r="615" spans="2:9" x14ac:dyDescent="0.25">
      <c r="B615" t="str">
        <f t="shared" si="19"/>
        <v>_</v>
      </c>
      <c r="I615" t="b">
        <f t="shared" si="20"/>
        <v>1</v>
      </c>
    </row>
    <row r="616" spans="2:9" x14ac:dyDescent="0.25">
      <c r="B616" t="str">
        <f t="shared" si="19"/>
        <v>_</v>
      </c>
      <c r="I616" t="b">
        <f t="shared" si="20"/>
        <v>1</v>
      </c>
    </row>
    <row r="617" spans="2:9" x14ac:dyDescent="0.25">
      <c r="B617" t="str">
        <f t="shared" si="19"/>
        <v>_</v>
      </c>
      <c r="I617" t="b">
        <f t="shared" si="20"/>
        <v>1</v>
      </c>
    </row>
    <row r="618" spans="2:9" x14ac:dyDescent="0.25">
      <c r="B618" t="str">
        <f t="shared" si="19"/>
        <v>_</v>
      </c>
      <c r="I618" t="b">
        <f t="shared" si="20"/>
        <v>1</v>
      </c>
    </row>
    <row r="619" spans="2:9" x14ac:dyDescent="0.25">
      <c r="B619" t="str">
        <f t="shared" si="19"/>
        <v>_</v>
      </c>
      <c r="I619" t="b">
        <f t="shared" si="20"/>
        <v>1</v>
      </c>
    </row>
    <row r="620" spans="2:9" x14ac:dyDescent="0.25">
      <c r="B620" t="str">
        <f t="shared" si="19"/>
        <v>_</v>
      </c>
      <c r="I620" t="b">
        <f t="shared" si="20"/>
        <v>1</v>
      </c>
    </row>
    <row r="621" spans="2:9" x14ac:dyDescent="0.25">
      <c r="B621" t="str">
        <f t="shared" si="19"/>
        <v>_</v>
      </c>
      <c r="I621" t="b">
        <f t="shared" si="20"/>
        <v>1</v>
      </c>
    </row>
    <row r="622" spans="2:9" x14ac:dyDescent="0.25">
      <c r="B622" t="str">
        <f t="shared" si="19"/>
        <v>_</v>
      </c>
      <c r="I622" t="b">
        <f t="shared" si="20"/>
        <v>1</v>
      </c>
    </row>
    <row r="623" spans="2:9" x14ac:dyDescent="0.25">
      <c r="B623" t="str">
        <f t="shared" si="19"/>
        <v>_</v>
      </c>
      <c r="I623" t="b">
        <f t="shared" si="20"/>
        <v>1</v>
      </c>
    </row>
    <row r="624" spans="2:9" x14ac:dyDescent="0.25">
      <c r="B624" t="str">
        <f t="shared" si="19"/>
        <v>_</v>
      </c>
      <c r="I624" t="b">
        <f t="shared" si="20"/>
        <v>1</v>
      </c>
    </row>
    <row r="625" spans="2:9" x14ac:dyDescent="0.25">
      <c r="B625" t="str">
        <f t="shared" si="19"/>
        <v>_</v>
      </c>
      <c r="I625" t="b">
        <f t="shared" si="20"/>
        <v>1</v>
      </c>
    </row>
    <row r="626" spans="2:9" x14ac:dyDescent="0.25">
      <c r="B626" t="str">
        <f t="shared" si="19"/>
        <v>_</v>
      </c>
      <c r="I626" t="b">
        <f t="shared" si="20"/>
        <v>1</v>
      </c>
    </row>
    <row r="627" spans="2:9" x14ac:dyDescent="0.25">
      <c r="B627" t="str">
        <f t="shared" si="19"/>
        <v>_</v>
      </c>
      <c r="I627" t="b">
        <f t="shared" si="20"/>
        <v>1</v>
      </c>
    </row>
    <row r="628" spans="2:9" x14ac:dyDescent="0.25">
      <c r="B628" t="str">
        <f t="shared" si="19"/>
        <v>_</v>
      </c>
      <c r="I628" t="b">
        <f t="shared" si="20"/>
        <v>1</v>
      </c>
    </row>
    <row r="629" spans="2:9" x14ac:dyDescent="0.25">
      <c r="B629" t="str">
        <f t="shared" si="19"/>
        <v>_</v>
      </c>
      <c r="I629" t="b">
        <f t="shared" si="20"/>
        <v>1</v>
      </c>
    </row>
    <row r="630" spans="2:9" x14ac:dyDescent="0.25">
      <c r="B630" t="str">
        <f t="shared" si="19"/>
        <v>_</v>
      </c>
      <c r="I630" t="b">
        <f t="shared" si="20"/>
        <v>1</v>
      </c>
    </row>
    <row r="631" spans="2:9" x14ac:dyDescent="0.25">
      <c r="B631" t="str">
        <f t="shared" si="19"/>
        <v>_</v>
      </c>
      <c r="I631" t="b">
        <f t="shared" si="20"/>
        <v>1</v>
      </c>
    </row>
    <row r="632" spans="2:9" x14ac:dyDescent="0.25">
      <c r="B632" t="str">
        <f t="shared" si="19"/>
        <v>_</v>
      </c>
      <c r="I632" t="b">
        <f t="shared" si="20"/>
        <v>1</v>
      </c>
    </row>
    <row r="633" spans="2:9" x14ac:dyDescent="0.25">
      <c r="B633" t="str">
        <f t="shared" si="19"/>
        <v>_</v>
      </c>
      <c r="I633" t="b">
        <f t="shared" si="20"/>
        <v>1</v>
      </c>
    </row>
    <row r="634" spans="2:9" x14ac:dyDescent="0.25">
      <c r="B634" t="str">
        <f t="shared" si="19"/>
        <v>_</v>
      </c>
      <c r="I634" t="b">
        <f t="shared" si="20"/>
        <v>1</v>
      </c>
    </row>
    <row r="635" spans="2:9" x14ac:dyDescent="0.25">
      <c r="B635" t="str">
        <f t="shared" si="19"/>
        <v>_</v>
      </c>
      <c r="I635" t="b">
        <f t="shared" si="20"/>
        <v>1</v>
      </c>
    </row>
    <row r="636" spans="2:9" x14ac:dyDescent="0.25">
      <c r="B636" t="str">
        <f t="shared" si="19"/>
        <v>_</v>
      </c>
      <c r="I636" t="b">
        <f t="shared" si="20"/>
        <v>1</v>
      </c>
    </row>
    <row r="637" spans="2:9" x14ac:dyDescent="0.25">
      <c r="B637" t="str">
        <f t="shared" si="19"/>
        <v>_</v>
      </c>
      <c r="I637" t="b">
        <f t="shared" si="20"/>
        <v>1</v>
      </c>
    </row>
    <row r="638" spans="2:9" x14ac:dyDescent="0.25">
      <c r="B638" t="str">
        <f t="shared" si="19"/>
        <v>_</v>
      </c>
      <c r="I638" t="b">
        <f t="shared" si="20"/>
        <v>1</v>
      </c>
    </row>
    <row r="639" spans="2:9" x14ac:dyDescent="0.25">
      <c r="B639" t="str">
        <f t="shared" si="19"/>
        <v>_</v>
      </c>
      <c r="I639" t="b">
        <f t="shared" si="20"/>
        <v>1</v>
      </c>
    </row>
    <row r="640" spans="2:9" x14ac:dyDescent="0.25">
      <c r="B640" t="str">
        <f t="shared" si="19"/>
        <v>_</v>
      </c>
      <c r="I640" t="b">
        <f t="shared" si="20"/>
        <v>1</v>
      </c>
    </row>
    <row r="641" spans="2:9" x14ac:dyDescent="0.25">
      <c r="B641" t="str">
        <f t="shared" si="19"/>
        <v>_</v>
      </c>
      <c r="I641" t="b">
        <f t="shared" si="20"/>
        <v>1</v>
      </c>
    </row>
    <row r="642" spans="2:9" x14ac:dyDescent="0.25">
      <c r="B642" t="str">
        <f t="shared" si="19"/>
        <v>_</v>
      </c>
      <c r="I642" t="b">
        <f t="shared" si="20"/>
        <v>1</v>
      </c>
    </row>
    <row r="643" spans="2:9" x14ac:dyDescent="0.25">
      <c r="B643" t="str">
        <f t="shared" ref="B643:B706" si="21">C643&amp;"_"&amp;H643</f>
        <v>_</v>
      </c>
      <c r="I643" t="b">
        <f t="shared" ref="I643:I706" si="22">ISBLANK(G643)</f>
        <v>1</v>
      </c>
    </row>
    <row r="644" spans="2:9" x14ac:dyDescent="0.25">
      <c r="B644" t="str">
        <f t="shared" si="21"/>
        <v>_</v>
      </c>
      <c r="I644" t="b">
        <f t="shared" si="22"/>
        <v>1</v>
      </c>
    </row>
    <row r="645" spans="2:9" x14ac:dyDescent="0.25">
      <c r="B645" t="str">
        <f t="shared" si="21"/>
        <v>_</v>
      </c>
      <c r="I645" t="b">
        <f t="shared" si="22"/>
        <v>1</v>
      </c>
    </row>
    <row r="646" spans="2:9" x14ac:dyDescent="0.25">
      <c r="B646" t="str">
        <f t="shared" si="21"/>
        <v>_</v>
      </c>
      <c r="I646" t="b">
        <f t="shared" si="22"/>
        <v>1</v>
      </c>
    </row>
    <row r="647" spans="2:9" x14ac:dyDescent="0.25">
      <c r="B647" t="str">
        <f t="shared" si="21"/>
        <v>_</v>
      </c>
      <c r="I647" t="b">
        <f t="shared" si="22"/>
        <v>1</v>
      </c>
    </row>
    <row r="648" spans="2:9" x14ac:dyDescent="0.25">
      <c r="B648" t="str">
        <f t="shared" si="21"/>
        <v>_</v>
      </c>
      <c r="I648" t="b">
        <f t="shared" si="22"/>
        <v>1</v>
      </c>
    </row>
    <row r="649" spans="2:9" x14ac:dyDescent="0.25">
      <c r="B649" t="str">
        <f t="shared" si="21"/>
        <v>_</v>
      </c>
      <c r="I649" t="b">
        <f t="shared" si="22"/>
        <v>1</v>
      </c>
    </row>
    <row r="650" spans="2:9" x14ac:dyDescent="0.25">
      <c r="B650" t="str">
        <f t="shared" si="21"/>
        <v>_</v>
      </c>
      <c r="I650" t="b">
        <f t="shared" si="22"/>
        <v>1</v>
      </c>
    </row>
    <row r="651" spans="2:9" x14ac:dyDescent="0.25">
      <c r="B651" t="str">
        <f t="shared" si="21"/>
        <v>_</v>
      </c>
      <c r="I651" t="b">
        <f t="shared" si="22"/>
        <v>1</v>
      </c>
    </row>
    <row r="652" spans="2:9" x14ac:dyDescent="0.25">
      <c r="B652" t="str">
        <f t="shared" si="21"/>
        <v>_</v>
      </c>
      <c r="I652" t="b">
        <f t="shared" si="22"/>
        <v>1</v>
      </c>
    </row>
    <row r="653" spans="2:9" x14ac:dyDescent="0.25">
      <c r="B653" t="str">
        <f t="shared" si="21"/>
        <v>_</v>
      </c>
      <c r="I653" t="b">
        <f t="shared" si="22"/>
        <v>1</v>
      </c>
    </row>
    <row r="654" spans="2:9" x14ac:dyDescent="0.25">
      <c r="B654" t="str">
        <f t="shared" si="21"/>
        <v>_</v>
      </c>
      <c r="I654" t="b">
        <f t="shared" si="22"/>
        <v>1</v>
      </c>
    </row>
    <row r="655" spans="2:9" x14ac:dyDescent="0.25">
      <c r="B655" t="str">
        <f t="shared" si="21"/>
        <v>_</v>
      </c>
      <c r="I655" t="b">
        <f t="shared" si="22"/>
        <v>1</v>
      </c>
    </row>
    <row r="656" spans="2:9" x14ac:dyDescent="0.25">
      <c r="B656" t="str">
        <f t="shared" si="21"/>
        <v>_</v>
      </c>
      <c r="I656" t="b">
        <f t="shared" si="22"/>
        <v>1</v>
      </c>
    </row>
    <row r="657" spans="2:9" x14ac:dyDescent="0.25">
      <c r="B657" t="str">
        <f t="shared" si="21"/>
        <v>_</v>
      </c>
      <c r="I657" t="b">
        <f t="shared" si="22"/>
        <v>1</v>
      </c>
    </row>
    <row r="658" spans="2:9" x14ac:dyDescent="0.25">
      <c r="B658" t="str">
        <f t="shared" si="21"/>
        <v>_</v>
      </c>
      <c r="I658" t="b">
        <f t="shared" si="22"/>
        <v>1</v>
      </c>
    </row>
    <row r="659" spans="2:9" x14ac:dyDescent="0.25">
      <c r="B659" t="str">
        <f t="shared" si="21"/>
        <v>_</v>
      </c>
      <c r="I659" t="b">
        <f t="shared" si="22"/>
        <v>1</v>
      </c>
    </row>
    <row r="660" spans="2:9" x14ac:dyDescent="0.25">
      <c r="B660" t="str">
        <f t="shared" si="21"/>
        <v>_</v>
      </c>
      <c r="I660" t="b">
        <f t="shared" si="22"/>
        <v>1</v>
      </c>
    </row>
    <row r="661" spans="2:9" x14ac:dyDescent="0.25">
      <c r="B661" t="str">
        <f t="shared" si="21"/>
        <v>_</v>
      </c>
      <c r="I661" t="b">
        <f t="shared" si="22"/>
        <v>1</v>
      </c>
    </row>
    <row r="662" spans="2:9" x14ac:dyDescent="0.25">
      <c r="B662" t="str">
        <f t="shared" si="21"/>
        <v>_</v>
      </c>
      <c r="I662" t="b">
        <f t="shared" si="22"/>
        <v>1</v>
      </c>
    </row>
    <row r="663" spans="2:9" x14ac:dyDescent="0.25">
      <c r="B663" t="str">
        <f t="shared" si="21"/>
        <v>_</v>
      </c>
      <c r="I663" t="b">
        <f t="shared" si="22"/>
        <v>1</v>
      </c>
    </row>
    <row r="664" spans="2:9" x14ac:dyDescent="0.25">
      <c r="B664" t="str">
        <f t="shared" si="21"/>
        <v>_</v>
      </c>
      <c r="I664" t="b">
        <f t="shared" si="22"/>
        <v>1</v>
      </c>
    </row>
    <row r="665" spans="2:9" x14ac:dyDescent="0.25">
      <c r="B665" t="str">
        <f t="shared" si="21"/>
        <v>_</v>
      </c>
      <c r="I665" t="b">
        <f t="shared" si="22"/>
        <v>1</v>
      </c>
    </row>
    <row r="666" spans="2:9" x14ac:dyDescent="0.25">
      <c r="B666" t="str">
        <f t="shared" si="21"/>
        <v>_</v>
      </c>
      <c r="I666" t="b">
        <f t="shared" si="22"/>
        <v>1</v>
      </c>
    </row>
    <row r="667" spans="2:9" x14ac:dyDescent="0.25">
      <c r="B667" t="str">
        <f t="shared" si="21"/>
        <v>_</v>
      </c>
      <c r="I667" t="b">
        <f t="shared" si="22"/>
        <v>1</v>
      </c>
    </row>
    <row r="668" spans="2:9" x14ac:dyDescent="0.25">
      <c r="B668" t="str">
        <f t="shared" si="21"/>
        <v>_</v>
      </c>
      <c r="I668" t="b">
        <f t="shared" si="22"/>
        <v>1</v>
      </c>
    </row>
    <row r="669" spans="2:9" x14ac:dyDescent="0.25">
      <c r="B669" t="str">
        <f t="shared" si="21"/>
        <v>_</v>
      </c>
      <c r="I669" t="b">
        <f t="shared" si="22"/>
        <v>1</v>
      </c>
    </row>
    <row r="670" spans="2:9" x14ac:dyDescent="0.25">
      <c r="B670" t="str">
        <f t="shared" si="21"/>
        <v>_</v>
      </c>
      <c r="I670" t="b">
        <f t="shared" si="22"/>
        <v>1</v>
      </c>
    </row>
    <row r="671" spans="2:9" x14ac:dyDescent="0.25">
      <c r="B671" t="str">
        <f t="shared" si="21"/>
        <v>_</v>
      </c>
      <c r="I671" t="b">
        <f t="shared" si="22"/>
        <v>1</v>
      </c>
    </row>
    <row r="672" spans="2:9" x14ac:dyDescent="0.25">
      <c r="B672" t="str">
        <f t="shared" si="21"/>
        <v>_</v>
      </c>
      <c r="I672" t="b">
        <f t="shared" si="22"/>
        <v>1</v>
      </c>
    </row>
    <row r="673" spans="2:9" x14ac:dyDescent="0.25">
      <c r="B673" t="str">
        <f t="shared" si="21"/>
        <v>_</v>
      </c>
      <c r="I673" t="b">
        <f t="shared" si="22"/>
        <v>1</v>
      </c>
    </row>
    <row r="674" spans="2:9" x14ac:dyDescent="0.25">
      <c r="B674" t="str">
        <f t="shared" si="21"/>
        <v>_</v>
      </c>
      <c r="I674" t="b">
        <f t="shared" si="22"/>
        <v>1</v>
      </c>
    </row>
    <row r="675" spans="2:9" x14ac:dyDescent="0.25">
      <c r="B675" t="str">
        <f t="shared" si="21"/>
        <v>_</v>
      </c>
      <c r="I675" t="b">
        <f t="shared" si="22"/>
        <v>1</v>
      </c>
    </row>
    <row r="676" spans="2:9" x14ac:dyDescent="0.25">
      <c r="B676" t="str">
        <f t="shared" si="21"/>
        <v>_</v>
      </c>
      <c r="I676" t="b">
        <f t="shared" si="22"/>
        <v>1</v>
      </c>
    </row>
    <row r="677" spans="2:9" x14ac:dyDescent="0.25">
      <c r="B677" t="str">
        <f t="shared" si="21"/>
        <v>_</v>
      </c>
      <c r="I677" t="b">
        <f t="shared" si="22"/>
        <v>1</v>
      </c>
    </row>
    <row r="678" spans="2:9" x14ac:dyDescent="0.25">
      <c r="B678" t="str">
        <f t="shared" si="21"/>
        <v>_</v>
      </c>
      <c r="I678" t="b">
        <f t="shared" si="22"/>
        <v>1</v>
      </c>
    </row>
    <row r="679" spans="2:9" x14ac:dyDescent="0.25">
      <c r="B679" t="str">
        <f t="shared" si="21"/>
        <v>_</v>
      </c>
      <c r="I679" t="b">
        <f t="shared" si="22"/>
        <v>1</v>
      </c>
    </row>
    <row r="680" spans="2:9" x14ac:dyDescent="0.25">
      <c r="B680" t="str">
        <f t="shared" si="21"/>
        <v>_</v>
      </c>
      <c r="I680" t="b">
        <f t="shared" si="22"/>
        <v>1</v>
      </c>
    </row>
    <row r="681" spans="2:9" x14ac:dyDescent="0.25">
      <c r="B681" t="str">
        <f t="shared" si="21"/>
        <v>_</v>
      </c>
      <c r="I681" t="b">
        <f t="shared" si="22"/>
        <v>1</v>
      </c>
    </row>
    <row r="682" spans="2:9" x14ac:dyDescent="0.25">
      <c r="B682" t="str">
        <f t="shared" si="21"/>
        <v>_</v>
      </c>
      <c r="I682" t="b">
        <f t="shared" si="22"/>
        <v>1</v>
      </c>
    </row>
    <row r="683" spans="2:9" x14ac:dyDescent="0.25">
      <c r="B683" t="str">
        <f t="shared" si="21"/>
        <v>_</v>
      </c>
      <c r="I683" t="b">
        <f t="shared" si="22"/>
        <v>1</v>
      </c>
    </row>
    <row r="684" spans="2:9" x14ac:dyDescent="0.25">
      <c r="B684" t="str">
        <f t="shared" si="21"/>
        <v>_</v>
      </c>
      <c r="I684" t="b">
        <f t="shared" si="22"/>
        <v>1</v>
      </c>
    </row>
    <row r="685" spans="2:9" x14ac:dyDescent="0.25">
      <c r="B685" t="str">
        <f t="shared" si="21"/>
        <v>_</v>
      </c>
      <c r="I685" t="b">
        <f t="shared" si="22"/>
        <v>1</v>
      </c>
    </row>
    <row r="686" spans="2:9" x14ac:dyDescent="0.25">
      <c r="B686" t="str">
        <f t="shared" si="21"/>
        <v>_</v>
      </c>
      <c r="I686" t="b">
        <f t="shared" si="22"/>
        <v>1</v>
      </c>
    </row>
    <row r="687" spans="2:9" x14ac:dyDescent="0.25">
      <c r="B687" t="str">
        <f t="shared" si="21"/>
        <v>_</v>
      </c>
      <c r="I687" t="b">
        <f t="shared" si="22"/>
        <v>1</v>
      </c>
    </row>
    <row r="688" spans="2:9" x14ac:dyDescent="0.25">
      <c r="B688" t="str">
        <f t="shared" si="21"/>
        <v>_</v>
      </c>
      <c r="I688" t="b">
        <f t="shared" si="22"/>
        <v>1</v>
      </c>
    </row>
    <row r="689" spans="2:9" x14ac:dyDescent="0.25">
      <c r="B689" t="str">
        <f t="shared" si="21"/>
        <v>_</v>
      </c>
      <c r="I689" t="b">
        <f t="shared" si="22"/>
        <v>1</v>
      </c>
    </row>
    <row r="690" spans="2:9" x14ac:dyDescent="0.25">
      <c r="B690" t="str">
        <f t="shared" si="21"/>
        <v>_</v>
      </c>
      <c r="I690" t="b">
        <f t="shared" si="22"/>
        <v>1</v>
      </c>
    </row>
    <row r="691" spans="2:9" x14ac:dyDescent="0.25">
      <c r="B691" t="str">
        <f t="shared" si="21"/>
        <v>_</v>
      </c>
      <c r="I691" t="b">
        <f t="shared" si="22"/>
        <v>1</v>
      </c>
    </row>
    <row r="692" spans="2:9" x14ac:dyDescent="0.25">
      <c r="B692" t="str">
        <f t="shared" si="21"/>
        <v>_</v>
      </c>
      <c r="I692" t="b">
        <f t="shared" si="22"/>
        <v>1</v>
      </c>
    </row>
    <row r="693" spans="2:9" x14ac:dyDescent="0.25">
      <c r="B693" t="str">
        <f t="shared" si="21"/>
        <v>_</v>
      </c>
      <c r="I693" t="b">
        <f t="shared" si="22"/>
        <v>1</v>
      </c>
    </row>
    <row r="694" spans="2:9" x14ac:dyDescent="0.25">
      <c r="B694" t="str">
        <f t="shared" si="21"/>
        <v>_</v>
      </c>
      <c r="I694" t="b">
        <f t="shared" si="22"/>
        <v>1</v>
      </c>
    </row>
    <row r="695" spans="2:9" x14ac:dyDescent="0.25">
      <c r="B695" t="str">
        <f t="shared" si="21"/>
        <v>_</v>
      </c>
      <c r="I695" t="b">
        <f t="shared" si="22"/>
        <v>1</v>
      </c>
    </row>
    <row r="696" spans="2:9" x14ac:dyDescent="0.25">
      <c r="B696" t="str">
        <f t="shared" si="21"/>
        <v>_</v>
      </c>
      <c r="I696" t="b">
        <f t="shared" si="22"/>
        <v>1</v>
      </c>
    </row>
    <row r="697" spans="2:9" x14ac:dyDescent="0.25">
      <c r="B697" t="str">
        <f t="shared" si="21"/>
        <v>_</v>
      </c>
      <c r="I697" t="b">
        <f t="shared" si="22"/>
        <v>1</v>
      </c>
    </row>
    <row r="698" spans="2:9" x14ac:dyDescent="0.25">
      <c r="B698" t="str">
        <f t="shared" si="21"/>
        <v>_</v>
      </c>
      <c r="I698" t="b">
        <f t="shared" si="22"/>
        <v>1</v>
      </c>
    </row>
    <row r="699" spans="2:9" x14ac:dyDescent="0.25">
      <c r="B699" t="str">
        <f t="shared" si="21"/>
        <v>_</v>
      </c>
      <c r="I699" t="b">
        <f t="shared" si="22"/>
        <v>1</v>
      </c>
    </row>
    <row r="700" spans="2:9" x14ac:dyDescent="0.25">
      <c r="B700" t="str">
        <f t="shared" si="21"/>
        <v>_</v>
      </c>
      <c r="I700" t="b">
        <f t="shared" si="22"/>
        <v>1</v>
      </c>
    </row>
    <row r="701" spans="2:9" x14ac:dyDescent="0.25">
      <c r="B701" t="str">
        <f t="shared" si="21"/>
        <v>_</v>
      </c>
      <c r="I701" t="b">
        <f t="shared" si="22"/>
        <v>1</v>
      </c>
    </row>
    <row r="702" spans="2:9" x14ac:dyDescent="0.25">
      <c r="B702" t="str">
        <f t="shared" si="21"/>
        <v>_</v>
      </c>
      <c r="I702" t="b">
        <f t="shared" si="22"/>
        <v>1</v>
      </c>
    </row>
    <row r="703" spans="2:9" x14ac:dyDescent="0.25">
      <c r="B703" t="str">
        <f t="shared" si="21"/>
        <v>_</v>
      </c>
      <c r="I703" t="b">
        <f t="shared" si="22"/>
        <v>1</v>
      </c>
    </row>
    <row r="704" spans="2:9" x14ac:dyDescent="0.25">
      <c r="B704" t="str">
        <f t="shared" si="21"/>
        <v>_</v>
      </c>
      <c r="I704" t="b">
        <f t="shared" si="22"/>
        <v>1</v>
      </c>
    </row>
    <row r="705" spans="2:9" x14ac:dyDescent="0.25">
      <c r="B705" t="str">
        <f t="shared" si="21"/>
        <v>_</v>
      </c>
      <c r="I705" t="b">
        <f t="shared" si="22"/>
        <v>1</v>
      </c>
    </row>
    <row r="706" spans="2:9" x14ac:dyDescent="0.25">
      <c r="B706" t="str">
        <f t="shared" si="21"/>
        <v>_</v>
      </c>
      <c r="I706" t="b">
        <f t="shared" si="22"/>
        <v>1</v>
      </c>
    </row>
    <row r="707" spans="2:9" x14ac:dyDescent="0.25">
      <c r="B707" t="str">
        <f t="shared" ref="B707:B770" si="23">C707&amp;"_"&amp;H707</f>
        <v>_</v>
      </c>
      <c r="I707" t="b">
        <f t="shared" ref="I707:I770" si="24">ISBLANK(G707)</f>
        <v>1</v>
      </c>
    </row>
    <row r="708" spans="2:9" x14ac:dyDescent="0.25">
      <c r="B708" t="str">
        <f t="shared" si="23"/>
        <v>_</v>
      </c>
      <c r="I708" t="b">
        <f t="shared" si="24"/>
        <v>1</v>
      </c>
    </row>
    <row r="709" spans="2:9" x14ac:dyDescent="0.25">
      <c r="B709" t="str">
        <f t="shared" si="23"/>
        <v>_</v>
      </c>
      <c r="I709" t="b">
        <f t="shared" si="24"/>
        <v>1</v>
      </c>
    </row>
    <row r="710" spans="2:9" x14ac:dyDescent="0.25">
      <c r="B710" t="str">
        <f t="shared" si="23"/>
        <v>_</v>
      </c>
      <c r="I710" t="b">
        <f t="shared" si="24"/>
        <v>1</v>
      </c>
    </row>
    <row r="711" spans="2:9" x14ac:dyDescent="0.25">
      <c r="B711" t="str">
        <f t="shared" si="23"/>
        <v>_</v>
      </c>
      <c r="I711" t="b">
        <f t="shared" si="24"/>
        <v>1</v>
      </c>
    </row>
    <row r="712" spans="2:9" x14ac:dyDescent="0.25">
      <c r="B712" t="str">
        <f t="shared" si="23"/>
        <v>_</v>
      </c>
      <c r="I712" t="b">
        <f t="shared" si="24"/>
        <v>1</v>
      </c>
    </row>
    <row r="713" spans="2:9" x14ac:dyDescent="0.25">
      <c r="B713" t="str">
        <f t="shared" si="23"/>
        <v>_</v>
      </c>
      <c r="I713" t="b">
        <f t="shared" si="24"/>
        <v>1</v>
      </c>
    </row>
    <row r="714" spans="2:9" x14ac:dyDescent="0.25">
      <c r="B714" t="str">
        <f t="shared" si="23"/>
        <v>_</v>
      </c>
      <c r="I714" t="b">
        <f t="shared" si="24"/>
        <v>1</v>
      </c>
    </row>
    <row r="715" spans="2:9" x14ac:dyDescent="0.25">
      <c r="B715" t="str">
        <f t="shared" si="23"/>
        <v>_</v>
      </c>
      <c r="I715" t="b">
        <f t="shared" si="24"/>
        <v>1</v>
      </c>
    </row>
    <row r="716" spans="2:9" x14ac:dyDescent="0.25">
      <c r="B716" t="str">
        <f t="shared" si="23"/>
        <v>_</v>
      </c>
      <c r="I716" t="b">
        <f t="shared" si="24"/>
        <v>1</v>
      </c>
    </row>
    <row r="717" spans="2:9" x14ac:dyDescent="0.25">
      <c r="B717" t="str">
        <f t="shared" si="23"/>
        <v>_</v>
      </c>
      <c r="I717" t="b">
        <f t="shared" si="24"/>
        <v>1</v>
      </c>
    </row>
    <row r="718" spans="2:9" x14ac:dyDescent="0.25">
      <c r="B718" t="str">
        <f t="shared" si="23"/>
        <v>_</v>
      </c>
      <c r="I718" t="b">
        <f t="shared" si="24"/>
        <v>1</v>
      </c>
    </row>
    <row r="719" spans="2:9" x14ac:dyDescent="0.25">
      <c r="B719" t="str">
        <f t="shared" si="23"/>
        <v>_</v>
      </c>
      <c r="I719" t="b">
        <f t="shared" si="24"/>
        <v>1</v>
      </c>
    </row>
    <row r="720" spans="2:9" x14ac:dyDescent="0.25">
      <c r="B720" t="str">
        <f t="shared" si="23"/>
        <v>_</v>
      </c>
      <c r="I720" t="b">
        <f t="shared" si="24"/>
        <v>1</v>
      </c>
    </row>
    <row r="721" spans="2:9" x14ac:dyDescent="0.25">
      <c r="B721" t="str">
        <f t="shared" si="23"/>
        <v>_</v>
      </c>
      <c r="I721" t="b">
        <f t="shared" si="24"/>
        <v>1</v>
      </c>
    </row>
    <row r="722" spans="2:9" x14ac:dyDescent="0.25">
      <c r="B722" t="str">
        <f t="shared" si="23"/>
        <v>_</v>
      </c>
      <c r="I722" t="b">
        <f t="shared" si="24"/>
        <v>1</v>
      </c>
    </row>
    <row r="723" spans="2:9" x14ac:dyDescent="0.25">
      <c r="B723" t="str">
        <f t="shared" si="23"/>
        <v>_</v>
      </c>
      <c r="I723" t="b">
        <f t="shared" si="24"/>
        <v>1</v>
      </c>
    </row>
    <row r="724" spans="2:9" x14ac:dyDescent="0.25">
      <c r="B724" t="str">
        <f t="shared" si="23"/>
        <v>_</v>
      </c>
      <c r="I724" t="b">
        <f t="shared" si="24"/>
        <v>1</v>
      </c>
    </row>
    <row r="725" spans="2:9" x14ac:dyDescent="0.25">
      <c r="B725" t="str">
        <f t="shared" si="23"/>
        <v>_</v>
      </c>
      <c r="I725" t="b">
        <f t="shared" si="24"/>
        <v>1</v>
      </c>
    </row>
    <row r="726" spans="2:9" x14ac:dyDescent="0.25">
      <c r="B726" t="str">
        <f t="shared" si="23"/>
        <v>_</v>
      </c>
      <c r="I726" t="b">
        <f t="shared" si="24"/>
        <v>1</v>
      </c>
    </row>
    <row r="727" spans="2:9" x14ac:dyDescent="0.25">
      <c r="B727" t="str">
        <f t="shared" si="23"/>
        <v>_</v>
      </c>
      <c r="I727" t="b">
        <f t="shared" si="24"/>
        <v>1</v>
      </c>
    </row>
    <row r="728" spans="2:9" x14ac:dyDescent="0.25">
      <c r="B728" t="str">
        <f t="shared" si="23"/>
        <v>_</v>
      </c>
      <c r="I728" t="b">
        <f t="shared" si="24"/>
        <v>1</v>
      </c>
    </row>
    <row r="729" spans="2:9" x14ac:dyDescent="0.25">
      <c r="B729" t="str">
        <f t="shared" si="23"/>
        <v>_</v>
      </c>
      <c r="I729" t="b">
        <f t="shared" si="24"/>
        <v>1</v>
      </c>
    </row>
    <row r="730" spans="2:9" x14ac:dyDescent="0.25">
      <c r="B730" t="str">
        <f t="shared" si="23"/>
        <v>_</v>
      </c>
      <c r="I730" t="b">
        <f t="shared" si="24"/>
        <v>1</v>
      </c>
    </row>
    <row r="731" spans="2:9" x14ac:dyDescent="0.25">
      <c r="B731" t="str">
        <f t="shared" si="23"/>
        <v>_</v>
      </c>
      <c r="I731" t="b">
        <f t="shared" si="24"/>
        <v>1</v>
      </c>
    </row>
    <row r="732" spans="2:9" x14ac:dyDescent="0.25">
      <c r="B732" t="str">
        <f t="shared" si="23"/>
        <v>_</v>
      </c>
      <c r="I732" t="b">
        <f t="shared" si="24"/>
        <v>1</v>
      </c>
    </row>
    <row r="733" spans="2:9" x14ac:dyDescent="0.25">
      <c r="B733" t="str">
        <f t="shared" si="23"/>
        <v>_</v>
      </c>
      <c r="I733" t="b">
        <f t="shared" si="24"/>
        <v>1</v>
      </c>
    </row>
    <row r="734" spans="2:9" x14ac:dyDescent="0.25">
      <c r="B734" t="str">
        <f t="shared" si="23"/>
        <v>_</v>
      </c>
      <c r="I734" t="b">
        <f t="shared" si="24"/>
        <v>1</v>
      </c>
    </row>
    <row r="735" spans="2:9" x14ac:dyDescent="0.25">
      <c r="B735" t="str">
        <f t="shared" si="23"/>
        <v>_</v>
      </c>
      <c r="I735" t="b">
        <f t="shared" si="24"/>
        <v>1</v>
      </c>
    </row>
    <row r="736" spans="2:9" x14ac:dyDescent="0.25">
      <c r="B736" t="str">
        <f t="shared" si="23"/>
        <v>_</v>
      </c>
      <c r="I736" t="b">
        <f t="shared" si="24"/>
        <v>1</v>
      </c>
    </row>
    <row r="737" spans="2:9" x14ac:dyDescent="0.25">
      <c r="B737" t="str">
        <f t="shared" si="23"/>
        <v>_</v>
      </c>
      <c r="I737" t="b">
        <f t="shared" si="24"/>
        <v>1</v>
      </c>
    </row>
    <row r="738" spans="2:9" x14ac:dyDescent="0.25">
      <c r="B738" t="str">
        <f t="shared" si="23"/>
        <v>_</v>
      </c>
      <c r="I738" t="b">
        <f t="shared" si="24"/>
        <v>1</v>
      </c>
    </row>
    <row r="739" spans="2:9" x14ac:dyDescent="0.25">
      <c r="B739" t="str">
        <f t="shared" si="23"/>
        <v>_</v>
      </c>
      <c r="I739" t="b">
        <f t="shared" si="24"/>
        <v>1</v>
      </c>
    </row>
    <row r="740" spans="2:9" x14ac:dyDescent="0.25">
      <c r="B740" t="str">
        <f t="shared" si="23"/>
        <v>_</v>
      </c>
      <c r="I740" t="b">
        <f t="shared" si="24"/>
        <v>1</v>
      </c>
    </row>
    <row r="741" spans="2:9" x14ac:dyDescent="0.25">
      <c r="B741" t="str">
        <f t="shared" si="23"/>
        <v>_</v>
      </c>
      <c r="I741" t="b">
        <f t="shared" si="24"/>
        <v>1</v>
      </c>
    </row>
    <row r="742" spans="2:9" x14ac:dyDescent="0.25">
      <c r="B742" t="str">
        <f t="shared" si="23"/>
        <v>_</v>
      </c>
      <c r="I742" t="b">
        <f t="shared" si="24"/>
        <v>1</v>
      </c>
    </row>
    <row r="743" spans="2:9" x14ac:dyDescent="0.25">
      <c r="B743" t="str">
        <f t="shared" si="23"/>
        <v>_</v>
      </c>
      <c r="I743" t="b">
        <f t="shared" si="24"/>
        <v>1</v>
      </c>
    </row>
    <row r="744" spans="2:9" x14ac:dyDescent="0.25">
      <c r="B744" t="str">
        <f t="shared" si="23"/>
        <v>_</v>
      </c>
      <c r="I744" t="b">
        <f t="shared" si="24"/>
        <v>1</v>
      </c>
    </row>
    <row r="745" spans="2:9" x14ac:dyDescent="0.25">
      <c r="B745" t="str">
        <f t="shared" si="23"/>
        <v>_</v>
      </c>
      <c r="I745" t="b">
        <f t="shared" si="24"/>
        <v>1</v>
      </c>
    </row>
    <row r="746" spans="2:9" x14ac:dyDescent="0.25">
      <c r="B746" t="str">
        <f t="shared" si="23"/>
        <v>_</v>
      </c>
      <c r="I746" t="b">
        <f t="shared" si="24"/>
        <v>1</v>
      </c>
    </row>
    <row r="747" spans="2:9" x14ac:dyDescent="0.25">
      <c r="B747" t="str">
        <f t="shared" si="23"/>
        <v>_</v>
      </c>
      <c r="I747" t="b">
        <f t="shared" si="24"/>
        <v>1</v>
      </c>
    </row>
    <row r="748" spans="2:9" x14ac:dyDescent="0.25">
      <c r="B748" t="str">
        <f t="shared" si="23"/>
        <v>_</v>
      </c>
      <c r="I748" t="b">
        <f t="shared" si="24"/>
        <v>1</v>
      </c>
    </row>
    <row r="749" spans="2:9" x14ac:dyDescent="0.25">
      <c r="B749" t="str">
        <f t="shared" si="23"/>
        <v>_</v>
      </c>
      <c r="I749" t="b">
        <f t="shared" si="24"/>
        <v>1</v>
      </c>
    </row>
    <row r="750" spans="2:9" x14ac:dyDescent="0.25">
      <c r="B750" t="str">
        <f t="shared" si="23"/>
        <v>_</v>
      </c>
      <c r="I750" t="b">
        <f t="shared" si="24"/>
        <v>1</v>
      </c>
    </row>
    <row r="751" spans="2:9" x14ac:dyDescent="0.25">
      <c r="B751" t="str">
        <f t="shared" si="23"/>
        <v>_</v>
      </c>
      <c r="I751" t="b">
        <f t="shared" si="24"/>
        <v>1</v>
      </c>
    </row>
    <row r="752" spans="2:9" x14ac:dyDescent="0.25">
      <c r="B752" t="str">
        <f t="shared" si="23"/>
        <v>_</v>
      </c>
      <c r="I752" t="b">
        <f t="shared" si="24"/>
        <v>1</v>
      </c>
    </row>
    <row r="753" spans="2:9" x14ac:dyDescent="0.25">
      <c r="B753" t="str">
        <f t="shared" si="23"/>
        <v>_</v>
      </c>
      <c r="I753" t="b">
        <f t="shared" si="24"/>
        <v>1</v>
      </c>
    </row>
    <row r="754" spans="2:9" x14ac:dyDescent="0.25">
      <c r="B754" t="str">
        <f t="shared" si="23"/>
        <v>_</v>
      </c>
      <c r="I754" t="b">
        <f t="shared" si="24"/>
        <v>1</v>
      </c>
    </row>
    <row r="755" spans="2:9" x14ac:dyDescent="0.25">
      <c r="B755" t="str">
        <f t="shared" si="23"/>
        <v>_</v>
      </c>
      <c r="I755" t="b">
        <f t="shared" si="24"/>
        <v>1</v>
      </c>
    </row>
    <row r="756" spans="2:9" x14ac:dyDescent="0.25">
      <c r="B756" t="str">
        <f t="shared" si="23"/>
        <v>_</v>
      </c>
      <c r="I756" t="b">
        <f t="shared" si="24"/>
        <v>1</v>
      </c>
    </row>
    <row r="757" spans="2:9" x14ac:dyDescent="0.25">
      <c r="B757" t="str">
        <f t="shared" si="23"/>
        <v>_</v>
      </c>
      <c r="I757" t="b">
        <f t="shared" si="24"/>
        <v>1</v>
      </c>
    </row>
    <row r="758" spans="2:9" x14ac:dyDescent="0.25">
      <c r="B758" t="str">
        <f t="shared" si="23"/>
        <v>_</v>
      </c>
      <c r="I758" t="b">
        <f t="shared" si="24"/>
        <v>1</v>
      </c>
    </row>
    <row r="759" spans="2:9" x14ac:dyDescent="0.25">
      <c r="B759" t="str">
        <f t="shared" si="23"/>
        <v>_</v>
      </c>
      <c r="I759" t="b">
        <f t="shared" si="24"/>
        <v>1</v>
      </c>
    </row>
    <row r="760" spans="2:9" x14ac:dyDescent="0.25">
      <c r="B760" t="str">
        <f t="shared" si="23"/>
        <v>_</v>
      </c>
      <c r="I760" t="b">
        <f t="shared" si="24"/>
        <v>1</v>
      </c>
    </row>
    <row r="761" spans="2:9" x14ac:dyDescent="0.25">
      <c r="B761" t="str">
        <f t="shared" si="23"/>
        <v>_</v>
      </c>
      <c r="I761" t="b">
        <f t="shared" si="24"/>
        <v>1</v>
      </c>
    </row>
    <row r="762" spans="2:9" x14ac:dyDescent="0.25">
      <c r="B762" t="str">
        <f t="shared" si="23"/>
        <v>_</v>
      </c>
      <c r="I762" t="b">
        <f t="shared" si="24"/>
        <v>1</v>
      </c>
    </row>
    <row r="763" spans="2:9" x14ac:dyDescent="0.25">
      <c r="B763" t="str">
        <f t="shared" si="23"/>
        <v>_</v>
      </c>
      <c r="I763" t="b">
        <f t="shared" si="24"/>
        <v>1</v>
      </c>
    </row>
    <row r="764" spans="2:9" x14ac:dyDescent="0.25">
      <c r="B764" t="str">
        <f t="shared" si="23"/>
        <v>_</v>
      </c>
      <c r="I764" t="b">
        <f t="shared" si="24"/>
        <v>1</v>
      </c>
    </row>
    <row r="765" spans="2:9" x14ac:dyDescent="0.25">
      <c r="B765" t="str">
        <f t="shared" si="23"/>
        <v>_</v>
      </c>
      <c r="I765" t="b">
        <f t="shared" si="24"/>
        <v>1</v>
      </c>
    </row>
    <row r="766" spans="2:9" x14ac:dyDescent="0.25">
      <c r="B766" t="str">
        <f t="shared" si="23"/>
        <v>_</v>
      </c>
      <c r="I766" t="b">
        <f t="shared" si="24"/>
        <v>1</v>
      </c>
    </row>
    <row r="767" spans="2:9" x14ac:dyDescent="0.25">
      <c r="B767" t="str">
        <f t="shared" si="23"/>
        <v>_</v>
      </c>
      <c r="I767" t="b">
        <f t="shared" si="24"/>
        <v>1</v>
      </c>
    </row>
    <row r="768" spans="2:9" x14ac:dyDescent="0.25">
      <c r="B768" t="str">
        <f t="shared" si="23"/>
        <v>_</v>
      </c>
      <c r="I768" t="b">
        <f t="shared" si="24"/>
        <v>1</v>
      </c>
    </row>
    <row r="769" spans="2:9" x14ac:dyDescent="0.25">
      <c r="B769" t="str">
        <f t="shared" si="23"/>
        <v>_</v>
      </c>
      <c r="I769" t="b">
        <f t="shared" si="24"/>
        <v>1</v>
      </c>
    </row>
    <row r="770" spans="2:9" x14ac:dyDescent="0.25">
      <c r="B770" t="str">
        <f t="shared" si="23"/>
        <v>_</v>
      </c>
      <c r="I770" t="b">
        <f t="shared" si="24"/>
        <v>1</v>
      </c>
    </row>
    <row r="771" spans="2:9" x14ac:dyDescent="0.25">
      <c r="B771" t="str">
        <f t="shared" ref="B771:B834" si="25">C771&amp;"_"&amp;H771</f>
        <v>_</v>
      </c>
      <c r="I771" t="b">
        <f t="shared" ref="I771:I834" si="26">ISBLANK(G771)</f>
        <v>1</v>
      </c>
    </row>
    <row r="772" spans="2:9" x14ac:dyDescent="0.25">
      <c r="B772" t="str">
        <f t="shared" si="25"/>
        <v>_</v>
      </c>
      <c r="I772" t="b">
        <f t="shared" si="26"/>
        <v>1</v>
      </c>
    </row>
    <row r="773" spans="2:9" x14ac:dyDescent="0.25">
      <c r="B773" t="str">
        <f t="shared" si="25"/>
        <v>_</v>
      </c>
      <c r="I773" t="b">
        <f t="shared" si="26"/>
        <v>1</v>
      </c>
    </row>
    <row r="774" spans="2:9" x14ac:dyDescent="0.25">
      <c r="B774" t="str">
        <f t="shared" si="25"/>
        <v>_</v>
      </c>
      <c r="I774" t="b">
        <f t="shared" si="26"/>
        <v>1</v>
      </c>
    </row>
    <row r="775" spans="2:9" x14ac:dyDescent="0.25">
      <c r="B775" t="str">
        <f t="shared" si="25"/>
        <v>_</v>
      </c>
      <c r="I775" t="b">
        <f t="shared" si="26"/>
        <v>1</v>
      </c>
    </row>
    <row r="776" spans="2:9" x14ac:dyDescent="0.25">
      <c r="B776" t="str">
        <f t="shared" si="25"/>
        <v>_</v>
      </c>
      <c r="I776" t="b">
        <f t="shared" si="26"/>
        <v>1</v>
      </c>
    </row>
    <row r="777" spans="2:9" x14ac:dyDescent="0.25">
      <c r="B777" t="str">
        <f t="shared" si="25"/>
        <v>_</v>
      </c>
      <c r="I777" t="b">
        <f t="shared" si="26"/>
        <v>1</v>
      </c>
    </row>
    <row r="778" spans="2:9" x14ac:dyDescent="0.25">
      <c r="B778" t="str">
        <f t="shared" si="25"/>
        <v>_</v>
      </c>
      <c r="I778" t="b">
        <f t="shared" si="26"/>
        <v>1</v>
      </c>
    </row>
    <row r="779" spans="2:9" x14ac:dyDescent="0.25">
      <c r="B779" t="str">
        <f t="shared" si="25"/>
        <v>_</v>
      </c>
      <c r="I779" t="b">
        <f t="shared" si="26"/>
        <v>1</v>
      </c>
    </row>
    <row r="780" spans="2:9" x14ac:dyDescent="0.25">
      <c r="B780" t="str">
        <f t="shared" si="25"/>
        <v>_</v>
      </c>
      <c r="I780" t="b">
        <f t="shared" si="26"/>
        <v>1</v>
      </c>
    </row>
    <row r="781" spans="2:9" x14ac:dyDescent="0.25">
      <c r="B781" t="str">
        <f t="shared" si="25"/>
        <v>_</v>
      </c>
      <c r="I781" t="b">
        <f t="shared" si="26"/>
        <v>1</v>
      </c>
    </row>
    <row r="782" spans="2:9" x14ac:dyDescent="0.25">
      <c r="B782" t="str">
        <f t="shared" si="25"/>
        <v>_</v>
      </c>
      <c r="I782" t="b">
        <f t="shared" si="26"/>
        <v>1</v>
      </c>
    </row>
    <row r="783" spans="2:9" x14ac:dyDescent="0.25">
      <c r="B783" t="str">
        <f t="shared" si="25"/>
        <v>_</v>
      </c>
      <c r="I783" t="b">
        <f t="shared" si="26"/>
        <v>1</v>
      </c>
    </row>
    <row r="784" spans="2:9" x14ac:dyDescent="0.25">
      <c r="B784" t="str">
        <f t="shared" si="25"/>
        <v>_</v>
      </c>
      <c r="I784" t="b">
        <f t="shared" si="26"/>
        <v>1</v>
      </c>
    </row>
    <row r="785" spans="2:9" x14ac:dyDescent="0.25">
      <c r="B785" t="str">
        <f t="shared" si="25"/>
        <v>_</v>
      </c>
      <c r="I785" t="b">
        <f t="shared" si="26"/>
        <v>1</v>
      </c>
    </row>
    <row r="786" spans="2:9" x14ac:dyDescent="0.25">
      <c r="B786" t="str">
        <f t="shared" si="25"/>
        <v>_</v>
      </c>
      <c r="I786" t="b">
        <f t="shared" si="26"/>
        <v>1</v>
      </c>
    </row>
    <row r="787" spans="2:9" x14ac:dyDescent="0.25">
      <c r="B787" t="str">
        <f t="shared" si="25"/>
        <v>_</v>
      </c>
      <c r="I787" t="b">
        <f t="shared" si="26"/>
        <v>1</v>
      </c>
    </row>
    <row r="788" spans="2:9" x14ac:dyDescent="0.25">
      <c r="B788" t="str">
        <f t="shared" si="25"/>
        <v>_</v>
      </c>
      <c r="I788" t="b">
        <f t="shared" si="26"/>
        <v>1</v>
      </c>
    </row>
    <row r="789" spans="2:9" x14ac:dyDescent="0.25">
      <c r="B789" t="str">
        <f t="shared" si="25"/>
        <v>_</v>
      </c>
      <c r="I789" t="b">
        <f t="shared" si="26"/>
        <v>1</v>
      </c>
    </row>
    <row r="790" spans="2:9" x14ac:dyDescent="0.25">
      <c r="B790" t="str">
        <f t="shared" si="25"/>
        <v>_</v>
      </c>
      <c r="I790" t="b">
        <f t="shared" si="26"/>
        <v>1</v>
      </c>
    </row>
    <row r="791" spans="2:9" x14ac:dyDescent="0.25">
      <c r="B791" t="str">
        <f t="shared" si="25"/>
        <v>_</v>
      </c>
      <c r="I791" t="b">
        <f t="shared" si="26"/>
        <v>1</v>
      </c>
    </row>
    <row r="792" spans="2:9" x14ac:dyDescent="0.25">
      <c r="B792" t="str">
        <f t="shared" si="25"/>
        <v>_</v>
      </c>
      <c r="I792" t="b">
        <f t="shared" si="26"/>
        <v>1</v>
      </c>
    </row>
    <row r="793" spans="2:9" x14ac:dyDescent="0.25">
      <c r="B793" t="str">
        <f t="shared" si="25"/>
        <v>_</v>
      </c>
      <c r="I793" t="b">
        <f t="shared" si="26"/>
        <v>1</v>
      </c>
    </row>
    <row r="794" spans="2:9" x14ac:dyDescent="0.25">
      <c r="B794" t="str">
        <f t="shared" si="25"/>
        <v>_</v>
      </c>
      <c r="I794" t="b">
        <f t="shared" si="26"/>
        <v>1</v>
      </c>
    </row>
    <row r="795" spans="2:9" x14ac:dyDescent="0.25">
      <c r="B795" t="str">
        <f t="shared" si="25"/>
        <v>_</v>
      </c>
      <c r="I795" t="b">
        <f t="shared" si="26"/>
        <v>1</v>
      </c>
    </row>
    <row r="796" spans="2:9" x14ac:dyDescent="0.25">
      <c r="B796" t="str">
        <f t="shared" si="25"/>
        <v>_</v>
      </c>
      <c r="I796" t="b">
        <f t="shared" si="26"/>
        <v>1</v>
      </c>
    </row>
    <row r="797" spans="2:9" x14ac:dyDescent="0.25">
      <c r="B797" t="str">
        <f t="shared" si="25"/>
        <v>_</v>
      </c>
      <c r="I797" t="b">
        <f t="shared" si="26"/>
        <v>1</v>
      </c>
    </row>
    <row r="798" spans="2:9" x14ac:dyDescent="0.25">
      <c r="B798" t="str">
        <f t="shared" si="25"/>
        <v>_</v>
      </c>
      <c r="I798" t="b">
        <f t="shared" si="26"/>
        <v>1</v>
      </c>
    </row>
    <row r="799" spans="2:9" x14ac:dyDescent="0.25">
      <c r="B799" t="str">
        <f t="shared" si="25"/>
        <v>_</v>
      </c>
      <c r="I799" t="b">
        <f t="shared" si="26"/>
        <v>1</v>
      </c>
    </row>
    <row r="800" spans="2:9" x14ac:dyDescent="0.25">
      <c r="B800" t="str">
        <f t="shared" si="25"/>
        <v>_</v>
      </c>
      <c r="I800" t="b">
        <f t="shared" si="26"/>
        <v>1</v>
      </c>
    </row>
    <row r="801" spans="2:9" x14ac:dyDescent="0.25">
      <c r="B801" t="str">
        <f t="shared" si="25"/>
        <v>_</v>
      </c>
      <c r="I801" t="b">
        <f t="shared" si="26"/>
        <v>1</v>
      </c>
    </row>
    <row r="802" spans="2:9" x14ac:dyDescent="0.25">
      <c r="B802" t="str">
        <f t="shared" si="25"/>
        <v>_</v>
      </c>
      <c r="I802" t="b">
        <f t="shared" si="26"/>
        <v>1</v>
      </c>
    </row>
    <row r="803" spans="2:9" x14ac:dyDescent="0.25">
      <c r="B803" t="str">
        <f t="shared" si="25"/>
        <v>_</v>
      </c>
      <c r="I803" t="b">
        <f t="shared" si="26"/>
        <v>1</v>
      </c>
    </row>
    <row r="804" spans="2:9" x14ac:dyDescent="0.25">
      <c r="B804" t="str">
        <f t="shared" si="25"/>
        <v>_</v>
      </c>
      <c r="I804" t="b">
        <f t="shared" si="26"/>
        <v>1</v>
      </c>
    </row>
    <row r="805" spans="2:9" x14ac:dyDescent="0.25">
      <c r="B805" t="str">
        <f t="shared" si="25"/>
        <v>_</v>
      </c>
      <c r="I805" t="b">
        <f t="shared" si="26"/>
        <v>1</v>
      </c>
    </row>
    <row r="806" spans="2:9" x14ac:dyDescent="0.25">
      <c r="B806" t="str">
        <f t="shared" si="25"/>
        <v>_</v>
      </c>
      <c r="I806" t="b">
        <f t="shared" si="26"/>
        <v>1</v>
      </c>
    </row>
    <row r="807" spans="2:9" x14ac:dyDescent="0.25">
      <c r="B807" t="str">
        <f t="shared" si="25"/>
        <v>_</v>
      </c>
      <c r="I807" t="b">
        <f t="shared" si="26"/>
        <v>1</v>
      </c>
    </row>
    <row r="808" spans="2:9" x14ac:dyDescent="0.25">
      <c r="B808" t="str">
        <f t="shared" si="25"/>
        <v>_</v>
      </c>
      <c r="I808" t="b">
        <f t="shared" si="26"/>
        <v>1</v>
      </c>
    </row>
    <row r="809" spans="2:9" x14ac:dyDescent="0.25">
      <c r="B809" t="str">
        <f t="shared" si="25"/>
        <v>_</v>
      </c>
      <c r="I809" t="b">
        <f t="shared" si="26"/>
        <v>1</v>
      </c>
    </row>
    <row r="810" spans="2:9" x14ac:dyDescent="0.25">
      <c r="B810" t="str">
        <f t="shared" si="25"/>
        <v>_</v>
      </c>
      <c r="I810" t="b">
        <f t="shared" si="26"/>
        <v>1</v>
      </c>
    </row>
    <row r="811" spans="2:9" x14ac:dyDescent="0.25">
      <c r="B811" t="str">
        <f t="shared" si="25"/>
        <v>_</v>
      </c>
      <c r="I811" t="b">
        <f t="shared" si="26"/>
        <v>1</v>
      </c>
    </row>
    <row r="812" spans="2:9" x14ac:dyDescent="0.25">
      <c r="B812" t="str">
        <f t="shared" si="25"/>
        <v>_</v>
      </c>
      <c r="I812" t="b">
        <f t="shared" si="26"/>
        <v>1</v>
      </c>
    </row>
    <row r="813" spans="2:9" x14ac:dyDescent="0.25">
      <c r="B813" t="str">
        <f t="shared" si="25"/>
        <v>_</v>
      </c>
      <c r="I813" t="b">
        <f t="shared" si="26"/>
        <v>1</v>
      </c>
    </row>
    <row r="814" spans="2:9" x14ac:dyDescent="0.25">
      <c r="B814" t="str">
        <f t="shared" si="25"/>
        <v>_</v>
      </c>
      <c r="I814" t="b">
        <f t="shared" si="26"/>
        <v>1</v>
      </c>
    </row>
    <row r="815" spans="2:9" x14ac:dyDescent="0.25">
      <c r="B815" t="str">
        <f t="shared" si="25"/>
        <v>_</v>
      </c>
      <c r="I815" t="b">
        <f t="shared" si="26"/>
        <v>1</v>
      </c>
    </row>
    <row r="816" spans="2:9" x14ac:dyDescent="0.25">
      <c r="B816" t="str">
        <f t="shared" si="25"/>
        <v>_</v>
      </c>
      <c r="I816" t="b">
        <f t="shared" si="26"/>
        <v>1</v>
      </c>
    </row>
    <row r="817" spans="2:9" x14ac:dyDescent="0.25">
      <c r="B817" t="str">
        <f t="shared" si="25"/>
        <v>_</v>
      </c>
      <c r="I817" t="b">
        <f t="shared" si="26"/>
        <v>1</v>
      </c>
    </row>
    <row r="818" spans="2:9" x14ac:dyDescent="0.25">
      <c r="B818" t="str">
        <f t="shared" si="25"/>
        <v>_</v>
      </c>
      <c r="I818" t="b">
        <f t="shared" si="26"/>
        <v>1</v>
      </c>
    </row>
    <row r="819" spans="2:9" x14ac:dyDescent="0.25">
      <c r="B819" t="str">
        <f t="shared" si="25"/>
        <v>_</v>
      </c>
      <c r="I819" t="b">
        <f t="shared" si="26"/>
        <v>1</v>
      </c>
    </row>
    <row r="820" spans="2:9" x14ac:dyDescent="0.25">
      <c r="B820" t="str">
        <f t="shared" si="25"/>
        <v>_</v>
      </c>
      <c r="I820" t="b">
        <f t="shared" si="26"/>
        <v>1</v>
      </c>
    </row>
    <row r="821" spans="2:9" x14ac:dyDescent="0.25">
      <c r="B821" t="str">
        <f t="shared" si="25"/>
        <v>_</v>
      </c>
      <c r="I821" t="b">
        <f t="shared" si="26"/>
        <v>1</v>
      </c>
    </row>
    <row r="822" spans="2:9" x14ac:dyDescent="0.25">
      <c r="B822" t="str">
        <f t="shared" si="25"/>
        <v>_</v>
      </c>
      <c r="I822" t="b">
        <f t="shared" si="26"/>
        <v>1</v>
      </c>
    </row>
    <row r="823" spans="2:9" x14ac:dyDescent="0.25">
      <c r="B823" t="str">
        <f t="shared" si="25"/>
        <v>_</v>
      </c>
      <c r="I823" t="b">
        <f t="shared" si="26"/>
        <v>1</v>
      </c>
    </row>
    <row r="824" spans="2:9" x14ac:dyDescent="0.25">
      <c r="B824" t="str">
        <f t="shared" si="25"/>
        <v>_</v>
      </c>
      <c r="I824" t="b">
        <f t="shared" si="26"/>
        <v>1</v>
      </c>
    </row>
    <row r="825" spans="2:9" x14ac:dyDescent="0.25">
      <c r="B825" t="str">
        <f t="shared" si="25"/>
        <v>_</v>
      </c>
      <c r="I825" t="b">
        <f t="shared" si="26"/>
        <v>1</v>
      </c>
    </row>
    <row r="826" spans="2:9" x14ac:dyDescent="0.25">
      <c r="B826" t="str">
        <f t="shared" si="25"/>
        <v>_</v>
      </c>
      <c r="I826" t="b">
        <f t="shared" si="26"/>
        <v>1</v>
      </c>
    </row>
    <row r="827" spans="2:9" x14ac:dyDescent="0.25">
      <c r="B827" t="str">
        <f t="shared" si="25"/>
        <v>_</v>
      </c>
      <c r="I827" t="b">
        <f t="shared" si="26"/>
        <v>1</v>
      </c>
    </row>
    <row r="828" spans="2:9" x14ac:dyDescent="0.25">
      <c r="B828" t="str">
        <f t="shared" si="25"/>
        <v>_</v>
      </c>
      <c r="I828" t="b">
        <f t="shared" si="26"/>
        <v>1</v>
      </c>
    </row>
    <row r="829" spans="2:9" x14ac:dyDescent="0.25">
      <c r="B829" t="str">
        <f t="shared" si="25"/>
        <v>_</v>
      </c>
      <c r="I829" t="b">
        <f t="shared" si="26"/>
        <v>1</v>
      </c>
    </row>
    <row r="830" spans="2:9" x14ac:dyDescent="0.25">
      <c r="B830" t="str">
        <f t="shared" si="25"/>
        <v>_</v>
      </c>
      <c r="I830" t="b">
        <f t="shared" si="26"/>
        <v>1</v>
      </c>
    </row>
    <row r="831" spans="2:9" x14ac:dyDescent="0.25">
      <c r="B831" t="str">
        <f t="shared" si="25"/>
        <v>_</v>
      </c>
      <c r="I831" t="b">
        <f t="shared" si="26"/>
        <v>1</v>
      </c>
    </row>
    <row r="832" spans="2:9" x14ac:dyDescent="0.25">
      <c r="B832" t="str">
        <f t="shared" si="25"/>
        <v>_</v>
      </c>
      <c r="I832" t="b">
        <f t="shared" si="26"/>
        <v>1</v>
      </c>
    </row>
    <row r="833" spans="2:9" x14ac:dyDescent="0.25">
      <c r="B833" t="str">
        <f t="shared" si="25"/>
        <v>_</v>
      </c>
      <c r="I833" t="b">
        <f t="shared" si="26"/>
        <v>1</v>
      </c>
    </row>
    <row r="834" spans="2:9" x14ac:dyDescent="0.25">
      <c r="B834" t="str">
        <f t="shared" si="25"/>
        <v>_</v>
      </c>
      <c r="I834" t="b">
        <f t="shared" si="26"/>
        <v>1</v>
      </c>
    </row>
    <row r="835" spans="2:9" x14ac:dyDescent="0.25">
      <c r="B835" t="str">
        <f t="shared" ref="B835:B898" si="27">C835&amp;"_"&amp;H835</f>
        <v>_</v>
      </c>
      <c r="I835" t="b">
        <f t="shared" ref="I835:I898" si="28">ISBLANK(G835)</f>
        <v>1</v>
      </c>
    </row>
    <row r="836" spans="2:9" x14ac:dyDescent="0.25">
      <c r="B836" t="str">
        <f t="shared" si="27"/>
        <v>_</v>
      </c>
      <c r="I836" t="b">
        <f t="shared" si="28"/>
        <v>1</v>
      </c>
    </row>
    <row r="837" spans="2:9" x14ac:dyDescent="0.25">
      <c r="B837" t="str">
        <f t="shared" si="27"/>
        <v>_</v>
      </c>
      <c r="I837" t="b">
        <f t="shared" si="28"/>
        <v>1</v>
      </c>
    </row>
    <row r="838" spans="2:9" x14ac:dyDescent="0.25">
      <c r="B838" t="str">
        <f t="shared" si="27"/>
        <v>_</v>
      </c>
      <c r="I838" t="b">
        <f t="shared" si="28"/>
        <v>1</v>
      </c>
    </row>
    <row r="839" spans="2:9" x14ac:dyDescent="0.25">
      <c r="B839" t="str">
        <f t="shared" si="27"/>
        <v>_</v>
      </c>
      <c r="I839" t="b">
        <f t="shared" si="28"/>
        <v>1</v>
      </c>
    </row>
    <row r="840" spans="2:9" x14ac:dyDescent="0.25">
      <c r="B840" t="str">
        <f t="shared" si="27"/>
        <v>_</v>
      </c>
      <c r="I840" t="b">
        <f t="shared" si="28"/>
        <v>1</v>
      </c>
    </row>
    <row r="841" spans="2:9" x14ac:dyDescent="0.25">
      <c r="B841" t="str">
        <f t="shared" si="27"/>
        <v>_</v>
      </c>
      <c r="I841" t="b">
        <f t="shared" si="28"/>
        <v>1</v>
      </c>
    </row>
    <row r="842" spans="2:9" x14ac:dyDescent="0.25">
      <c r="B842" t="str">
        <f t="shared" si="27"/>
        <v>_</v>
      </c>
      <c r="I842" t="b">
        <f t="shared" si="28"/>
        <v>1</v>
      </c>
    </row>
    <row r="843" spans="2:9" x14ac:dyDescent="0.25">
      <c r="B843" t="str">
        <f t="shared" si="27"/>
        <v>_</v>
      </c>
      <c r="I843" t="b">
        <f t="shared" si="28"/>
        <v>1</v>
      </c>
    </row>
    <row r="844" spans="2:9" x14ac:dyDescent="0.25">
      <c r="B844" t="str">
        <f t="shared" si="27"/>
        <v>_</v>
      </c>
      <c r="I844" t="b">
        <f t="shared" si="28"/>
        <v>1</v>
      </c>
    </row>
    <row r="845" spans="2:9" x14ac:dyDescent="0.25">
      <c r="B845" t="str">
        <f t="shared" si="27"/>
        <v>_</v>
      </c>
      <c r="I845" t="b">
        <f t="shared" si="28"/>
        <v>1</v>
      </c>
    </row>
    <row r="846" spans="2:9" x14ac:dyDescent="0.25">
      <c r="B846" t="str">
        <f t="shared" si="27"/>
        <v>_</v>
      </c>
      <c r="I846" t="b">
        <f t="shared" si="28"/>
        <v>1</v>
      </c>
    </row>
    <row r="847" spans="2:9" x14ac:dyDescent="0.25">
      <c r="B847" t="str">
        <f t="shared" si="27"/>
        <v>_</v>
      </c>
      <c r="I847" t="b">
        <f t="shared" si="28"/>
        <v>1</v>
      </c>
    </row>
    <row r="848" spans="2:9" x14ac:dyDescent="0.25">
      <c r="B848" t="str">
        <f t="shared" si="27"/>
        <v>_</v>
      </c>
      <c r="I848" t="b">
        <f t="shared" si="28"/>
        <v>1</v>
      </c>
    </row>
    <row r="849" spans="2:9" x14ac:dyDescent="0.25">
      <c r="B849" t="str">
        <f t="shared" si="27"/>
        <v>_</v>
      </c>
      <c r="I849" t="b">
        <f t="shared" si="28"/>
        <v>1</v>
      </c>
    </row>
    <row r="850" spans="2:9" x14ac:dyDescent="0.25">
      <c r="B850" t="str">
        <f t="shared" si="27"/>
        <v>_</v>
      </c>
      <c r="I850" t="b">
        <f t="shared" si="28"/>
        <v>1</v>
      </c>
    </row>
    <row r="851" spans="2:9" x14ac:dyDescent="0.25">
      <c r="B851" t="str">
        <f t="shared" si="27"/>
        <v>_</v>
      </c>
      <c r="I851" t="b">
        <f t="shared" si="28"/>
        <v>1</v>
      </c>
    </row>
    <row r="852" spans="2:9" x14ac:dyDescent="0.25">
      <c r="B852" t="str">
        <f t="shared" si="27"/>
        <v>_</v>
      </c>
      <c r="I852" t="b">
        <f t="shared" si="28"/>
        <v>1</v>
      </c>
    </row>
    <row r="853" spans="2:9" x14ac:dyDescent="0.25">
      <c r="B853" t="str">
        <f t="shared" si="27"/>
        <v>_</v>
      </c>
      <c r="I853" t="b">
        <f t="shared" si="28"/>
        <v>1</v>
      </c>
    </row>
    <row r="854" spans="2:9" x14ac:dyDescent="0.25">
      <c r="B854" t="str">
        <f t="shared" si="27"/>
        <v>_</v>
      </c>
      <c r="I854" t="b">
        <f t="shared" si="28"/>
        <v>1</v>
      </c>
    </row>
    <row r="855" spans="2:9" x14ac:dyDescent="0.25">
      <c r="B855" t="str">
        <f t="shared" si="27"/>
        <v>_</v>
      </c>
      <c r="I855" t="b">
        <f t="shared" si="28"/>
        <v>1</v>
      </c>
    </row>
    <row r="856" spans="2:9" x14ac:dyDescent="0.25">
      <c r="B856" t="str">
        <f t="shared" si="27"/>
        <v>_</v>
      </c>
      <c r="I856" t="b">
        <f t="shared" si="28"/>
        <v>1</v>
      </c>
    </row>
    <row r="857" spans="2:9" x14ac:dyDescent="0.25">
      <c r="B857" t="str">
        <f t="shared" si="27"/>
        <v>_</v>
      </c>
      <c r="I857" t="b">
        <f t="shared" si="28"/>
        <v>1</v>
      </c>
    </row>
    <row r="858" spans="2:9" x14ac:dyDescent="0.25">
      <c r="B858" t="str">
        <f t="shared" si="27"/>
        <v>_</v>
      </c>
      <c r="I858" t="b">
        <f t="shared" si="28"/>
        <v>1</v>
      </c>
    </row>
    <row r="859" spans="2:9" x14ac:dyDescent="0.25">
      <c r="B859" t="str">
        <f t="shared" si="27"/>
        <v>_</v>
      </c>
      <c r="I859" t="b">
        <f t="shared" si="28"/>
        <v>1</v>
      </c>
    </row>
    <row r="860" spans="2:9" x14ac:dyDescent="0.25">
      <c r="B860" t="str">
        <f t="shared" si="27"/>
        <v>_</v>
      </c>
      <c r="I860" t="b">
        <f t="shared" si="28"/>
        <v>1</v>
      </c>
    </row>
    <row r="861" spans="2:9" x14ac:dyDescent="0.25">
      <c r="B861" t="str">
        <f t="shared" si="27"/>
        <v>_</v>
      </c>
      <c r="I861" t="b">
        <f t="shared" si="28"/>
        <v>1</v>
      </c>
    </row>
    <row r="862" spans="2:9" x14ac:dyDescent="0.25">
      <c r="B862" t="str">
        <f t="shared" si="27"/>
        <v>_</v>
      </c>
      <c r="I862" t="b">
        <f t="shared" si="28"/>
        <v>1</v>
      </c>
    </row>
    <row r="863" spans="2:9" x14ac:dyDescent="0.25">
      <c r="B863" t="str">
        <f t="shared" si="27"/>
        <v>_</v>
      </c>
      <c r="I863" t="b">
        <f t="shared" si="28"/>
        <v>1</v>
      </c>
    </row>
    <row r="864" spans="2:9" x14ac:dyDescent="0.25">
      <c r="B864" t="str">
        <f t="shared" si="27"/>
        <v>_</v>
      </c>
      <c r="I864" t="b">
        <f t="shared" si="28"/>
        <v>1</v>
      </c>
    </row>
    <row r="865" spans="2:9" x14ac:dyDescent="0.25">
      <c r="B865" t="str">
        <f t="shared" si="27"/>
        <v>_</v>
      </c>
      <c r="I865" t="b">
        <f t="shared" si="28"/>
        <v>1</v>
      </c>
    </row>
    <row r="866" spans="2:9" x14ac:dyDescent="0.25">
      <c r="B866" t="str">
        <f t="shared" si="27"/>
        <v>_</v>
      </c>
      <c r="I866" t="b">
        <f t="shared" si="28"/>
        <v>1</v>
      </c>
    </row>
    <row r="867" spans="2:9" x14ac:dyDescent="0.25">
      <c r="B867" t="str">
        <f t="shared" si="27"/>
        <v>_</v>
      </c>
      <c r="I867" t="b">
        <f t="shared" si="28"/>
        <v>1</v>
      </c>
    </row>
    <row r="868" spans="2:9" x14ac:dyDescent="0.25">
      <c r="B868" t="str">
        <f t="shared" si="27"/>
        <v>_</v>
      </c>
      <c r="I868" t="b">
        <f t="shared" si="28"/>
        <v>1</v>
      </c>
    </row>
    <row r="869" spans="2:9" x14ac:dyDescent="0.25">
      <c r="B869" t="str">
        <f t="shared" si="27"/>
        <v>_</v>
      </c>
      <c r="I869" t="b">
        <f t="shared" si="28"/>
        <v>1</v>
      </c>
    </row>
    <row r="870" spans="2:9" x14ac:dyDescent="0.25">
      <c r="B870" t="str">
        <f t="shared" si="27"/>
        <v>_</v>
      </c>
      <c r="I870" t="b">
        <f t="shared" si="28"/>
        <v>1</v>
      </c>
    </row>
    <row r="871" spans="2:9" x14ac:dyDescent="0.25">
      <c r="B871" t="str">
        <f t="shared" si="27"/>
        <v>_</v>
      </c>
      <c r="I871" t="b">
        <f t="shared" si="28"/>
        <v>1</v>
      </c>
    </row>
    <row r="872" spans="2:9" x14ac:dyDescent="0.25">
      <c r="B872" t="str">
        <f t="shared" si="27"/>
        <v>_</v>
      </c>
      <c r="I872" t="b">
        <f t="shared" si="28"/>
        <v>1</v>
      </c>
    </row>
    <row r="873" spans="2:9" x14ac:dyDescent="0.25">
      <c r="B873" t="str">
        <f t="shared" si="27"/>
        <v>_</v>
      </c>
      <c r="I873" t="b">
        <f t="shared" si="28"/>
        <v>1</v>
      </c>
    </row>
    <row r="874" spans="2:9" x14ac:dyDescent="0.25">
      <c r="B874" t="str">
        <f t="shared" si="27"/>
        <v>_</v>
      </c>
      <c r="I874" t="b">
        <f t="shared" si="28"/>
        <v>1</v>
      </c>
    </row>
    <row r="875" spans="2:9" x14ac:dyDescent="0.25">
      <c r="B875" t="str">
        <f t="shared" si="27"/>
        <v>_</v>
      </c>
      <c r="I875" t="b">
        <f t="shared" si="28"/>
        <v>1</v>
      </c>
    </row>
    <row r="876" spans="2:9" x14ac:dyDescent="0.25">
      <c r="B876" t="str">
        <f t="shared" si="27"/>
        <v>_</v>
      </c>
      <c r="I876" t="b">
        <f t="shared" si="28"/>
        <v>1</v>
      </c>
    </row>
    <row r="877" spans="2:9" x14ac:dyDescent="0.25">
      <c r="B877" t="str">
        <f t="shared" si="27"/>
        <v>_</v>
      </c>
      <c r="I877" t="b">
        <f t="shared" si="28"/>
        <v>1</v>
      </c>
    </row>
    <row r="878" spans="2:9" x14ac:dyDescent="0.25">
      <c r="B878" t="str">
        <f t="shared" si="27"/>
        <v>_</v>
      </c>
      <c r="I878" t="b">
        <f t="shared" si="28"/>
        <v>1</v>
      </c>
    </row>
    <row r="879" spans="2:9" x14ac:dyDescent="0.25">
      <c r="B879" t="str">
        <f t="shared" si="27"/>
        <v>_</v>
      </c>
      <c r="I879" t="b">
        <f t="shared" si="28"/>
        <v>1</v>
      </c>
    </row>
    <row r="880" spans="2:9" x14ac:dyDescent="0.25">
      <c r="B880" t="str">
        <f t="shared" si="27"/>
        <v>_</v>
      </c>
      <c r="I880" t="b">
        <f t="shared" si="28"/>
        <v>1</v>
      </c>
    </row>
    <row r="881" spans="2:9" x14ac:dyDescent="0.25">
      <c r="B881" t="str">
        <f t="shared" si="27"/>
        <v>_</v>
      </c>
      <c r="I881" t="b">
        <f t="shared" si="28"/>
        <v>1</v>
      </c>
    </row>
    <row r="882" spans="2:9" x14ac:dyDescent="0.25">
      <c r="B882" t="str">
        <f t="shared" si="27"/>
        <v>_</v>
      </c>
      <c r="I882" t="b">
        <f t="shared" si="28"/>
        <v>1</v>
      </c>
    </row>
    <row r="883" spans="2:9" x14ac:dyDescent="0.25">
      <c r="B883" t="str">
        <f t="shared" si="27"/>
        <v>_</v>
      </c>
      <c r="I883" t="b">
        <f t="shared" si="28"/>
        <v>1</v>
      </c>
    </row>
    <row r="884" spans="2:9" x14ac:dyDescent="0.25">
      <c r="B884" t="str">
        <f t="shared" si="27"/>
        <v>_</v>
      </c>
      <c r="I884" t="b">
        <f t="shared" si="28"/>
        <v>1</v>
      </c>
    </row>
    <row r="885" spans="2:9" x14ac:dyDescent="0.25">
      <c r="B885" t="str">
        <f t="shared" si="27"/>
        <v>_</v>
      </c>
      <c r="I885" t="b">
        <f t="shared" si="28"/>
        <v>1</v>
      </c>
    </row>
    <row r="886" spans="2:9" x14ac:dyDescent="0.25">
      <c r="B886" t="str">
        <f t="shared" si="27"/>
        <v>_</v>
      </c>
      <c r="I886" t="b">
        <f t="shared" si="28"/>
        <v>1</v>
      </c>
    </row>
    <row r="887" spans="2:9" x14ac:dyDescent="0.25">
      <c r="B887" t="str">
        <f t="shared" si="27"/>
        <v>_</v>
      </c>
      <c r="I887" t="b">
        <f t="shared" si="28"/>
        <v>1</v>
      </c>
    </row>
    <row r="888" spans="2:9" x14ac:dyDescent="0.25">
      <c r="B888" t="str">
        <f t="shared" si="27"/>
        <v>_</v>
      </c>
      <c r="I888" t="b">
        <f t="shared" si="28"/>
        <v>1</v>
      </c>
    </row>
    <row r="889" spans="2:9" x14ac:dyDescent="0.25">
      <c r="B889" t="str">
        <f t="shared" si="27"/>
        <v>_</v>
      </c>
      <c r="I889" t="b">
        <f t="shared" si="28"/>
        <v>1</v>
      </c>
    </row>
    <row r="890" spans="2:9" x14ac:dyDescent="0.25">
      <c r="B890" t="str">
        <f t="shared" si="27"/>
        <v>_</v>
      </c>
      <c r="I890" t="b">
        <f t="shared" si="28"/>
        <v>1</v>
      </c>
    </row>
    <row r="891" spans="2:9" x14ac:dyDescent="0.25">
      <c r="B891" t="str">
        <f t="shared" si="27"/>
        <v>_</v>
      </c>
      <c r="I891" t="b">
        <f t="shared" si="28"/>
        <v>1</v>
      </c>
    </row>
    <row r="892" spans="2:9" x14ac:dyDescent="0.25">
      <c r="B892" t="str">
        <f t="shared" si="27"/>
        <v>_</v>
      </c>
      <c r="I892" t="b">
        <f t="shared" si="28"/>
        <v>1</v>
      </c>
    </row>
    <row r="893" spans="2:9" x14ac:dyDescent="0.25">
      <c r="B893" t="str">
        <f t="shared" si="27"/>
        <v>_</v>
      </c>
      <c r="I893" t="b">
        <f t="shared" si="28"/>
        <v>1</v>
      </c>
    </row>
    <row r="894" spans="2:9" x14ac:dyDescent="0.25">
      <c r="B894" t="str">
        <f t="shared" si="27"/>
        <v>_</v>
      </c>
      <c r="I894" t="b">
        <f t="shared" si="28"/>
        <v>1</v>
      </c>
    </row>
    <row r="895" spans="2:9" x14ac:dyDescent="0.25">
      <c r="B895" t="str">
        <f t="shared" si="27"/>
        <v>_</v>
      </c>
      <c r="I895" t="b">
        <f t="shared" si="28"/>
        <v>1</v>
      </c>
    </row>
    <row r="896" spans="2:9" x14ac:dyDescent="0.25">
      <c r="B896" t="str">
        <f t="shared" si="27"/>
        <v>_</v>
      </c>
      <c r="I896" t="b">
        <f t="shared" si="28"/>
        <v>1</v>
      </c>
    </row>
    <row r="897" spans="2:9" x14ac:dyDescent="0.25">
      <c r="B897" t="str">
        <f t="shared" si="27"/>
        <v>_</v>
      </c>
      <c r="I897" t="b">
        <f t="shared" si="28"/>
        <v>1</v>
      </c>
    </row>
    <row r="898" spans="2:9" x14ac:dyDescent="0.25">
      <c r="B898" t="str">
        <f t="shared" si="27"/>
        <v>_</v>
      </c>
      <c r="I898" t="b">
        <f t="shared" si="28"/>
        <v>1</v>
      </c>
    </row>
    <row r="899" spans="2:9" x14ac:dyDescent="0.25">
      <c r="B899" t="str">
        <f t="shared" ref="B899:B962" si="29">C899&amp;"_"&amp;H899</f>
        <v>_</v>
      </c>
      <c r="I899" t="b">
        <f t="shared" ref="I899:I963" si="30">ISBLANK(G899)</f>
        <v>1</v>
      </c>
    </row>
    <row r="900" spans="2:9" x14ac:dyDescent="0.25">
      <c r="B900" t="str">
        <f t="shared" si="29"/>
        <v>_</v>
      </c>
      <c r="I900" t="b">
        <f t="shared" si="30"/>
        <v>1</v>
      </c>
    </row>
    <row r="901" spans="2:9" x14ac:dyDescent="0.25">
      <c r="B901" t="str">
        <f t="shared" si="29"/>
        <v>_</v>
      </c>
      <c r="I901" t="b">
        <f t="shared" si="30"/>
        <v>1</v>
      </c>
    </row>
    <row r="902" spans="2:9" x14ac:dyDescent="0.25">
      <c r="B902" t="str">
        <f t="shared" si="29"/>
        <v>_</v>
      </c>
      <c r="I902" t="b">
        <f t="shared" si="30"/>
        <v>1</v>
      </c>
    </row>
    <row r="903" spans="2:9" x14ac:dyDescent="0.25">
      <c r="B903" t="str">
        <f t="shared" si="29"/>
        <v>_</v>
      </c>
      <c r="I903" t="b">
        <f t="shared" si="30"/>
        <v>1</v>
      </c>
    </row>
    <row r="904" spans="2:9" x14ac:dyDescent="0.25">
      <c r="B904" t="str">
        <f t="shared" si="29"/>
        <v>_</v>
      </c>
      <c r="I904" t="b">
        <f t="shared" si="30"/>
        <v>1</v>
      </c>
    </row>
    <row r="905" spans="2:9" x14ac:dyDescent="0.25">
      <c r="B905" t="str">
        <f t="shared" si="29"/>
        <v>_</v>
      </c>
      <c r="I905" t="b">
        <f t="shared" si="30"/>
        <v>1</v>
      </c>
    </row>
    <row r="906" spans="2:9" x14ac:dyDescent="0.25">
      <c r="B906" t="str">
        <f t="shared" si="29"/>
        <v>_</v>
      </c>
      <c r="I906" t="b">
        <f t="shared" si="30"/>
        <v>1</v>
      </c>
    </row>
    <row r="907" spans="2:9" x14ac:dyDescent="0.25">
      <c r="B907" t="str">
        <f t="shared" si="29"/>
        <v>_</v>
      </c>
      <c r="I907" t="b">
        <f t="shared" si="30"/>
        <v>1</v>
      </c>
    </row>
    <row r="908" spans="2:9" x14ac:dyDescent="0.25">
      <c r="B908" t="str">
        <f t="shared" si="29"/>
        <v>_</v>
      </c>
      <c r="I908" t="b">
        <f t="shared" si="30"/>
        <v>1</v>
      </c>
    </row>
    <row r="909" spans="2:9" x14ac:dyDescent="0.25">
      <c r="B909" t="str">
        <f t="shared" si="29"/>
        <v>_</v>
      </c>
      <c r="I909" t="b">
        <f t="shared" si="30"/>
        <v>1</v>
      </c>
    </row>
    <row r="910" spans="2:9" x14ac:dyDescent="0.25">
      <c r="B910" t="str">
        <f t="shared" si="29"/>
        <v>_</v>
      </c>
      <c r="I910" t="b">
        <f t="shared" si="30"/>
        <v>1</v>
      </c>
    </row>
    <row r="911" spans="2:9" x14ac:dyDescent="0.25">
      <c r="B911" t="str">
        <f t="shared" si="29"/>
        <v>_</v>
      </c>
      <c r="I911" t="b">
        <f t="shared" si="30"/>
        <v>1</v>
      </c>
    </row>
    <row r="912" spans="2:9" x14ac:dyDescent="0.25">
      <c r="B912" t="str">
        <f t="shared" si="29"/>
        <v>_</v>
      </c>
      <c r="I912" t="b">
        <f t="shared" si="30"/>
        <v>1</v>
      </c>
    </row>
    <row r="913" spans="2:9" x14ac:dyDescent="0.25">
      <c r="B913" t="str">
        <f t="shared" si="29"/>
        <v>_</v>
      </c>
      <c r="I913" t="b">
        <f t="shared" si="30"/>
        <v>1</v>
      </c>
    </row>
    <row r="914" spans="2:9" x14ac:dyDescent="0.25">
      <c r="B914" t="str">
        <f t="shared" si="29"/>
        <v>_</v>
      </c>
      <c r="I914" t="b">
        <f t="shared" si="30"/>
        <v>1</v>
      </c>
    </row>
    <row r="915" spans="2:9" x14ac:dyDescent="0.25">
      <c r="B915" t="str">
        <f t="shared" si="29"/>
        <v>_</v>
      </c>
      <c r="I915" t="b">
        <f t="shared" si="30"/>
        <v>1</v>
      </c>
    </row>
    <row r="916" spans="2:9" x14ac:dyDescent="0.25">
      <c r="B916" t="str">
        <f t="shared" si="29"/>
        <v>_</v>
      </c>
      <c r="I916" t="b">
        <f t="shared" si="30"/>
        <v>1</v>
      </c>
    </row>
    <row r="917" spans="2:9" x14ac:dyDescent="0.25">
      <c r="B917" t="str">
        <f t="shared" si="29"/>
        <v>_</v>
      </c>
      <c r="I917" t="b">
        <f t="shared" si="30"/>
        <v>1</v>
      </c>
    </row>
    <row r="918" spans="2:9" x14ac:dyDescent="0.25">
      <c r="B918" t="str">
        <f t="shared" si="29"/>
        <v>_</v>
      </c>
      <c r="I918" t="b">
        <f t="shared" si="30"/>
        <v>1</v>
      </c>
    </row>
    <row r="919" spans="2:9" x14ac:dyDescent="0.25">
      <c r="B919" t="str">
        <f t="shared" si="29"/>
        <v>_</v>
      </c>
      <c r="I919" t="b">
        <f t="shared" si="30"/>
        <v>1</v>
      </c>
    </row>
    <row r="920" spans="2:9" x14ac:dyDescent="0.25">
      <c r="B920" t="str">
        <f t="shared" si="29"/>
        <v>_</v>
      </c>
      <c r="I920" t="b">
        <f t="shared" si="30"/>
        <v>1</v>
      </c>
    </row>
    <row r="921" spans="2:9" x14ac:dyDescent="0.25">
      <c r="B921" t="str">
        <f t="shared" si="29"/>
        <v>_</v>
      </c>
      <c r="I921" t="b">
        <f t="shared" si="30"/>
        <v>1</v>
      </c>
    </row>
    <row r="922" spans="2:9" x14ac:dyDescent="0.25">
      <c r="B922" t="str">
        <f t="shared" si="29"/>
        <v>_</v>
      </c>
      <c r="I922" t="b">
        <f t="shared" si="30"/>
        <v>1</v>
      </c>
    </row>
    <row r="923" spans="2:9" x14ac:dyDescent="0.25">
      <c r="B923" t="str">
        <f t="shared" si="29"/>
        <v>_</v>
      </c>
      <c r="I923" t="b">
        <f t="shared" si="30"/>
        <v>1</v>
      </c>
    </row>
    <row r="924" spans="2:9" x14ac:dyDescent="0.25">
      <c r="B924" t="str">
        <f t="shared" si="29"/>
        <v>_</v>
      </c>
      <c r="I924" t="b">
        <f t="shared" si="30"/>
        <v>1</v>
      </c>
    </row>
    <row r="925" spans="2:9" x14ac:dyDescent="0.25">
      <c r="B925" t="str">
        <f t="shared" si="29"/>
        <v>_</v>
      </c>
      <c r="I925" t="b">
        <f t="shared" si="30"/>
        <v>1</v>
      </c>
    </row>
    <row r="926" spans="2:9" x14ac:dyDescent="0.25">
      <c r="B926" t="str">
        <f t="shared" si="29"/>
        <v>_</v>
      </c>
      <c r="I926" t="b">
        <f t="shared" si="30"/>
        <v>1</v>
      </c>
    </row>
    <row r="927" spans="2:9" x14ac:dyDescent="0.25">
      <c r="B927" t="str">
        <f t="shared" si="29"/>
        <v>_</v>
      </c>
      <c r="I927" t="b">
        <f t="shared" si="30"/>
        <v>1</v>
      </c>
    </row>
    <row r="928" spans="2:9" x14ac:dyDescent="0.25">
      <c r="B928" t="str">
        <f t="shared" si="29"/>
        <v>_</v>
      </c>
      <c r="I928" t="b">
        <f t="shared" si="30"/>
        <v>1</v>
      </c>
    </row>
    <row r="929" spans="2:9" x14ac:dyDescent="0.25">
      <c r="B929" t="str">
        <f t="shared" si="29"/>
        <v>_</v>
      </c>
      <c r="I929" t="b">
        <f t="shared" si="30"/>
        <v>1</v>
      </c>
    </row>
    <row r="930" spans="2:9" x14ac:dyDescent="0.25">
      <c r="B930" t="str">
        <f t="shared" si="29"/>
        <v>_</v>
      </c>
      <c r="I930" t="b">
        <f t="shared" si="30"/>
        <v>1</v>
      </c>
    </row>
    <row r="931" spans="2:9" x14ac:dyDescent="0.25">
      <c r="B931" t="str">
        <f t="shared" si="29"/>
        <v>_</v>
      </c>
      <c r="I931" t="b">
        <f t="shared" si="30"/>
        <v>1</v>
      </c>
    </row>
    <row r="932" spans="2:9" x14ac:dyDescent="0.25">
      <c r="B932" t="str">
        <f t="shared" si="29"/>
        <v>_</v>
      </c>
      <c r="I932" t="b">
        <f t="shared" si="30"/>
        <v>1</v>
      </c>
    </row>
    <row r="933" spans="2:9" x14ac:dyDescent="0.25">
      <c r="B933" t="str">
        <f t="shared" si="29"/>
        <v>_</v>
      </c>
      <c r="I933" t="b">
        <f t="shared" si="30"/>
        <v>1</v>
      </c>
    </row>
    <row r="934" spans="2:9" x14ac:dyDescent="0.25">
      <c r="B934" t="str">
        <f t="shared" si="29"/>
        <v>_</v>
      </c>
      <c r="I934" t="b">
        <f t="shared" si="30"/>
        <v>1</v>
      </c>
    </row>
    <row r="935" spans="2:9" x14ac:dyDescent="0.25">
      <c r="B935" t="str">
        <f t="shared" si="29"/>
        <v>_</v>
      </c>
      <c r="I935" t="b">
        <f t="shared" si="30"/>
        <v>1</v>
      </c>
    </row>
    <row r="936" spans="2:9" x14ac:dyDescent="0.25">
      <c r="B936" t="str">
        <f t="shared" si="29"/>
        <v>_</v>
      </c>
      <c r="I936" t="b">
        <f t="shared" si="30"/>
        <v>1</v>
      </c>
    </row>
    <row r="937" spans="2:9" x14ac:dyDescent="0.25">
      <c r="B937" t="str">
        <f t="shared" si="29"/>
        <v>_</v>
      </c>
      <c r="I937" t="b">
        <f t="shared" si="30"/>
        <v>1</v>
      </c>
    </row>
    <row r="938" spans="2:9" x14ac:dyDescent="0.25">
      <c r="B938" t="str">
        <f t="shared" si="29"/>
        <v>_</v>
      </c>
      <c r="I938" t="b">
        <f t="shared" si="30"/>
        <v>1</v>
      </c>
    </row>
    <row r="939" spans="2:9" x14ac:dyDescent="0.25">
      <c r="B939" t="str">
        <f t="shared" si="29"/>
        <v>_</v>
      </c>
      <c r="I939" t="b">
        <f t="shared" si="30"/>
        <v>1</v>
      </c>
    </row>
    <row r="940" spans="2:9" x14ac:dyDescent="0.25">
      <c r="B940" t="str">
        <f t="shared" si="29"/>
        <v>_</v>
      </c>
      <c r="I940" t="b">
        <f t="shared" si="30"/>
        <v>1</v>
      </c>
    </row>
    <row r="941" spans="2:9" x14ac:dyDescent="0.25">
      <c r="B941" t="str">
        <f t="shared" si="29"/>
        <v>_</v>
      </c>
      <c r="I941" t="b">
        <f t="shared" si="30"/>
        <v>1</v>
      </c>
    </row>
    <row r="942" spans="2:9" x14ac:dyDescent="0.25">
      <c r="B942" t="str">
        <f t="shared" si="29"/>
        <v>_</v>
      </c>
      <c r="I942" t="b">
        <f t="shared" si="30"/>
        <v>1</v>
      </c>
    </row>
    <row r="943" spans="2:9" x14ac:dyDescent="0.25">
      <c r="B943" t="str">
        <f t="shared" si="29"/>
        <v>_</v>
      </c>
      <c r="I943" t="b">
        <f t="shared" si="30"/>
        <v>1</v>
      </c>
    </row>
    <row r="944" spans="2:9" x14ac:dyDescent="0.25">
      <c r="B944" t="str">
        <f t="shared" si="29"/>
        <v>_</v>
      </c>
      <c r="I944" t="b">
        <f t="shared" si="30"/>
        <v>1</v>
      </c>
    </row>
    <row r="945" spans="2:9" x14ac:dyDescent="0.25">
      <c r="B945" t="str">
        <f t="shared" si="29"/>
        <v>_</v>
      </c>
      <c r="I945" t="b">
        <f t="shared" si="30"/>
        <v>1</v>
      </c>
    </row>
    <row r="946" spans="2:9" x14ac:dyDescent="0.25">
      <c r="B946" t="str">
        <f t="shared" si="29"/>
        <v>_</v>
      </c>
      <c r="I946" t="b">
        <f t="shared" si="30"/>
        <v>1</v>
      </c>
    </row>
    <row r="947" spans="2:9" x14ac:dyDescent="0.25">
      <c r="B947" t="str">
        <f t="shared" si="29"/>
        <v>_</v>
      </c>
      <c r="I947" t="b">
        <f t="shared" si="30"/>
        <v>1</v>
      </c>
    </row>
    <row r="948" spans="2:9" x14ac:dyDescent="0.25">
      <c r="B948" t="str">
        <f t="shared" si="29"/>
        <v>_</v>
      </c>
      <c r="I948" t="b">
        <f t="shared" si="30"/>
        <v>1</v>
      </c>
    </row>
    <row r="949" spans="2:9" x14ac:dyDescent="0.25">
      <c r="B949" t="str">
        <f t="shared" si="29"/>
        <v>_</v>
      </c>
      <c r="I949" t="b">
        <f t="shared" si="30"/>
        <v>1</v>
      </c>
    </row>
    <row r="950" spans="2:9" x14ac:dyDescent="0.25">
      <c r="B950" t="str">
        <f t="shared" si="29"/>
        <v>_</v>
      </c>
      <c r="I950" t="b">
        <f t="shared" si="30"/>
        <v>1</v>
      </c>
    </row>
    <row r="951" spans="2:9" x14ac:dyDescent="0.25">
      <c r="B951" t="str">
        <f t="shared" si="29"/>
        <v>_</v>
      </c>
      <c r="I951" t="b">
        <f t="shared" si="30"/>
        <v>1</v>
      </c>
    </row>
    <row r="952" spans="2:9" x14ac:dyDescent="0.25">
      <c r="B952" t="str">
        <f t="shared" si="29"/>
        <v>_</v>
      </c>
      <c r="I952" t="b">
        <f t="shared" si="30"/>
        <v>1</v>
      </c>
    </row>
    <row r="953" spans="2:9" x14ac:dyDescent="0.25">
      <c r="B953" t="str">
        <f t="shared" si="29"/>
        <v>_</v>
      </c>
      <c r="I953" t="b">
        <f t="shared" si="30"/>
        <v>1</v>
      </c>
    </row>
    <row r="954" spans="2:9" x14ac:dyDescent="0.25">
      <c r="B954" t="str">
        <f t="shared" si="29"/>
        <v>_</v>
      </c>
      <c r="I954" t="b">
        <f t="shared" si="30"/>
        <v>1</v>
      </c>
    </row>
    <row r="955" spans="2:9" x14ac:dyDescent="0.25">
      <c r="B955" t="str">
        <f t="shared" si="29"/>
        <v>_</v>
      </c>
      <c r="I955" t="b">
        <f t="shared" si="30"/>
        <v>1</v>
      </c>
    </row>
    <row r="956" spans="2:9" x14ac:dyDescent="0.25">
      <c r="B956" t="str">
        <f t="shared" si="29"/>
        <v>_</v>
      </c>
      <c r="I956" t="b">
        <f t="shared" si="30"/>
        <v>1</v>
      </c>
    </row>
    <row r="957" spans="2:9" x14ac:dyDescent="0.25">
      <c r="B957" t="str">
        <f t="shared" si="29"/>
        <v>_</v>
      </c>
      <c r="I957" t="b">
        <f t="shared" si="30"/>
        <v>1</v>
      </c>
    </row>
    <row r="958" spans="2:9" x14ac:dyDescent="0.25">
      <c r="B958" t="str">
        <f t="shared" si="29"/>
        <v>_</v>
      </c>
      <c r="I958" t="b">
        <f t="shared" si="30"/>
        <v>1</v>
      </c>
    </row>
    <row r="959" spans="2:9" x14ac:dyDescent="0.25">
      <c r="B959" t="str">
        <f t="shared" si="29"/>
        <v>_</v>
      </c>
      <c r="I959" t="b">
        <f t="shared" si="30"/>
        <v>1</v>
      </c>
    </row>
    <row r="960" spans="2:9" x14ac:dyDescent="0.25">
      <c r="B960" t="str">
        <f t="shared" si="29"/>
        <v>_</v>
      </c>
      <c r="I960" t="b">
        <f t="shared" si="30"/>
        <v>1</v>
      </c>
    </row>
    <row r="961" spans="2:9" x14ac:dyDescent="0.25">
      <c r="B961" t="str">
        <f t="shared" si="29"/>
        <v>_</v>
      </c>
      <c r="I961" t="b">
        <f t="shared" si="30"/>
        <v>1</v>
      </c>
    </row>
    <row r="962" spans="2:9" x14ac:dyDescent="0.25">
      <c r="B962" t="str">
        <f t="shared" si="29"/>
        <v>_</v>
      </c>
      <c r="I962" t="b">
        <f t="shared" si="30"/>
        <v>1</v>
      </c>
    </row>
    <row r="963" spans="2:9" x14ac:dyDescent="0.25">
      <c r="B963" t="str">
        <f t="shared" ref="B963:B1000" si="31">C963&amp;"_"&amp;H963</f>
        <v>_</v>
      </c>
      <c r="I963" t="b">
        <f t="shared" si="30"/>
        <v>1</v>
      </c>
    </row>
    <row r="964" spans="2:9" x14ac:dyDescent="0.25">
      <c r="B964" t="str">
        <f t="shared" si="31"/>
        <v>_</v>
      </c>
      <c r="I964" t="b">
        <f t="shared" ref="I964:I1000" si="32">ISBLANK(G964)</f>
        <v>1</v>
      </c>
    </row>
    <row r="965" spans="2:9" x14ac:dyDescent="0.25">
      <c r="B965" t="str">
        <f t="shared" si="31"/>
        <v>_</v>
      </c>
      <c r="I965" t="b">
        <f t="shared" si="32"/>
        <v>1</v>
      </c>
    </row>
    <row r="966" spans="2:9" x14ac:dyDescent="0.25">
      <c r="B966" t="str">
        <f t="shared" si="31"/>
        <v>_</v>
      </c>
      <c r="I966" t="b">
        <f t="shared" si="32"/>
        <v>1</v>
      </c>
    </row>
    <row r="967" spans="2:9" x14ac:dyDescent="0.25">
      <c r="B967" t="str">
        <f t="shared" si="31"/>
        <v>_</v>
      </c>
      <c r="I967" t="b">
        <f t="shared" si="32"/>
        <v>1</v>
      </c>
    </row>
    <row r="968" spans="2:9" x14ac:dyDescent="0.25">
      <c r="B968" t="str">
        <f t="shared" si="31"/>
        <v>_</v>
      </c>
      <c r="I968" t="b">
        <f t="shared" si="32"/>
        <v>1</v>
      </c>
    </row>
    <row r="969" spans="2:9" x14ac:dyDescent="0.25">
      <c r="B969" t="str">
        <f t="shared" si="31"/>
        <v>_</v>
      </c>
      <c r="I969" t="b">
        <f t="shared" si="32"/>
        <v>1</v>
      </c>
    </row>
    <row r="970" spans="2:9" x14ac:dyDescent="0.25">
      <c r="B970" t="str">
        <f t="shared" si="31"/>
        <v>_</v>
      </c>
      <c r="I970" t="b">
        <f t="shared" si="32"/>
        <v>1</v>
      </c>
    </row>
    <row r="971" spans="2:9" x14ac:dyDescent="0.25">
      <c r="B971" t="str">
        <f t="shared" si="31"/>
        <v>_</v>
      </c>
      <c r="I971" t="b">
        <f t="shared" si="32"/>
        <v>1</v>
      </c>
    </row>
    <row r="972" spans="2:9" x14ac:dyDescent="0.25">
      <c r="B972" t="str">
        <f t="shared" si="31"/>
        <v>_</v>
      </c>
      <c r="I972" t="b">
        <f t="shared" si="32"/>
        <v>1</v>
      </c>
    </row>
    <row r="973" spans="2:9" x14ac:dyDescent="0.25">
      <c r="B973" t="str">
        <f t="shared" si="31"/>
        <v>_</v>
      </c>
      <c r="I973" t="b">
        <f t="shared" si="32"/>
        <v>1</v>
      </c>
    </row>
    <row r="974" spans="2:9" x14ac:dyDescent="0.25">
      <c r="B974" t="str">
        <f t="shared" si="31"/>
        <v>_</v>
      </c>
      <c r="I974" t="b">
        <f t="shared" si="32"/>
        <v>1</v>
      </c>
    </row>
    <row r="975" spans="2:9" x14ac:dyDescent="0.25">
      <c r="B975" t="str">
        <f t="shared" si="31"/>
        <v>_</v>
      </c>
      <c r="I975" t="b">
        <f t="shared" si="32"/>
        <v>1</v>
      </c>
    </row>
    <row r="976" spans="2:9" x14ac:dyDescent="0.25">
      <c r="B976" t="str">
        <f t="shared" si="31"/>
        <v>_</v>
      </c>
      <c r="I976" t="b">
        <f t="shared" si="32"/>
        <v>1</v>
      </c>
    </row>
    <row r="977" spans="2:9" x14ac:dyDescent="0.25">
      <c r="B977" t="str">
        <f t="shared" si="31"/>
        <v>_</v>
      </c>
      <c r="I977" t="b">
        <f t="shared" si="32"/>
        <v>1</v>
      </c>
    </row>
    <row r="978" spans="2:9" x14ac:dyDescent="0.25">
      <c r="B978" t="str">
        <f t="shared" si="31"/>
        <v>_</v>
      </c>
      <c r="I978" t="b">
        <f t="shared" si="32"/>
        <v>1</v>
      </c>
    </row>
    <row r="979" spans="2:9" x14ac:dyDescent="0.25">
      <c r="B979" t="str">
        <f t="shared" si="31"/>
        <v>_</v>
      </c>
      <c r="I979" t="b">
        <f t="shared" si="32"/>
        <v>1</v>
      </c>
    </row>
    <row r="980" spans="2:9" x14ac:dyDescent="0.25">
      <c r="B980" t="str">
        <f t="shared" si="31"/>
        <v>_</v>
      </c>
      <c r="I980" t="b">
        <f t="shared" si="32"/>
        <v>1</v>
      </c>
    </row>
    <row r="981" spans="2:9" x14ac:dyDescent="0.25">
      <c r="B981" t="str">
        <f t="shared" si="31"/>
        <v>_</v>
      </c>
      <c r="I981" t="b">
        <f t="shared" si="32"/>
        <v>1</v>
      </c>
    </row>
    <row r="982" spans="2:9" x14ac:dyDescent="0.25">
      <c r="B982" t="str">
        <f t="shared" si="31"/>
        <v>_</v>
      </c>
      <c r="I982" t="b">
        <f t="shared" si="32"/>
        <v>1</v>
      </c>
    </row>
    <row r="983" spans="2:9" x14ac:dyDescent="0.25">
      <c r="B983" t="str">
        <f t="shared" si="31"/>
        <v>_</v>
      </c>
      <c r="I983" t="b">
        <f t="shared" si="32"/>
        <v>1</v>
      </c>
    </row>
    <row r="984" spans="2:9" x14ac:dyDescent="0.25">
      <c r="B984" t="str">
        <f t="shared" si="31"/>
        <v>_</v>
      </c>
      <c r="I984" t="b">
        <f t="shared" si="32"/>
        <v>1</v>
      </c>
    </row>
    <row r="985" spans="2:9" x14ac:dyDescent="0.25">
      <c r="B985" t="str">
        <f t="shared" si="31"/>
        <v>_</v>
      </c>
      <c r="I985" t="b">
        <f t="shared" si="32"/>
        <v>1</v>
      </c>
    </row>
    <row r="986" spans="2:9" x14ac:dyDescent="0.25">
      <c r="B986" t="str">
        <f t="shared" si="31"/>
        <v>_</v>
      </c>
      <c r="I986" t="b">
        <f t="shared" si="32"/>
        <v>1</v>
      </c>
    </row>
    <row r="987" spans="2:9" x14ac:dyDescent="0.25">
      <c r="B987" t="str">
        <f t="shared" si="31"/>
        <v>_</v>
      </c>
      <c r="I987" t="b">
        <f t="shared" si="32"/>
        <v>1</v>
      </c>
    </row>
    <row r="988" spans="2:9" x14ac:dyDescent="0.25">
      <c r="B988" t="str">
        <f t="shared" si="31"/>
        <v>_</v>
      </c>
      <c r="I988" t="b">
        <f t="shared" si="32"/>
        <v>1</v>
      </c>
    </row>
    <row r="989" spans="2:9" x14ac:dyDescent="0.25">
      <c r="B989" t="str">
        <f t="shared" si="31"/>
        <v>_</v>
      </c>
      <c r="I989" t="b">
        <f t="shared" si="32"/>
        <v>1</v>
      </c>
    </row>
    <row r="990" spans="2:9" x14ac:dyDescent="0.25">
      <c r="B990" t="str">
        <f t="shared" si="31"/>
        <v>_</v>
      </c>
      <c r="I990" t="b">
        <f t="shared" si="32"/>
        <v>1</v>
      </c>
    </row>
    <row r="991" spans="2:9" x14ac:dyDescent="0.25">
      <c r="B991" t="str">
        <f t="shared" si="31"/>
        <v>_</v>
      </c>
      <c r="I991" t="b">
        <f t="shared" si="32"/>
        <v>1</v>
      </c>
    </row>
    <row r="992" spans="2:9" x14ac:dyDescent="0.25">
      <c r="B992" t="str">
        <f t="shared" si="31"/>
        <v>_</v>
      </c>
      <c r="I992" t="b">
        <f t="shared" si="32"/>
        <v>1</v>
      </c>
    </row>
    <row r="993" spans="2:9" x14ac:dyDescent="0.25">
      <c r="B993" t="str">
        <f t="shared" si="31"/>
        <v>_</v>
      </c>
      <c r="I993" t="b">
        <f t="shared" si="32"/>
        <v>1</v>
      </c>
    </row>
    <row r="994" spans="2:9" x14ac:dyDescent="0.25">
      <c r="B994" t="str">
        <f t="shared" si="31"/>
        <v>_</v>
      </c>
      <c r="I994" t="b">
        <f t="shared" si="32"/>
        <v>1</v>
      </c>
    </row>
    <row r="995" spans="2:9" x14ac:dyDescent="0.25">
      <c r="B995" t="str">
        <f t="shared" si="31"/>
        <v>_</v>
      </c>
      <c r="I995" t="b">
        <f t="shared" si="32"/>
        <v>1</v>
      </c>
    </row>
    <row r="996" spans="2:9" x14ac:dyDescent="0.25">
      <c r="B996" t="str">
        <f t="shared" si="31"/>
        <v>_</v>
      </c>
      <c r="I996" t="b">
        <f t="shared" si="32"/>
        <v>1</v>
      </c>
    </row>
    <row r="997" spans="2:9" x14ac:dyDescent="0.25">
      <c r="B997" t="str">
        <f t="shared" si="31"/>
        <v>_</v>
      </c>
      <c r="I997" t="b">
        <f t="shared" si="32"/>
        <v>1</v>
      </c>
    </row>
    <row r="998" spans="2:9" x14ac:dyDescent="0.25">
      <c r="B998" t="str">
        <f t="shared" si="31"/>
        <v>_</v>
      </c>
      <c r="I998" t="b">
        <f t="shared" si="32"/>
        <v>1</v>
      </c>
    </row>
    <row r="999" spans="2:9" x14ac:dyDescent="0.25">
      <c r="B999" t="str">
        <f t="shared" si="31"/>
        <v>_</v>
      </c>
      <c r="I999" t="b">
        <f t="shared" si="32"/>
        <v>1</v>
      </c>
    </row>
    <row r="1000" spans="2:9" x14ac:dyDescent="0.25">
      <c r="B1000" t="str">
        <f t="shared" si="31"/>
        <v>_</v>
      </c>
      <c r="I1000" t="b">
        <f t="shared" si="32"/>
        <v>1</v>
      </c>
    </row>
  </sheetData>
  <phoneticPr fontId="2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Listes!$B$63:$B$83</xm:f>
          </x14:formula1>
          <xm:sqref>H3:H91</xm:sqref>
        </x14:dataValidation>
        <x14:dataValidation type="list" allowBlank="1" showInputMessage="1" showErrorMessage="1" xr:uid="{00000000-0002-0000-0200-000001000000}">
          <x14:formula1>
            <xm:f>Unités!$K$3:$K$68</xm:f>
          </x14:formula1>
          <xm:sqref>D3:D91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R20"/>
  <sheetViews>
    <sheetView workbookViewId="0">
      <selection activeCell="G16" sqref="G16"/>
    </sheetView>
  </sheetViews>
  <sheetFormatPr baseColWidth="10" defaultRowHeight="14.55" x14ac:dyDescent="0.25"/>
  <cols>
    <col min="1" max="1" width="2" customWidth="1"/>
    <col min="3" max="3" width="17.88671875" customWidth="1"/>
    <col min="4" max="5" width="17.5546875" customWidth="1"/>
    <col min="6" max="6" width="5" customWidth="1"/>
  </cols>
  <sheetData>
    <row r="2" spans="2:18" ht="47.2" x14ac:dyDescent="0.25">
      <c r="B2" s="189" t="s">
        <v>72</v>
      </c>
      <c r="C2" s="188" t="s">
        <v>2031</v>
      </c>
      <c r="D2" s="188" t="s">
        <v>132</v>
      </c>
      <c r="E2" s="188" t="s">
        <v>2033</v>
      </c>
      <c r="F2" s="188"/>
      <c r="G2" s="196" t="s">
        <v>1924</v>
      </c>
      <c r="H2" s="196" t="s">
        <v>1925</v>
      </c>
      <c r="I2" s="196" t="s">
        <v>1926</v>
      </c>
      <c r="J2" s="196" t="s">
        <v>1927</v>
      </c>
      <c r="K2" s="196" t="s">
        <v>1928</v>
      </c>
      <c r="L2" s="196" t="s">
        <v>1929</v>
      </c>
      <c r="M2" s="196" t="s">
        <v>1930</v>
      </c>
      <c r="N2" s="196" t="s">
        <v>1931</v>
      </c>
      <c r="O2" s="196" t="s">
        <v>1932</v>
      </c>
      <c r="P2" s="196" t="s">
        <v>1933</v>
      </c>
      <c r="Q2" s="196" t="s">
        <v>1934</v>
      </c>
      <c r="R2" s="196" t="s">
        <v>1935</v>
      </c>
    </row>
    <row r="3" spans="2:18" x14ac:dyDescent="0.25">
      <c r="B3" s="152">
        <v>2018</v>
      </c>
      <c r="C3" t="s">
        <v>1531</v>
      </c>
      <c r="D3" t="str">
        <f>VLOOKUP(C3,Unités!$K$3:$BE$202,47,FALSE)</f>
        <v>Injection GRDF</v>
      </c>
      <c r="E3" s="153">
        <f>SUM(G3:R3)</f>
        <v>14241181</v>
      </c>
      <c r="F3" s="153"/>
      <c r="G3" s="146">
        <v>1084213</v>
      </c>
      <c r="H3" s="146">
        <v>896021</v>
      </c>
      <c r="I3" s="146">
        <v>1123826</v>
      </c>
      <c r="J3" s="146">
        <v>1080071</v>
      </c>
      <c r="K3" s="146">
        <v>1121619</v>
      </c>
      <c r="L3" s="146">
        <v>1082242</v>
      </c>
      <c r="M3" s="146">
        <v>1125722</v>
      </c>
      <c r="N3" s="146">
        <v>1260043</v>
      </c>
      <c r="O3" s="146">
        <v>1448927</v>
      </c>
      <c r="P3" s="146">
        <v>1598640</v>
      </c>
      <c r="Q3" s="146">
        <v>1288817</v>
      </c>
      <c r="R3" s="146">
        <v>1131040</v>
      </c>
    </row>
    <row r="4" spans="2:18" x14ac:dyDescent="0.25">
      <c r="B4" s="152">
        <v>2018</v>
      </c>
      <c r="C4" t="s">
        <v>1530</v>
      </c>
      <c r="D4" t="str">
        <f>VLOOKUP(C4,Unités!$K$3:$BE$202,47,FALSE)</f>
        <v>Injection GRTgaz</v>
      </c>
      <c r="E4" s="153">
        <f t="shared" ref="E4:E11" si="0">SUM(G4:R4)</f>
        <v>16417642</v>
      </c>
      <c r="F4" s="153"/>
      <c r="G4" s="146">
        <v>1313892</v>
      </c>
      <c r="H4" s="146">
        <v>1144345</v>
      </c>
      <c r="I4" s="146">
        <v>1109097</v>
      </c>
      <c r="J4" s="146">
        <v>1328346</v>
      </c>
      <c r="K4" s="146">
        <v>1444402</v>
      </c>
      <c r="L4" s="146">
        <v>1427881</v>
      </c>
      <c r="M4" s="146">
        <v>1494729</v>
      </c>
      <c r="N4" s="146">
        <v>1431900</v>
      </c>
      <c r="O4" s="146">
        <v>1411388</v>
      </c>
      <c r="P4" s="146">
        <v>1523847</v>
      </c>
      <c r="Q4" s="146">
        <v>1259208</v>
      </c>
      <c r="R4" s="146">
        <v>1528607</v>
      </c>
    </row>
    <row r="5" spans="2:18" x14ac:dyDescent="0.25">
      <c r="B5" s="152">
        <v>2018</v>
      </c>
      <c r="C5" t="s">
        <v>1525</v>
      </c>
      <c r="D5" t="str">
        <f>VLOOKUP(C5,Unités!$K$3:$BE$202,47,FALSE)</f>
        <v>Injection GRDF</v>
      </c>
      <c r="E5" s="153">
        <f t="shared" si="0"/>
        <v>13565254.329999998</v>
      </c>
      <c r="F5" s="153"/>
      <c r="G5" s="146">
        <v>1161867.5999999999</v>
      </c>
      <c r="H5" s="146">
        <v>1050403.2</v>
      </c>
      <c r="I5" s="146">
        <v>1161383.3</v>
      </c>
      <c r="J5" s="146">
        <v>1129608</v>
      </c>
      <c r="K5" s="146">
        <v>1173734.4000000001</v>
      </c>
      <c r="L5" s="146">
        <v>1130652</v>
      </c>
      <c r="M5" s="146">
        <v>1068308.6099999999</v>
      </c>
      <c r="N5" s="146">
        <v>1005027.72</v>
      </c>
      <c r="O5" s="146">
        <v>1121223.78</v>
      </c>
      <c r="P5" s="146">
        <v>1162381.28</v>
      </c>
      <c r="Q5" s="146">
        <v>1225199</v>
      </c>
      <c r="R5" s="146">
        <v>1175465.44</v>
      </c>
    </row>
    <row r="6" spans="2:18" x14ac:dyDescent="0.25">
      <c r="B6" s="152">
        <v>2018</v>
      </c>
      <c r="C6" t="s">
        <v>1528</v>
      </c>
      <c r="D6" t="str">
        <f>VLOOKUP(C6,Unités!$K$3:$BE$202,47,FALSE)</f>
        <v>Injection GRDF</v>
      </c>
      <c r="E6" s="153">
        <f t="shared" si="0"/>
        <v>13675091</v>
      </c>
      <c r="F6" s="153"/>
      <c r="G6" s="146">
        <v>1130919</v>
      </c>
      <c r="H6" s="146">
        <v>1018211</v>
      </c>
      <c r="I6" s="146">
        <v>1131458</v>
      </c>
      <c r="J6" s="146">
        <v>1088131</v>
      </c>
      <c r="K6" s="146">
        <v>1114171</v>
      </c>
      <c r="L6" s="146">
        <v>1162139</v>
      </c>
      <c r="M6" s="146">
        <v>1201932</v>
      </c>
      <c r="N6" s="146">
        <v>1224681</v>
      </c>
      <c r="O6" s="146">
        <v>1096040</v>
      </c>
      <c r="P6" s="146">
        <v>1188690</v>
      </c>
      <c r="Q6" s="146">
        <v>1137370</v>
      </c>
      <c r="R6" s="146">
        <v>1181349</v>
      </c>
    </row>
    <row r="7" spans="2:18" x14ac:dyDescent="0.25">
      <c r="B7" s="152">
        <v>2018</v>
      </c>
      <c r="C7" t="s">
        <v>1529</v>
      </c>
      <c r="D7" t="str">
        <f>VLOOKUP(C7,Unités!$K$3:$BE$202,47,FALSE)</f>
        <v>Injection GRDF</v>
      </c>
      <c r="E7" s="153">
        <f t="shared" si="0"/>
        <v>12902371</v>
      </c>
      <c r="F7" s="153"/>
      <c r="G7" s="146">
        <v>1049476</v>
      </c>
      <c r="H7" s="146">
        <v>808140</v>
      </c>
      <c r="I7" s="146">
        <v>1018129</v>
      </c>
      <c r="J7" s="146">
        <v>1081970</v>
      </c>
      <c r="K7" s="146">
        <v>1114089</v>
      </c>
      <c r="L7" s="146">
        <v>957330</v>
      </c>
      <c r="M7" s="146">
        <v>1109445</v>
      </c>
      <c r="N7" s="146">
        <v>1193524</v>
      </c>
      <c r="O7" s="146">
        <v>1047928</v>
      </c>
      <c r="P7" s="146">
        <v>1107886</v>
      </c>
      <c r="Q7" s="146">
        <v>1177478</v>
      </c>
      <c r="R7" s="146">
        <v>1236976</v>
      </c>
    </row>
    <row r="8" spans="2:18" x14ac:dyDescent="0.25">
      <c r="B8" s="152">
        <v>2018</v>
      </c>
      <c r="C8" t="s">
        <v>1698</v>
      </c>
      <c r="D8" t="str">
        <f>VLOOKUP(C8,Unités!$K$3:$BE$202,47,FALSE)</f>
        <v>Injection GRDF</v>
      </c>
      <c r="E8" s="153">
        <f t="shared" si="0"/>
        <v>12127810</v>
      </c>
      <c r="F8" s="153"/>
      <c r="G8" s="146">
        <v>0</v>
      </c>
      <c r="H8" s="146">
        <v>0</v>
      </c>
      <c r="I8" s="146">
        <v>0</v>
      </c>
      <c r="J8" s="146">
        <v>837881</v>
      </c>
      <c r="K8" s="146">
        <v>1265549</v>
      </c>
      <c r="L8" s="146">
        <v>1391643</v>
      </c>
      <c r="M8" s="146">
        <v>1352961</v>
      </c>
      <c r="N8" s="146">
        <v>1382811</v>
      </c>
      <c r="O8" s="146">
        <v>1281634</v>
      </c>
      <c r="P8" s="146">
        <v>1511615</v>
      </c>
      <c r="Q8" s="146">
        <v>1486736</v>
      </c>
      <c r="R8" s="146">
        <v>1616980</v>
      </c>
    </row>
    <row r="9" spans="2:18" x14ac:dyDescent="0.25">
      <c r="B9" s="152">
        <v>2018</v>
      </c>
      <c r="C9" t="s">
        <v>1699</v>
      </c>
      <c r="D9" t="str">
        <f>VLOOKUP(C9,Unités!$K$3:$BE$202,47,FALSE)</f>
        <v>Injection GRDF</v>
      </c>
      <c r="E9" s="153">
        <f t="shared" si="0"/>
        <v>18154201</v>
      </c>
      <c r="F9" s="153"/>
      <c r="G9" s="146">
        <v>1423989</v>
      </c>
      <c r="H9" s="146">
        <v>1301506</v>
      </c>
      <c r="I9" s="146">
        <v>1439576</v>
      </c>
      <c r="J9" s="146">
        <v>1348276</v>
      </c>
      <c r="K9" s="146">
        <v>1447644</v>
      </c>
      <c r="L9" s="146">
        <v>1200874</v>
      </c>
      <c r="M9" s="146">
        <v>1598398</v>
      </c>
      <c r="N9" s="146">
        <v>1608060</v>
      </c>
      <c r="O9" s="146">
        <v>1549178</v>
      </c>
      <c r="P9" s="146">
        <v>1764267</v>
      </c>
      <c r="Q9" s="146">
        <v>1709814</v>
      </c>
      <c r="R9" s="146">
        <v>1762619</v>
      </c>
    </row>
    <row r="10" spans="2:18" x14ac:dyDescent="0.25">
      <c r="B10" s="152">
        <v>2018</v>
      </c>
      <c r="C10" t="s">
        <v>1700</v>
      </c>
      <c r="D10" t="str">
        <f>VLOOKUP(C10,Unités!$K$3:$BE$202,47,FALSE)</f>
        <v>Injection GRDF</v>
      </c>
      <c r="E10" s="153">
        <f t="shared" si="0"/>
        <v>10228747</v>
      </c>
      <c r="F10" s="153"/>
      <c r="G10" s="146">
        <v>1034249</v>
      </c>
      <c r="H10" s="146">
        <v>532303</v>
      </c>
      <c r="I10" s="146">
        <v>939261</v>
      </c>
      <c r="J10" s="146">
        <v>751827</v>
      </c>
      <c r="K10" s="146">
        <v>854332</v>
      </c>
      <c r="L10" s="146">
        <v>947027</v>
      </c>
      <c r="M10" s="146">
        <v>754384</v>
      </c>
      <c r="N10" s="146">
        <v>812332</v>
      </c>
      <c r="O10" s="146">
        <v>670078</v>
      </c>
      <c r="P10" s="146">
        <v>1032281</v>
      </c>
      <c r="Q10" s="146">
        <v>895590</v>
      </c>
      <c r="R10" s="146">
        <v>1005083</v>
      </c>
    </row>
    <row r="11" spans="2:18" x14ac:dyDescent="0.25">
      <c r="B11" s="152">
        <v>2018</v>
      </c>
      <c r="C11" t="s">
        <v>1533</v>
      </c>
      <c r="D11" t="str">
        <f>VLOOKUP(C11,Unités!$K$3:$BE$202,47,FALSE)</f>
        <v>Injection GRDF</v>
      </c>
      <c r="E11" s="153">
        <f t="shared" si="0"/>
        <v>13076505</v>
      </c>
      <c r="F11" s="153"/>
      <c r="G11" s="146">
        <v>1013663</v>
      </c>
      <c r="H11" s="146">
        <v>645131</v>
      </c>
      <c r="I11" s="146">
        <v>1042464</v>
      </c>
      <c r="J11" s="146">
        <v>1094062</v>
      </c>
      <c r="K11" s="146">
        <v>1210362</v>
      </c>
      <c r="L11" s="146">
        <v>1125482</v>
      </c>
      <c r="M11" s="146">
        <v>1103305</v>
      </c>
      <c r="N11" s="146">
        <v>1128590</v>
      </c>
      <c r="O11" s="146">
        <v>1202573</v>
      </c>
      <c r="P11" s="146">
        <v>1220196</v>
      </c>
      <c r="Q11" s="146">
        <v>1090670</v>
      </c>
      <c r="R11" s="146">
        <v>1200007</v>
      </c>
    </row>
    <row r="12" spans="2:18" x14ac:dyDescent="0.25">
      <c r="B12" s="152">
        <v>2018</v>
      </c>
      <c r="C12" t="s">
        <v>1544</v>
      </c>
      <c r="D12" t="str">
        <f>VLOOKUP(C12,Unités!$K$3:$BE$202,47,FALSE)</f>
        <v>Injection GRDF</v>
      </c>
      <c r="E12" s="153">
        <v>384000</v>
      </c>
      <c r="F12" s="153"/>
      <c r="I12" s="146"/>
    </row>
    <row r="13" spans="2:18" x14ac:dyDescent="0.25">
      <c r="I13" s="146"/>
    </row>
    <row r="14" spans="2:18" x14ac:dyDescent="0.25">
      <c r="I14" s="146"/>
    </row>
    <row r="15" spans="2:18" x14ac:dyDescent="0.25">
      <c r="I15" s="146"/>
    </row>
    <row r="16" spans="2:18" x14ac:dyDescent="0.25">
      <c r="I16" s="146"/>
    </row>
    <row r="17" spans="2:12" ht="31.5" x14ac:dyDescent="0.25">
      <c r="B17" s="189" t="s">
        <v>72</v>
      </c>
      <c r="C17" s="188" t="s">
        <v>2031</v>
      </c>
      <c r="D17" s="188" t="s">
        <v>132</v>
      </c>
      <c r="E17" s="188" t="s">
        <v>2034</v>
      </c>
      <c r="H17" s="146"/>
      <c r="I17" s="146"/>
      <c r="J17" s="146"/>
      <c r="K17" s="146"/>
      <c r="L17" s="148"/>
    </row>
    <row r="18" spans="2:12" x14ac:dyDescent="0.25">
      <c r="B18" s="152">
        <v>2018</v>
      </c>
      <c r="C18" t="s">
        <v>1714</v>
      </c>
      <c r="D18" t="str">
        <f>VLOOKUP(C18,Unités!$K$3:$BE$202,47,FALSE)</f>
        <v>Chaleur</v>
      </c>
      <c r="E18" s="153">
        <v>13000000</v>
      </c>
    </row>
    <row r="19" spans="2:12" x14ac:dyDescent="0.25">
      <c r="B19" s="152">
        <v>2018</v>
      </c>
      <c r="C19" t="s">
        <v>1716</v>
      </c>
      <c r="D19" t="str">
        <f>VLOOKUP(C19,Unités!$K$3:$BE$202,47,FALSE)</f>
        <v>Cogénération</v>
      </c>
      <c r="E19" s="153">
        <v>56000000</v>
      </c>
    </row>
    <row r="20" spans="2:12" x14ac:dyDescent="0.25">
      <c r="B20" s="152">
        <v>2018</v>
      </c>
      <c r="C20" t="s">
        <v>1715</v>
      </c>
      <c r="D20" t="str">
        <f>VLOOKUP(C20,Unités!$K$3:$BE$202,47,FALSE)</f>
        <v>Cogénération</v>
      </c>
      <c r="E20" s="153">
        <v>11000000</v>
      </c>
    </row>
  </sheetData>
  <phoneticPr fontId="2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Unités!$K$3:$K$68</xm:f>
          </x14:formula1>
          <xm:sqref>C3:C12 C18:C20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XEX1021"/>
  <sheetViews>
    <sheetView workbookViewId="0">
      <selection activeCell="E51" sqref="E51"/>
    </sheetView>
  </sheetViews>
  <sheetFormatPr baseColWidth="10" defaultColWidth="11.44140625" defaultRowHeight="14.55" x14ac:dyDescent="0.25"/>
  <cols>
    <col min="1" max="1" width="9" style="80" customWidth="1"/>
    <col min="2" max="2" width="18.109375" style="80" customWidth="1"/>
    <col min="3" max="3" width="14.33203125" style="90" customWidth="1"/>
    <col min="4" max="4" width="33.33203125" style="88" customWidth="1"/>
    <col min="5" max="5" width="21" style="147" customWidth="1"/>
    <col min="6" max="6" width="15.88671875" style="80" customWidth="1"/>
    <col min="7" max="7" width="21.6640625" style="147" customWidth="1"/>
    <col min="8" max="8" width="18.88671875" style="80" customWidth="1"/>
    <col min="9" max="9" width="31.6640625" style="80" customWidth="1"/>
    <col min="10" max="16384" width="11.44140625" style="79"/>
  </cols>
  <sheetData>
    <row r="1" spans="1:16378" s="82" customFormat="1" ht="46.45" customHeight="1" x14ac:dyDescent="0.25">
      <c r="A1" s="81" t="s">
        <v>72</v>
      </c>
      <c r="B1" s="81" t="s">
        <v>194</v>
      </c>
      <c r="C1" s="89" t="s">
        <v>193</v>
      </c>
      <c r="D1" s="87" t="s">
        <v>95</v>
      </c>
      <c r="E1" s="81" t="s">
        <v>96</v>
      </c>
      <c r="F1" s="81" t="s">
        <v>97</v>
      </c>
      <c r="G1" s="81" t="s">
        <v>178</v>
      </c>
      <c r="H1" s="81" t="s">
        <v>98</v>
      </c>
      <c r="I1" s="81" t="s">
        <v>1</v>
      </c>
    </row>
    <row r="2" spans="1:16378" x14ac:dyDescent="0.25">
      <c r="A2" s="80">
        <v>2018</v>
      </c>
      <c r="B2" s="80" t="s">
        <v>1531</v>
      </c>
      <c r="C2" s="113">
        <f>VLOOKUP(B2,Unités!$K$3:$AA$329,17,FALSE)</f>
        <v>59829</v>
      </c>
      <c r="D2" s="88" t="s">
        <v>162</v>
      </c>
      <c r="E2" s="203">
        <f>IFERROR(SUMPRODUCT(('Entrants-détails'!$C$3:$C$1048576=A2)*('Entrants-détails'!$D$3:$D$1048576=B2)*('Entrants-détails'!$H$3:$H$1048576=D2)*('Entrants-détails'!$I$3:$I$1048576=FALSE)*'Entrants-détails'!$F$3:$F$1048576*'Entrants-détails'!$G$3:$G$1048576)/SUMPRODUCT(('Entrants-détails'!$C$3:$C$1048576=A2)*('Entrants-détails'!$D$3:$D$1048576=B2)*('Entrants-détails'!$H$3:$H$1048576=D2)*('Entrants-détails'!$I$3:$I$1048576=FALSE)*'Entrants-détails'!$F$3:$F$1048576),"Vide")</f>
        <v>20</v>
      </c>
      <c r="F2" s="80" t="s">
        <v>1966</v>
      </c>
      <c r="G2" s="147">
        <f>SUMIFS('Entrants-détails'!$F$3:$F$1048576,'Entrants-détails'!$H$3:$H$1048576,D2,'Entrants-détails'!$C$3:$C$1048576,A2,'Entrants-détails'!$D$3:$D$1048576,B2)</f>
        <v>600</v>
      </c>
      <c r="H2" s="80" t="s">
        <v>1937</v>
      </c>
    </row>
    <row r="3" spans="1:16378" x14ac:dyDescent="0.25">
      <c r="A3" s="80">
        <v>2018</v>
      </c>
      <c r="B3" s="80" t="s">
        <v>1531</v>
      </c>
      <c r="C3" s="113">
        <f>VLOOKUP(B3,Unités!$K$3:$AA$329,17,FALSE)</f>
        <v>59829</v>
      </c>
      <c r="D3" s="88" t="s">
        <v>185</v>
      </c>
      <c r="E3" s="203">
        <f>IFERROR(SUMPRODUCT(('Entrants-détails'!$C$3:$C$1048576=A3)*('Entrants-détails'!$D$3:$D$1048576=B3)*('Entrants-détails'!$H$3:$H$1048576=D3)*('Entrants-détails'!$I$3:$I$1048576=FALSE)*'Entrants-détails'!$F$3:$F$1048576*'Entrants-détails'!$G$3:$G$1048576)/SUMPRODUCT(('Entrants-détails'!$C$3:$C$1048576=A3)*('Entrants-détails'!$D$3:$D$1048576=B3)*('Entrants-détails'!$H$3:$H$1048576=D3)*('Entrants-détails'!$I$3:$I$1048576=FALSE)*'Entrants-détails'!$F$3:$F$1048576),"Vide")</f>
        <v>70</v>
      </c>
      <c r="F3" s="80" t="s">
        <v>1966</v>
      </c>
      <c r="G3" s="147">
        <f>SUMIFS('Entrants-détails'!$F$3:$F$1048576,'Entrants-détails'!$H$3:$H$1048576,D3,'Entrants-détails'!$C$3:$C$1048576,A3,'Entrants-détails'!$D$3:$D$1048576,B3)</f>
        <v>5767</v>
      </c>
      <c r="H3" s="80" t="s">
        <v>1937</v>
      </c>
    </row>
    <row r="4" spans="1:16378" x14ac:dyDescent="0.25">
      <c r="A4" s="80">
        <v>2018</v>
      </c>
      <c r="B4" s="80" t="s">
        <v>1531</v>
      </c>
      <c r="C4" s="113">
        <f>VLOOKUP(B4,Unités!$K$3:$AA$329,17,FALSE)</f>
        <v>59829</v>
      </c>
      <c r="D4" s="88" t="s">
        <v>151</v>
      </c>
      <c r="E4" s="203">
        <f>IFERROR(SUMPRODUCT(('Entrants-détails'!$C$3:$C$1048576=A4)*('Entrants-détails'!$D$3:$D$1048576=B4)*('Entrants-détails'!$H$3:$H$1048576=D4)*('Entrants-détails'!$I$3:$I$1048576=FALSE)*'Entrants-détails'!$F$3:$F$1048576*'Entrants-détails'!$G$3:$G$1048576)/SUMPRODUCT(('Entrants-détails'!$C$3:$C$1048576=A4)*('Entrants-détails'!$D$3:$D$1048576=B4)*('Entrants-détails'!$H$3:$H$1048576=D4)*('Entrants-détails'!$I$3:$I$1048576=FALSE)*'Entrants-détails'!$F$3:$F$1048576),"Vide")</f>
        <v>111.86440677966101</v>
      </c>
      <c r="F4" s="80" t="s">
        <v>1966</v>
      </c>
      <c r="G4" s="147">
        <f>SUMIFS('Entrants-détails'!$F$3:$F$1048576,'Entrants-détails'!$H$3:$H$1048576,D4,'Entrants-détails'!$C$3:$C$1048576,A4,'Entrants-détails'!$D$3:$D$1048576,B4)</f>
        <v>236</v>
      </c>
      <c r="H4" s="80" t="s">
        <v>1937</v>
      </c>
    </row>
    <row r="5" spans="1:16378" x14ac:dyDescent="0.25">
      <c r="A5" s="80">
        <v>2018</v>
      </c>
      <c r="B5" s="80" t="s">
        <v>1531</v>
      </c>
      <c r="C5" s="113">
        <f>VLOOKUP(B5,Unités!$K$3:$AA$329,17,FALSE)</f>
        <v>59829</v>
      </c>
      <c r="D5" s="88" t="s">
        <v>163</v>
      </c>
      <c r="E5" s="203">
        <f>IFERROR(SUMPRODUCT(('Entrants-détails'!$C$3:$C$1048576=A5)*('Entrants-détails'!$D$3:$D$1048576=B5)*('Entrants-détails'!$H$3:$H$1048576=D5)*('Entrants-détails'!$I$3:$I$1048576=FALSE)*'Entrants-détails'!$F$3:$F$1048576*'Entrants-détails'!$G$3:$G$1048576)/SUMPRODUCT(('Entrants-détails'!$C$3:$C$1048576=A5)*('Entrants-détails'!$D$3:$D$1048576=B5)*('Entrants-détails'!$H$3:$H$1048576=D5)*('Entrants-détails'!$I$3:$I$1048576=FALSE)*'Entrants-détails'!$F$3:$F$1048576),"Vide")</f>
        <v>188.69187078452254</v>
      </c>
      <c r="F5" s="80" t="s">
        <v>1966</v>
      </c>
      <c r="G5" s="147">
        <f>SUMIFS('Entrants-détails'!$F$3:$F$1048576,'Entrants-détails'!$H$3:$H$1048576,D5,'Entrants-détails'!$C$3:$C$1048576,A5,'Entrants-détails'!$D$3:$D$1048576,B5)</f>
        <v>957.78</v>
      </c>
      <c r="H5" s="80" t="s">
        <v>1937</v>
      </c>
    </row>
    <row r="6" spans="1:16378" x14ac:dyDescent="0.25">
      <c r="A6" s="80">
        <v>2018</v>
      </c>
      <c r="B6" s="80" t="s">
        <v>1531</v>
      </c>
      <c r="C6" s="113">
        <f>VLOOKUP(B6,Unités!$K$3:$AA$329,17,FALSE)</f>
        <v>59829</v>
      </c>
      <c r="D6" s="88" t="s">
        <v>181</v>
      </c>
      <c r="E6" s="203">
        <f>IFERROR(SUMPRODUCT(('Entrants-détails'!$C$3:$C$1048576=A6)*('Entrants-détails'!$D$3:$D$1048576=B6)*('Entrants-détails'!$H$3:$H$1048576=D6)*('Entrants-détails'!$I$3:$I$1048576=FALSE)*'Entrants-détails'!$F$3:$F$1048576*'Entrants-détails'!$G$3:$G$1048576)/SUMPRODUCT(('Entrants-détails'!$C$3:$C$1048576=A6)*('Entrants-détails'!$D$3:$D$1048576=B6)*('Entrants-détails'!$H$3:$H$1048576=D6)*('Entrants-détails'!$I$3:$I$1048576=FALSE)*'Entrants-détails'!$F$3:$F$1048576),"Vide")</f>
        <v>5</v>
      </c>
      <c r="F6" s="80" t="s">
        <v>1966</v>
      </c>
      <c r="G6" s="147">
        <f>SUMIFS('Entrants-détails'!$F$3:$F$1048576,'Entrants-détails'!$H$3:$H$1048576,D6,'Entrants-détails'!$C$3:$C$1048576,A6,'Entrants-détails'!$D$3:$D$1048576,B6)</f>
        <v>6036</v>
      </c>
      <c r="H6" s="80" t="s">
        <v>1937</v>
      </c>
    </row>
    <row r="7" spans="1:16378" x14ac:dyDescent="0.25">
      <c r="A7" s="80">
        <v>2018</v>
      </c>
      <c r="B7" s="80" t="s">
        <v>1530</v>
      </c>
      <c r="C7" s="113">
        <f>VLOOKUP(B7,Unités!$K$3:$AA$329,17,FALSE)</f>
        <v>59827</v>
      </c>
      <c r="D7" s="88" t="s">
        <v>162</v>
      </c>
      <c r="E7" s="203">
        <f>IFERROR(SUMPRODUCT(('Entrants-détails'!$C$3:$C$1048576=A7)*('Entrants-détails'!$D$3:$D$1048576=B7)*('Entrants-détails'!$H$3:$H$1048576=D7)*('Entrants-détails'!$I$3:$I$1048576=FALSE)*'Entrants-détails'!$F$3:$F$1048576*'Entrants-détails'!$G$3:$G$1048576)/SUMPRODUCT(('Entrants-détails'!$C$3:$C$1048576=A7)*('Entrants-détails'!$D$3:$D$1048576=B7)*('Entrants-détails'!$H$3:$H$1048576=D7)*('Entrants-détails'!$I$3:$I$1048576=FALSE)*'Entrants-détails'!$F$3:$F$1048576),"Vide")</f>
        <v>38.823915900131404</v>
      </c>
      <c r="F7" s="80" t="s">
        <v>1966</v>
      </c>
      <c r="G7" s="147">
        <f>SUMIFS('Entrants-détails'!$F$3:$F$1048576,'Entrants-détails'!$H$3:$H$1048576,D7,'Entrants-détails'!$C$3:$C$1048576,A7,'Entrants-détails'!$D$3:$D$1048576,B7)</f>
        <v>456.6</v>
      </c>
      <c r="H7" s="80" t="s">
        <v>1937</v>
      </c>
    </row>
    <row r="8" spans="1:16378" x14ac:dyDescent="0.25">
      <c r="A8" s="80">
        <v>2018</v>
      </c>
      <c r="B8" s="80" t="s">
        <v>1530</v>
      </c>
      <c r="C8" s="113">
        <f>VLOOKUP(B8,Unités!$K$3:$AA$329,17,FALSE)</f>
        <v>59827</v>
      </c>
      <c r="D8" s="88" t="s">
        <v>185</v>
      </c>
      <c r="E8" s="203">
        <f>IFERROR(SUMPRODUCT(('Entrants-détails'!$C$3:$C$1048576=A8)*('Entrants-détails'!$D$3:$D$1048576=B8)*('Entrants-détails'!$H$3:$H$1048576=D8)*('Entrants-détails'!$I$3:$I$1048576=FALSE)*'Entrants-détails'!$F$3:$F$1048576*'Entrants-détails'!$G$3:$G$1048576)/SUMPRODUCT(('Entrants-détails'!$C$3:$C$1048576=A8)*('Entrants-détails'!$D$3:$D$1048576=B8)*('Entrants-détails'!$H$3:$H$1048576=D8)*('Entrants-détails'!$I$3:$I$1048576=FALSE)*'Entrants-détails'!$F$3:$F$1048576),"Vide")</f>
        <v>93</v>
      </c>
      <c r="F8" s="80" t="s">
        <v>1966</v>
      </c>
      <c r="G8" s="147">
        <f>SUMIFS('Entrants-détails'!$F$3:$F$1048576,'Entrants-détails'!$H$3:$H$1048576,D8,'Entrants-détails'!$C$3:$C$1048576,A8,'Entrants-détails'!$D$3:$D$1048576,B8)</f>
        <v>4469</v>
      </c>
      <c r="H8" s="80" t="s">
        <v>1937</v>
      </c>
    </row>
    <row r="9" spans="1:16378" x14ac:dyDescent="0.25">
      <c r="A9" s="80">
        <v>2018</v>
      </c>
      <c r="B9" s="80" t="s">
        <v>1530</v>
      </c>
      <c r="C9" s="113">
        <f>VLOOKUP(B9,Unités!$K$3:$AA$329,17,FALSE)</f>
        <v>59827</v>
      </c>
      <c r="D9" s="88" t="s">
        <v>163</v>
      </c>
      <c r="E9" s="203">
        <f>IFERROR(SUMPRODUCT(('Entrants-détails'!$C$3:$C$1048576=A9)*('Entrants-détails'!$D$3:$D$1048576=B9)*('Entrants-détails'!$H$3:$H$1048576=D9)*('Entrants-détails'!$I$3:$I$1048576=FALSE)*'Entrants-détails'!$F$3:$F$1048576*'Entrants-détails'!$G$3:$G$1048576)/SUMPRODUCT(('Entrants-détails'!$C$3:$C$1048576=A9)*('Entrants-détails'!$D$3:$D$1048576=B9)*('Entrants-détails'!$H$3:$H$1048576=D9)*('Entrants-détails'!$I$3:$I$1048576=FALSE)*'Entrants-détails'!$F$3:$F$1048576),"Vide")</f>
        <v>149.58825080767454</v>
      </c>
      <c r="F9" s="80" t="s">
        <v>1966</v>
      </c>
      <c r="G9" s="147">
        <f>SUMIFS('Entrants-détails'!$F$3:$F$1048576,'Entrants-détails'!$H$3:$H$1048576,D9,'Entrants-détails'!$C$3:$C$1048576,A9,'Entrants-détails'!$D$3:$D$1048576,B9)</f>
        <v>1516.7</v>
      </c>
      <c r="H9" s="80" t="s">
        <v>1937</v>
      </c>
    </row>
    <row r="10" spans="1:16378" x14ac:dyDescent="0.25">
      <c r="A10" s="80">
        <v>2018</v>
      </c>
      <c r="B10" s="80" t="s">
        <v>1530</v>
      </c>
      <c r="C10" s="113">
        <f>VLOOKUP(B10,Unités!$K$3:$AA$329,17,FALSE)</f>
        <v>59827</v>
      </c>
      <c r="D10" s="88" t="s">
        <v>181</v>
      </c>
      <c r="E10" s="203">
        <f>IFERROR(SUMPRODUCT(('Entrants-détails'!$C$3:$C$1048576=A10)*('Entrants-détails'!$D$3:$D$1048576=B10)*('Entrants-détails'!$H$3:$H$1048576=D10)*('Entrants-détails'!$I$3:$I$1048576=FALSE)*'Entrants-détails'!$F$3:$F$1048576*'Entrants-détails'!$G$3:$G$1048576)/SUMPRODUCT(('Entrants-détails'!$C$3:$C$1048576=A10)*('Entrants-détails'!$D$3:$D$1048576=B10)*('Entrants-détails'!$H$3:$H$1048576=D10)*('Entrants-détails'!$I$3:$I$1048576=FALSE)*'Entrants-détails'!$F$3:$F$1048576),"Vide")</f>
        <v>5</v>
      </c>
      <c r="F10" s="80" t="s">
        <v>1966</v>
      </c>
      <c r="G10" s="147">
        <f>SUMIFS('Entrants-détails'!$F$3:$F$1048576,'Entrants-détails'!$H$3:$H$1048576,D10,'Entrants-détails'!$C$3:$C$1048576,A10,'Entrants-détails'!$D$3:$D$1048576,B10)</f>
        <v>4300</v>
      </c>
      <c r="H10" s="80" t="s">
        <v>1937</v>
      </c>
    </row>
    <row r="11" spans="1:16378" x14ac:dyDescent="0.25">
      <c r="A11" s="80">
        <v>2018</v>
      </c>
      <c r="B11" s="80" t="s">
        <v>1525</v>
      </c>
      <c r="C11" s="113">
        <f>VLOOKUP(B11,Unités!$K$3:$AA$329,17,FALSE)</f>
        <v>53114</v>
      </c>
      <c r="D11" s="88" t="s">
        <v>181</v>
      </c>
      <c r="E11" s="203">
        <f>IFERROR(SUMPRODUCT(('Entrants-détails'!$C$3:$C$1048576=A11)*('Entrants-détails'!$D$3:$D$1048576=B11)*('Entrants-détails'!$H$3:$H$1048576=D11)*('Entrants-détails'!$I$3:$I$1048576=FALSE)*'Entrants-détails'!$F$3:$F$1048576*'Entrants-détails'!$G$3:$G$1048576)/SUMPRODUCT(('Entrants-détails'!$C$3:$C$1048576=A11)*('Entrants-détails'!$D$3:$D$1048576=B11)*('Entrants-détails'!$H$3:$H$1048576=D11)*('Entrants-détails'!$I$3:$I$1048576=FALSE)*'Entrants-détails'!$F$3:$F$1048576),"Vide")</f>
        <v>0</v>
      </c>
      <c r="F11" s="80" t="s">
        <v>1966</v>
      </c>
      <c r="G11" s="147">
        <f>SUMIFS('Entrants-détails'!$F$3:$F$1048576,'Entrants-détails'!$H$3:$H$1048576,D11,'Entrants-détails'!$C$3:$C$1048576,A11,'Entrants-détails'!$D$3:$D$1048576,B11)</f>
        <v>4034</v>
      </c>
      <c r="H11" s="80" t="s">
        <v>1937</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c r="EWH11"/>
      <c r="EWI11"/>
      <c r="EWJ11"/>
      <c r="EWK11"/>
      <c r="EWL11"/>
      <c r="EWM11"/>
      <c r="EWN11"/>
      <c r="EWO11"/>
      <c r="EWP11"/>
      <c r="EWQ11"/>
      <c r="EWR11"/>
      <c r="EWS11"/>
      <c r="EWT11"/>
      <c r="EWU11"/>
      <c r="EWV11"/>
      <c r="EWW11"/>
      <c r="EWX11"/>
      <c r="EWY11"/>
      <c r="EWZ11"/>
      <c r="EXA11"/>
      <c r="EXB11"/>
      <c r="EXC11"/>
      <c r="EXD11"/>
      <c r="EXE11"/>
      <c r="EXF11"/>
      <c r="EXG11"/>
      <c r="EXH11"/>
      <c r="EXI11"/>
      <c r="EXJ11"/>
      <c r="EXK11"/>
      <c r="EXL11"/>
      <c r="EXM11"/>
      <c r="EXN11"/>
      <c r="EXO11"/>
      <c r="EXP11"/>
      <c r="EXQ11"/>
      <c r="EXR11"/>
      <c r="EXS11"/>
      <c r="EXT11"/>
      <c r="EXU11"/>
      <c r="EXV11"/>
      <c r="EXW11"/>
      <c r="EXX11"/>
      <c r="EXY11"/>
      <c r="EXZ11"/>
      <c r="EYA11"/>
      <c r="EYB11"/>
      <c r="EYC11"/>
      <c r="EYD11"/>
      <c r="EYE11"/>
      <c r="EYF11"/>
      <c r="EYG11"/>
      <c r="EYH11"/>
      <c r="EYI11"/>
      <c r="EYJ11"/>
      <c r="EYK11"/>
      <c r="EYL11"/>
      <c r="EYM11"/>
      <c r="EYN11"/>
      <c r="EYO11"/>
      <c r="EYP11"/>
      <c r="EYQ11"/>
      <c r="EYR11"/>
      <c r="EYS11"/>
      <c r="EYT11"/>
      <c r="EYU11"/>
      <c r="EYV11"/>
      <c r="EYW11"/>
      <c r="EYX11"/>
      <c r="EYY11"/>
      <c r="EYZ11"/>
      <c r="EZA11"/>
      <c r="EZB11"/>
      <c r="EZC11"/>
      <c r="EZD11"/>
      <c r="EZE11"/>
      <c r="EZF11"/>
      <c r="EZG11"/>
      <c r="EZH11"/>
      <c r="EZI11"/>
      <c r="EZJ11"/>
      <c r="EZK11"/>
      <c r="EZL11"/>
      <c r="EZM11"/>
      <c r="EZN11"/>
      <c r="EZO11"/>
      <c r="EZP11"/>
      <c r="EZQ11"/>
      <c r="EZR11"/>
      <c r="EZS11"/>
      <c r="EZT11"/>
      <c r="EZU11"/>
      <c r="EZV11"/>
      <c r="EZW11"/>
      <c r="EZX11"/>
      <c r="EZY11"/>
      <c r="EZZ11"/>
      <c r="FAA11"/>
      <c r="FAB11"/>
      <c r="FAC11"/>
      <c r="FAD11"/>
      <c r="FAE11"/>
      <c r="FAF11"/>
      <c r="FAG11"/>
      <c r="FAH11"/>
      <c r="FAI11"/>
      <c r="FAJ11"/>
      <c r="FAK11"/>
      <c r="FAL11"/>
      <c r="FAM11"/>
      <c r="FAN11"/>
      <c r="FAO11"/>
      <c r="FAP11"/>
      <c r="FAQ11"/>
      <c r="FAR11"/>
      <c r="FAS11"/>
      <c r="FAT11"/>
      <c r="FAU11"/>
      <c r="FAV11"/>
      <c r="FAW11"/>
      <c r="FAX11"/>
      <c r="FAY11"/>
      <c r="FAZ11"/>
      <c r="FBA11"/>
      <c r="FBB11"/>
      <c r="FBC11"/>
      <c r="FBD11"/>
      <c r="FBE11"/>
      <c r="FBF11"/>
      <c r="FBG11"/>
      <c r="FBH11"/>
      <c r="FBI11"/>
      <c r="FBJ11"/>
      <c r="FBK11"/>
      <c r="FBL11"/>
      <c r="FBM11"/>
      <c r="FBN11"/>
      <c r="FBO11"/>
      <c r="FBP11"/>
      <c r="FBQ11"/>
      <c r="FBR11"/>
      <c r="FBS11"/>
      <c r="FBT11"/>
      <c r="FBU11"/>
      <c r="FBV11"/>
      <c r="FBW11"/>
      <c r="FBX11"/>
      <c r="FBY11"/>
      <c r="FBZ11"/>
      <c r="FCA11"/>
      <c r="FCB11"/>
      <c r="FCC11"/>
      <c r="FCD11"/>
      <c r="FCE11"/>
      <c r="FCF11"/>
      <c r="FCG11"/>
      <c r="FCH11"/>
      <c r="FCI11"/>
      <c r="FCJ11"/>
      <c r="FCK11"/>
      <c r="FCL11"/>
      <c r="FCM11"/>
      <c r="FCN11"/>
      <c r="FCO11"/>
      <c r="FCP11"/>
      <c r="FCQ11"/>
      <c r="FCR11"/>
      <c r="FCS11"/>
      <c r="FCT11"/>
      <c r="FCU11"/>
      <c r="FCV11"/>
      <c r="FCW11"/>
      <c r="FCX11"/>
      <c r="FCY11"/>
      <c r="FCZ11"/>
      <c r="FDA11"/>
      <c r="FDB11"/>
      <c r="FDC11"/>
      <c r="FDD11"/>
      <c r="FDE11"/>
      <c r="FDF11"/>
      <c r="FDG11"/>
      <c r="FDH11"/>
      <c r="FDI11"/>
      <c r="FDJ11"/>
      <c r="FDK11"/>
      <c r="FDL11"/>
      <c r="FDM11"/>
      <c r="FDN11"/>
      <c r="FDO11"/>
      <c r="FDP11"/>
      <c r="FDQ11"/>
      <c r="FDR11"/>
      <c r="FDS11"/>
      <c r="FDT11"/>
      <c r="FDU11"/>
      <c r="FDV11"/>
      <c r="FDW11"/>
      <c r="FDX11"/>
      <c r="FDY11"/>
      <c r="FDZ11"/>
      <c r="FEA11"/>
      <c r="FEB11"/>
      <c r="FEC11"/>
      <c r="FED11"/>
      <c r="FEE11"/>
      <c r="FEF11"/>
      <c r="FEG11"/>
      <c r="FEH11"/>
      <c r="FEI11"/>
      <c r="FEJ11"/>
      <c r="FEK11"/>
      <c r="FEL11"/>
      <c r="FEM11"/>
      <c r="FEN11"/>
      <c r="FEO11"/>
      <c r="FEP11"/>
      <c r="FEQ11"/>
      <c r="FER11"/>
      <c r="FES11"/>
      <c r="FET11"/>
      <c r="FEU11"/>
      <c r="FEV11"/>
      <c r="FEW11"/>
      <c r="FEX11"/>
      <c r="FEY11"/>
      <c r="FEZ11"/>
      <c r="FFA11"/>
      <c r="FFB11"/>
      <c r="FFC11"/>
      <c r="FFD11"/>
      <c r="FFE11"/>
      <c r="FFF11"/>
      <c r="FFG11"/>
      <c r="FFH11"/>
      <c r="FFI11"/>
      <c r="FFJ11"/>
      <c r="FFK11"/>
      <c r="FFL11"/>
      <c r="FFM11"/>
      <c r="FFN11"/>
      <c r="FFO11"/>
      <c r="FFP11"/>
      <c r="FFQ11"/>
      <c r="FFR11"/>
      <c r="FFS11"/>
      <c r="FFT11"/>
      <c r="FFU11"/>
      <c r="FFV11"/>
      <c r="FFW11"/>
      <c r="FFX11"/>
      <c r="FFY11"/>
      <c r="FFZ11"/>
      <c r="FGA11"/>
      <c r="FGB11"/>
      <c r="FGC11"/>
      <c r="FGD11"/>
      <c r="FGE11"/>
      <c r="FGF11"/>
      <c r="FGG11"/>
      <c r="FGH11"/>
      <c r="FGI11"/>
      <c r="FGJ11"/>
      <c r="FGK11"/>
      <c r="FGL11"/>
      <c r="FGM11"/>
      <c r="FGN11"/>
      <c r="FGO11"/>
      <c r="FGP11"/>
      <c r="FGQ11"/>
      <c r="FGR11"/>
      <c r="FGS11"/>
      <c r="FGT11"/>
      <c r="FGU11"/>
      <c r="FGV11"/>
      <c r="FGW11"/>
      <c r="FGX11"/>
      <c r="FGY11"/>
      <c r="FGZ11"/>
      <c r="FHA11"/>
      <c r="FHB11"/>
      <c r="FHC11"/>
      <c r="FHD11"/>
      <c r="FHE11"/>
      <c r="FHF11"/>
      <c r="FHG11"/>
      <c r="FHH11"/>
      <c r="FHI11"/>
      <c r="FHJ11"/>
      <c r="FHK11"/>
      <c r="FHL11"/>
      <c r="FHM11"/>
      <c r="FHN11"/>
      <c r="FHO11"/>
      <c r="FHP11"/>
      <c r="FHQ11"/>
      <c r="FHR11"/>
      <c r="FHS11"/>
      <c r="FHT11"/>
      <c r="FHU11"/>
      <c r="FHV11"/>
      <c r="FHW11"/>
      <c r="FHX11"/>
      <c r="FHY11"/>
      <c r="FHZ11"/>
      <c r="FIA11"/>
      <c r="FIB11"/>
      <c r="FIC11"/>
      <c r="FID11"/>
      <c r="FIE11"/>
      <c r="FIF11"/>
      <c r="FIG11"/>
      <c r="FIH11"/>
      <c r="FII11"/>
      <c r="FIJ11"/>
      <c r="FIK11"/>
      <c r="FIL11"/>
      <c r="FIM11"/>
      <c r="FIN11"/>
      <c r="FIO11"/>
      <c r="FIP11"/>
      <c r="FIQ11"/>
      <c r="FIR11"/>
      <c r="FIS11"/>
      <c r="FIT11"/>
      <c r="FIU11"/>
      <c r="FIV11"/>
      <c r="FIW11"/>
      <c r="FIX11"/>
      <c r="FIY11"/>
      <c r="FIZ11"/>
      <c r="FJA11"/>
      <c r="FJB11"/>
      <c r="FJC11"/>
      <c r="FJD11"/>
      <c r="FJE11"/>
      <c r="FJF11"/>
      <c r="FJG11"/>
      <c r="FJH11"/>
      <c r="FJI11"/>
      <c r="FJJ11"/>
      <c r="FJK11"/>
      <c r="FJL11"/>
      <c r="FJM11"/>
      <c r="FJN11"/>
      <c r="FJO11"/>
      <c r="FJP11"/>
      <c r="FJQ11"/>
      <c r="FJR11"/>
      <c r="FJS11"/>
      <c r="FJT11"/>
      <c r="FJU11"/>
      <c r="FJV11"/>
      <c r="FJW11"/>
      <c r="FJX11"/>
      <c r="FJY11"/>
      <c r="FJZ11"/>
      <c r="FKA11"/>
      <c r="FKB11"/>
      <c r="FKC11"/>
      <c r="FKD11"/>
      <c r="FKE11"/>
      <c r="FKF11"/>
      <c r="FKG11"/>
      <c r="FKH11"/>
      <c r="FKI11"/>
      <c r="FKJ11"/>
      <c r="FKK11"/>
      <c r="FKL11"/>
      <c r="FKM11"/>
      <c r="FKN11"/>
      <c r="FKO11"/>
      <c r="FKP11"/>
      <c r="FKQ11"/>
      <c r="FKR11"/>
      <c r="FKS11"/>
      <c r="FKT11"/>
      <c r="FKU11"/>
      <c r="FKV11"/>
      <c r="FKW11"/>
      <c r="FKX11"/>
      <c r="FKY11"/>
      <c r="FKZ11"/>
      <c r="FLA11"/>
      <c r="FLB11"/>
      <c r="FLC11"/>
      <c r="FLD11"/>
      <c r="FLE11"/>
      <c r="FLF11"/>
      <c r="FLG11"/>
      <c r="FLH11"/>
      <c r="FLI11"/>
      <c r="FLJ11"/>
      <c r="FLK11"/>
      <c r="FLL11"/>
      <c r="FLM11"/>
      <c r="FLN11"/>
      <c r="FLO11"/>
      <c r="FLP11"/>
      <c r="FLQ11"/>
      <c r="FLR11"/>
      <c r="FLS11"/>
      <c r="FLT11"/>
      <c r="FLU11"/>
      <c r="FLV11"/>
      <c r="FLW11"/>
      <c r="FLX11"/>
      <c r="FLY11"/>
      <c r="FLZ11"/>
      <c r="FMA11"/>
      <c r="FMB11"/>
      <c r="FMC11"/>
      <c r="FMD11"/>
      <c r="FME11"/>
      <c r="FMF11"/>
      <c r="FMG11"/>
      <c r="FMH11"/>
      <c r="FMI11"/>
      <c r="FMJ11"/>
      <c r="FMK11"/>
      <c r="FML11"/>
      <c r="FMM11"/>
      <c r="FMN11"/>
      <c r="FMO11"/>
      <c r="FMP11"/>
      <c r="FMQ11"/>
      <c r="FMR11"/>
      <c r="FMS11"/>
      <c r="FMT11"/>
      <c r="FMU11"/>
      <c r="FMV11"/>
      <c r="FMW11"/>
      <c r="FMX11"/>
      <c r="FMY11"/>
      <c r="FMZ11"/>
      <c r="FNA11"/>
      <c r="FNB11"/>
      <c r="FNC11"/>
      <c r="FND11"/>
      <c r="FNE11"/>
      <c r="FNF11"/>
      <c r="FNG11"/>
      <c r="FNH11"/>
      <c r="FNI11"/>
      <c r="FNJ11"/>
      <c r="FNK11"/>
      <c r="FNL11"/>
      <c r="FNM11"/>
      <c r="FNN11"/>
      <c r="FNO11"/>
      <c r="FNP11"/>
      <c r="FNQ11"/>
      <c r="FNR11"/>
      <c r="FNS11"/>
      <c r="FNT11"/>
      <c r="FNU11"/>
      <c r="FNV11"/>
      <c r="FNW11"/>
      <c r="FNX11"/>
      <c r="FNY11"/>
      <c r="FNZ11"/>
      <c r="FOA11"/>
      <c r="FOB11"/>
      <c r="FOC11"/>
      <c r="FOD11"/>
      <c r="FOE11"/>
      <c r="FOF11"/>
      <c r="FOG11"/>
      <c r="FOH11"/>
      <c r="FOI11"/>
      <c r="FOJ11"/>
      <c r="FOK11"/>
      <c r="FOL11"/>
      <c r="FOM11"/>
      <c r="FON11"/>
      <c r="FOO11"/>
      <c r="FOP11"/>
      <c r="FOQ11"/>
      <c r="FOR11"/>
      <c r="FOS11"/>
      <c r="FOT11"/>
      <c r="FOU11"/>
      <c r="FOV11"/>
      <c r="FOW11"/>
      <c r="FOX11"/>
      <c r="FOY11"/>
      <c r="FOZ11"/>
      <c r="FPA11"/>
      <c r="FPB11"/>
      <c r="FPC11"/>
      <c r="FPD11"/>
      <c r="FPE11"/>
      <c r="FPF11"/>
      <c r="FPG11"/>
      <c r="FPH11"/>
      <c r="FPI11"/>
      <c r="FPJ11"/>
      <c r="FPK11"/>
      <c r="FPL11"/>
      <c r="FPM11"/>
      <c r="FPN11"/>
      <c r="FPO11"/>
      <c r="FPP11"/>
      <c r="FPQ11"/>
      <c r="FPR11"/>
      <c r="FPS11"/>
      <c r="FPT11"/>
      <c r="FPU11"/>
      <c r="FPV11"/>
      <c r="FPW11"/>
      <c r="FPX11"/>
      <c r="FPY11"/>
      <c r="FPZ11"/>
      <c r="FQA11"/>
      <c r="FQB11"/>
      <c r="FQC11"/>
      <c r="FQD11"/>
      <c r="FQE11"/>
      <c r="FQF11"/>
      <c r="FQG11"/>
      <c r="FQH11"/>
      <c r="FQI11"/>
      <c r="FQJ11"/>
      <c r="FQK11"/>
      <c r="FQL11"/>
      <c r="FQM11"/>
      <c r="FQN11"/>
      <c r="FQO11"/>
      <c r="FQP11"/>
      <c r="FQQ11"/>
      <c r="FQR11"/>
      <c r="FQS11"/>
      <c r="FQT11"/>
      <c r="FQU11"/>
      <c r="FQV11"/>
      <c r="FQW11"/>
      <c r="FQX11"/>
      <c r="FQY11"/>
      <c r="FQZ11"/>
      <c r="FRA11"/>
      <c r="FRB11"/>
      <c r="FRC11"/>
      <c r="FRD11"/>
      <c r="FRE11"/>
      <c r="FRF11"/>
      <c r="FRG11"/>
      <c r="FRH11"/>
      <c r="FRI11"/>
      <c r="FRJ11"/>
      <c r="FRK11"/>
      <c r="FRL11"/>
      <c r="FRM11"/>
      <c r="FRN11"/>
      <c r="FRO11"/>
      <c r="FRP11"/>
      <c r="FRQ11"/>
      <c r="FRR11"/>
      <c r="FRS11"/>
      <c r="FRT11"/>
      <c r="FRU11"/>
      <c r="FRV11"/>
      <c r="FRW11"/>
      <c r="FRX11"/>
      <c r="FRY11"/>
      <c r="FRZ11"/>
      <c r="FSA11"/>
      <c r="FSB11"/>
      <c r="FSC11"/>
      <c r="FSD11"/>
      <c r="FSE11"/>
      <c r="FSF11"/>
      <c r="FSG11"/>
      <c r="FSH11"/>
      <c r="FSI11"/>
      <c r="FSJ11"/>
      <c r="FSK11"/>
      <c r="FSL11"/>
      <c r="FSM11"/>
      <c r="FSN11"/>
      <c r="FSO11"/>
      <c r="FSP11"/>
      <c r="FSQ11"/>
      <c r="FSR11"/>
      <c r="FSS11"/>
      <c r="FST11"/>
      <c r="FSU11"/>
      <c r="FSV11"/>
      <c r="FSW11"/>
      <c r="FSX11"/>
      <c r="FSY11"/>
      <c r="FSZ11"/>
      <c r="FTA11"/>
      <c r="FTB11"/>
      <c r="FTC11"/>
      <c r="FTD11"/>
      <c r="FTE11"/>
      <c r="FTF11"/>
      <c r="FTG11"/>
      <c r="FTH11"/>
      <c r="FTI11"/>
      <c r="FTJ11"/>
      <c r="FTK11"/>
      <c r="FTL11"/>
      <c r="FTM11"/>
      <c r="FTN11"/>
      <c r="FTO11"/>
      <c r="FTP11"/>
      <c r="FTQ11"/>
      <c r="FTR11"/>
      <c r="FTS11"/>
      <c r="FTT11"/>
      <c r="FTU11"/>
      <c r="FTV11"/>
      <c r="FTW11"/>
      <c r="FTX11"/>
      <c r="FTY11"/>
      <c r="FTZ11"/>
      <c r="FUA11"/>
      <c r="FUB11"/>
      <c r="FUC11"/>
      <c r="FUD11"/>
      <c r="FUE11"/>
      <c r="FUF11"/>
      <c r="FUG11"/>
      <c r="FUH11"/>
      <c r="FUI11"/>
      <c r="FUJ11"/>
      <c r="FUK11"/>
      <c r="FUL11"/>
      <c r="FUM11"/>
      <c r="FUN11"/>
      <c r="FUO11"/>
      <c r="FUP11"/>
      <c r="FUQ11"/>
      <c r="FUR11"/>
      <c r="FUS11"/>
      <c r="FUT11"/>
      <c r="FUU11"/>
      <c r="FUV11"/>
      <c r="FUW11"/>
      <c r="FUX11"/>
      <c r="FUY11"/>
      <c r="FUZ11"/>
      <c r="FVA11"/>
      <c r="FVB11"/>
      <c r="FVC11"/>
      <c r="FVD11"/>
      <c r="FVE11"/>
      <c r="FVF11"/>
      <c r="FVG11"/>
      <c r="FVH11"/>
      <c r="FVI11"/>
      <c r="FVJ11"/>
      <c r="FVK11"/>
      <c r="FVL11"/>
      <c r="FVM11"/>
      <c r="FVN11"/>
      <c r="FVO11"/>
      <c r="FVP11"/>
      <c r="FVQ11"/>
      <c r="FVR11"/>
      <c r="FVS11"/>
      <c r="FVT11"/>
      <c r="FVU11"/>
      <c r="FVV11"/>
      <c r="FVW11"/>
      <c r="FVX11"/>
      <c r="FVY11"/>
      <c r="FVZ11"/>
      <c r="FWA11"/>
      <c r="FWB11"/>
      <c r="FWC11"/>
      <c r="FWD11"/>
      <c r="FWE11"/>
      <c r="FWF11"/>
      <c r="FWG11"/>
      <c r="FWH11"/>
      <c r="FWI11"/>
      <c r="FWJ11"/>
      <c r="FWK11"/>
      <c r="FWL11"/>
      <c r="FWM11"/>
      <c r="FWN11"/>
      <c r="FWO11"/>
      <c r="FWP11"/>
      <c r="FWQ11"/>
      <c r="FWR11"/>
      <c r="FWS11"/>
      <c r="FWT11"/>
      <c r="FWU11"/>
      <c r="FWV11"/>
      <c r="FWW11"/>
      <c r="FWX11"/>
      <c r="FWY11"/>
      <c r="FWZ11"/>
      <c r="FXA11"/>
      <c r="FXB11"/>
      <c r="FXC11"/>
      <c r="FXD11"/>
      <c r="FXE11"/>
      <c r="FXF11"/>
      <c r="FXG11"/>
      <c r="FXH11"/>
      <c r="FXI11"/>
      <c r="FXJ11"/>
      <c r="FXK11"/>
      <c r="FXL11"/>
      <c r="FXM11"/>
      <c r="FXN11"/>
      <c r="FXO11"/>
      <c r="FXP11"/>
      <c r="FXQ11"/>
      <c r="FXR11"/>
      <c r="FXS11"/>
      <c r="FXT11"/>
      <c r="FXU11"/>
      <c r="FXV11"/>
      <c r="FXW11"/>
      <c r="FXX11"/>
      <c r="FXY11"/>
      <c r="FXZ11"/>
      <c r="FYA11"/>
      <c r="FYB11"/>
      <c r="FYC11"/>
      <c r="FYD11"/>
      <c r="FYE11"/>
      <c r="FYF11"/>
      <c r="FYG11"/>
      <c r="FYH11"/>
      <c r="FYI11"/>
      <c r="FYJ11"/>
      <c r="FYK11"/>
      <c r="FYL11"/>
      <c r="FYM11"/>
      <c r="FYN11"/>
      <c r="FYO11"/>
      <c r="FYP11"/>
      <c r="FYQ11"/>
      <c r="FYR11"/>
      <c r="FYS11"/>
      <c r="FYT11"/>
      <c r="FYU11"/>
      <c r="FYV11"/>
      <c r="FYW11"/>
      <c r="FYX11"/>
      <c r="FYY11"/>
      <c r="FYZ11"/>
      <c r="FZA11"/>
      <c r="FZB11"/>
      <c r="FZC11"/>
      <c r="FZD11"/>
      <c r="FZE11"/>
      <c r="FZF11"/>
      <c r="FZG11"/>
      <c r="FZH11"/>
      <c r="FZI11"/>
      <c r="FZJ11"/>
      <c r="FZK11"/>
      <c r="FZL11"/>
      <c r="FZM11"/>
      <c r="FZN11"/>
      <c r="FZO11"/>
      <c r="FZP11"/>
      <c r="FZQ11"/>
      <c r="FZR11"/>
      <c r="FZS11"/>
      <c r="FZT11"/>
      <c r="FZU11"/>
      <c r="FZV11"/>
      <c r="FZW11"/>
      <c r="FZX11"/>
      <c r="FZY11"/>
      <c r="FZZ11"/>
      <c r="GAA11"/>
      <c r="GAB11"/>
      <c r="GAC11"/>
      <c r="GAD11"/>
      <c r="GAE11"/>
      <c r="GAF11"/>
      <c r="GAG11"/>
      <c r="GAH11"/>
      <c r="GAI11"/>
      <c r="GAJ11"/>
      <c r="GAK11"/>
      <c r="GAL11"/>
      <c r="GAM11"/>
      <c r="GAN11"/>
      <c r="GAO11"/>
      <c r="GAP11"/>
      <c r="GAQ11"/>
      <c r="GAR11"/>
      <c r="GAS11"/>
      <c r="GAT11"/>
      <c r="GAU11"/>
      <c r="GAV11"/>
      <c r="GAW11"/>
      <c r="GAX11"/>
      <c r="GAY11"/>
      <c r="GAZ11"/>
      <c r="GBA11"/>
      <c r="GBB11"/>
      <c r="GBC11"/>
      <c r="GBD11"/>
      <c r="GBE11"/>
      <c r="GBF11"/>
      <c r="GBG11"/>
      <c r="GBH11"/>
      <c r="GBI11"/>
      <c r="GBJ11"/>
      <c r="GBK11"/>
      <c r="GBL11"/>
      <c r="GBM11"/>
      <c r="GBN11"/>
      <c r="GBO11"/>
      <c r="GBP11"/>
      <c r="GBQ11"/>
      <c r="GBR11"/>
      <c r="GBS11"/>
      <c r="GBT11"/>
      <c r="GBU11"/>
      <c r="GBV11"/>
      <c r="GBW11"/>
      <c r="GBX11"/>
      <c r="GBY11"/>
      <c r="GBZ11"/>
      <c r="GCA11"/>
      <c r="GCB11"/>
      <c r="GCC11"/>
      <c r="GCD11"/>
      <c r="GCE11"/>
      <c r="GCF11"/>
      <c r="GCG11"/>
      <c r="GCH11"/>
      <c r="GCI11"/>
      <c r="GCJ11"/>
      <c r="GCK11"/>
      <c r="GCL11"/>
      <c r="GCM11"/>
      <c r="GCN11"/>
      <c r="GCO11"/>
      <c r="GCP11"/>
      <c r="GCQ11"/>
      <c r="GCR11"/>
      <c r="GCS11"/>
      <c r="GCT11"/>
      <c r="GCU11"/>
      <c r="GCV11"/>
      <c r="GCW11"/>
      <c r="GCX11"/>
      <c r="GCY11"/>
      <c r="GCZ11"/>
      <c r="GDA11"/>
      <c r="GDB11"/>
      <c r="GDC11"/>
      <c r="GDD11"/>
      <c r="GDE11"/>
      <c r="GDF11"/>
      <c r="GDG11"/>
      <c r="GDH11"/>
      <c r="GDI11"/>
      <c r="GDJ11"/>
      <c r="GDK11"/>
      <c r="GDL11"/>
      <c r="GDM11"/>
      <c r="GDN11"/>
      <c r="GDO11"/>
      <c r="GDP11"/>
      <c r="GDQ11"/>
      <c r="GDR11"/>
      <c r="GDS11"/>
      <c r="GDT11"/>
      <c r="GDU11"/>
      <c r="GDV11"/>
      <c r="GDW11"/>
      <c r="GDX11"/>
      <c r="GDY11"/>
      <c r="GDZ11"/>
      <c r="GEA11"/>
      <c r="GEB11"/>
      <c r="GEC11"/>
      <c r="GED11"/>
      <c r="GEE11"/>
      <c r="GEF11"/>
      <c r="GEG11"/>
      <c r="GEH11"/>
      <c r="GEI11"/>
      <c r="GEJ11"/>
      <c r="GEK11"/>
      <c r="GEL11"/>
      <c r="GEM11"/>
      <c r="GEN11"/>
      <c r="GEO11"/>
      <c r="GEP11"/>
      <c r="GEQ11"/>
      <c r="GER11"/>
      <c r="GES11"/>
      <c r="GET11"/>
      <c r="GEU11"/>
      <c r="GEV11"/>
      <c r="GEW11"/>
      <c r="GEX11"/>
      <c r="GEY11"/>
      <c r="GEZ11"/>
      <c r="GFA11"/>
      <c r="GFB11"/>
      <c r="GFC11"/>
      <c r="GFD11"/>
      <c r="GFE11"/>
      <c r="GFF11"/>
      <c r="GFG11"/>
      <c r="GFH11"/>
      <c r="GFI11"/>
      <c r="GFJ11"/>
      <c r="GFK11"/>
      <c r="GFL11"/>
      <c r="GFM11"/>
      <c r="GFN11"/>
      <c r="GFO11"/>
      <c r="GFP11"/>
      <c r="GFQ11"/>
      <c r="GFR11"/>
      <c r="GFS11"/>
      <c r="GFT11"/>
      <c r="GFU11"/>
      <c r="GFV11"/>
      <c r="GFW11"/>
      <c r="GFX11"/>
      <c r="GFY11"/>
      <c r="GFZ11"/>
      <c r="GGA11"/>
      <c r="GGB11"/>
      <c r="GGC11"/>
      <c r="GGD11"/>
      <c r="GGE11"/>
      <c r="GGF11"/>
      <c r="GGG11"/>
      <c r="GGH11"/>
      <c r="GGI11"/>
      <c r="GGJ11"/>
      <c r="GGK11"/>
      <c r="GGL11"/>
      <c r="GGM11"/>
      <c r="GGN11"/>
      <c r="GGO11"/>
      <c r="GGP11"/>
      <c r="GGQ11"/>
      <c r="GGR11"/>
      <c r="GGS11"/>
      <c r="GGT11"/>
      <c r="GGU11"/>
      <c r="GGV11"/>
      <c r="GGW11"/>
      <c r="GGX11"/>
      <c r="GGY11"/>
      <c r="GGZ11"/>
      <c r="GHA11"/>
      <c r="GHB11"/>
      <c r="GHC11"/>
      <c r="GHD11"/>
      <c r="GHE11"/>
      <c r="GHF11"/>
      <c r="GHG11"/>
      <c r="GHH11"/>
      <c r="GHI11"/>
      <c r="GHJ11"/>
      <c r="GHK11"/>
      <c r="GHL11"/>
      <c r="GHM11"/>
      <c r="GHN11"/>
      <c r="GHO11"/>
      <c r="GHP11"/>
      <c r="GHQ11"/>
      <c r="GHR11"/>
      <c r="GHS11"/>
      <c r="GHT11"/>
      <c r="GHU11"/>
      <c r="GHV11"/>
      <c r="GHW11"/>
      <c r="GHX11"/>
      <c r="GHY11"/>
      <c r="GHZ11"/>
      <c r="GIA11"/>
      <c r="GIB11"/>
      <c r="GIC11"/>
      <c r="GID11"/>
      <c r="GIE11"/>
      <c r="GIF11"/>
      <c r="GIG11"/>
      <c r="GIH11"/>
      <c r="GII11"/>
      <c r="GIJ11"/>
      <c r="GIK11"/>
      <c r="GIL11"/>
      <c r="GIM11"/>
      <c r="GIN11"/>
      <c r="GIO11"/>
      <c r="GIP11"/>
      <c r="GIQ11"/>
      <c r="GIR11"/>
      <c r="GIS11"/>
      <c r="GIT11"/>
      <c r="GIU11"/>
      <c r="GIV11"/>
      <c r="GIW11"/>
      <c r="GIX11"/>
      <c r="GIY11"/>
      <c r="GIZ11"/>
      <c r="GJA11"/>
      <c r="GJB11"/>
      <c r="GJC11"/>
      <c r="GJD11"/>
      <c r="GJE11"/>
      <c r="GJF11"/>
      <c r="GJG11"/>
      <c r="GJH11"/>
      <c r="GJI11"/>
      <c r="GJJ11"/>
      <c r="GJK11"/>
      <c r="GJL11"/>
      <c r="GJM11"/>
      <c r="GJN11"/>
      <c r="GJO11"/>
      <c r="GJP11"/>
      <c r="GJQ11"/>
      <c r="GJR11"/>
      <c r="GJS11"/>
      <c r="GJT11"/>
      <c r="GJU11"/>
      <c r="GJV11"/>
      <c r="GJW11"/>
      <c r="GJX11"/>
      <c r="GJY11"/>
      <c r="GJZ11"/>
      <c r="GKA11"/>
      <c r="GKB11"/>
      <c r="GKC11"/>
      <c r="GKD11"/>
      <c r="GKE11"/>
      <c r="GKF11"/>
      <c r="GKG11"/>
      <c r="GKH11"/>
      <c r="GKI11"/>
      <c r="GKJ11"/>
      <c r="GKK11"/>
      <c r="GKL11"/>
      <c r="GKM11"/>
      <c r="GKN11"/>
      <c r="GKO11"/>
      <c r="GKP11"/>
      <c r="GKQ11"/>
      <c r="GKR11"/>
      <c r="GKS11"/>
      <c r="GKT11"/>
      <c r="GKU11"/>
      <c r="GKV11"/>
      <c r="GKW11"/>
      <c r="GKX11"/>
      <c r="GKY11"/>
      <c r="GKZ11"/>
      <c r="GLA11"/>
      <c r="GLB11"/>
      <c r="GLC11"/>
      <c r="GLD11"/>
      <c r="GLE11"/>
      <c r="GLF11"/>
      <c r="GLG11"/>
      <c r="GLH11"/>
      <c r="GLI11"/>
      <c r="GLJ11"/>
      <c r="GLK11"/>
      <c r="GLL11"/>
      <c r="GLM11"/>
      <c r="GLN11"/>
      <c r="GLO11"/>
      <c r="GLP11"/>
      <c r="GLQ11"/>
      <c r="GLR11"/>
      <c r="GLS11"/>
      <c r="GLT11"/>
      <c r="GLU11"/>
      <c r="GLV11"/>
      <c r="GLW11"/>
      <c r="GLX11"/>
      <c r="GLY11"/>
      <c r="GLZ11"/>
      <c r="GMA11"/>
      <c r="GMB11"/>
      <c r="GMC11"/>
      <c r="GMD11"/>
      <c r="GME11"/>
      <c r="GMF11"/>
      <c r="GMG11"/>
      <c r="GMH11"/>
      <c r="GMI11"/>
      <c r="GMJ11"/>
      <c r="GMK11"/>
      <c r="GML11"/>
      <c r="GMM11"/>
      <c r="GMN11"/>
      <c r="GMO11"/>
      <c r="GMP11"/>
      <c r="GMQ11"/>
      <c r="GMR11"/>
      <c r="GMS11"/>
      <c r="GMT11"/>
      <c r="GMU11"/>
      <c r="GMV11"/>
      <c r="GMW11"/>
      <c r="GMX11"/>
      <c r="GMY11"/>
      <c r="GMZ11"/>
      <c r="GNA11"/>
      <c r="GNB11"/>
      <c r="GNC11"/>
      <c r="GND11"/>
      <c r="GNE11"/>
      <c r="GNF11"/>
      <c r="GNG11"/>
      <c r="GNH11"/>
      <c r="GNI11"/>
      <c r="GNJ11"/>
      <c r="GNK11"/>
      <c r="GNL11"/>
      <c r="GNM11"/>
      <c r="GNN11"/>
      <c r="GNO11"/>
      <c r="GNP11"/>
      <c r="GNQ11"/>
      <c r="GNR11"/>
      <c r="GNS11"/>
      <c r="GNT11"/>
      <c r="GNU11"/>
      <c r="GNV11"/>
      <c r="GNW11"/>
      <c r="GNX11"/>
      <c r="GNY11"/>
      <c r="GNZ11"/>
      <c r="GOA11"/>
      <c r="GOB11"/>
      <c r="GOC11"/>
      <c r="GOD11"/>
      <c r="GOE11"/>
      <c r="GOF11"/>
      <c r="GOG11"/>
      <c r="GOH11"/>
      <c r="GOI11"/>
      <c r="GOJ11"/>
      <c r="GOK11"/>
      <c r="GOL11"/>
      <c r="GOM11"/>
      <c r="GON11"/>
      <c r="GOO11"/>
      <c r="GOP11"/>
      <c r="GOQ11"/>
      <c r="GOR11"/>
      <c r="GOS11"/>
      <c r="GOT11"/>
      <c r="GOU11"/>
      <c r="GOV11"/>
      <c r="GOW11"/>
      <c r="GOX11"/>
      <c r="GOY11"/>
      <c r="GOZ11"/>
      <c r="GPA11"/>
      <c r="GPB11"/>
      <c r="GPC11"/>
      <c r="GPD11"/>
      <c r="GPE11"/>
      <c r="GPF11"/>
      <c r="GPG11"/>
      <c r="GPH11"/>
      <c r="GPI11"/>
      <c r="GPJ11"/>
      <c r="GPK11"/>
      <c r="GPL11"/>
      <c r="GPM11"/>
      <c r="GPN11"/>
      <c r="GPO11"/>
      <c r="GPP11"/>
      <c r="GPQ11"/>
      <c r="GPR11"/>
      <c r="GPS11"/>
      <c r="GPT11"/>
      <c r="GPU11"/>
      <c r="GPV11"/>
      <c r="GPW11"/>
      <c r="GPX11"/>
      <c r="GPY11"/>
      <c r="GPZ11"/>
      <c r="GQA11"/>
      <c r="GQB11"/>
      <c r="GQC11"/>
      <c r="GQD11"/>
      <c r="GQE11"/>
      <c r="GQF11"/>
      <c r="GQG11"/>
      <c r="GQH11"/>
      <c r="GQI11"/>
      <c r="GQJ11"/>
      <c r="GQK11"/>
      <c r="GQL11"/>
      <c r="GQM11"/>
      <c r="GQN11"/>
      <c r="GQO11"/>
      <c r="GQP11"/>
      <c r="GQQ11"/>
      <c r="GQR11"/>
      <c r="GQS11"/>
      <c r="GQT11"/>
      <c r="GQU11"/>
      <c r="GQV11"/>
      <c r="GQW11"/>
      <c r="GQX11"/>
      <c r="GQY11"/>
      <c r="GQZ11"/>
      <c r="GRA11"/>
      <c r="GRB11"/>
      <c r="GRC11"/>
      <c r="GRD11"/>
      <c r="GRE11"/>
      <c r="GRF11"/>
      <c r="GRG11"/>
      <c r="GRH11"/>
      <c r="GRI11"/>
      <c r="GRJ11"/>
      <c r="GRK11"/>
      <c r="GRL11"/>
      <c r="GRM11"/>
      <c r="GRN11"/>
      <c r="GRO11"/>
      <c r="GRP11"/>
      <c r="GRQ11"/>
      <c r="GRR11"/>
      <c r="GRS11"/>
      <c r="GRT11"/>
      <c r="GRU11"/>
      <c r="GRV11"/>
      <c r="GRW11"/>
      <c r="GRX11"/>
      <c r="GRY11"/>
      <c r="GRZ11"/>
      <c r="GSA11"/>
      <c r="GSB11"/>
      <c r="GSC11"/>
      <c r="GSD11"/>
      <c r="GSE11"/>
      <c r="GSF11"/>
      <c r="GSG11"/>
      <c r="GSH11"/>
      <c r="GSI11"/>
      <c r="GSJ11"/>
      <c r="GSK11"/>
      <c r="GSL11"/>
      <c r="GSM11"/>
      <c r="GSN11"/>
      <c r="GSO11"/>
      <c r="GSP11"/>
      <c r="GSQ11"/>
      <c r="GSR11"/>
      <c r="GSS11"/>
      <c r="GST11"/>
      <c r="GSU11"/>
      <c r="GSV11"/>
      <c r="GSW11"/>
      <c r="GSX11"/>
      <c r="GSY11"/>
      <c r="GSZ11"/>
      <c r="GTA11"/>
      <c r="GTB11"/>
      <c r="GTC11"/>
      <c r="GTD11"/>
      <c r="GTE11"/>
      <c r="GTF11"/>
      <c r="GTG11"/>
      <c r="GTH11"/>
      <c r="GTI11"/>
      <c r="GTJ11"/>
      <c r="GTK11"/>
      <c r="GTL11"/>
      <c r="GTM11"/>
      <c r="GTN11"/>
      <c r="GTO11"/>
      <c r="GTP11"/>
      <c r="GTQ11"/>
      <c r="GTR11"/>
      <c r="GTS11"/>
      <c r="GTT11"/>
      <c r="GTU11"/>
      <c r="GTV11"/>
      <c r="GTW11"/>
      <c r="GTX11"/>
      <c r="GTY11"/>
      <c r="GTZ11"/>
      <c r="GUA11"/>
      <c r="GUB11"/>
      <c r="GUC11"/>
      <c r="GUD11"/>
      <c r="GUE11"/>
      <c r="GUF11"/>
      <c r="GUG11"/>
      <c r="GUH11"/>
      <c r="GUI11"/>
      <c r="GUJ11"/>
      <c r="GUK11"/>
      <c r="GUL11"/>
      <c r="GUM11"/>
      <c r="GUN11"/>
      <c r="GUO11"/>
      <c r="GUP11"/>
      <c r="GUQ11"/>
      <c r="GUR11"/>
      <c r="GUS11"/>
      <c r="GUT11"/>
      <c r="GUU11"/>
      <c r="GUV11"/>
      <c r="GUW11"/>
      <c r="GUX11"/>
      <c r="GUY11"/>
      <c r="GUZ11"/>
      <c r="GVA11"/>
      <c r="GVB11"/>
      <c r="GVC11"/>
      <c r="GVD11"/>
      <c r="GVE11"/>
      <c r="GVF11"/>
      <c r="GVG11"/>
      <c r="GVH11"/>
      <c r="GVI11"/>
      <c r="GVJ11"/>
      <c r="GVK11"/>
      <c r="GVL11"/>
      <c r="GVM11"/>
      <c r="GVN11"/>
      <c r="GVO11"/>
      <c r="GVP11"/>
      <c r="GVQ11"/>
      <c r="GVR11"/>
      <c r="GVS11"/>
      <c r="GVT11"/>
      <c r="GVU11"/>
      <c r="GVV11"/>
      <c r="GVW11"/>
      <c r="GVX11"/>
      <c r="GVY11"/>
      <c r="GVZ11"/>
      <c r="GWA11"/>
      <c r="GWB11"/>
      <c r="GWC11"/>
      <c r="GWD11"/>
      <c r="GWE11"/>
      <c r="GWF11"/>
      <c r="GWG11"/>
      <c r="GWH11"/>
      <c r="GWI11"/>
      <c r="GWJ11"/>
      <c r="GWK11"/>
      <c r="GWL11"/>
      <c r="GWM11"/>
      <c r="GWN11"/>
      <c r="GWO11"/>
      <c r="GWP11"/>
      <c r="GWQ11"/>
      <c r="GWR11"/>
      <c r="GWS11"/>
      <c r="GWT11"/>
      <c r="GWU11"/>
      <c r="GWV11"/>
      <c r="GWW11"/>
      <c r="GWX11"/>
      <c r="GWY11"/>
      <c r="GWZ11"/>
      <c r="GXA11"/>
      <c r="GXB11"/>
      <c r="GXC11"/>
      <c r="GXD11"/>
      <c r="GXE11"/>
      <c r="GXF11"/>
      <c r="GXG11"/>
      <c r="GXH11"/>
      <c r="GXI11"/>
      <c r="GXJ11"/>
      <c r="GXK11"/>
      <c r="GXL11"/>
      <c r="GXM11"/>
      <c r="GXN11"/>
      <c r="GXO11"/>
      <c r="GXP11"/>
      <c r="GXQ11"/>
      <c r="GXR11"/>
      <c r="GXS11"/>
      <c r="GXT11"/>
      <c r="GXU11"/>
      <c r="GXV11"/>
      <c r="GXW11"/>
      <c r="GXX11"/>
      <c r="GXY11"/>
      <c r="GXZ11"/>
      <c r="GYA11"/>
      <c r="GYB11"/>
      <c r="GYC11"/>
      <c r="GYD11"/>
      <c r="GYE11"/>
      <c r="GYF11"/>
      <c r="GYG11"/>
      <c r="GYH11"/>
      <c r="GYI11"/>
      <c r="GYJ11"/>
      <c r="GYK11"/>
      <c r="GYL11"/>
      <c r="GYM11"/>
      <c r="GYN11"/>
      <c r="GYO11"/>
      <c r="GYP11"/>
      <c r="GYQ11"/>
      <c r="GYR11"/>
      <c r="GYS11"/>
      <c r="GYT11"/>
      <c r="GYU11"/>
      <c r="GYV11"/>
      <c r="GYW11"/>
      <c r="GYX11"/>
      <c r="GYY11"/>
      <c r="GYZ11"/>
      <c r="GZA11"/>
      <c r="GZB11"/>
      <c r="GZC11"/>
      <c r="GZD11"/>
      <c r="GZE11"/>
      <c r="GZF11"/>
      <c r="GZG11"/>
      <c r="GZH11"/>
      <c r="GZI11"/>
      <c r="GZJ11"/>
      <c r="GZK11"/>
      <c r="GZL11"/>
      <c r="GZM11"/>
      <c r="GZN11"/>
      <c r="GZO11"/>
      <c r="GZP11"/>
      <c r="GZQ11"/>
      <c r="GZR11"/>
      <c r="GZS11"/>
      <c r="GZT11"/>
      <c r="GZU11"/>
      <c r="GZV11"/>
      <c r="GZW11"/>
      <c r="GZX11"/>
      <c r="GZY11"/>
      <c r="GZZ11"/>
      <c r="HAA11"/>
      <c r="HAB11"/>
      <c r="HAC11"/>
      <c r="HAD11"/>
      <c r="HAE11"/>
      <c r="HAF11"/>
      <c r="HAG11"/>
      <c r="HAH11"/>
      <c r="HAI11"/>
      <c r="HAJ11"/>
      <c r="HAK11"/>
      <c r="HAL11"/>
      <c r="HAM11"/>
      <c r="HAN11"/>
      <c r="HAO11"/>
      <c r="HAP11"/>
      <c r="HAQ11"/>
      <c r="HAR11"/>
      <c r="HAS11"/>
      <c r="HAT11"/>
      <c r="HAU11"/>
      <c r="HAV11"/>
      <c r="HAW11"/>
      <c r="HAX11"/>
      <c r="HAY11"/>
      <c r="HAZ11"/>
      <c r="HBA11"/>
      <c r="HBB11"/>
      <c r="HBC11"/>
      <c r="HBD11"/>
      <c r="HBE11"/>
      <c r="HBF11"/>
      <c r="HBG11"/>
      <c r="HBH11"/>
      <c r="HBI11"/>
      <c r="HBJ11"/>
      <c r="HBK11"/>
      <c r="HBL11"/>
      <c r="HBM11"/>
      <c r="HBN11"/>
      <c r="HBO11"/>
      <c r="HBP11"/>
      <c r="HBQ11"/>
      <c r="HBR11"/>
      <c r="HBS11"/>
      <c r="HBT11"/>
      <c r="HBU11"/>
      <c r="HBV11"/>
      <c r="HBW11"/>
      <c r="HBX11"/>
      <c r="HBY11"/>
      <c r="HBZ11"/>
      <c r="HCA11"/>
      <c r="HCB11"/>
      <c r="HCC11"/>
      <c r="HCD11"/>
      <c r="HCE11"/>
      <c r="HCF11"/>
      <c r="HCG11"/>
      <c r="HCH11"/>
      <c r="HCI11"/>
      <c r="HCJ11"/>
      <c r="HCK11"/>
      <c r="HCL11"/>
      <c r="HCM11"/>
      <c r="HCN11"/>
      <c r="HCO11"/>
      <c r="HCP11"/>
      <c r="HCQ11"/>
      <c r="HCR11"/>
      <c r="HCS11"/>
      <c r="HCT11"/>
      <c r="HCU11"/>
      <c r="HCV11"/>
      <c r="HCW11"/>
      <c r="HCX11"/>
      <c r="HCY11"/>
      <c r="HCZ11"/>
      <c r="HDA11"/>
      <c r="HDB11"/>
      <c r="HDC11"/>
      <c r="HDD11"/>
      <c r="HDE11"/>
      <c r="HDF11"/>
      <c r="HDG11"/>
      <c r="HDH11"/>
      <c r="HDI11"/>
      <c r="HDJ11"/>
      <c r="HDK11"/>
      <c r="HDL11"/>
      <c r="HDM11"/>
      <c r="HDN11"/>
      <c r="HDO11"/>
      <c r="HDP11"/>
      <c r="HDQ11"/>
      <c r="HDR11"/>
      <c r="HDS11"/>
      <c r="HDT11"/>
      <c r="HDU11"/>
      <c r="HDV11"/>
      <c r="HDW11"/>
      <c r="HDX11"/>
      <c r="HDY11"/>
      <c r="HDZ11"/>
      <c r="HEA11"/>
      <c r="HEB11"/>
      <c r="HEC11"/>
      <c r="HED11"/>
      <c r="HEE11"/>
      <c r="HEF11"/>
      <c r="HEG11"/>
      <c r="HEH11"/>
      <c r="HEI11"/>
      <c r="HEJ11"/>
      <c r="HEK11"/>
      <c r="HEL11"/>
      <c r="HEM11"/>
      <c r="HEN11"/>
      <c r="HEO11"/>
      <c r="HEP11"/>
      <c r="HEQ11"/>
      <c r="HER11"/>
      <c r="HES11"/>
      <c r="HET11"/>
      <c r="HEU11"/>
      <c r="HEV11"/>
      <c r="HEW11"/>
      <c r="HEX11"/>
      <c r="HEY11"/>
      <c r="HEZ11"/>
      <c r="HFA11"/>
      <c r="HFB11"/>
      <c r="HFC11"/>
      <c r="HFD11"/>
      <c r="HFE11"/>
      <c r="HFF11"/>
      <c r="HFG11"/>
      <c r="HFH11"/>
      <c r="HFI11"/>
      <c r="HFJ11"/>
      <c r="HFK11"/>
      <c r="HFL11"/>
      <c r="HFM11"/>
      <c r="HFN11"/>
      <c r="HFO11"/>
      <c r="HFP11"/>
      <c r="HFQ11"/>
      <c r="HFR11"/>
      <c r="HFS11"/>
      <c r="HFT11"/>
      <c r="HFU11"/>
      <c r="HFV11"/>
      <c r="HFW11"/>
      <c r="HFX11"/>
      <c r="HFY11"/>
      <c r="HFZ11"/>
      <c r="HGA11"/>
      <c r="HGB11"/>
      <c r="HGC11"/>
      <c r="HGD11"/>
      <c r="HGE11"/>
      <c r="HGF11"/>
      <c r="HGG11"/>
      <c r="HGH11"/>
      <c r="HGI11"/>
      <c r="HGJ11"/>
      <c r="HGK11"/>
      <c r="HGL11"/>
      <c r="HGM11"/>
      <c r="HGN11"/>
      <c r="HGO11"/>
      <c r="HGP11"/>
      <c r="HGQ11"/>
      <c r="HGR11"/>
      <c r="HGS11"/>
      <c r="HGT11"/>
      <c r="HGU11"/>
      <c r="HGV11"/>
      <c r="HGW11"/>
      <c r="HGX11"/>
      <c r="HGY11"/>
      <c r="HGZ11"/>
      <c r="HHA11"/>
      <c r="HHB11"/>
      <c r="HHC11"/>
      <c r="HHD11"/>
      <c r="HHE11"/>
      <c r="HHF11"/>
      <c r="HHG11"/>
      <c r="HHH11"/>
      <c r="HHI11"/>
      <c r="HHJ11"/>
      <c r="HHK11"/>
      <c r="HHL11"/>
      <c r="HHM11"/>
      <c r="HHN11"/>
      <c r="HHO11"/>
      <c r="HHP11"/>
      <c r="HHQ11"/>
      <c r="HHR11"/>
      <c r="HHS11"/>
      <c r="HHT11"/>
      <c r="HHU11"/>
      <c r="HHV11"/>
      <c r="HHW11"/>
      <c r="HHX11"/>
      <c r="HHY11"/>
      <c r="HHZ11"/>
      <c r="HIA11"/>
      <c r="HIB11"/>
      <c r="HIC11"/>
      <c r="HID11"/>
      <c r="HIE11"/>
      <c r="HIF11"/>
      <c r="HIG11"/>
      <c r="HIH11"/>
      <c r="HII11"/>
      <c r="HIJ11"/>
      <c r="HIK11"/>
      <c r="HIL11"/>
      <c r="HIM11"/>
      <c r="HIN11"/>
      <c r="HIO11"/>
      <c r="HIP11"/>
      <c r="HIQ11"/>
      <c r="HIR11"/>
      <c r="HIS11"/>
      <c r="HIT11"/>
      <c r="HIU11"/>
      <c r="HIV11"/>
      <c r="HIW11"/>
      <c r="HIX11"/>
      <c r="HIY11"/>
      <c r="HIZ11"/>
      <c r="HJA11"/>
      <c r="HJB11"/>
      <c r="HJC11"/>
      <c r="HJD11"/>
      <c r="HJE11"/>
      <c r="HJF11"/>
      <c r="HJG11"/>
      <c r="HJH11"/>
      <c r="HJI11"/>
      <c r="HJJ11"/>
      <c r="HJK11"/>
      <c r="HJL11"/>
      <c r="HJM11"/>
      <c r="HJN11"/>
      <c r="HJO11"/>
      <c r="HJP11"/>
      <c r="HJQ11"/>
      <c r="HJR11"/>
      <c r="HJS11"/>
      <c r="HJT11"/>
      <c r="HJU11"/>
      <c r="HJV11"/>
      <c r="HJW11"/>
      <c r="HJX11"/>
      <c r="HJY11"/>
      <c r="HJZ11"/>
      <c r="HKA11"/>
      <c r="HKB11"/>
      <c r="HKC11"/>
      <c r="HKD11"/>
      <c r="HKE11"/>
      <c r="HKF11"/>
      <c r="HKG11"/>
      <c r="HKH11"/>
      <c r="HKI11"/>
      <c r="HKJ11"/>
      <c r="HKK11"/>
      <c r="HKL11"/>
      <c r="HKM11"/>
      <c r="HKN11"/>
      <c r="HKO11"/>
      <c r="HKP11"/>
      <c r="HKQ11"/>
      <c r="HKR11"/>
      <c r="HKS11"/>
      <c r="HKT11"/>
      <c r="HKU11"/>
      <c r="HKV11"/>
      <c r="HKW11"/>
      <c r="HKX11"/>
      <c r="HKY11"/>
      <c r="HKZ11"/>
      <c r="HLA11"/>
      <c r="HLB11"/>
      <c r="HLC11"/>
      <c r="HLD11"/>
      <c r="HLE11"/>
      <c r="HLF11"/>
      <c r="HLG11"/>
      <c r="HLH11"/>
      <c r="HLI11"/>
      <c r="HLJ11"/>
      <c r="HLK11"/>
      <c r="HLL11"/>
      <c r="HLM11"/>
      <c r="HLN11"/>
      <c r="HLO11"/>
      <c r="HLP11"/>
      <c r="HLQ11"/>
      <c r="HLR11"/>
      <c r="HLS11"/>
      <c r="HLT11"/>
      <c r="HLU11"/>
      <c r="HLV11"/>
      <c r="HLW11"/>
      <c r="HLX11"/>
      <c r="HLY11"/>
      <c r="HLZ11"/>
      <c r="HMA11"/>
      <c r="HMB11"/>
      <c r="HMC11"/>
      <c r="HMD11"/>
      <c r="HME11"/>
      <c r="HMF11"/>
      <c r="HMG11"/>
      <c r="HMH11"/>
      <c r="HMI11"/>
      <c r="HMJ11"/>
      <c r="HMK11"/>
      <c r="HML11"/>
      <c r="HMM11"/>
      <c r="HMN11"/>
      <c r="HMO11"/>
      <c r="HMP11"/>
      <c r="HMQ11"/>
      <c r="HMR11"/>
      <c r="HMS11"/>
      <c r="HMT11"/>
      <c r="HMU11"/>
      <c r="HMV11"/>
      <c r="HMW11"/>
      <c r="HMX11"/>
      <c r="HMY11"/>
      <c r="HMZ11"/>
      <c r="HNA11"/>
      <c r="HNB11"/>
      <c r="HNC11"/>
      <c r="HND11"/>
      <c r="HNE11"/>
      <c r="HNF11"/>
      <c r="HNG11"/>
      <c r="HNH11"/>
      <c r="HNI11"/>
      <c r="HNJ11"/>
      <c r="HNK11"/>
      <c r="HNL11"/>
      <c r="HNM11"/>
      <c r="HNN11"/>
      <c r="HNO11"/>
      <c r="HNP11"/>
      <c r="HNQ11"/>
      <c r="HNR11"/>
      <c r="HNS11"/>
      <c r="HNT11"/>
      <c r="HNU11"/>
      <c r="HNV11"/>
      <c r="HNW11"/>
      <c r="HNX11"/>
      <c r="HNY11"/>
      <c r="HNZ11"/>
      <c r="HOA11"/>
      <c r="HOB11"/>
      <c r="HOC11"/>
      <c r="HOD11"/>
      <c r="HOE11"/>
      <c r="HOF11"/>
      <c r="HOG11"/>
      <c r="HOH11"/>
      <c r="HOI11"/>
      <c r="HOJ11"/>
      <c r="HOK11"/>
      <c r="HOL11"/>
      <c r="HOM11"/>
      <c r="HON11"/>
      <c r="HOO11"/>
      <c r="HOP11"/>
      <c r="HOQ11"/>
      <c r="HOR11"/>
      <c r="HOS11"/>
      <c r="HOT11"/>
      <c r="HOU11"/>
      <c r="HOV11"/>
      <c r="HOW11"/>
      <c r="HOX11"/>
      <c r="HOY11"/>
      <c r="HOZ11"/>
      <c r="HPA11"/>
      <c r="HPB11"/>
      <c r="HPC11"/>
      <c r="HPD11"/>
      <c r="HPE11"/>
      <c r="HPF11"/>
      <c r="HPG11"/>
      <c r="HPH11"/>
      <c r="HPI11"/>
      <c r="HPJ11"/>
      <c r="HPK11"/>
      <c r="HPL11"/>
      <c r="HPM11"/>
      <c r="HPN11"/>
      <c r="HPO11"/>
      <c r="HPP11"/>
      <c r="HPQ11"/>
      <c r="HPR11"/>
      <c r="HPS11"/>
      <c r="HPT11"/>
      <c r="HPU11"/>
      <c r="HPV11"/>
      <c r="HPW11"/>
      <c r="HPX11"/>
      <c r="HPY11"/>
      <c r="HPZ11"/>
      <c r="HQA11"/>
      <c r="HQB11"/>
      <c r="HQC11"/>
      <c r="HQD11"/>
      <c r="HQE11"/>
      <c r="HQF11"/>
      <c r="HQG11"/>
      <c r="HQH11"/>
      <c r="HQI11"/>
      <c r="HQJ11"/>
      <c r="HQK11"/>
      <c r="HQL11"/>
      <c r="HQM11"/>
      <c r="HQN11"/>
      <c r="HQO11"/>
      <c r="HQP11"/>
      <c r="HQQ11"/>
      <c r="HQR11"/>
      <c r="HQS11"/>
      <c r="HQT11"/>
      <c r="HQU11"/>
      <c r="HQV11"/>
      <c r="HQW11"/>
      <c r="HQX11"/>
      <c r="HQY11"/>
      <c r="HQZ11"/>
      <c r="HRA11"/>
      <c r="HRB11"/>
      <c r="HRC11"/>
      <c r="HRD11"/>
      <c r="HRE11"/>
      <c r="HRF11"/>
      <c r="HRG11"/>
      <c r="HRH11"/>
      <c r="HRI11"/>
      <c r="HRJ11"/>
      <c r="HRK11"/>
      <c r="HRL11"/>
      <c r="HRM11"/>
      <c r="HRN11"/>
      <c r="HRO11"/>
      <c r="HRP11"/>
      <c r="HRQ11"/>
      <c r="HRR11"/>
      <c r="HRS11"/>
      <c r="HRT11"/>
      <c r="HRU11"/>
      <c r="HRV11"/>
      <c r="HRW11"/>
      <c r="HRX11"/>
      <c r="HRY11"/>
      <c r="HRZ11"/>
      <c r="HSA11"/>
      <c r="HSB11"/>
      <c r="HSC11"/>
      <c r="HSD11"/>
      <c r="HSE11"/>
      <c r="HSF11"/>
      <c r="HSG11"/>
      <c r="HSH11"/>
      <c r="HSI11"/>
      <c r="HSJ11"/>
      <c r="HSK11"/>
      <c r="HSL11"/>
      <c r="HSM11"/>
      <c r="HSN11"/>
      <c r="HSO11"/>
      <c r="HSP11"/>
      <c r="HSQ11"/>
      <c r="HSR11"/>
      <c r="HSS11"/>
      <c r="HST11"/>
      <c r="HSU11"/>
      <c r="HSV11"/>
      <c r="HSW11"/>
      <c r="HSX11"/>
      <c r="HSY11"/>
      <c r="HSZ11"/>
      <c r="HTA11"/>
      <c r="HTB11"/>
      <c r="HTC11"/>
      <c r="HTD11"/>
      <c r="HTE11"/>
      <c r="HTF11"/>
      <c r="HTG11"/>
      <c r="HTH11"/>
      <c r="HTI11"/>
      <c r="HTJ11"/>
      <c r="HTK11"/>
      <c r="HTL11"/>
      <c r="HTM11"/>
      <c r="HTN11"/>
      <c r="HTO11"/>
      <c r="HTP11"/>
      <c r="HTQ11"/>
      <c r="HTR11"/>
      <c r="HTS11"/>
      <c r="HTT11"/>
      <c r="HTU11"/>
      <c r="HTV11"/>
      <c r="HTW11"/>
      <c r="HTX11"/>
      <c r="HTY11"/>
      <c r="HTZ11"/>
      <c r="HUA11"/>
      <c r="HUB11"/>
      <c r="HUC11"/>
      <c r="HUD11"/>
      <c r="HUE11"/>
      <c r="HUF11"/>
      <c r="HUG11"/>
      <c r="HUH11"/>
      <c r="HUI11"/>
      <c r="HUJ11"/>
      <c r="HUK11"/>
      <c r="HUL11"/>
      <c r="HUM11"/>
      <c r="HUN11"/>
      <c r="HUO11"/>
      <c r="HUP11"/>
      <c r="HUQ11"/>
      <c r="HUR11"/>
      <c r="HUS11"/>
      <c r="HUT11"/>
      <c r="HUU11"/>
      <c r="HUV11"/>
      <c r="HUW11"/>
      <c r="HUX11"/>
      <c r="HUY11"/>
      <c r="HUZ11"/>
      <c r="HVA11"/>
      <c r="HVB11"/>
      <c r="HVC11"/>
      <c r="HVD11"/>
      <c r="HVE11"/>
      <c r="HVF11"/>
      <c r="HVG11"/>
      <c r="HVH11"/>
      <c r="HVI11"/>
      <c r="HVJ11"/>
      <c r="HVK11"/>
      <c r="HVL11"/>
      <c r="HVM11"/>
      <c r="HVN11"/>
      <c r="HVO11"/>
      <c r="HVP11"/>
      <c r="HVQ11"/>
      <c r="HVR11"/>
      <c r="HVS11"/>
      <c r="HVT11"/>
      <c r="HVU11"/>
      <c r="HVV11"/>
      <c r="HVW11"/>
      <c r="HVX11"/>
      <c r="HVY11"/>
      <c r="HVZ11"/>
      <c r="HWA11"/>
      <c r="HWB11"/>
      <c r="HWC11"/>
      <c r="HWD11"/>
      <c r="HWE11"/>
      <c r="HWF11"/>
      <c r="HWG11"/>
      <c r="HWH11"/>
      <c r="HWI11"/>
      <c r="HWJ11"/>
      <c r="HWK11"/>
      <c r="HWL11"/>
      <c r="HWM11"/>
      <c r="HWN11"/>
      <c r="HWO11"/>
      <c r="HWP11"/>
      <c r="HWQ11"/>
      <c r="HWR11"/>
      <c r="HWS11"/>
      <c r="HWT11"/>
      <c r="HWU11"/>
      <c r="HWV11"/>
      <c r="HWW11"/>
      <c r="HWX11"/>
      <c r="HWY11"/>
      <c r="HWZ11"/>
      <c r="HXA11"/>
      <c r="HXB11"/>
      <c r="HXC11"/>
      <c r="HXD11"/>
      <c r="HXE11"/>
      <c r="HXF11"/>
      <c r="HXG11"/>
      <c r="HXH11"/>
      <c r="HXI11"/>
      <c r="HXJ11"/>
      <c r="HXK11"/>
      <c r="HXL11"/>
      <c r="HXM11"/>
      <c r="HXN11"/>
      <c r="HXO11"/>
      <c r="HXP11"/>
      <c r="HXQ11"/>
      <c r="HXR11"/>
      <c r="HXS11"/>
      <c r="HXT11"/>
      <c r="HXU11"/>
      <c r="HXV11"/>
      <c r="HXW11"/>
      <c r="HXX11"/>
      <c r="HXY11"/>
      <c r="HXZ11"/>
      <c r="HYA11"/>
      <c r="HYB11"/>
      <c r="HYC11"/>
      <c r="HYD11"/>
      <c r="HYE11"/>
      <c r="HYF11"/>
      <c r="HYG11"/>
      <c r="HYH11"/>
      <c r="HYI11"/>
      <c r="HYJ11"/>
      <c r="HYK11"/>
      <c r="HYL11"/>
      <c r="HYM11"/>
      <c r="HYN11"/>
      <c r="HYO11"/>
      <c r="HYP11"/>
      <c r="HYQ11"/>
      <c r="HYR11"/>
      <c r="HYS11"/>
      <c r="HYT11"/>
      <c r="HYU11"/>
      <c r="HYV11"/>
      <c r="HYW11"/>
      <c r="HYX11"/>
      <c r="HYY11"/>
      <c r="HYZ11"/>
      <c r="HZA11"/>
      <c r="HZB11"/>
      <c r="HZC11"/>
      <c r="HZD11"/>
      <c r="HZE11"/>
      <c r="HZF11"/>
      <c r="HZG11"/>
      <c r="HZH11"/>
      <c r="HZI11"/>
      <c r="HZJ11"/>
      <c r="HZK11"/>
      <c r="HZL11"/>
      <c r="HZM11"/>
      <c r="HZN11"/>
      <c r="HZO11"/>
      <c r="HZP11"/>
      <c r="HZQ11"/>
      <c r="HZR11"/>
      <c r="HZS11"/>
      <c r="HZT11"/>
      <c r="HZU11"/>
      <c r="HZV11"/>
      <c r="HZW11"/>
      <c r="HZX11"/>
      <c r="HZY11"/>
      <c r="HZZ11"/>
      <c r="IAA11"/>
      <c r="IAB11"/>
      <c r="IAC11"/>
      <c r="IAD11"/>
      <c r="IAE11"/>
      <c r="IAF11"/>
      <c r="IAG11"/>
      <c r="IAH11"/>
      <c r="IAI11"/>
      <c r="IAJ11"/>
      <c r="IAK11"/>
      <c r="IAL11"/>
      <c r="IAM11"/>
      <c r="IAN11"/>
      <c r="IAO11"/>
      <c r="IAP11"/>
      <c r="IAQ11"/>
      <c r="IAR11"/>
      <c r="IAS11"/>
      <c r="IAT11"/>
      <c r="IAU11"/>
      <c r="IAV11"/>
      <c r="IAW11"/>
      <c r="IAX11"/>
      <c r="IAY11"/>
      <c r="IAZ11"/>
      <c r="IBA11"/>
      <c r="IBB11"/>
      <c r="IBC11"/>
      <c r="IBD11"/>
      <c r="IBE11"/>
      <c r="IBF11"/>
      <c r="IBG11"/>
      <c r="IBH11"/>
      <c r="IBI11"/>
      <c r="IBJ11"/>
      <c r="IBK11"/>
      <c r="IBL11"/>
      <c r="IBM11"/>
      <c r="IBN11"/>
      <c r="IBO11"/>
      <c r="IBP11"/>
      <c r="IBQ11"/>
      <c r="IBR11"/>
      <c r="IBS11"/>
      <c r="IBT11"/>
      <c r="IBU11"/>
      <c r="IBV11"/>
      <c r="IBW11"/>
      <c r="IBX11"/>
      <c r="IBY11"/>
      <c r="IBZ11"/>
      <c r="ICA11"/>
      <c r="ICB11"/>
      <c r="ICC11"/>
      <c r="ICD11"/>
      <c r="ICE11"/>
      <c r="ICF11"/>
      <c r="ICG11"/>
      <c r="ICH11"/>
      <c r="ICI11"/>
      <c r="ICJ11"/>
      <c r="ICK11"/>
      <c r="ICL11"/>
      <c r="ICM11"/>
      <c r="ICN11"/>
      <c r="ICO11"/>
      <c r="ICP11"/>
      <c r="ICQ11"/>
      <c r="ICR11"/>
      <c r="ICS11"/>
      <c r="ICT11"/>
      <c r="ICU11"/>
      <c r="ICV11"/>
      <c r="ICW11"/>
      <c r="ICX11"/>
      <c r="ICY11"/>
      <c r="ICZ11"/>
      <c r="IDA11"/>
      <c r="IDB11"/>
      <c r="IDC11"/>
      <c r="IDD11"/>
      <c r="IDE11"/>
      <c r="IDF11"/>
      <c r="IDG11"/>
      <c r="IDH11"/>
      <c r="IDI11"/>
      <c r="IDJ11"/>
      <c r="IDK11"/>
      <c r="IDL11"/>
      <c r="IDM11"/>
      <c r="IDN11"/>
      <c r="IDO11"/>
      <c r="IDP11"/>
      <c r="IDQ11"/>
      <c r="IDR11"/>
      <c r="IDS11"/>
      <c r="IDT11"/>
      <c r="IDU11"/>
      <c r="IDV11"/>
      <c r="IDW11"/>
      <c r="IDX11"/>
      <c r="IDY11"/>
      <c r="IDZ11"/>
      <c r="IEA11"/>
      <c r="IEB11"/>
      <c r="IEC11"/>
      <c r="IED11"/>
      <c r="IEE11"/>
      <c r="IEF11"/>
      <c r="IEG11"/>
      <c r="IEH11"/>
      <c r="IEI11"/>
      <c r="IEJ11"/>
      <c r="IEK11"/>
      <c r="IEL11"/>
      <c r="IEM11"/>
      <c r="IEN11"/>
      <c r="IEO11"/>
      <c r="IEP11"/>
      <c r="IEQ11"/>
      <c r="IER11"/>
      <c r="IES11"/>
      <c r="IET11"/>
      <c r="IEU11"/>
      <c r="IEV11"/>
      <c r="IEW11"/>
      <c r="IEX11"/>
      <c r="IEY11"/>
      <c r="IEZ11"/>
      <c r="IFA11"/>
      <c r="IFB11"/>
      <c r="IFC11"/>
      <c r="IFD11"/>
      <c r="IFE11"/>
      <c r="IFF11"/>
      <c r="IFG11"/>
      <c r="IFH11"/>
      <c r="IFI11"/>
      <c r="IFJ11"/>
      <c r="IFK11"/>
      <c r="IFL11"/>
      <c r="IFM11"/>
      <c r="IFN11"/>
      <c r="IFO11"/>
      <c r="IFP11"/>
      <c r="IFQ11"/>
      <c r="IFR11"/>
      <c r="IFS11"/>
      <c r="IFT11"/>
      <c r="IFU11"/>
      <c r="IFV11"/>
      <c r="IFW11"/>
      <c r="IFX11"/>
      <c r="IFY11"/>
      <c r="IFZ11"/>
      <c r="IGA11"/>
      <c r="IGB11"/>
      <c r="IGC11"/>
      <c r="IGD11"/>
      <c r="IGE11"/>
      <c r="IGF11"/>
      <c r="IGG11"/>
      <c r="IGH11"/>
      <c r="IGI11"/>
      <c r="IGJ11"/>
      <c r="IGK11"/>
      <c r="IGL11"/>
      <c r="IGM11"/>
      <c r="IGN11"/>
      <c r="IGO11"/>
      <c r="IGP11"/>
      <c r="IGQ11"/>
      <c r="IGR11"/>
      <c r="IGS11"/>
      <c r="IGT11"/>
      <c r="IGU11"/>
      <c r="IGV11"/>
      <c r="IGW11"/>
      <c r="IGX11"/>
      <c r="IGY11"/>
      <c r="IGZ11"/>
      <c r="IHA11"/>
      <c r="IHB11"/>
      <c r="IHC11"/>
      <c r="IHD11"/>
      <c r="IHE11"/>
      <c r="IHF11"/>
      <c r="IHG11"/>
      <c r="IHH11"/>
      <c r="IHI11"/>
      <c r="IHJ11"/>
      <c r="IHK11"/>
      <c r="IHL11"/>
      <c r="IHM11"/>
      <c r="IHN11"/>
      <c r="IHO11"/>
      <c r="IHP11"/>
      <c r="IHQ11"/>
      <c r="IHR11"/>
      <c r="IHS11"/>
      <c r="IHT11"/>
      <c r="IHU11"/>
      <c r="IHV11"/>
      <c r="IHW11"/>
      <c r="IHX11"/>
      <c r="IHY11"/>
      <c r="IHZ11"/>
      <c r="IIA11"/>
      <c r="IIB11"/>
      <c r="IIC11"/>
      <c r="IID11"/>
      <c r="IIE11"/>
      <c r="IIF11"/>
      <c r="IIG11"/>
      <c r="IIH11"/>
      <c r="III11"/>
      <c r="IIJ11"/>
      <c r="IIK11"/>
      <c r="IIL11"/>
      <c r="IIM11"/>
      <c r="IIN11"/>
      <c r="IIO11"/>
      <c r="IIP11"/>
      <c r="IIQ11"/>
      <c r="IIR11"/>
      <c r="IIS11"/>
      <c r="IIT11"/>
      <c r="IIU11"/>
      <c r="IIV11"/>
      <c r="IIW11"/>
      <c r="IIX11"/>
      <c r="IIY11"/>
      <c r="IIZ11"/>
      <c r="IJA11"/>
      <c r="IJB11"/>
      <c r="IJC11"/>
      <c r="IJD11"/>
      <c r="IJE11"/>
      <c r="IJF11"/>
      <c r="IJG11"/>
      <c r="IJH11"/>
      <c r="IJI11"/>
      <c r="IJJ11"/>
      <c r="IJK11"/>
      <c r="IJL11"/>
      <c r="IJM11"/>
      <c r="IJN11"/>
      <c r="IJO11"/>
      <c r="IJP11"/>
      <c r="IJQ11"/>
      <c r="IJR11"/>
      <c r="IJS11"/>
      <c r="IJT11"/>
      <c r="IJU11"/>
      <c r="IJV11"/>
      <c r="IJW11"/>
      <c r="IJX11"/>
      <c r="IJY11"/>
      <c r="IJZ11"/>
      <c r="IKA11"/>
      <c r="IKB11"/>
      <c r="IKC11"/>
      <c r="IKD11"/>
      <c r="IKE11"/>
      <c r="IKF11"/>
      <c r="IKG11"/>
      <c r="IKH11"/>
      <c r="IKI11"/>
      <c r="IKJ11"/>
      <c r="IKK11"/>
      <c r="IKL11"/>
      <c r="IKM11"/>
      <c r="IKN11"/>
      <c r="IKO11"/>
      <c r="IKP11"/>
      <c r="IKQ11"/>
      <c r="IKR11"/>
      <c r="IKS11"/>
      <c r="IKT11"/>
      <c r="IKU11"/>
      <c r="IKV11"/>
      <c r="IKW11"/>
      <c r="IKX11"/>
      <c r="IKY11"/>
      <c r="IKZ11"/>
      <c r="ILA11"/>
      <c r="ILB11"/>
      <c r="ILC11"/>
      <c r="ILD11"/>
      <c r="ILE11"/>
      <c r="ILF11"/>
      <c r="ILG11"/>
      <c r="ILH11"/>
      <c r="ILI11"/>
      <c r="ILJ11"/>
      <c r="ILK11"/>
      <c r="ILL11"/>
      <c r="ILM11"/>
      <c r="ILN11"/>
      <c r="ILO11"/>
      <c r="ILP11"/>
      <c r="ILQ11"/>
      <c r="ILR11"/>
      <c r="ILS11"/>
      <c r="ILT11"/>
      <c r="ILU11"/>
      <c r="ILV11"/>
      <c r="ILW11"/>
      <c r="ILX11"/>
      <c r="ILY11"/>
      <c r="ILZ11"/>
      <c r="IMA11"/>
      <c r="IMB11"/>
      <c r="IMC11"/>
      <c r="IMD11"/>
      <c r="IME11"/>
      <c r="IMF11"/>
      <c r="IMG11"/>
      <c r="IMH11"/>
      <c r="IMI11"/>
      <c r="IMJ11"/>
      <c r="IMK11"/>
      <c r="IML11"/>
      <c r="IMM11"/>
      <c r="IMN11"/>
      <c r="IMO11"/>
      <c r="IMP11"/>
      <c r="IMQ11"/>
      <c r="IMR11"/>
      <c r="IMS11"/>
      <c r="IMT11"/>
      <c r="IMU11"/>
      <c r="IMV11"/>
      <c r="IMW11"/>
      <c r="IMX11"/>
      <c r="IMY11"/>
      <c r="IMZ11"/>
      <c r="INA11"/>
      <c r="INB11"/>
      <c r="INC11"/>
      <c r="IND11"/>
      <c r="INE11"/>
      <c r="INF11"/>
      <c r="ING11"/>
      <c r="INH11"/>
      <c r="INI11"/>
      <c r="INJ11"/>
      <c r="INK11"/>
      <c r="INL11"/>
      <c r="INM11"/>
      <c r="INN11"/>
      <c r="INO11"/>
      <c r="INP11"/>
      <c r="INQ11"/>
      <c r="INR11"/>
      <c r="INS11"/>
      <c r="INT11"/>
      <c r="INU11"/>
      <c r="INV11"/>
      <c r="INW11"/>
      <c r="INX11"/>
      <c r="INY11"/>
      <c r="INZ11"/>
      <c r="IOA11"/>
      <c r="IOB11"/>
      <c r="IOC11"/>
      <c r="IOD11"/>
      <c r="IOE11"/>
      <c r="IOF11"/>
      <c r="IOG11"/>
      <c r="IOH11"/>
      <c r="IOI11"/>
      <c r="IOJ11"/>
      <c r="IOK11"/>
      <c r="IOL11"/>
      <c r="IOM11"/>
      <c r="ION11"/>
      <c r="IOO11"/>
      <c r="IOP11"/>
      <c r="IOQ11"/>
      <c r="IOR11"/>
      <c r="IOS11"/>
      <c r="IOT11"/>
      <c r="IOU11"/>
      <c r="IOV11"/>
      <c r="IOW11"/>
      <c r="IOX11"/>
      <c r="IOY11"/>
      <c r="IOZ11"/>
      <c r="IPA11"/>
      <c r="IPB11"/>
      <c r="IPC11"/>
      <c r="IPD11"/>
      <c r="IPE11"/>
      <c r="IPF11"/>
      <c r="IPG11"/>
      <c r="IPH11"/>
      <c r="IPI11"/>
      <c r="IPJ11"/>
      <c r="IPK11"/>
      <c r="IPL11"/>
      <c r="IPM11"/>
      <c r="IPN11"/>
      <c r="IPO11"/>
      <c r="IPP11"/>
      <c r="IPQ11"/>
      <c r="IPR11"/>
      <c r="IPS11"/>
      <c r="IPT11"/>
      <c r="IPU11"/>
      <c r="IPV11"/>
      <c r="IPW11"/>
      <c r="IPX11"/>
      <c r="IPY11"/>
      <c r="IPZ11"/>
      <c r="IQA11"/>
      <c r="IQB11"/>
      <c r="IQC11"/>
      <c r="IQD11"/>
      <c r="IQE11"/>
      <c r="IQF11"/>
      <c r="IQG11"/>
      <c r="IQH11"/>
      <c r="IQI11"/>
      <c r="IQJ11"/>
      <c r="IQK11"/>
      <c r="IQL11"/>
      <c r="IQM11"/>
      <c r="IQN11"/>
      <c r="IQO11"/>
      <c r="IQP11"/>
      <c r="IQQ11"/>
      <c r="IQR11"/>
      <c r="IQS11"/>
      <c r="IQT11"/>
      <c r="IQU11"/>
      <c r="IQV11"/>
      <c r="IQW11"/>
      <c r="IQX11"/>
      <c r="IQY11"/>
      <c r="IQZ11"/>
      <c r="IRA11"/>
      <c r="IRB11"/>
      <c r="IRC11"/>
      <c r="IRD11"/>
      <c r="IRE11"/>
      <c r="IRF11"/>
      <c r="IRG11"/>
      <c r="IRH11"/>
      <c r="IRI11"/>
      <c r="IRJ11"/>
      <c r="IRK11"/>
      <c r="IRL11"/>
      <c r="IRM11"/>
      <c r="IRN11"/>
      <c r="IRO11"/>
      <c r="IRP11"/>
      <c r="IRQ11"/>
      <c r="IRR11"/>
      <c r="IRS11"/>
      <c r="IRT11"/>
      <c r="IRU11"/>
      <c r="IRV11"/>
      <c r="IRW11"/>
      <c r="IRX11"/>
      <c r="IRY11"/>
      <c r="IRZ11"/>
      <c r="ISA11"/>
      <c r="ISB11"/>
      <c r="ISC11"/>
      <c r="ISD11"/>
      <c r="ISE11"/>
      <c r="ISF11"/>
      <c r="ISG11"/>
      <c r="ISH11"/>
      <c r="ISI11"/>
      <c r="ISJ11"/>
      <c r="ISK11"/>
      <c r="ISL11"/>
      <c r="ISM11"/>
      <c r="ISN11"/>
      <c r="ISO11"/>
      <c r="ISP11"/>
      <c r="ISQ11"/>
      <c r="ISR11"/>
      <c r="ISS11"/>
      <c r="IST11"/>
      <c r="ISU11"/>
      <c r="ISV11"/>
      <c r="ISW11"/>
      <c r="ISX11"/>
      <c r="ISY11"/>
      <c r="ISZ11"/>
      <c r="ITA11"/>
      <c r="ITB11"/>
      <c r="ITC11"/>
      <c r="ITD11"/>
      <c r="ITE11"/>
      <c r="ITF11"/>
      <c r="ITG11"/>
      <c r="ITH11"/>
      <c r="ITI11"/>
      <c r="ITJ11"/>
      <c r="ITK11"/>
      <c r="ITL11"/>
      <c r="ITM11"/>
      <c r="ITN11"/>
      <c r="ITO11"/>
      <c r="ITP11"/>
      <c r="ITQ11"/>
      <c r="ITR11"/>
      <c r="ITS11"/>
      <c r="ITT11"/>
      <c r="ITU11"/>
      <c r="ITV11"/>
      <c r="ITW11"/>
      <c r="ITX11"/>
      <c r="ITY11"/>
      <c r="ITZ11"/>
      <c r="IUA11"/>
      <c r="IUB11"/>
      <c r="IUC11"/>
      <c r="IUD11"/>
      <c r="IUE11"/>
      <c r="IUF11"/>
      <c r="IUG11"/>
      <c r="IUH11"/>
      <c r="IUI11"/>
      <c r="IUJ11"/>
      <c r="IUK11"/>
      <c r="IUL11"/>
      <c r="IUM11"/>
      <c r="IUN11"/>
      <c r="IUO11"/>
      <c r="IUP11"/>
      <c r="IUQ11"/>
      <c r="IUR11"/>
      <c r="IUS11"/>
      <c r="IUT11"/>
      <c r="IUU11"/>
      <c r="IUV11"/>
      <c r="IUW11"/>
      <c r="IUX11"/>
      <c r="IUY11"/>
      <c r="IUZ11"/>
      <c r="IVA11"/>
      <c r="IVB11"/>
      <c r="IVC11"/>
      <c r="IVD11"/>
      <c r="IVE11"/>
      <c r="IVF11"/>
      <c r="IVG11"/>
      <c r="IVH11"/>
      <c r="IVI11"/>
      <c r="IVJ11"/>
      <c r="IVK11"/>
      <c r="IVL11"/>
      <c r="IVM11"/>
      <c r="IVN11"/>
      <c r="IVO11"/>
      <c r="IVP11"/>
      <c r="IVQ11"/>
      <c r="IVR11"/>
      <c r="IVS11"/>
      <c r="IVT11"/>
      <c r="IVU11"/>
      <c r="IVV11"/>
      <c r="IVW11"/>
      <c r="IVX11"/>
      <c r="IVY11"/>
      <c r="IVZ11"/>
      <c r="IWA11"/>
      <c r="IWB11"/>
      <c r="IWC11"/>
      <c r="IWD11"/>
      <c r="IWE11"/>
      <c r="IWF11"/>
      <c r="IWG11"/>
      <c r="IWH11"/>
      <c r="IWI11"/>
      <c r="IWJ11"/>
      <c r="IWK11"/>
      <c r="IWL11"/>
      <c r="IWM11"/>
      <c r="IWN11"/>
      <c r="IWO11"/>
      <c r="IWP11"/>
      <c r="IWQ11"/>
      <c r="IWR11"/>
      <c r="IWS11"/>
      <c r="IWT11"/>
      <c r="IWU11"/>
      <c r="IWV11"/>
      <c r="IWW11"/>
      <c r="IWX11"/>
      <c r="IWY11"/>
      <c r="IWZ11"/>
      <c r="IXA11"/>
      <c r="IXB11"/>
      <c r="IXC11"/>
      <c r="IXD11"/>
      <c r="IXE11"/>
      <c r="IXF11"/>
      <c r="IXG11"/>
      <c r="IXH11"/>
      <c r="IXI11"/>
      <c r="IXJ11"/>
      <c r="IXK11"/>
      <c r="IXL11"/>
      <c r="IXM11"/>
      <c r="IXN11"/>
      <c r="IXO11"/>
      <c r="IXP11"/>
      <c r="IXQ11"/>
      <c r="IXR11"/>
      <c r="IXS11"/>
      <c r="IXT11"/>
      <c r="IXU11"/>
      <c r="IXV11"/>
      <c r="IXW11"/>
      <c r="IXX11"/>
      <c r="IXY11"/>
      <c r="IXZ11"/>
      <c r="IYA11"/>
      <c r="IYB11"/>
      <c r="IYC11"/>
      <c r="IYD11"/>
      <c r="IYE11"/>
      <c r="IYF11"/>
      <c r="IYG11"/>
      <c r="IYH11"/>
      <c r="IYI11"/>
      <c r="IYJ11"/>
      <c r="IYK11"/>
      <c r="IYL11"/>
      <c r="IYM11"/>
      <c r="IYN11"/>
      <c r="IYO11"/>
      <c r="IYP11"/>
      <c r="IYQ11"/>
      <c r="IYR11"/>
      <c r="IYS11"/>
      <c r="IYT11"/>
      <c r="IYU11"/>
      <c r="IYV11"/>
      <c r="IYW11"/>
      <c r="IYX11"/>
      <c r="IYY11"/>
      <c r="IYZ11"/>
      <c r="IZA11"/>
      <c r="IZB11"/>
      <c r="IZC11"/>
      <c r="IZD11"/>
      <c r="IZE11"/>
      <c r="IZF11"/>
      <c r="IZG11"/>
      <c r="IZH11"/>
      <c r="IZI11"/>
      <c r="IZJ11"/>
      <c r="IZK11"/>
      <c r="IZL11"/>
      <c r="IZM11"/>
      <c r="IZN11"/>
      <c r="IZO11"/>
      <c r="IZP11"/>
      <c r="IZQ11"/>
      <c r="IZR11"/>
      <c r="IZS11"/>
      <c r="IZT11"/>
      <c r="IZU11"/>
      <c r="IZV11"/>
      <c r="IZW11"/>
      <c r="IZX11"/>
      <c r="IZY11"/>
      <c r="IZZ11"/>
      <c r="JAA11"/>
      <c r="JAB11"/>
      <c r="JAC11"/>
      <c r="JAD11"/>
      <c r="JAE11"/>
      <c r="JAF11"/>
      <c r="JAG11"/>
      <c r="JAH11"/>
      <c r="JAI11"/>
      <c r="JAJ11"/>
      <c r="JAK11"/>
      <c r="JAL11"/>
      <c r="JAM11"/>
      <c r="JAN11"/>
      <c r="JAO11"/>
      <c r="JAP11"/>
      <c r="JAQ11"/>
      <c r="JAR11"/>
      <c r="JAS11"/>
      <c r="JAT11"/>
      <c r="JAU11"/>
      <c r="JAV11"/>
      <c r="JAW11"/>
      <c r="JAX11"/>
      <c r="JAY11"/>
      <c r="JAZ11"/>
      <c r="JBA11"/>
      <c r="JBB11"/>
      <c r="JBC11"/>
      <c r="JBD11"/>
      <c r="JBE11"/>
      <c r="JBF11"/>
      <c r="JBG11"/>
      <c r="JBH11"/>
      <c r="JBI11"/>
      <c r="JBJ11"/>
      <c r="JBK11"/>
      <c r="JBL11"/>
      <c r="JBM11"/>
      <c r="JBN11"/>
      <c r="JBO11"/>
      <c r="JBP11"/>
      <c r="JBQ11"/>
      <c r="JBR11"/>
      <c r="JBS11"/>
      <c r="JBT11"/>
      <c r="JBU11"/>
      <c r="JBV11"/>
      <c r="JBW11"/>
      <c r="JBX11"/>
      <c r="JBY11"/>
      <c r="JBZ11"/>
      <c r="JCA11"/>
      <c r="JCB11"/>
      <c r="JCC11"/>
      <c r="JCD11"/>
      <c r="JCE11"/>
      <c r="JCF11"/>
      <c r="JCG11"/>
      <c r="JCH11"/>
      <c r="JCI11"/>
      <c r="JCJ11"/>
      <c r="JCK11"/>
      <c r="JCL11"/>
      <c r="JCM11"/>
      <c r="JCN11"/>
      <c r="JCO11"/>
      <c r="JCP11"/>
      <c r="JCQ11"/>
      <c r="JCR11"/>
      <c r="JCS11"/>
      <c r="JCT11"/>
      <c r="JCU11"/>
      <c r="JCV11"/>
      <c r="JCW11"/>
      <c r="JCX11"/>
      <c r="JCY11"/>
      <c r="JCZ11"/>
      <c r="JDA11"/>
      <c r="JDB11"/>
      <c r="JDC11"/>
      <c r="JDD11"/>
      <c r="JDE11"/>
      <c r="JDF11"/>
      <c r="JDG11"/>
      <c r="JDH11"/>
      <c r="JDI11"/>
      <c r="JDJ11"/>
      <c r="JDK11"/>
      <c r="JDL11"/>
      <c r="JDM11"/>
      <c r="JDN11"/>
      <c r="JDO11"/>
      <c r="JDP11"/>
      <c r="JDQ11"/>
      <c r="JDR11"/>
      <c r="JDS11"/>
      <c r="JDT11"/>
      <c r="JDU11"/>
      <c r="JDV11"/>
      <c r="JDW11"/>
      <c r="JDX11"/>
      <c r="JDY11"/>
      <c r="JDZ11"/>
      <c r="JEA11"/>
      <c r="JEB11"/>
      <c r="JEC11"/>
      <c r="JED11"/>
      <c r="JEE11"/>
      <c r="JEF11"/>
      <c r="JEG11"/>
      <c r="JEH11"/>
      <c r="JEI11"/>
      <c r="JEJ11"/>
      <c r="JEK11"/>
      <c r="JEL11"/>
      <c r="JEM11"/>
      <c r="JEN11"/>
      <c r="JEO11"/>
      <c r="JEP11"/>
      <c r="JEQ11"/>
      <c r="JER11"/>
      <c r="JES11"/>
      <c r="JET11"/>
      <c r="JEU11"/>
      <c r="JEV11"/>
      <c r="JEW11"/>
      <c r="JEX11"/>
      <c r="JEY11"/>
      <c r="JEZ11"/>
      <c r="JFA11"/>
      <c r="JFB11"/>
      <c r="JFC11"/>
      <c r="JFD11"/>
      <c r="JFE11"/>
      <c r="JFF11"/>
      <c r="JFG11"/>
      <c r="JFH11"/>
      <c r="JFI11"/>
      <c r="JFJ11"/>
      <c r="JFK11"/>
      <c r="JFL11"/>
      <c r="JFM11"/>
      <c r="JFN11"/>
      <c r="JFO11"/>
      <c r="JFP11"/>
      <c r="JFQ11"/>
      <c r="JFR11"/>
      <c r="JFS11"/>
      <c r="JFT11"/>
      <c r="JFU11"/>
      <c r="JFV11"/>
      <c r="JFW11"/>
      <c r="JFX11"/>
      <c r="JFY11"/>
      <c r="JFZ11"/>
      <c r="JGA11"/>
      <c r="JGB11"/>
      <c r="JGC11"/>
      <c r="JGD11"/>
      <c r="JGE11"/>
      <c r="JGF11"/>
      <c r="JGG11"/>
      <c r="JGH11"/>
      <c r="JGI11"/>
      <c r="JGJ11"/>
      <c r="JGK11"/>
      <c r="JGL11"/>
      <c r="JGM11"/>
      <c r="JGN11"/>
      <c r="JGO11"/>
      <c r="JGP11"/>
      <c r="JGQ11"/>
      <c r="JGR11"/>
      <c r="JGS11"/>
      <c r="JGT11"/>
      <c r="JGU11"/>
      <c r="JGV11"/>
      <c r="JGW11"/>
      <c r="JGX11"/>
      <c r="JGY11"/>
      <c r="JGZ11"/>
      <c r="JHA11"/>
      <c r="JHB11"/>
      <c r="JHC11"/>
      <c r="JHD11"/>
      <c r="JHE11"/>
      <c r="JHF11"/>
      <c r="JHG11"/>
      <c r="JHH11"/>
      <c r="JHI11"/>
      <c r="JHJ11"/>
      <c r="JHK11"/>
      <c r="JHL11"/>
      <c r="JHM11"/>
      <c r="JHN11"/>
      <c r="JHO11"/>
      <c r="JHP11"/>
      <c r="JHQ11"/>
      <c r="JHR11"/>
      <c r="JHS11"/>
      <c r="JHT11"/>
      <c r="JHU11"/>
      <c r="JHV11"/>
      <c r="JHW11"/>
      <c r="JHX11"/>
      <c r="JHY11"/>
      <c r="JHZ11"/>
      <c r="JIA11"/>
      <c r="JIB11"/>
      <c r="JIC11"/>
      <c r="JID11"/>
      <c r="JIE11"/>
      <c r="JIF11"/>
      <c r="JIG11"/>
      <c r="JIH11"/>
      <c r="JII11"/>
      <c r="JIJ11"/>
      <c r="JIK11"/>
      <c r="JIL11"/>
      <c r="JIM11"/>
      <c r="JIN11"/>
      <c r="JIO11"/>
      <c r="JIP11"/>
      <c r="JIQ11"/>
      <c r="JIR11"/>
      <c r="JIS11"/>
      <c r="JIT11"/>
      <c r="JIU11"/>
      <c r="JIV11"/>
      <c r="JIW11"/>
      <c r="JIX11"/>
      <c r="JIY11"/>
      <c r="JIZ11"/>
      <c r="JJA11"/>
      <c r="JJB11"/>
      <c r="JJC11"/>
      <c r="JJD11"/>
      <c r="JJE11"/>
      <c r="JJF11"/>
      <c r="JJG11"/>
      <c r="JJH11"/>
      <c r="JJI11"/>
      <c r="JJJ11"/>
      <c r="JJK11"/>
      <c r="JJL11"/>
      <c r="JJM11"/>
      <c r="JJN11"/>
      <c r="JJO11"/>
      <c r="JJP11"/>
      <c r="JJQ11"/>
      <c r="JJR11"/>
      <c r="JJS11"/>
      <c r="JJT11"/>
      <c r="JJU11"/>
      <c r="JJV11"/>
      <c r="JJW11"/>
      <c r="JJX11"/>
      <c r="JJY11"/>
      <c r="JJZ11"/>
      <c r="JKA11"/>
      <c r="JKB11"/>
      <c r="JKC11"/>
      <c r="JKD11"/>
      <c r="JKE11"/>
      <c r="JKF11"/>
      <c r="JKG11"/>
      <c r="JKH11"/>
      <c r="JKI11"/>
      <c r="JKJ11"/>
      <c r="JKK11"/>
      <c r="JKL11"/>
      <c r="JKM11"/>
      <c r="JKN11"/>
      <c r="JKO11"/>
      <c r="JKP11"/>
      <c r="JKQ11"/>
      <c r="JKR11"/>
      <c r="JKS11"/>
      <c r="JKT11"/>
      <c r="JKU11"/>
      <c r="JKV11"/>
      <c r="JKW11"/>
      <c r="JKX11"/>
      <c r="JKY11"/>
      <c r="JKZ11"/>
      <c r="JLA11"/>
      <c r="JLB11"/>
      <c r="JLC11"/>
      <c r="JLD11"/>
      <c r="JLE11"/>
      <c r="JLF11"/>
      <c r="JLG11"/>
      <c r="JLH11"/>
      <c r="JLI11"/>
      <c r="JLJ11"/>
      <c r="JLK11"/>
      <c r="JLL11"/>
      <c r="JLM11"/>
      <c r="JLN11"/>
      <c r="JLO11"/>
      <c r="JLP11"/>
      <c r="JLQ11"/>
      <c r="JLR11"/>
      <c r="JLS11"/>
      <c r="JLT11"/>
      <c r="JLU11"/>
      <c r="JLV11"/>
      <c r="JLW11"/>
      <c r="JLX11"/>
      <c r="JLY11"/>
      <c r="JLZ11"/>
      <c r="JMA11"/>
      <c r="JMB11"/>
      <c r="JMC11"/>
      <c r="JMD11"/>
      <c r="JME11"/>
      <c r="JMF11"/>
      <c r="JMG11"/>
      <c r="JMH11"/>
      <c r="JMI11"/>
      <c r="JMJ11"/>
      <c r="JMK11"/>
      <c r="JML11"/>
      <c r="JMM11"/>
      <c r="JMN11"/>
      <c r="JMO11"/>
      <c r="JMP11"/>
      <c r="JMQ11"/>
      <c r="JMR11"/>
      <c r="JMS11"/>
      <c r="JMT11"/>
      <c r="JMU11"/>
      <c r="JMV11"/>
      <c r="JMW11"/>
      <c r="JMX11"/>
      <c r="JMY11"/>
      <c r="JMZ11"/>
      <c r="JNA11"/>
      <c r="JNB11"/>
      <c r="JNC11"/>
      <c r="JND11"/>
      <c r="JNE11"/>
      <c r="JNF11"/>
      <c r="JNG11"/>
      <c r="JNH11"/>
      <c r="JNI11"/>
      <c r="JNJ11"/>
      <c r="JNK11"/>
      <c r="JNL11"/>
      <c r="JNM11"/>
      <c r="JNN11"/>
      <c r="JNO11"/>
      <c r="JNP11"/>
      <c r="JNQ11"/>
      <c r="JNR11"/>
      <c r="JNS11"/>
      <c r="JNT11"/>
      <c r="JNU11"/>
      <c r="JNV11"/>
      <c r="JNW11"/>
      <c r="JNX11"/>
      <c r="JNY11"/>
      <c r="JNZ11"/>
      <c r="JOA11"/>
      <c r="JOB11"/>
      <c r="JOC11"/>
      <c r="JOD11"/>
      <c r="JOE11"/>
      <c r="JOF11"/>
      <c r="JOG11"/>
      <c r="JOH11"/>
      <c r="JOI11"/>
      <c r="JOJ11"/>
      <c r="JOK11"/>
      <c r="JOL11"/>
      <c r="JOM11"/>
      <c r="JON11"/>
      <c r="JOO11"/>
      <c r="JOP11"/>
      <c r="JOQ11"/>
      <c r="JOR11"/>
      <c r="JOS11"/>
      <c r="JOT11"/>
      <c r="JOU11"/>
      <c r="JOV11"/>
      <c r="JOW11"/>
      <c r="JOX11"/>
      <c r="JOY11"/>
      <c r="JOZ11"/>
      <c r="JPA11"/>
      <c r="JPB11"/>
      <c r="JPC11"/>
      <c r="JPD11"/>
      <c r="JPE11"/>
      <c r="JPF11"/>
      <c r="JPG11"/>
      <c r="JPH11"/>
      <c r="JPI11"/>
      <c r="JPJ11"/>
      <c r="JPK11"/>
      <c r="JPL11"/>
      <c r="JPM11"/>
      <c r="JPN11"/>
      <c r="JPO11"/>
      <c r="JPP11"/>
      <c r="JPQ11"/>
      <c r="JPR11"/>
      <c r="JPS11"/>
      <c r="JPT11"/>
      <c r="JPU11"/>
      <c r="JPV11"/>
      <c r="JPW11"/>
      <c r="JPX11"/>
      <c r="JPY11"/>
      <c r="JPZ11"/>
      <c r="JQA11"/>
      <c r="JQB11"/>
      <c r="JQC11"/>
      <c r="JQD11"/>
      <c r="JQE11"/>
      <c r="JQF11"/>
      <c r="JQG11"/>
      <c r="JQH11"/>
      <c r="JQI11"/>
      <c r="JQJ11"/>
      <c r="JQK11"/>
      <c r="JQL11"/>
      <c r="JQM11"/>
      <c r="JQN11"/>
      <c r="JQO11"/>
      <c r="JQP11"/>
      <c r="JQQ11"/>
      <c r="JQR11"/>
      <c r="JQS11"/>
      <c r="JQT11"/>
      <c r="JQU11"/>
      <c r="JQV11"/>
      <c r="JQW11"/>
      <c r="JQX11"/>
      <c r="JQY11"/>
      <c r="JQZ11"/>
      <c r="JRA11"/>
      <c r="JRB11"/>
      <c r="JRC11"/>
      <c r="JRD11"/>
      <c r="JRE11"/>
      <c r="JRF11"/>
      <c r="JRG11"/>
      <c r="JRH11"/>
      <c r="JRI11"/>
      <c r="JRJ11"/>
      <c r="JRK11"/>
      <c r="JRL11"/>
      <c r="JRM11"/>
      <c r="JRN11"/>
      <c r="JRO11"/>
      <c r="JRP11"/>
      <c r="JRQ11"/>
      <c r="JRR11"/>
      <c r="JRS11"/>
      <c r="JRT11"/>
      <c r="JRU11"/>
      <c r="JRV11"/>
      <c r="JRW11"/>
      <c r="JRX11"/>
      <c r="JRY11"/>
      <c r="JRZ11"/>
      <c r="JSA11"/>
      <c r="JSB11"/>
      <c r="JSC11"/>
      <c r="JSD11"/>
      <c r="JSE11"/>
      <c r="JSF11"/>
      <c r="JSG11"/>
      <c r="JSH11"/>
      <c r="JSI11"/>
      <c r="JSJ11"/>
      <c r="JSK11"/>
      <c r="JSL11"/>
      <c r="JSM11"/>
      <c r="JSN11"/>
      <c r="JSO11"/>
      <c r="JSP11"/>
      <c r="JSQ11"/>
      <c r="JSR11"/>
      <c r="JSS11"/>
      <c r="JST11"/>
      <c r="JSU11"/>
      <c r="JSV11"/>
      <c r="JSW11"/>
      <c r="JSX11"/>
      <c r="JSY11"/>
      <c r="JSZ11"/>
      <c r="JTA11"/>
      <c r="JTB11"/>
      <c r="JTC11"/>
      <c r="JTD11"/>
      <c r="JTE11"/>
      <c r="JTF11"/>
      <c r="JTG11"/>
      <c r="JTH11"/>
      <c r="JTI11"/>
      <c r="JTJ11"/>
      <c r="JTK11"/>
      <c r="JTL11"/>
      <c r="JTM11"/>
      <c r="JTN11"/>
      <c r="JTO11"/>
      <c r="JTP11"/>
      <c r="JTQ11"/>
      <c r="JTR11"/>
      <c r="JTS11"/>
      <c r="JTT11"/>
      <c r="JTU11"/>
      <c r="JTV11"/>
      <c r="JTW11"/>
      <c r="JTX11"/>
      <c r="JTY11"/>
      <c r="JTZ11"/>
      <c r="JUA11"/>
      <c r="JUB11"/>
      <c r="JUC11"/>
      <c r="JUD11"/>
      <c r="JUE11"/>
      <c r="JUF11"/>
      <c r="JUG11"/>
      <c r="JUH11"/>
      <c r="JUI11"/>
      <c r="JUJ11"/>
      <c r="JUK11"/>
      <c r="JUL11"/>
      <c r="JUM11"/>
      <c r="JUN11"/>
      <c r="JUO11"/>
      <c r="JUP11"/>
      <c r="JUQ11"/>
      <c r="JUR11"/>
      <c r="JUS11"/>
      <c r="JUT11"/>
      <c r="JUU11"/>
      <c r="JUV11"/>
      <c r="JUW11"/>
      <c r="JUX11"/>
      <c r="JUY11"/>
      <c r="JUZ11"/>
      <c r="JVA11"/>
      <c r="JVB11"/>
      <c r="JVC11"/>
      <c r="JVD11"/>
      <c r="JVE11"/>
      <c r="JVF11"/>
      <c r="JVG11"/>
      <c r="JVH11"/>
      <c r="JVI11"/>
      <c r="JVJ11"/>
      <c r="JVK11"/>
      <c r="JVL11"/>
      <c r="JVM11"/>
      <c r="JVN11"/>
      <c r="JVO11"/>
      <c r="JVP11"/>
      <c r="JVQ11"/>
      <c r="JVR11"/>
      <c r="JVS11"/>
      <c r="JVT11"/>
      <c r="JVU11"/>
      <c r="JVV11"/>
      <c r="JVW11"/>
      <c r="JVX11"/>
      <c r="JVY11"/>
      <c r="JVZ11"/>
      <c r="JWA11"/>
      <c r="JWB11"/>
      <c r="JWC11"/>
      <c r="JWD11"/>
      <c r="JWE11"/>
      <c r="JWF11"/>
      <c r="JWG11"/>
      <c r="JWH11"/>
      <c r="JWI11"/>
      <c r="JWJ11"/>
      <c r="JWK11"/>
      <c r="JWL11"/>
      <c r="JWM11"/>
      <c r="JWN11"/>
      <c r="JWO11"/>
      <c r="JWP11"/>
      <c r="JWQ11"/>
      <c r="JWR11"/>
      <c r="JWS11"/>
      <c r="JWT11"/>
      <c r="JWU11"/>
      <c r="JWV11"/>
      <c r="JWW11"/>
      <c r="JWX11"/>
      <c r="JWY11"/>
      <c r="JWZ11"/>
      <c r="JXA11"/>
      <c r="JXB11"/>
      <c r="JXC11"/>
      <c r="JXD11"/>
      <c r="JXE11"/>
      <c r="JXF11"/>
      <c r="JXG11"/>
      <c r="JXH11"/>
      <c r="JXI11"/>
      <c r="JXJ11"/>
      <c r="JXK11"/>
      <c r="JXL11"/>
      <c r="JXM11"/>
      <c r="JXN11"/>
      <c r="JXO11"/>
      <c r="JXP11"/>
      <c r="JXQ11"/>
      <c r="JXR11"/>
      <c r="JXS11"/>
      <c r="JXT11"/>
      <c r="JXU11"/>
      <c r="JXV11"/>
      <c r="JXW11"/>
      <c r="JXX11"/>
      <c r="JXY11"/>
      <c r="JXZ11"/>
      <c r="JYA11"/>
      <c r="JYB11"/>
      <c r="JYC11"/>
      <c r="JYD11"/>
      <c r="JYE11"/>
      <c r="JYF11"/>
      <c r="JYG11"/>
      <c r="JYH11"/>
      <c r="JYI11"/>
      <c r="JYJ11"/>
      <c r="JYK11"/>
      <c r="JYL11"/>
      <c r="JYM11"/>
      <c r="JYN11"/>
      <c r="JYO11"/>
      <c r="JYP11"/>
      <c r="JYQ11"/>
      <c r="JYR11"/>
      <c r="JYS11"/>
      <c r="JYT11"/>
      <c r="JYU11"/>
      <c r="JYV11"/>
      <c r="JYW11"/>
      <c r="JYX11"/>
      <c r="JYY11"/>
      <c r="JYZ11"/>
      <c r="JZA11"/>
      <c r="JZB11"/>
      <c r="JZC11"/>
      <c r="JZD11"/>
      <c r="JZE11"/>
      <c r="JZF11"/>
      <c r="JZG11"/>
      <c r="JZH11"/>
      <c r="JZI11"/>
      <c r="JZJ11"/>
      <c r="JZK11"/>
      <c r="JZL11"/>
      <c r="JZM11"/>
      <c r="JZN11"/>
      <c r="JZO11"/>
      <c r="JZP11"/>
      <c r="JZQ11"/>
      <c r="JZR11"/>
      <c r="JZS11"/>
      <c r="JZT11"/>
      <c r="JZU11"/>
      <c r="JZV11"/>
      <c r="JZW11"/>
      <c r="JZX11"/>
      <c r="JZY11"/>
      <c r="JZZ11"/>
      <c r="KAA11"/>
      <c r="KAB11"/>
      <c r="KAC11"/>
      <c r="KAD11"/>
      <c r="KAE11"/>
      <c r="KAF11"/>
      <c r="KAG11"/>
      <c r="KAH11"/>
      <c r="KAI11"/>
      <c r="KAJ11"/>
      <c r="KAK11"/>
      <c r="KAL11"/>
      <c r="KAM11"/>
      <c r="KAN11"/>
      <c r="KAO11"/>
      <c r="KAP11"/>
      <c r="KAQ11"/>
      <c r="KAR11"/>
      <c r="KAS11"/>
      <c r="KAT11"/>
      <c r="KAU11"/>
      <c r="KAV11"/>
      <c r="KAW11"/>
      <c r="KAX11"/>
      <c r="KAY11"/>
      <c r="KAZ11"/>
      <c r="KBA11"/>
      <c r="KBB11"/>
      <c r="KBC11"/>
      <c r="KBD11"/>
      <c r="KBE11"/>
      <c r="KBF11"/>
      <c r="KBG11"/>
      <c r="KBH11"/>
      <c r="KBI11"/>
      <c r="KBJ11"/>
      <c r="KBK11"/>
      <c r="KBL11"/>
      <c r="KBM11"/>
      <c r="KBN11"/>
      <c r="KBO11"/>
      <c r="KBP11"/>
      <c r="KBQ11"/>
      <c r="KBR11"/>
      <c r="KBS11"/>
      <c r="KBT11"/>
      <c r="KBU11"/>
      <c r="KBV11"/>
      <c r="KBW11"/>
      <c r="KBX11"/>
      <c r="KBY11"/>
      <c r="KBZ11"/>
      <c r="KCA11"/>
      <c r="KCB11"/>
      <c r="KCC11"/>
      <c r="KCD11"/>
      <c r="KCE11"/>
      <c r="KCF11"/>
      <c r="KCG11"/>
      <c r="KCH11"/>
      <c r="KCI11"/>
      <c r="KCJ11"/>
      <c r="KCK11"/>
      <c r="KCL11"/>
      <c r="KCM11"/>
      <c r="KCN11"/>
      <c r="KCO11"/>
      <c r="KCP11"/>
      <c r="KCQ11"/>
      <c r="KCR11"/>
      <c r="KCS11"/>
      <c r="KCT11"/>
      <c r="KCU11"/>
      <c r="KCV11"/>
      <c r="KCW11"/>
      <c r="KCX11"/>
      <c r="KCY11"/>
      <c r="KCZ11"/>
      <c r="KDA11"/>
      <c r="KDB11"/>
      <c r="KDC11"/>
      <c r="KDD11"/>
      <c r="KDE11"/>
      <c r="KDF11"/>
      <c r="KDG11"/>
      <c r="KDH11"/>
      <c r="KDI11"/>
      <c r="KDJ11"/>
      <c r="KDK11"/>
      <c r="KDL11"/>
      <c r="KDM11"/>
      <c r="KDN11"/>
      <c r="KDO11"/>
      <c r="KDP11"/>
      <c r="KDQ11"/>
      <c r="KDR11"/>
      <c r="KDS11"/>
      <c r="KDT11"/>
      <c r="KDU11"/>
      <c r="KDV11"/>
      <c r="KDW11"/>
      <c r="KDX11"/>
      <c r="KDY11"/>
      <c r="KDZ11"/>
      <c r="KEA11"/>
      <c r="KEB11"/>
      <c r="KEC11"/>
      <c r="KED11"/>
      <c r="KEE11"/>
      <c r="KEF11"/>
      <c r="KEG11"/>
      <c r="KEH11"/>
      <c r="KEI11"/>
      <c r="KEJ11"/>
      <c r="KEK11"/>
      <c r="KEL11"/>
      <c r="KEM11"/>
      <c r="KEN11"/>
      <c r="KEO11"/>
      <c r="KEP11"/>
      <c r="KEQ11"/>
      <c r="KER11"/>
      <c r="KES11"/>
      <c r="KET11"/>
      <c r="KEU11"/>
      <c r="KEV11"/>
      <c r="KEW11"/>
      <c r="KEX11"/>
      <c r="KEY11"/>
      <c r="KEZ11"/>
      <c r="KFA11"/>
      <c r="KFB11"/>
      <c r="KFC11"/>
      <c r="KFD11"/>
      <c r="KFE11"/>
      <c r="KFF11"/>
      <c r="KFG11"/>
      <c r="KFH11"/>
      <c r="KFI11"/>
      <c r="KFJ11"/>
      <c r="KFK11"/>
      <c r="KFL11"/>
      <c r="KFM11"/>
      <c r="KFN11"/>
      <c r="KFO11"/>
      <c r="KFP11"/>
      <c r="KFQ11"/>
      <c r="KFR11"/>
      <c r="KFS11"/>
      <c r="KFT11"/>
      <c r="KFU11"/>
      <c r="KFV11"/>
      <c r="KFW11"/>
      <c r="KFX11"/>
      <c r="KFY11"/>
      <c r="KFZ11"/>
      <c r="KGA11"/>
      <c r="KGB11"/>
      <c r="KGC11"/>
      <c r="KGD11"/>
      <c r="KGE11"/>
      <c r="KGF11"/>
      <c r="KGG11"/>
      <c r="KGH11"/>
      <c r="KGI11"/>
      <c r="KGJ11"/>
      <c r="KGK11"/>
      <c r="KGL11"/>
      <c r="KGM11"/>
      <c r="KGN11"/>
      <c r="KGO11"/>
      <c r="KGP11"/>
      <c r="KGQ11"/>
      <c r="KGR11"/>
      <c r="KGS11"/>
      <c r="KGT11"/>
      <c r="KGU11"/>
      <c r="KGV11"/>
      <c r="KGW11"/>
      <c r="KGX11"/>
      <c r="KGY11"/>
      <c r="KGZ11"/>
      <c r="KHA11"/>
      <c r="KHB11"/>
      <c r="KHC11"/>
      <c r="KHD11"/>
      <c r="KHE11"/>
      <c r="KHF11"/>
      <c r="KHG11"/>
      <c r="KHH11"/>
      <c r="KHI11"/>
      <c r="KHJ11"/>
      <c r="KHK11"/>
      <c r="KHL11"/>
      <c r="KHM11"/>
      <c r="KHN11"/>
      <c r="KHO11"/>
      <c r="KHP11"/>
      <c r="KHQ11"/>
      <c r="KHR11"/>
      <c r="KHS11"/>
      <c r="KHT11"/>
      <c r="KHU11"/>
      <c r="KHV11"/>
      <c r="KHW11"/>
      <c r="KHX11"/>
      <c r="KHY11"/>
      <c r="KHZ11"/>
      <c r="KIA11"/>
      <c r="KIB11"/>
      <c r="KIC11"/>
      <c r="KID11"/>
      <c r="KIE11"/>
      <c r="KIF11"/>
      <c r="KIG11"/>
      <c r="KIH11"/>
      <c r="KII11"/>
      <c r="KIJ11"/>
      <c r="KIK11"/>
      <c r="KIL11"/>
      <c r="KIM11"/>
      <c r="KIN11"/>
      <c r="KIO11"/>
      <c r="KIP11"/>
      <c r="KIQ11"/>
      <c r="KIR11"/>
      <c r="KIS11"/>
      <c r="KIT11"/>
      <c r="KIU11"/>
      <c r="KIV11"/>
      <c r="KIW11"/>
      <c r="KIX11"/>
      <c r="KIY11"/>
      <c r="KIZ11"/>
      <c r="KJA11"/>
      <c r="KJB11"/>
      <c r="KJC11"/>
      <c r="KJD11"/>
      <c r="KJE11"/>
      <c r="KJF11"/>
      <c r="KJG11"/>
      <c r="KJH11"/>
      <c r="KJI11"/>
      <c r="KJJ11"/>
      <c r="KJK11"/>
      <c r="KJL11"/>
      <c r="KJM11"/>
      <c r="KJN11"/>
      <c r="KJO11"/>
      <c r="KJP11"/>
      <c r="KJQ11"/>
      <c r="KJR11"/>
      <c r="KJS11"/>
      <c r="KJT11"/>
      <c r="KJU11"/>
      <c r="KJV11"/>
      <c r="KJW11"/>
      <c r="KJX11"/>
      <c r="KJY11"/>
      <c r="KJZ11"/>
      <c r="KKA11"/>
      <c r="KKB11"/>
      <c r="KKC11"/>
      <c r="KKD11"/>
      <c r="KKE11"/>
      <c r="KKF11"/>
      <c r="KKG11"/>
      <c r="KKH11"/>
      <c r="KKI11"/>
      <c r="KKJ11"/>
      <c r="KKK11"/>
      <c r="KKL11"/>
      <c r="KKM11"/>
      <c r="KKN11"/>
      <c r="KKO11"/>
      <c r="KKP11"/>
      <c r="KKQ11"/>
      <c r="KKR11"/>
      <c r="KKS11"/>
      <c r="KKT11"/>
      <c r="KKU11"/>
      <c r="KKV11"/>
      <c r="KKW11"/>
      <c r="KKX11"/>
      <c r="KKY11"/>
      <c r="KKZ11"/>
      <c r="KLA11"/>
      <c r="KLB11"/>
      <c r="KLC11"/>
      <c r="KLD11"/>
      <c r="KLE11"/>
      <c r="KLF11"/>
      <c r="KLG11"/>
      <c r="KLH11"/>
      <c r="KLI11"/>
      <c r="KLJ11"/>
      <c r="KLK11"/>
      <c r="KLL11"/>
      <c r="KLM11"/>
      <c r="KLN11"/>
      <c r="KLO11"/>
      <c r="KLP11"/>
      <c r="KLQ11"/>
      <c r="KLR11"/>
      <c r="KLS11"/>
      <c r="KLT11"/>
      <c r="KLU11"/>
      <c r="KLV11"/>
      <c r="KLW11"/>
      <c r="KLX11"/>
      <c r="KLY11"/>
      <c r="KLZ11"/>
      <c r="KMA11"/>
      <c r="KMB11"/>
      <c r="KMC11"/>
      <c r="KMD11"/>
      <c r="KME11"/>
      <c r="KMF11"/>
      <c r="KMG11"/>
      <c r="KMH11"/>
      <c r="KMI11"/>
      <c r="KMJ11"/>
      <c r="KMK11"/>
      <c r="KML11"/>
      <c r="KMM11"/>
      <c r="KMN11"/>
      <c r="KMO11"/>
      <c r="KMP11"/>
      <c r="KMQ11"/>
      <c r="KMR11"/>
      <c r="KMS11"/>
      <c r="KMT11"/>
      <c r="KMU11"/>
      <c r="KMV11"/>
      <c r="KMW11"/>
      <c r="KMX11"/>
      <c r="KMY11"/>
      <c r="KMZ11"/>
      <c r="KNA11"/>
      <c r="KNB11"/>
      <c r="KNC11"/>
      <c r="KND11"/>
      <c r="KNE11"/>
      <c r="KNF11"/>
      <c r="KNG11"/>
      <c r="KNH11"/>
      <c r="KNI11"/>
      <c r="KNJ11"/>
      <c r="KNK11"/>
      <c r="KNL11"/>
      <c r="KNM11"/>
      <c r="KNN11"/>
      <c r="KNO11"/>
      <c r="KNP11"/>
      <c r="KNQ11"/>
      <c r="KNR11"/>
      <c r="KNS11"/>
      <c r="KNT11"/>
      <c r="KNU11"/>
      <c r="KNV11"/>
      <c r="KNW11"/>
      <c r="KNX11"/>
      <c r="KNY11"/>
      <c r="KNZ11"/>
      <c r="KOA11"/>
      <c r="KOB11"/>
      <c r="KOC11"/>
      <c r="KOD11"/>
      <c r="KOE11"/>
      <c r="KOF11"/>
      <c r="KOG11"/>
      <c r="KOH11"/>
      <c r="KOI11"/>
      <c r="KOJ11"/>
      <c r="KOK11"/>
      <c r="KOL11"/>
      <c r="KOM11"/>
      <c r="KON11"/>
      <c r="KOO11"/>
      <c r="KOP11"/>
      <c r="KOQ11"/>
      <c r="KOR11"/>
      <c r="KOS11"/>
      <c r="KOT11"/>
      <c r="KOU11"/>
      <c r="KOV11"/>
      <c r="KOW11"/>
      <c r="KOX11"/>
      <c r="KOY11"/>
      <c r="KOZ11"/>
      <c r="KPA11"/>
      <c r="KPB11"/>
      <c r="KPC11"/>
      <c r="KPD11"/>
      <c r="KPE11"/>
      <c r="KPF11"/>
      <c r="KPG11"/>
      <c r="KPH11"/>
      <c r="KPI11"/>
      <c r="KPJ11"/>
      <c r="KPK11"/>
      <c r="KPL11"/>
      <c r="KPM11"/>
      <c r="KPN11"/>
      <c r="KPO11"/>
      <c r="KPP11"/>
      <c r="KPQ11"/>
      <c r="KPR11"/>
      <c r="KPS11"/>
      <c r="KPT11"/>
      <c r="KPU11"/>
      <c r="KPV11"/>
      <c r="KPW11"/>
      <c r="KPX11"/>
      <c r="KPY11"/>
      <c r="KPZ11"/>
      <c r="KQA11"/>
      <c r="KQB11"/>
      <c r="KQC11"/>
      <c r="KQD11"/>
      <c r="KQE11"/>
      <c r="KQF11"/>
      <c r="KQG11"/>
      <c r="KQH11"/>
      <c r="KQI11"/>
      <c r="KQJ11"/>
      <c r="KQK11"/>
      <c r="KQL11"/>
      <c r="KQM11"/>
      <c r="KQN11"/>
      <c r="KQO11"/>
      <c r="KQP11"/>
      <c r="KQQ11"/>
      <c r="KQR11"/>
      <c r="KQS11"/>
      <c r="KQT11"/>
      <c r="KQU11"/>
      <c r="KQV11"/>
      <c r="KQW11"/>
      <c r="KQX11"/>
      <c r="KQY11"/>
      <c r="KQZ11"/>
      <c r="KRA11"/>
      <c r="KRB11"/>
      <c r="KRC11"/>
      <c r="KRD11"/>
      <c r="KRE11"/>
      <c r="KRF11"/>
      <c r="KRG11"/>
      <c r="KRH11"/>
      <c r="KRI11"/>
      <c r="KRJ11"/>
      <c r="KRK11"/>
      <c r="KRL11"/>
      <c r="KRM11"/>
      <c r="KRN11"/>
      <c r="KRO11"/>
      <c r="KRP11"/>
      <c r="KRQ11"/>
      <c r="KRR11"/>
      <c r="KRS11"/>
      <c r="KRT11"/>
      <c r="KRU11"/>
      <c r="KRV11"/>
      <c r="KRW11"/>
      <c r="KRX11"/>
      <c r="KRY11"/>
      <c r="KRZ11"/>
      <c r="KSA11"/>
      <c r="KSB11"/>
      <c r="KSC11"/>
      <c r="KSD11"/>
      <c r="KSE11"/>
      <c r="KSF11"/>
      <c r="KSG11"/>
      <c r="KSH11"/>
      <c r="KSI11"/>
      <c r="KSJ11"/>
      <c r="KSK11"/>
      <c r="KSL11"/>
      <c r="KSM11"/>
      <c r="KSN11"/>
      <c r="KSO11"/>
      <c r="KSP11"/>
      <c r="KSQ11"/>
      <c r="KSR11"/>
      <c r="KSS11"/>
      <c r="KST11"/>
      <c r="KSU11"/>
      <c r="KSV11"/>
      <c r="KSW11"/>
      <c r="KSX11"/>
      <c r="KSY11"/>
      <c r="KSZ11"/>
      <c r="KTA11"/>
      <c r="KTB11"/>
      <c r="KTC11"/>
      <c r="KTD11"/>
      <c r="KTE11"/>
      <c r="KTF11"/>
      <c r="KTG11"/>
      <c r="KTH11"/>
      <c r="KTI11"/>
      <c r="KTJ11"/>
      <c r="KTK11"/>
      <c r="KTL11"/>
      <c r="KTM11"/>
      <c r="KTN11"/>
      <c r="KTO11"/>
      <c r="KTP11"/>
      <c r="KTQ11"/>
      <c r="KTR11"/>
      <c r="KTS11"/>
      <c r="KTT11"/>
      <c r="KTU11"/>
      <c r="KTV11"/>
      <c r="KTW11"/>
      <c r="KTX11"/>
      <c r="KTY11"/>
      <c r="KTZ11"/>
      <c r="KUA11"/>
      <c r="KUB11"/>
      <c r="KUC11"/>
      <c r="KUD11"/>
      <c r="KUE11"/>
      <c r="KUF11"/>
      <c r="KUG11"/>
      <c r="KUH11"/>
      <c r="KUI11"/>
      <c r="KUJ11"/>
      <c r="KUK11"/>
      <c r="KUL11"/>
      <c r="KUM11"/>
      <c r="KUN11"/>
      <c r="KUO11"/>
      <c r="KUP11"/>
      <c r="KUQ11"/>
      <c r="KUR11"/>
      <c r="KUS11"/>
      <c r="KUT11"/>
      <c r="KUU11"/>
      <c r="KUV11"/>
      <c r="KUW11"/>
      <c r="KUX11"/>
      <c r="KUY11"/>
      <c r="KUZ11"/>
      <c r="KVA11"/>
      <c r="KVB11"/>
      <c r="KVC11"/>
      <c r="KVD11"/>
      <c r="KVE11"/>
      <c r="KVF11"/>
      <c r="KVG11"/>
      <c r="KVH11"/>
      <c r="KVI11"/>
      <c r="KVJ11"/>
      <c r="KVK11"/>
      <c r="KVL11"/>
      <c r="KVM11"/>
      <c r="KVN11"/>
      <c r="KVO11"/>
      <c r="KVP11"/>
      <c r="KVQ11"/>
      <c r="KVR11"/>
      <c r="KVS11"/>
      <c r="KVT11"/>
      <c r="KVU11"/>
      <c r="KVV11"/>
      <c r="KVW11"/>
      <c r="KVX11"/>
      <c r="KVY11"/>
      <c r="KVZ11"/>
      <c r="KWA11"/>
      <c r="KWB11"/>
      <c r="KWC11"/>
      <c r="KWD11"/>
      <c r="KWE11"/>
      <c r="KWF11"/>
      <c r="KWG11"/>
      <c r="KWH11"/>
      <c r="KWI11"/>
      <c r="KWJ11"/>
      <c r="KWK11"/>
      <c r="KWL11"/>
      <c r="KWM11"/>
      <c r="KWN11"/>
      <c r="KWO11"/>
      <c r="KWP11"/>
      <c r="KWQ11"/>
      <c r="KWR11"/>
      <c r="KWS11"/>
      <c r="KWT11"/>
      <c r="KWU11"/>
      <c r="KWV11"/>
      <c r="KWW11"/>
      <c r="KWX11"/>
      <c r="KWY11"/>
      <c r="KWZ11"/>
      <c r="KXA11"/>
      <c r="KXB11"/>
      <c r="KXC11"/>
      <c r="KXD11"/>
      <c r="KXE11"/>
      <c r="KXF11"/>
      <c r="KXG11"/>
      <c r="KXH11"/>
      <c r="KXI11"/>
      <c r="KXJ11"/>
      <c r="KXK11"/>
      <c r="KXL11"/>
      <c r="KXM11"/>
      <c r="KXN11"/>
      <c r="KXO11"/>
      <c r="KXP11"/>
      <c r="KXQ11"/>
      <c r="KXR11"/>
      <c r="KXS11"/>
      <c r="KXT11"/>
      <c r="KXU11"/>
      <c r="KXV11"/>
      <c r="KXW11"/>
      <c r="KXX11"/>
      <c r="KXY11"/>
      <c r="KXZ11"/>
      <c r="KYA11"/>
      <c r="KYB11"/>
      <c r="KYC11"/>
      <c r="KYD11"/>
      <c r="KYE11"/>
      <c r="KYF11"/>
      <c r="KYG11"/>
      <c r="KYH11"/>
      <c r="KYI11"/>
      <c r="KYJ11"/>
      <c r="KYK11"/>
      <c r="KYL11"/>
      <c r="KYM11"/>
      <c r="KYN11"/>
      <c r="KYO11"/>
      <c r="KYP11"/>
      <c r="KYQ11"/>
      <c r="KYR11"/>
      <c r="KYS11"/>
      <c r="KYT11"/>
      <c r="KYU11"/>
      <c r="KYV11"/>
      <c r="KYW11"/>
      <c r="KYX11"/>
      <c r="KYY11"/>
      <c r="KYZ11"/>
      <c r="KZA11"/>
      <c r="KZB11"/>
      <c r="KZC11"/>
      <c r="KZD11"/>
      <c r="KZE11"/>
      <c r="KZF11"/>
      <c r="KZG11"/>
      <c r="KZH11"/>
      <c r="KZI11"/>
      <c r="KZJ11"/>
      <c r="KZK11"/>
      <c r="KZL11"/>
      <c r="KZM11"/>
      <c r="KZN11"/>
      <c r="KZO11"/>
      <c r="KZP11"/>
      <c r="KZQ11"/>
      <c r="KZR11"/>
      <c r="KZS11"/>
      <c r="KZT11"/>
      <c r="KZU11"/>
      <c r="KZV11"/>
      <c r="KZW11"/>
      <c r="KZX11"/>
      <c r="KZY11"/>
      <c r="KZZ11"/>
      <c r="LAA11"/>
      <c r="LAB11"/>
      <c r="LAC11"/>
      <c r="LAD11"/>
      <c r="LAE11"/>
      <c r="LAF11"/>
      <c r="LAG11"/>
      <c r="LAH11"/>
      <c r="LAI11"/>
      <c r="LAJ11"/>
      <c r="LAK11"/>
      <c r="LAL11"/>
      <c r="LAM11"/>
      <c r="LAN11"/>
      <c r="LAO11"/>
      <c r="LAP11"/>
      <c r="LAQ11"/>
      <c r="LAR11"/>
      <c r="LAS11"/>
      <c r="LAT11"/>
      <c r="LAU11"/>
      <c r="LAV11"/>
      <c r="LAW11"/>
      <c r="LAX11"/>
      <c r="LAY11"/>
      <c r="LAZ11"/>
      <c r="LBA11"/>
      <c r="LBB11"/>
      <c r="LBC11"/>
      <c r="LBD11"/>
      <c r="LBE11"/>
      <c r="LBF11"/>
      <c r="LBG11"/>
      <c r="LBH11"/>
      <c r="LBI11"/>
      <c r="LBJ11"/>
      <c r="LBK11"/>
      <c r="LBL11"/>
      <c r="LBM11"/>
      <c r="LBN11"/>
      <c r="LBO11"/>
      <c r="LBP11"/>
      <c r="LBQ11"/>
      <c r="LBR11"/>
      <c r="LBS11"/>
      <c r="LBT11"/>
      <c r="LBU11"/>
      <c r="LBV11"/>
      <c r="LBW11"/>
      <c r="LBX11"/>
      <c r="LBY11"/>
      <c r="LBZ11"/>
      <c r="LCA11"/>
      <c r="LCB11"/>
      <c r="LCC11"/>
      <c r="LCD11"/>
      <c r="LCE11"/>
      <c r="LCF11"/>
      <c r="LCG11"/>
      <c r="LCH11"/>
      <c r="LCI11"/>
      <c r="LCJ11"/>
      <c r="LCK11"/>
      <c r="LCL11"/>
      <c r="LCM11"/>
      <c r="LCN11"/>
      <c r="LCO11"/>
      <c r="LCP11"/>
      <c r="LCQ11"/>
      <c r="LCR11"/>
      <c r="LCS11"/>
      <c r="LCT11"/>
      <c r="LCU11"/>
      <c r="LCV11"/>
      <c r="LCW11"/>
      <c r="LCX11"/>
      <c r="LCY11"/>
      <c r="LCZ11"/>
      <c r="LDA11"/>
      <c r="LDB11"/>
      <c r="LDC11"/>
      <c r="LDD11"/>
      <c r="LDE11"/>
      <c r="LDF11"/>
      <c r="LDG11"/>
      <c r="LDH11"/>
      <c r="LDI11"/>
      <c r="LDJ11"/>
      <c r="LDK11"/>
      <c r="LDL11"/>
      <c r="LDM11"/>
      <c r="LDN11"/>
      <c r="LDO11"/>
      <c r="LDP11"/>
      <c r="LDQ11"/>
      <c r="LDR11"/>
      <c r="LDS11"/>
      <c r="LDT11"/>
      <c r="LDU11"/>
      <c r="LDV11"/>
      <c r="LDW11"/>
      <c r="LDX11"/>
      <c r="LDY11"/>
      <c r="LDZ11"/>
      <c r="LEA11"/>
      <c r="LEB11"/>
      <c r="LEC11"/>
      <c r="LED11"/>
      <c r="LEE11"/>
      <c r="LEF11"/>
      <c r="LEG11"/>
      <c r="LEH11"/>
      <c r="LEI11"/>
      <c r="LEJ11"/>
      <c r="LEK11"/>
      <c r="LEL11"/>
      <c r="LEM11"/>
      <c r="LEN11"/>
      <c r="LEO11"/>
      <c r="LEP11"/>
      <c r="LEQ11"/>
      <c r="LER11"/>
      <c r="LES11"/>
      <c r="LET11"/>
      <c r="LEU11"/>
      <c r="LEV11"/>
      <c r="LEW11"/>
      <c r="LEX11"/>
      <c r="LEY11"/>
      <c r="LEZ11"/>
      <c r="LFA11"/>
      <c r="LFB11"/>
      <c r="LFC11"/>
      <c r="LFD11"/>
      <c r="LFE11"/>
      <c r="LFF11"/>
      <c r="LFG11"/>
      <c r="LFH11"/>
      <c r="LFI11"/>
      <c r="LFJ11"/>
      <c r="LFK11"/>
      <c r="LFL11"/>
      <c r="LFM11"/>
      <c r="LFN11"/>
      <c r="LFO11"/>
      <c r="LFP11"/>
      <c r="LFQ11"/>
      <c r="LFR11"/>
      <c r="LFS11"/>
      <c r="LFT11"/>
      <c r="LFU11"/>
      <c r="LFV11"/>
      <c r="LFW11"/>
      <c r="LFX11"/>
      <c r="LFY11"/>
      <c r="LFZ11"/>
      <c r="LGA11"/>
      <c r="LGB11"/>
      <c r="LGC11"/>
      <c r="LGD11"/>
      <c r="LGE11"/>
      <c r="LGF11"/>
      <c r="LGG11"/>
      <c r="LGH11"/>
      <c r="LGI11"/>
      <c r="LGJ11"/>
      <c r="LGK11"/>
      <c r="LGL11"/>
      <c r="LGM11"/>
      <c r="LGN11"/>
      <c r="LGO11"/>
      <c r="LGP11"/>
      <c r="LGQ11"/>
      <c r="LGR11"/>
      <c r="LGS11"/>
      <c r="LGT11"/>
      <c r="LGU11"/>
      <c r="LGV11"/>
      <c r="LGW11"/>
      <c r="LGX11"/>
      <c r="LGY11"/>
      <c r="LGZ11"/>
      <c r="LHA11"/>
      <c r="LHB11"/>
      <c r="LHC11"/>
      <c r="LHD11"/>
      <c r="LHE11"/>
      <c r="LHF11"/>
      <c r="LHG11"/>
      <c r="LHH11"/>
      <c r="LHI11"/>
      <c r="LHJ11"/>
      <c r="LHK11"/>
      <c r="LHL11"/>
      <c r="LHM11"/>
      <c r="LHN11"/>
      <c r="LHO11"/>
      <c r="LHP11"/>
      <c r="LHQ11"/>
      <c r="LHR11"/>
      <c r="LHS11"/>
      <c r="LHT11"/>
      <c r="LHU11"/>
      <c r="LHV11"/>
      <c r="LHW11"/>
      <c r="LHX11"/>
      <c r="LHY11"/>
      <c r="LHZ11"/>
      <c r="LIA11"/>
      <c r="LIB11"/>
      <c r="LIC11"/>
      <c r="LID11"/>
      <c r="LIE11"/>
      <c r="LIF11"/>
      <c r="LIG11"/>
      <c r="LIH11"/>
      <c r="LII11"/>
      <c r="LIJ11"/>
      <c r="LIK11"/>
      <c r="LIL11"/>
      <c r="LIM11"/>
      <c r="LIN11"/>
      <c r="LIO11"/>
      <c r="LIP11"/>
      <c r="LIQ11"/>
      <c r="LIR11"/>
      <c r="LIS11"/>
      <c r="LIT11"/>
      <c r="LIU11"/>
      <c r="LIV11"/>
      <c r="LIW11"/>
      <c r="LIX11"/>
      <c r="LIY11"/>
      <c r="LIZ11"/>
      <c r="LJA11"/>
      <c r="LJB11"/>
      <c r="LJC11"/>
      <c r="LJD11"/>
      <c r="LJE11"/>
      <c r="LJF11"/>
      <c r="LJG11"/>
      <c r="LJH11"/>
      <c r="LJI11"/>
      <c r="LJJ11"/>
      <c r="LJK11"/>
      <c r="LJL11"/>
      <c r="LJM11"/>
      <c r="LJN11"/>
      <c r="LJO11"/>
      <c r="LJP11"/>
      <c r="LJQ11"/>
      <c r="LJR11"/>
      <c r="LJS11"/>
      <c r="LJT11"/>
      <c r="LJU11"/>
      <c r="LJV11"/>
      <c r="LJW11"/>
      <c r="LJX11"/>
      <c r="LJY11"/>
      <c r="LJZ11"/>
      <c r="LKA11"/>
      <c r="LKB11"/>
      <c r="LKC11"/>
      <c r="LKD11"/>
      <c r="LKE11"/>
      <c r="LKF11"/>
      <c r="LKG11"/>
      <c r="LKH11"/>
      <c r="LKI11"/>
      <c r="LKJ11"/>
      <c r="LKK11"/>
      <c r="LKL11"/>
      <c r="LKM11"/>
      <c r="LKN11"/>
      <c r="LKO11"/>
      <c r="LKP11"/>
      <c r="LKQ11"/>
      <c r="LKR11"/>
      <c r="LKS11"/>
      <c r="LKT11"/>
      <c r="LKU11"/>
      <c r="LKV11"/>
      <c r="LKW11"/>
      <c r="LKX11"/>
      <c r="LKY11"/>
      <c r="LKZ11"/>
      <c r="LLA11"/>
      <c r="LLB11"/>
      <c r="LLC11"/>
      <c r="LLD11"/>
      <c r="LLE11"/>
      <c r="LLF11"/>
      <c r="LLG11"/>
      <c r="LLH11"/>
      <c r="LLI11"/>
      <c r="LLJ11"/>
      <c r="LLK11"/>
      <c r="LLL11"/>
      <c r="LLM11"/>
      <c r="LLN11"/>
      <c r="LLO11"/>
      <c r="LLP11"/>
      <c r="LLQ11"/>
      <c r="LLR11"/>
      <c r="LLS11"/>
      <c r="LLT11"/>
      <c r="LLU11"/>
      <c r="LLV11"/>
      <c r="LLW11"/>
      <c r="LLX11"/>
      <c r="LLY11"/>
      <c r="LLZ11"/>
      <c r="LMA11"/>
      <c r="LMB11"/>
      <c r="LMC11"/>
      <c r="LMD11"/>
      <c r="LME11"/>
      <c r="LMF11"/>
      <c r="LMG11"/>
      <c r="LMH11"/>
      <c r="LMI11"/>
      <c r="LMJ11"/>
      <c r="LMK11"/>
      <c r="LML11"/>
      <c r="LMM11"/>
      <c r="LMN11"/>
      <c r="LMO11"/>
      <c r="LMP11"/>
      <c r="LMQ11"/>
      <c r="LMR11"/>
      <c r="LMS11"/>
      <c r="LMT11"/>
      <c r="LMU11"/>
      <c r="LMV11"/>
      <c r="LMW11"/>
      <c r="LMX11"/>
      <c r="LMY11"/>
      <c r="LMZ11"/>
      <c r="LNA11"/>
      <c r="LNB11"/>
      <c r="LNC11"/>
      <c r="LND11"/>
      <c r="LNE11"/>
      <c r="LNF11"/>
      <c r="LNG11"/>
      <c r="LNH11"/>
      <c r="LNI11"/>
      <c r="LNJ11"/>
      <c r="LNK11"/>
      <c r="LNL11"/>
      <c r="LNM11"/>
      <c r="LNN11"/>
      <c r="LNO11"/>
      <c r="LNP11"/>
      <c r="LNQ11"/>
      <c r="LNR11"/>
      <c r="LNS11"/>
      <c r="LNT11"/>
      <c r="LNU11"/>
      <c r="LNV11"/>
      <c r="LNW11"/>
      <c r="LNX11"/>
      <c r="LNY11"/>
      <c r="LNZ11"/>
      <c r="LOA11"/>
      <c r="LOB11"/>
      <c r="LOC11"/>
      <c r="LOD11"/>
      <c r="LOE11"/>
      <c r="LOF11"/>
      <c r="LOG11"/>
      <c r="LOH11"/>
      <c r="LOI11"/>
      <c r="LOJ11"/>
      <c r="LOK11"/>
      <c r="LOL11"/>
      <c r="LOM11"/>
      <c r="LON11"/>
      <c r="LOO11"/>
      <c r="LOP11"/>
      <c r="LOQ11"/>
      <c r="LOR11"/>
      <c r="LOS11"/>
      <c r="LOT11"/>
      <c r="LOU11"/>
      <c r="LOV11"/>
      <c r="LOW11"/>
      <c r="LOX11"/>
      <c r="LOY11"/>
      <c r="LOZ11"/>
      <c r="LPA11"/>
      <c r="LPB11"/>
      <c r="LPC11"/>
      <c r="LPD11"/>
      <c r="LPE11"/>
      <c r="LPF11"/>
      <c r="LPG11"/>
      <c r="LPH11"/>
      <c r="LPI11"/>
      <c r="LPJ11"/>
      <c r="LPK11"/>
      <c r="LPL11"/>
      <c r="LPM11"/>
      <c r="LPN11"/>
      <c r="LPO11"/>
      <c r="LPP11"/>
      <c r="LPQ11"/>
      <c r="LPR11"/>
      <c r="LPS11"/>
      <c r="LPT11"/>
      <c r="LPU11"/>
      <c r="LPV11"/>
      <c r="LPW11"/>
      <c r="LPX11"/>
      <c r="LPY11"/>
      <c r="LPZ11"/>
      <c r="LQA11"/>
      <c r="LQB11"/>
      <c r="LQC11"/>
      <c r="LQD11"/>
      <c r="LQE11"/>
      <c r="LQF11"/>
      <c r="LQG11"/>
      <c r="LQH11"/>
      <c r="LQI11"/>
      <c r="LQJ11"/>
      <c r="LQK11"/>
      <c r="LQL11"/>
      <c r="LQM11"/>
      <c r="LQN11"/>
      <c r="LQO11"/>
      <c r="LQP11"/>
      <c r="LQQ11"/>
      <c r="LQR11"/>
      <c r="LQS11"/>
      <c r="LQT11"/>
      <c r="LQU11"/>
      <c r="LQV11"/>
      <c r="LQW11"/>
      <c r="LQX11"/>
      <c r="LQY11"/>
      <c r="LQZ11"/>
      <c r="LRA11"/>
      <c r="LRB11"/>
      <c r="LRC11"/>
      <c r="LRD11"/>
      <c r="LRE11"/>
      <c r="LRF11"/>
      <c r="LRG11"/>
      <c r="LRH11"/>
      <c r="LRI11"/>
      <c r="LRJ11"/>
      <c r="LRK11"/>
      <c r="LRL11"/>
      <c r="LRM11"/>
      <c r="LRN11"/>
      <c r="LRO11"/>
      <c r="LRP11"/>
      <c r="LRQ11"/>
      <c r="LRR11"/>
      <c r="LRS11"/>
      <c r="LRT11"/>
      <c r="LRU11"/>
      <c r="LRV11"/>
      <c r="LRW11"/>
      <c r="LRX11"/>
      <c r="LRY11"/>
      <c r="LRZ11"/>
      <c r="LSA11"/>
      <c r="LSB11"/>
      <c r="LSC11"/>
      <c r="LSD11"/>
      <c r="LSE11"/>
      <c r="LSF11"/>
      <c r="LSG11"/>
      <c r="LSH11"/>
      <c r="LSI11"/>
      <c r="LSJ11"/>
      <c r="LSK11"/>
      <c r="LSL11"/>
      <c r="LSM11"/>
      <c r="LSN11"/>
      <c r="LSO11"/>
      <c r="LSP11"/>
      <c r="LSQ11"/>
      <c r="LSR11"/>
      <c r="LSS11"/>
      <c r="LST11"/>
      <c r="LSU11"/>
      <c r="LSV11"/>
      <c r="LSW11"/>
      <c r="LSX11"/>
      <c r="LSY11"/>
      <c r="LSZ11"/>
      <c r="LTA11"/>
      <c r="LTB11"/>
      <c r="LTC11"/>
      <c r="LTD11"/>
      <c r="LTE11"/>
      <c r="LTF11"/>
      <c r="LTG11"/>
      <c r="LTH11"/>
      <c r="LTI11"/>
      <c r="LTJ11"/>
      <c r="LTK11"/>
      <c r="LTL11"/>
      <c r="LTM11"/>
      <c r="LTN11"/>
      <c r="LTO11"/>
      <c r="LTP11"/>
      <c r="LTQ11"/>
      <c r="LTR11"/>
      <c r="LTS11"/>
      <c r="LTT11"/>
      <c r="LTU11"/>
      <c r="LTV11"/>
      <c r="LTW11"/>
      <c r="LTX11"/>
      <c r="LTY11"/>
      <c r="LTZ11"/>
      <c r="LUA11"/>
      <c r="LUB11"/>
      <c r="LUC11"/>
      <c r="LUD11"/>
      <c r="LUE11"/>
      <c r="LUF11"/>
      <c r="LUG11"/>
      <c r="LUH11"/>
      <c r="LUI11"/>
      <c r="LUJ11"/>
      <c r="LUK11"/>
      <c r="LUL11"/>
      <c r="LUM11"/>
      <c r="LUN11"/>
      <c r="LUO11"/>
      <c r="LUP11"/>
      <c r="LUQ11"/>
      <c r="LUR11"/>
      <c r="LUS11"/>
      <c r="LUT11"/>
      <c r="LUU11"/>
      <c r="LUV11"/>
      <c r="LUW11"/>
      <c r="LUX11"/>
      <c r="LUY11"/>
      <c r="LUZ11"/>
      <c r="LVA11"/>
      <c r="LVB11"/>
      <c r="LVC11"/>
      <c r="LVD11"/>
      <c r="LVE11"/>
      <c r="LVF11"/>
      <c r="LVG11"/>
      <c r="LVH11"/>
      <c r="LVI11"/>
      <c r="LVJ11"/>
      <c r="LVK11"/>
      <c r="LVL11"/>
      <c r="LVM11"/>
      <c r="LVN11"/>
      <c r="LVO11"/>
      <c r="LVP11"/>
      <c r="LVQ11"/>
      <c r="LVR11"/>
      <c r="LVS11"/>
      <c r="LVT11"/>
      <c r="LVU11"/>
      <c r="LVV11"/>
      <c r="LVW11"/>
      <c r="LVX11"/>
      <c r="LVY11"/>
      <c r="LVZ11"/>
      <c r="LWA11"/>
      <c r="LWB11"/>
      <c r="LWC11"/>
      <c r="LWD11"/>
      <c r="LWE11"/>
      <c r="LWF11"/>
      <c r="LWG11"/>
      <c r="LWH11"/>
      <c r="LWI11"/>
      <c r="LWJ11"/>
      <c r="LWK11"/>
      <c r="LWL11"/>
      <c r="LWM11"/>
      <c r="LWN11"/>
      <c r="LWO11"/>
      <c r="LWP11"/>
      <c r="LWQ11"/>
      <c r="LWR11"/>
      <c r="LWS11"/>
      <c r="LWT11"/>
      <c r="LWU11"/>
      <c r="LWV11"/>
      <c r="LWW11"/>
      <c r="LWX11"/>
      <c r="LWY11"/>
      <c r="LWZ11"/>
      <c r="LXA11"/>
      <c r="LXB11"/>
      <c r="LXC11"/>
      <c r="LXD11"/>
      <c r="LXE11"/>
      <c r="LXF11"/>
      <c r="LXG11"/>
      <c r="LXH11"/>
      <c r="LXI11"/>
      <c r="LXJ11"/>
      <c r="LXK11"/>
      <c r="LXL11"/>
      <c r="LXM11"/>
      <c r="LXN11"/>
      <c r="LXO11"/>
      <c r="LXP11"/>
      <c r="LXQ11"/>
      <c r="LXR11"/>
      <c r="LXS11"/>
      <c r="LXT11"/>
      <c r="LXU11"/>
      <c r="LXV11"/>
      <c r="LXW11"/>
      <c r="LXX11"/>
      <c r="LXY11"/>
      <c r="LXZ11"/>
      <c r="LYA11"/>
      <c r="LYB11"/>
      <c r="LYC11"/>
      <c r="LYD11"/>
      <c r="LYE11"/>
      <c r="LYF11"/>
      <c r="LYG11"/>
      <c r="LYH11"/>
      <c r="LYI11"/>
      <c r="LYJ11"/>
      <c r="LYK11"/>
      <c r="LYL11"/>
      <c r="LYM11"/>
      <c r="LYN11"/>
      <c r="LYO11"/>
      <c r="LYP11"/>
      <c r="LYQ11"/>
      <c r="LYR11"/>
      <c r="LYS11"/>
      <c r="LYT11"/>
      <c r="LYU11"/>
      <c r="LYV11"/>
      <c r="LYW11"/>
      <c r="LYX11"/>
      <c r="LYY11"/>
      <c r="LYZ11"/>
      <c r="LZA11"/>
      <c r="LZB11"/>
      <c r="LZC11"/>
      <c r="LZD11"/>
      <c r="LZE11"/>
      <c r="LZF11"/>
      <c r="LZG11"/>
      <c r="LZH11"/>
      <c r="LZI11"/>
      <c r="LZJ11"/>
      <c r="LZK11"/>
      <c r="LZL11"/>
      <c r="LZM11"/>
      <c r="LZN11"/>
      <c r="LZO11"/>
      <c r="LZP11"/>
      <c r="LZQ11"/>
      <c r="LZR11"/>
      <c r="LZS11"/>
      <c r="LZT11"/>
      <c r="LZU11"/>
      <c r="LZV11"/>
      <c r="LZW11"/>
      <c r="LZX11"/>
      <c r="LZY11"/>
      <c r="LZZ11"/>
      <c r="MAA11"/>
      <c r="MAB11"/>
      <c r="MAC11"/>
      <c r="MAD11"/>
      <c r="MAE11"/>
      <c r="MAF11"/>
      <c r="MAG11"/>
      <c r="MAH11"/>
      <c r="MAI11"/>
      <c r="MAJ11"/>
      <c r="MAK11"/>
      <c r="MAL11"/>
      <c r="MAM11"/>
      <c r="MAN11"/>
      <c r="MAO11"/>
      <c r="MAP11"/>
      <c r="MAQ11"/>
      <c r="MAR11"/>
      <c r="MAS11"/>
      <c r="MAT11"/>
      <c r="MAU11"/>
      <c r="MAV11"/>
      <c r="MAW11"/>
      <c r="MAX11"/>
      <c r="MAY11"/>
      <c r="MAZ11"/>
      <c r="MBA11"/>
      <c r="MBB11"/>
      <c r="MBC11"/>
      <c r="MBD11"/>
      <c r="MBE11"/>
      <c r="MBF11"/>
      <c r="MBG11"/>
      <c r="MBH11"/>
      <c r="MBI11"/>
      <c r="MBJ11"/>
      <c r="MBK11"/>
      <c r="MBL11"/>
      <c r="MBM11"/>
      <c r="MBN11"/>
      <c r="MBO11"/>
      <c r="MBP11"/>
      <c r="MBQ11"/>
      <c r="MBR11"/>
      <c r="MBS11"/>
      <c r="MBT11"/>
      <c r="MBU11"/>
      <c r="MBV11"/>
      <c r="MBW11"/>
      <c r="MBX11"/>
      <c r="MBY11"/>
      <c r="MBZ11"/>
      <c r="MCA11"/>
      <c r="MCB11"/>
      <c r="MCC11"/>
      <c r="MCD11"/>
      <c r="MCE11"/>
      <c r="MCF11"/>
      <c r="MCG11"/>
      <c r="MCH11"/>
      <c r="MCI11"/>
      <c r="MCJ11"/>
      <c r="MCK11"/>
      <c r="MCL11"/>
      <c r="MCM11"/>
      <c r="MCN11"/>
      <c r="MCO11"/>
      <c r="MCP11"/>
      <c r="MCQ11"/>
      <c r="MCR11"/>
      <c r="MCS11"/>
      <c r="MCT11"/>
      <c r="MCU11"/>
      <c r="MCV11"/>
      <c r="MCW11"/>
      <c r="MCX11"/>
      <c r="MCY11"/>
      <c r="MCZ11"/>
      <c r="MDA11"/>
      <c r="MDB11"/>
      <c r="MDC11"/>
      <c r="MDD11"/>
      <c r="MDE11"/>
      <c r="MDF11"/>
      <c r="MDG11"/>
      <c r="MDH11"/>
      <c r="MDI11"/>
      <c r="MDJ11"/>
      <c r="MDK11"/>
      <c r="MDL11"/>
      <c r="MDM11"/>
      <c r="MDN11"/>
      <c r="MDO11"/>
      <c r="MDP11"/>
      <c r="MDQ11"/>
      <c r="MDR11"/>
      <c r="MDS11"/>
      <c r="MDT11"/>
      <c r="MDU11"/>
      <c r="MDV11"/>
      <c r="MDW11"/>
      <c r="MDX11"/>
      <c r="MDY11"/>
      <c r="MDZ11"/>
      <c r="MEA11"/>
      <c r="MEB11"/>
      <c r="MEC11"/>
      <c r="MED11"/>
      <c r="MEE11"/>
      <c r="MEF11"/>
      <c r="MEG11"/>
      <c r="MEH11"/>
      <c r="MEI11"/>
      <c r="MEJ11"/>
      <c r="MEK11"/>
      <c r="MEL11"/>
      <c r="MEM11"/>
      <c r="MEN11"/>
      <c r="MEO11"/>
      <c r="MEP11"/>
      <c r="MEQ11"/>
      <c r="MER11"/>
      <c r="MES11"/>
      <c r="MET11"/>
      <c r="MEU11"/>
      <c r="MEV11"/>
      <c r="MEW11"/>
      <c r="MEX11"/>
      <c r="MEY11"/>
      <c r="MEZ11"/>
      <c r="MFA11"/>
      <c r="MFB11"/>
      <c r="MFC11"/>
      <c r="MFD11"/>
      <c r="MFE11"/>
      <c r="MFF11"/>
      <c r="MFG11"/>
      <c r="MFH11"/>
      <c r="MFI11"/>
      <c r="MFJ11"/>
      <c r="MFK11"/>
      <c r="MFL11"/>
      <c r="MFM11"/>
      <c r="MFN11"/>
      <c r="MFO11"/>
      <c r="MFP11"/>
      <c r="MFQ11"/>
      <c r="MFR11"/>
      <c r="MFS11"/>
      <c r="MFT11"/>
      <c r="MFU11"/>
      <c r="MFV11"/>
      <c r="MFW11"/>
      <c r="MFX11"/>
      <c r="MFY11"/>
      <c r="MFZ11"/>
      <c r="MGA11"/>
      <c r="MGB11"/>
      <c r="MGC11"/>
      <c r="MGD11"/>
      <c r="MGE11"/>
      <c r="MGF11"/>
      <c r="MGG11"/>
      <c r="MGH11"/>
      <c r="MGI11"/>
      <c r="MGJ11"/>
      <c r="MGK11"/>
      <c r="MGL11"/>
      <c r="MGM11"/>
      <c r="MGN11"/>
      <c r="MGO11"/>
      <c r="MGP11"/>
      <c r="MGQ11"/>
      <c r="MGR11"/>
      <c r="MGS11"/>
      <c r="MGT11"/>
      <c r="MGU11"/>
      <c r="MGV11"/>
      <c r="MGW11"/>
      <c r="MGX11"/>
      <c r="MGY11"/>
      <c r="MGZ11"/>
      <c r="MHA11"/>
      <c r="MHB11"/>
      <c r="MHC11"/>
      <c r="MHD11"/>
      <c r="MHE11"/>
      <c r="MHF11"/>
      <c r="MHG11"/>
      <c r="MHH11"/>
      <c r="MHI11"/>
      <c r="MHJ11"/>
      <c r="MHK11"/>
      <c r="MHL11"/>
      <c r="MHM11"/>
      <c r="MHN11"/>
      <c r="MHO11"/>
      <c r="MHP11"/>
      <c r="MHQ11"/>
      <c r="MHR11"/>
      <c r="MHS11"/>
      <c r="MHT11"/>
      <c r="MHU11"/>
      <c r="MHV11"/>
      <c r="MHW11"/>
      <c r="MHX11"/>
      <c r="MHY11"/>
      <c r="MHZ11"/>
      <c r="MIA11"/>
      <c r="MIB11"/>
      <c r="MIC11"/>
      <c r="MID11"/>
      <c r="MIE11"/>
      <c r="MIF11"/>
      <c r="MIG11"/>
      <c r="MIH11"/>
      <c r="MII11"/>
      <c r="MIJ11"/>
      <c r="MIK11"/>
      <c r="MIL11"/>
      <c r="MIM11"/>
      <c r="MIN11"/>
      <c r="MIO11"/>
      <c r="MIP11"/>
      <c r="MIQ11"/>
      <c r="MIR11"/>
      <c r="MIS11"/>
      <c r="MIT11"/>
      <c r="MIU11"/>
      <c r="MIV11"/>
      <c r="MIW11"/>
      <c r="MIX11"/>
      <c r="MIY11"/>
      <c r="MIZ11"/>
      <c r="MJA11"/>
      <c r="MJB11"/>
      <c r="MJC11"/>
      <c r="MJD11"/>
      <c r="MJE11"/>
      <c r="MJF11"/>
      <c r="MJG11"/>
      <c r="MJH11"/>
      <c r="MJI11"/>
      <c r="MJJ11"/>
      <c r="MJK11"/>
      <c r="MJL11"/>
      <c r="MJM11"/>
      <c r="MJN11"/>
      <c r="MJO11"/>
      <c r="MJP11"/>
      <c r="MJQ11"/>
      <c r="MJR11"/>
      <c r="MJS11"/>
      <c r="MJT11"/>
      <c r="MJU11"/>
      <c r="MJV11"/>
      <c r="MJW11"/>
      <c r="MJX11"/>
      <c r="MJY11"/>
      <c r="MJZ11"/>
      <c r="MKA11"/>
      <c r="MKB11"/>
      <c r="MKC11"/>
      <c r="MKD11"/>
      <c r="MKE11"/>
      <c r="MKF11"/>
      <c r="MKG11"/>
      <c r="MKH11"/>
      <c r="MKI11"/>
      <c r="MKJ11"/>
      <c r="MKK11"/>
      <c r="MKL11"/>
      <c r="MKM11"/>
      <c r="MKN11"/>
      <c r="MKO11"/>
      <c r="MKP11"/>
      <c r="MKQ11"/>
      <c r="MKR11"/>
      <c r="MKS11"/>
      <c r="MKT11"/>
      <c r="MKU11"/>
      <c r="MKV11"/>
      <c r="MKW11"/>
      <c r="MKX11"/>
      <c r="MKY11"/>
      <c r="MKZ11"/>
      <c r="MLA11"/>
      <c r="MLB11"/>
      <c r="MLC11"/>
      <c r="MLD11"/>
      <c r="MLE11"/>
      <c r="MLF11"/>
      <c r="MLG11"/>
      <c r="MLH11"/>
      <c r="MLI11"/>
      <c r="MLJ11"/>
      <c r="MLK11"/>
      <c r="MLL11"/>
      <c r="MLM11"/>
      <c r="MLN11"/>
      <c r="MLO11"/>
      <c r="MLP11"/>
      <c r="MLQ11"/>
      <c r="MLR11"/>
      <c r="MLS11"/>
      <c r="MLT11"/>
      <c r="MLU11"/>
      <c r="MLV11"/>
      <c r="MLW11"/>
      <c r="MLX11"/>
      <c r="MLY11"/>
      <c r="MLZ11"/>
      <c r="MMA11"/>
      <c r="MMB11"/>
      <c r="MMC11"/>
      <c r="MMD11"/>
      <c r="MME11"/>
      <c r="MMF11"/>
      <c r="MMG11"/>
      <c r="MMH11"/>
      <c r="MMI11"/>
      <c r="MMJ11"/>
      <c r="MMK11"/>
      <c r="MML11"/>
      <c r="MMM11"/>
      <c r="MMN11"/>
      <c r="MMO11"/>
      <c r="MMP11"/>
      <c r="MMQ11"/>
      <c r="MMR11"/>
      <c r="MMS11"/>
      <c r="MMT11"/>
      <c r="MMU11"/>
      <c r="MMV11"/>
      <c r="MMW11"/>
      <c r="MMX11"/>
      <c r="MMY11"/>
      <c r="MMZ11"/>
      <c r="MNA11"/>
      <c r="MNB11"/>
      <c r="MNC11"/>
      <c r="MND11"/>
      <c r="MNE11"/>
      <c r="MNF11"/>
      <c r="MNG11"/>
      <c r="MNH11"/>
      <c r="MNI11"/>
      <c r="MNJ11"/>
      <c r="MNK11"/>
      <c r="MNL11"/>
      <c r="MNM11"/>
      <c r="MNN11"/>
      <c r="MNO11"/>
      <c r="MNP11"/>
      <c r="MNQ11"/>
      <c r="MNR11"/>
      <c r="MNS11"/>
      <c r="MNT11"/>
      <c r="MNU11"/>
      <c r="MNV11"/>
      <c r="MNW11"/>
      <c r="MNX11"/>
      <c r="MNY11"/>
      <c r="MNZ11"/>
      <c r="MOA11"/>
      <c r="MOB11"/>
      <c r="MOC11"/>
      <c r="MOD11"/>
      <c r="MOE11"/>
      <c r="MOF11"/>
      <c r="MOG11"/>
      <c r="MOH11"/>
      <c r="MOI11"/>
      <c r="MOJ11"/>
      <c r="MOK11"/>
      <c r="MOL11"/>
      <c r="MOM11"/>
      <c r="MON11"/>
      <c r="MOO11"/>
      <c r="MOP11"/>
      <c r="MOQ11"/>
      <c r="MOR11"/>
      <c r="MOS11"/>
      <c r="MOT11"/>
      <c r="MOU11"/>
      <c r="MOV11"/>
      <c r="MOW11"/>
      <c r="MOX11"/>
      <c r="MOY11"/>
      <c r="MOZ11"/>
      <c r="MPA11"/>
      <c r="MPB11"/>
      <c r="MPC11"/>
      <c r="MPD11"/>
      <c r="MPE11"/>
      <c r="MPF11"/>
      <c r="MPG11"/>
      <c r="MPH11"/>
      <c r="MPI11"/>
      <c r="MPJ11"/>
      <c r="MPK11"/>
      <c r="MPL11"/>
      <c r="MPM11"/>
      <c r="MPN11"/>
      <c r="MPO11"/>
      <c r="MPP11"/>
      <c r="MPQ11"/>
      <c r="MPR11"/>
      <c r="MPS11"/>
      <c r="MPT11"/>
      <c r="MPU11"/>
      <c r="MPV11"/>
      <c r="MPW11"/>
      <c r="MPX11"/>
      <c r="MPY11"/>
      <c r="MPZ11"/>
      <c r="MQA11"/>
      <c r="MQB11"/>
      <c r="MQC11"/>
      <c r="MQD11"/>
      <c r="MQE11"/>
      <c r="MQF11"/>
      <c r="MQG11"/>
      <c r="MQH11"/>
      <c r="MQI11"/>
      <c r="MQJ11"/>
      <c r="MQK11"/>
      <c r="MQL11"/>
      <c r="MQM11"/>
      <c r="MQN11"/>
      <c r="MQO11"/>
      <c r="MQP11"/>
      <c r="MQQ11"/>
      <c r="MQR11"/>
      <c r="MQS11"/>
      <c r="MQT11"/>
      <c r="MQU11"/>
      <c r="MQV11"/>
      <c r="MQW11"/>
      <c r="MQX11"/>
      <c r="MQY11"/>
      <c r="MQZ11"/>
      <c r="MRA11"/>
      <c r="MRB11"/>
      <c r="MRC11"/>
      <c r="MRD11"/>
      <c r="MRE11"/>
      <c r="MRF11"/>
      <c r="MRG11"/>
      <c r="MRH11"/>
      <c r="MRI11"/>
      <c r="MRJ11"/>
      <c r="MRK11"/>
      <c r="MRL11"/>
      <c r="MRM11"/>
      <c r="MRN11"/>
      <c r="MRO11"/>
      <c r="MRP11"/>
      <c r="MRQ11"/>
      <c r="MRR11"/>
      <c r="MRS11"/>
      <c r="MRT11"/>
      <c r="MRU11"/>
      <c r="MRV11"/>
      <c r="MRW11"/>
      <c r="MRX11"/>
      <c r="MRY11"/>
      <c r="MRZ11"/>
      <c r="MSA11"/>
      <c r="MSB11"/>
      <c r="MSC11"/>
      <c r="MSD11"/>
      <c r="MSE11"/>
      <c r="MSF11"/>
      <c r="MSG11"/>
      <c r="MSH11"/>
      <c r="MSI11"/>
      <c r="MSJ11"/>
      <c r="MSK11"/>
      <c r="MSL11"/>
      <c r="MSM11"/>
      <c r="MSN11"/>
      <c r="MSO11"/>
      <c r="MSP11"/>
      <c r="MSQ11"/>
      <c r="MSR11"/>
      <c r="MSS11"/>
      <c r="MST11"/>
      <c r="MSU11"/>
      <c r="MSV11"/>
      <c r="MSW11"/>
      <c r="MSX11"/>
      <c r="MSY11"/>
      <c r="MSZ11"/>
      <c r="MTA11"/>
      <c r="MTB11"/>
      <c r="MTC11"/>
      <c r="MTD11"/>
      <c r="MTE11"/>
      <c r="MTF11"/>
      <c r="MTG11"/>
      <c r="MTH11"/>
      <c r="MTI11"/>
      <c r="MTJ11"/>
      <c r="MTK11"/>
      <c r="MTL11"/>
      <c r="MTM11"/>
      <c r="MTN11"/>
      <c r="MTO11"/>
      <c r="MTP11"/>
      <c r="MTQ11"/>
      <c r="MTR11"/>
      <c r="MTS11"/>
      <c r="MTT11"/>
      <c r="MTU11"/>
      <c r="MTV11"/>
      <c r="MTW11"/>
      <c r="MTX11"/>
      <c r="MTY11"/>
      <c r="MTZ11"/>
      <c r="MUA11"/>
      <c r="MUB11"/>
      <c r="MUC11"/>
      <c r="MUD11"/>
      <c r="MUE11"/>
      <c r="MUF11"/>
      <c r="MUG11"/>
      <c r="MUH11"/>
      <c r="MUI11"/>
      <c r="MUJ11"/>
      <c r="MUK11"/>
      <c r="MUL11"/>
      <c r="MUM11"/>
      <c r="MUN11"/>
      <c r="MUO11"/>
      <c r="MUP11"/>
      <c r="MUQ11"/>
      <c r="MUR11"/>
      <c r="MUS11"/>
      <c r="MUT11"/>
      <c r="MUU11"/>
      <c r="MUV11"/>
      <c r="MUW11"/>
      <c r="MUX11"/>
      <c r="MUY11"/>
      <c r="MUZ11"/>
      <c r="MVA11"/>
      <c r="MVB11"/>
      <c r="MVC11"/>
      <c r="MVD11"/>
      <c r="MVE11"/>
      <c r="MVF11"/>
      <c r="MVG11"/>
      <c r="MVH11"/>
      <c r="MVI11"/>
      <c r="MVJ11"/>
      <c r="MVK11"/>
      <c r="MVL11"/>
      <c r="MVM11"/>
      <c r="MVN11"/>
      <c r="MVO11"/>
      <c r="MVP11"/>
      <c r="MVQ11"/>
      <c r="MVR11"/>
      <c r="MVS11"/>
      <c r="MVT11"/>
      <c r="MVU11"/>
      <c r="MVV11"/>
      <c r="MVW11"/>
      <c r="MVX11"/>
      <c r="MVY11"/>
      <c r="MVZ11"/>
      <c r="MWA11"/>
      <c r="MWB11"/>
      <c r="MWC11"/>
      <c r="MWD11"/>
      <c r="MWE11"/>
      <c r="MWF11"/>
      <c r="MWG11"/>
      <c r="MWH11"/>
      <c r="MWI11"/>
      <c r="MWJ11"/>
      <c r="MWK11"/>
      <c r="MWL11"/>
      <c r="MWM11"/>
      <c r="MWN11"/>
      <c r="MWO11"/>
      <c r="MWP11"/>
      <c r="MWQ11"/>
      <c r="MWR11"/>
      <c r="MWS11"/>
      <c r="MWT11"/>
      <c r="MWU11"/>
      <c r="MWV11"/>
      <c r="MWW11"/>
      <c r="MWX11"/>
      <c r="MWY11"/>
      <c r="MWZ11"/>
      <c r="MXA11"/>
      <c r="MXB11"/>
      <c r="MXC11"/>
      <c r="MXD11"/>
      <c r="MXE11"/>
      <c r="MXF11"/>
      <c r="MXG11"/>
      <c r="MXH11"/>
      <c r="MXI11"/>
      <c r="MXJ11"/>
      <c r="MXK11"/>
      <c r="MXL11"/>
      <c r="MXM11"/>
      <c r="MXN11"/>
      <c r="MXO11"/>
      <c r="MXP11"/>
      <c r="MXQ11"/>
      <c r="MXR11"/>
      <c r="MXS11"/>
      <c r="MXT11"/>
      <c r="MXU11"/>
      <c r="MXV11"/>
      <c r="MXW11"/>
      <c r="MXX11"/>
      <c r="MXY11"/>
      <c r="MXZ11"/>
      <c r="MYA11"/>
      <c r="MYB11"/>
      <c r="MYC11"/>
      <c r="MYD11"/>
      <c r="MYE11"/>
      <c r="MYF11"/>
      <c r="MYG11"/>
      <c r="MYH11"/>
      <c r="MYI11"/>
      <c r="MYJ11"/>
      <c r="MYK11"/>
      <c r="MYL11"/>
      <c r="MYM11"/>
      <c r="MYN11"/>
      <c r="MYO11"/>
      <c r="MYP11"/>
      <c r="MYQ11"/>
      <c r="MYR11"/>
      <c r="MYS11"/>
      <c r="MYT11"/>
      <c r="MYU11"/>
      <c r="MYV11"/>
      <c r="MYW11"/>
      <c r="MYX11"/>
      <c r="MYY11"/>
      <c r="MYZ11"/>
      <c r="MZA11"/>
      <c r="MZB11"/>
      <c r="MZC11"/>
      <c r="MZD11"/>
      <c r="MZE11"/>
      <c r="MZF11"/>
      <c r="MZG11"/>
      <c r="MZH11"/>
      <c r="MZI11"/>
      <c r="MZJ11"/>
      <c r="MZK11"/>
      <c r="MZL11"/>
      <c r="MZM11"/>
      <c r="MZN11"/>
      <c r="MZO11"/>
      <c r="MZP11"/>
      <c r="MZQ11"/>
      <c r="MZR11"/>
      <c r="MZS11"/>
      <c r="MZT11"/>
      <c r="MZU11"/>
      <c r="MZV11"/>
      <c r="MZW11"/>
      <c r="MZX11"/>
      <c r="MZY11"/>
      <c r="MZZ11"/>
      <c r="NAA11"/>
      <c r="NAB11"/>
      <c r="NAC11"/>
      <c r="NAD11"/>
      <c r="NAE11"/>
      <c r="NAF11"/>
      <c r="NAG11"/>
      <c r="NAH11"/>
      <c r="NAI11"/>
      <c r="NAJ11"/>
      <c r="NAK11"/>
      <c r="NAL11"/>
      <c r="NAM11"/>
      <c r="NAN11"/>
      <c r="NAO11"/>
      <c r="NAP11"/>
      <c r="NAQ11"/>
      <c r="NAR11"/>
      <c r="NAS11"/>
      <c r="NAT11"/>
      <c r="NAU11"/>
      <c r="NAV11"/>
      <c r="NAW11"/>
      <c r="NAX11"/>
      <c r="NAY11"/>
      <c r="NAZ11"/>
      <c r="NBA11"/>
      <c r="NBB11"/>
      <c r="NBC11"/>
      <c r="NBD11"/>
      <c r="NBE11"/>
      <c r="NBF11"/>
      <c r="NBG11"/>
      <c r="NBH11"/>
      <c r="NBI11"/>
      <c r="NBJ11"/>
      <c r="NBK11"/>
      <c r="NBL11"/>
      <c r="NBM11"/>
      <c r="NBN11"/>
      <c r="NBO11"/>
      <c r="NBP11"/>
      <c r="NBQ11"/>
      <c r="NBR11"/>
      <c r="NBS11"/>
      <c r="NBT11"/>
      <c r="NBU11"/>
      <c r="NBV11"/>
      <c r="NBW11"/>
      <c r="NBX11"/>
      <c r="NBY11"/>
      <c r="NBZ11"/>
      <c r="NCA11"/>
      <c r="NCB11"/>
      <c r="NCC11"/>
      <c r="NCD11"/>
      <c r="NCE11"/>
      <c r="NCF11"/>
      <c r="NCG11"/>
      <c r="NCH11"/>
      <c r="NCI11"/>
      <c r="NCJ11"/>
      <c r="NCK11"/>
      <c r="NCL11"/>
      <c r="NCM11"/>
      <c r="NCN11"/>
      <c r="NCO11"/>
      <c r="NCP11"/>
      <c r="NCQ11"/>
      <c r="NCR11"/>
      <c r="NCS11"/>
      <c r="NCT11"/>
      <c r="NCU11"/>
      <c r="NCV11"/>
      <c r="NCW11"/>
      <c r="NCX11"/>
      <c r="NCY11"/>
      <c r="NCZ11"/>
      <c r="NDA11"/>
      <c r="NDB11"/>
      <c r="NDC11"/>
      <c r="NDD11"/>
      <c r="NDE11"/>
      <c r="NDF11"/>
      <c r="NDG11"/>
      <c r="NDH11"/>
      <c r="NDI11"/>
      <c r="NDJ11"/>
      <c r="NDK11"/>
      <c r="NDL11"/>
      <c r="NDM11"/>
      <c r="NDN11"/>
      <c r="NDO11"/>
      <c r="NDP11"/>
      <c r="NDQ11"/>
      <c r="NDR11"/>
      <c r="NDS11"/>
      <c r="NDT11"/>
      <c r="NDU11"/>
      <c r="NDV11"/>
      <c r="NDW11"/>
      <c r="NDX11"/>
      <c r="NDY11"/>
      <c r="NDZ11"/>
      <c r="NEA11"/>
      <c r="NEB11"/>
      <c r="NEC11"/>
      <c r="NED11"/>
      <c r="NEE11"/>
      <c r="NEF11"/>
      <c r="NEG11"/>
      <c r="NEH11"/>
      <c r="NEI11"/>
      <c r="NEJ11"/>
      <c r="NEK11"/>
      <c r="NEL11"/>
      <c r="NEM11"/>
      <c r="NEN11"/>
      <c r="NEO11"/>
      <c r="NEP11"/>
      <c r="NEQ11"/>
      <c r="NER11"/>
      <c r="NES11"/>
      <c r="NET11"/>
      <c r="NEU11"/>
      <c r="NEV11"/>
      <c r="NEW11"/>
      <c r="NEX11"/>
      <c r="NEY11"/>
      <c r="NEZ11"/>
      <c r="NFA11"/>
      <c r="NFB11"/>
      <c r="NFC11"/>
      <c r="NFD11"/>
      <c r="NFE11"/>
      <c r="NFF11"/>
      <c r="NFG11"/>
      <c r="NFH11"/>
      <c r="NFI11"/>
      <c r="NFJ11"/>
      <c r="NFK11"/>
      <c r="NFL11"/>
      <c r="NFM11"/>
      <c r="NFN11"/>
      <c r="NFO11"/>
      <c r="NFP11"/>
      <c r="NFQ11"/>
      <c r="NFR11"/>
      <c r="NFS11"/>
      <c r="NFT11"/>
      <c r="NFU11"/>
      <c r="NFV11"/>
      <c r="NFW11"/>
      <c r="NFX11"/>
      <c r="NFY11"/>
      <c r="NFZ11"/>
      <c r="NGA11"/>
      <c r="NGB11"/>
      <c r="NGC11"/>
      <c r="NGD11"/>
      <c r="NGE11"/>
      <c r="NGF11"/>
      <c r="NGG11"/>
      <c r="NGH11"/>
      <c r="NGI11"/>
      <c r="NGJ11"/>
      <c r="NGK11"/>
      <c r="NGL11"/>
      <c r="NGM11"/>
      <c r="NGN11"/>
      <c r="NGO11"/>
      <c r="NGP11"/>
      <c r="NGQ11"/>
      <c r="NGR11"/>
      <c r="NGS11"/>
      <c r="NGT11"/>
      <c r="NGU11"/>
      <c r="NGV11"/>
      <c r="NGW11"/>
      <c r="NGX11"/>
      <c r="NGY11"/>
      <c r="NGZ11"/>
      <c r="NHA11"/>
      <c r="NHB11"/>
      <c r="NHC11"/>
      <c r="NHD11"/>
      <c r="NHE11"/>
      <c r="NHF11"/>
      <c r="NHG11"/>
      <c r="NHH11"/>
      <c r="NHI11"/>
      <c r="NHJ11"/>
      <c r="NHK11"/>
      <c r="NHL11"/>
      <c r="NHM11"/>
      <c r="NHN11"/>
      <c r="NHO11"/>
      <c r="NHP11"/>
      <c r="NHQ11"/>
      <c r="NHR11"/>
      <c r="NHS11"/>
      <c r="NHT11"/>
      <c r="NHU11"/>
      <c r="NHV11"/>
      <c r="NHW11"/>
      <c r="NHX11"/>
      <c r="NHY11"/>
      <c r="NHZ11"/>
      <c r="NIA11"/>
      <c r="NIB11"/>
      <c r="NIC11"/>
      <c r="NID11"/>
      <c r="NIE11"/>
      <c r="NIF11"/>
      <c r="NIG11"/>
      <c r="NIH11"/>
      <c r="NII11"/>
      <c r="NIJ11"/>
      <c r="NIK11"/>
      <c r="NIL11"/>
      <c r="NIM11"/>
      <c r="NIN11"/>
      <c r="NIO11"/>
      <c r="NIP11"/>
      <c r="NIQ11"/>
      <c r="NIR11"/>
      <c r="NIS11"/>
      <c r="NIT11"/>
      <c r="NIU11"/>
      <c r="NIV11"/>
      <c r="NIW11"/>
      <c r="NIX11"/>
      <c r="NIY11"/>
      <c r="NIZ11"/>
      <c r="NJA11"/>
      <c r="NJB11"/>
      <c r="NJC11"/>
      <c r="NJD11"/>
      <c r="NJE11"/>
      <c r="NJF11"/>
      <c r="NJG11"/>
      <c r="NJH11"/>
      <c r="NJI11"/>
      <c r="NJJ11"/>
      <c r="NJK11"/>
      <c r="NJL11"/>
      <c r="NJM11"/>
      <c r="NJN11"/>
      <c r="NJO11"/>
      <c r="NJP11"/>
      <c r="NJQ11"/>
      <c r="NJR11"/>
      <c r="NJS11"/>
      <c r="NJT11"/>
      <c r="NJU11"/>
      <c r="NJV11"/>
      <c r="NJW11"/>
      <c r="NJX11"/>
      <c r="NJY11"/>
      <c r="NJZ11"/>
      <c r="NKA11"/>
      <c r="NKB11"/>
      <c r="NKC11"/>
      <c r="NKD11"/>
      <c r="NKE11"/>
      <c r="NKF11"/>
      <c r="NKG11"/>
      <c r="NKH11"/>
      <c r="NKI11"/>
      <c r="NKJ11"/>
      <c r="NKK11"/>
      <c r="NKL11"/>
      <c r="NKM11"/>
      <c r="NKN11"/>
      <c r="NKO11"/>
      <c r="NKP11"/>
      <c r="NKQ11"/>
      <c r="NKR11"/>
      <c r="NKS11"/>
      <c r="NKT11"/>
      <c r="NKU11"/>
      <c r="NKV11"/>
      <c r="NKW11"/>
      <c r="NKX11"/>
      <c r="NKY11"/>
      <c r="NKZ11"/>
      <c r="NLA11"/>
      <c r="NLB11"/>
      <c r="NLC11"/>
      <c r="NLD11"/>
      <c r="NLE11"/>
      <c r="NLF11"/>
      <c r="NLG11"/>
      <c r="NLH11"/>
      <c r="NLI11"/>
      <c r="NLJ11"/>
      <c r="NLK11"/>
      <c r="NLL11"/>
      <c r="NLM11"/>
      <c r="NLN11"/>
      <c r="NLO11"/>
      <c r="NLP11"/>
      <c r="NLQ11"/>
      <c r="NLR11"/>
      <c r="NLS11"/>
      <c r="NLT11"/>
      <c r="NLU11"/>
      <c r="NLV11"/>
      <c r="NLW11"/>
      <c r="NLX11"/>
      <c r="NLY11"/>
      <c r="NLZ11"/>
      <c r="NMA11"/>
      <c r="NMB11"/>
      <c r="NMC11"/>
      <c r="NMD11"/>
      <c r="NME11"/>
      <c r="NMF11"/>
      <c r="NMG11"/>
      <c r="NMH11"/>
      <c r="NMI11"/>
      <c r="NMJ11"/>
      <c r="NMK11"/>
      <c r="NML11"/>
      <c r="NMM11"/>
      <c r="NMN11"/>
      <c r="NMO11"/>
      <c r="NMP11"/>
      <c r="NMQ11"/>
      <c r="NMR11"/>
      <c r="NMS11"/>
      <c r="NMT11"/>
      <c r="NMU11"/>
      <c r="NMV11"/>
      <c r="NMW11"/>
      <c r="NMX11"/>
      <c r="NMY11"/>
      <c r="NMZ11"/>
      <c r="NNA11"/>
      <c r="NNB11"/>
      <c r="NNC11"/>
      <c r="NND11"/>
      <c r="NNE11"/>
      <c r="NNF11"/>
      <c r="NNG11"/>
      <c r="NNH11"/>
      <c r="NNI11"/>
      <c r="NNJ11"/>
      <c r="NNK11"/>
      <c r="NNL11"/>
      <c r="NNM11"/>
      <c r="NNN11"/>
      <c r="NNO11"/>
      <c r="NNP11"/>
      <c r="NNQ11"/>
      <c r="NNR11"/>
      <c r="NNS11"/>
      <c r="NNT11"/>
      <c r="NNU11"/>
      <c r="NNV11"/>
      <c r="NNW11"/>
      <c r="NNX11"/>
      <c r="NNY11"/>
      <c r="NNZ11"/>
      <c r="NOA11"/>
      <c r="NOB11"/>
      <c r="NOC11"/>
      <c r="NOD11"/>
      <c r="NOE11"/>
      <c r="NOF11"/>
      <c r="NOG11"/>
      <c r="NOH11"/>
      <c r="NOI11"/>
      <c r="NOJ11"/>
      <c r="NOK11"/>
      <c r="NOL11"/>
      <c r="NOM11"/>
      <c r="NON11"/>
      <c r="NOO11"/>
      <c r="NOP11"/>
      <c r="NOQ11"/>
      <c r="NOR11"/>
      <c r="NOS11"/>
      <c r="NOT11"/>
      <c r="NOU11"/>
      <c r="NOV11"/>
      <c r="NOW11"/>
      <c r="NOX11"/>
      <c r="NOY11"/>
      <c r="NOZ11"/>
      <c r="NPA11"/>
      <c r="NPB11"/>
      <c r="NPC11"/>
      <c r="NPD11"/>
      <c r="NPE11"/>
      <c r="NPF11"/>
      <c r="NPG11"/>
      <c r="NPH11"/>
      <c r="NPI11"/>
      <c r="NPJ11"/>
      <c r="NPK11"/>
      <c r="NPL11"/>
      <c r="NPM11"/>
      <c r="NPN11"/>
      <c r="NPO11"/>
      <c r="NPP11"/>
      <c r="NPQ11"/>
      <c r="NPR11"/>
      <c r="NPS11"/>
      <c r="NPT11"/>
      <c r="NPU11"/>
      <c r="NPV11"/>
      <c r="NPW11"/>
      <c r="NPX11"/>
      <c r="NPY11"/>
      <c r="NPZ11"/>
      <c r="NQA11"/>
      <c r="NQB11"/>
      <c r="NQC11"/>
      <c r="NQD11"/>
      <c r="NQE11"/>
      <c r="NQF11"/>
      <c r="NQG11"/>
      <c r="NQH11"/>
      <c r="NQI11"/>
      <c r="NQJ11"/>
      <c r="NQK11"/>
      <c r="NQL11"/>
      <c r="NQM11"/>
      <c r="NQN11"/>
      <c r="NQO11"/>
      <c r="NQP11"/>
      <c r="NQQ11"/>
      <c r="NQR11"/>
      <c r="NQS11"/>
      <c r="NQT11"/>
      <c r="NQU11"/>
      <c r="NQV11"/>
      <c r="NQW11"/>
      <c r="NQX11"/>
      <c r="NQY11"/>
      <c r="NQZ11"/>
      <c r="NRA11"/>
      <c r="NRB11"/>
      <c r="NRC11"/>
      <c r="NRD11"/>
      <c r="NRE11"/>
      <c r="NRF11"/>
      <c r="NRG11"/>
      <c r="NRH11"/>
      <c r="NRI11"/>
      <c r="NRJ11"/>
      <c r="NRK11"/>
      <c r="NRL11"/>
      <c r="NRM11"/>
      <c r="NRN11"/>
      <c r="NRO11"/>
      <c r="NRP11"/>
      <c r="NRQ11"/>
      <c r="NRR11"/>
      <c r="NRS11"/>
      <c r="NRT11"/>
      <c r="NRU11"/>
      <c r="NRV11"/>
      <c r="NRW11"/>
      <c r="NRX11"/>
      <c r="NRY11"/>
      <c r="NRZ11"/>
      <c r="NSA11"/>
      <c r="NSB11"/>
      <c r="NSC11"/>
      <c r="NSD11"/>
      <c r="NSE11"/>
      <c r="NSF11"/>
      <c r="NSG11"/>
      <c r="NSH11"/>
      <c r="NSI11"/>
      <c r="NSJ11"/>
      <c r="NSK11"/>
      <c r="NSL11"/>
      <c r="NSM11"/>
      <c r="NSN11"/>
      <c r="NSO11"/>
      <c r="NSP11"/>
      <c r="NSQ11"/>
      <c r="NSR11"/>
      <c r="NSS11"/>
      <c r="NST11"/>
      <c r="NSU11"/>
      <c r="NSV11"/>
      <c r="NSW11"/>
      <c r="NSX11"/>
      <c r="NSY11"/>
      <c r="NSZ11"/>
      <c r="NTA11"/>
      <c r="NTB11"/>
      <c r="NTC11"/>
      <c r="NTD11"/>
      <c r="NTE11"/>
      <c r="NTF11"/>
      <c r="NTG11"/>
      <c r="NTH11"/>
      <c r="NTI11"/>
      <c r="NTJ11"/>
      <c r="NTK11"/>
      <c r="NTL11"/>
      <c r="NTM11"/>
      <c r="NTN11"/>
      <c r="NTO11"/>
      <c r="NTP11"/>
      <c r="NTQ11"/>
      <c r="NTR11"/>
      <c r="NTS11"/>
      <c r="NTT11"/>
      <c r="NTU11"/>
      <c r="NTV11"/>
      <c r="NTW11"/>
      <c r="NTX11"/>
      <c r="NTY11"/>
      <c r="NTZ11"/>
      <c r="NUA11"/>
      <c r="NUB11"/>
      <c r="NUC11"/>
      <c r="NUD11"/>
      <c r="NUE11"/>
      <c r="NUF11"/>
      <c r="NUG11"/>
      <c r="NUH11"/>
      <c r="NUI11"/>
      <c r="NUJ11"/>
      <c r="NUK11"/>
      <c r="NUL11"/>
      <c r="NUM11"/>
      <c r="NUN11"/>
      <c r="NUO11"/>
      <c r="NUP11"/>
      <c r="NUQ11"/>
      <c r="NUR11"/>
      <c r="NUS11"/>
      <c r="NUT11"/>
      <c r="NUU11"/>
      <c r="NUV11"/>
      <c r="NUW11"/>
      <c r="NUX11"/>
      <c r="NUY11"/>
      <c r="NUZ11"/>
      <c r="NVA11"/>
      <c r="NVB11"/>
      <c r="NVC11"/>
      <c r="NVD11"/>
      <c r="NVE11"/>
      <c r="NVF11"/>
      <c r="NVG11"/>
      <c r="NVH11"/>
      <c r="NVI11"/>
      <c r="NVJ11"/>
      <c r="NVK11"/>
      <c r="NVL11"/>
      <c r="NVM11"/>
      <c r="NVN11"/>
      <c r="NVO11"/>
      <c r="NVP11"/>
      <c r="NVQ11"/>
      <c r="NVR11"/>
      <c r="NVS11"/>
      <c r="NVT11"/>
      <c r="NVU11"/>
      <c r="NVV11"/>
      <c r="NVW11"/>
      <c r="NVX11"/>
      <c r="NVY11"/>
      <c r="NVZ11"/>
      <c r="NWA11"/>
      <c r="NWB11"/>
      <c r="NWC11"/>
      <c r="NWD11"/>
      <c r="NWE11"/>
      <c r="NWF11"/>
      <c r="NWG11"/>
      <c r="NWH11"/>
      <c r="NWI11"/>
      <c r="NWJ11"/>
      <c r="NWK11"/>
      <c r="NWL11"/>
      <c r="NWM11"/>
      <c r="NWN11"/>
      <c r="NWO11"/>
      <c r="NWP11"/>
      <c r="NWQ11"/>
      <c r="NWR11"/>
      <c r="NWS11"/>
      <c r="NWT11"/>
      <c r="NWU11"/>
      <c r="NWV11"/>
      <c r="NWW11"/>
      <c r="NWX11"/>
      <c r="NWY11"/>
      <c r="NWZ11"/>
      <c r="NXA11"/>
      <c r="NXB11"/>
      <c r="NXC11"/>
      <c r="NXD11"/>
      <c r="NXE11"/>
      <c r="NXF11"/>
      <c r="NXG11"/>
      <c r="NXH11"/>
      <c r="NXI11"/>
      <c r="NXJ11"/>
      <c r="NXK11"/>
      <c r="NXL11"/>
      <c r="NXM11"/>
      <c r="NXN11"/>
      <c r="NXO11"/>
      <c r="NXP11"/>
      <c r="NXQ11"/>
      <c r="NXR11"/>
      <c r="NXS11"/>
      <c r="NXT11"/>
      <c r="NXU11"/>
      <c r="NXV11"/>
      <c r="NXW11"/>
      <c r="NXX11"/>
      <c r="NXY11"/>
      <c r="NXZ11"/>
      <c r="NYA11"/>
      <c r="NYB11"/>
      <c r="NYC11"/>
      <c r="NYD11"/>
      <c r="NYE11"/>
      <c r="NYF11"/>
      <c r="NYG11"/>
      <c r="NYH11"/>
      <c r="NYI11"/>
      <c r="NYJ11"/>
      <c r="NYK11"/>
      <c r="NYL11"/>
      <c r="NYM11"/>
      <c r="NYN11"/>
      <c r="NYO11"/>
      <c r="NYP11"/>
      <c r="NYQ11"/>
      <c r="NYR11"/>
      <c r="NYS11"/>
      <c r="NYT11"/>
      <c r="NYU11"/>
      <c r="NYV11"/>
      <c r="NYW11"/>
      <c r="NYX11"/>
      <c r="NYY11"/>
      <c r="NYZ11"/>
      <c r="NZA11"/>
      <c r="NZB11"/>
      <c r="NZC11"/>
      <c r="NZD11"/>
      <c r="NZE11"/>
      <c r="NZF11"/>
      <c r="NZG11"/>
      <c r="NZH11"/>
      <c r="NZI11"/>
      <c r="NZJ11"/>
      <c r="NZK11"/>
      <c r="NZL11"/>
      <c r="NZM11"/>
      <c r="NZN11"/>
      <c r="NZO11"/>
      <c r="NZP11"/>
      <c r="NZQ11"/>
      <c r="NZR11"/>
      <c r="NZS11"/>
      <c r="NZT11"/>
      <c r="NZU11"/>
      <c r="NZV11"/>
      <c r="NZW11"/>
      <c r="NZX11"/>
      <c r="NZY11"/>
      <c r="NZZ11"/>
      <c r="OAA11"/>
      <c r="OAB11"/>
      <c r="OAC11"/>
      <c r="OAD11"/>
      <c r="OAE11"/>
      <c r="OAF11"/>
      <c r="OAG11"/>
      <c r="OAH11"/>
      <c r="OAI11"/>
      <c r="OAJ11"/>
      <c r="OAK11"/>
      <c r="OAL11"/>
      <c r="OAM11"/>
      <c r="OAN11"/>
      <c r="OAO11"/>
      <c r="OAP11"/>
      <c r="OAQ11"/>
      <c r="OAR11"/>
      <c r="OAS11"/>
      <c r="OAT11"/>
      <c r="OAU11"/>
      <c r="OAV11"/>
      <c r="OAW11"/>
      <c r="OAX11"/>
      <c r="OAY11"/>
      <c r="OAZ11"/>
      <c r="OBA11"/>
      <c r="OBB11"/>
      <c r="OBC11"/>
      <c r="OBD11"/>
      <c r="OBE11"/>
      <c r="OBF11"/>
      <c r="OBG11"/>
      <c r="OBH11"/>
      <c r="OBI11"/>
      <c r="OBJ11"/>
      <c r="OBK11"/>
      <c r="OBL11"/>
      <c r="OBM11"/>
      <c r="OBN11"/>
      <c r="OBO11"/>
      <c r="OBP11"/>
      <c r="OBQ11"/>
      <c r="OBR11"/>
      <c r="OBS11"/>
      <c r="OBT11"/>
      <c r="OBU11"/>
      <c r="OBV11"/>
      <c r="OBW11"/>
      <c r="OBX11"/>
      <c r="OBY11"/>
      <c r="OBZ11"/>
      <c r="OCA11"/>
      <c r="OCB11"/>
      <c r="OCC11"/>
      <c r="OCD11"/>
      <c r="OCE11"/>
      <c r="OCF11"/>
      <c r="OCG11"/>
      <c r="OCH11"/>
      <c r="OCI11"/>
      <c r="OCJ11"/>
      <c r="OCK11"/>
      <c r="OCL11"/>
      <c r="OCM11"/>
      <c r="OCN11"/>
      <c r="OCO11"/>
      <c r="OCP11"/>
      <c r="OCQ11"/>
      <c r="OCR11"/>
      <c r="OCS11"/>
      <c r="OCT11"/>
      <c r="OCU11"/>
      <c r="OCV11"/>
      <c r="OCW11"/>
      <c r="OCX11"/>
      <c r="OCY11"/>
      <c r="OCZ11"/>
      <c r="ODA11"/>
      <c r="ODB11"/>
      <c r="ODC11"/>
      <c r="ODD11"/>
      <c r="ODE11"/>
      <c r="ODF11"/>
      <c r="ODG11"/>
      <c r="ODH11"/>
      <c r="ODI11"/>
      <c r="ODJ11"/>
      <c r="ODK11"/>
      <c r="ODL11"/>
      <c r="ODM11"/>
      <c r="ODN11"/>
      <c r="ODO11"/>
      <c r="ODP11"/>
      <c r="ODQ11"/>
      <c r="ODR11"/>
      <c r="ODS11"/>
      <c r="ODT11"/>
      <c r="ODU11"/>
      <c r="ODV11"/>
      <c r="ODW11"/>
      <c r="ODX11"/>
      <c r="ODY11"/>
      <c r="ODZ11"/>
      <c r="OEA11"/>
      <c r="OEB11"/>
      <c r="OEC11"/>
      <c r="OED11"/>
      <c r="OEE11"/>
      <c r="OEF11"/>
      <c r="OEG11"/>
      <c r="OEH11"/>
      <c r="OEI11"/>
      <c r="OEJ11"/>
      <c r="OEK11"/>
      <c r="OEL11"/>
      <c r="OEM11"/>
      <c r="OEN11"/>
      <c r="OEO11"/>
      <c r="OEP11"/>
      <c r="OEQ11"/>
      <c r="OER11"/>
      <c r="OES11"/>
      <c r="OET11"/>
      <c r="OEU11"/>
      <c r="OEV11"/>
      <c r="OEW11"/>
      <c r="OEX11"/>
      <c r="OEY11"/>
      <c r="OEZ11"/>
      <c r="OFA11"/>
      <c r="OFB11"/>
      <c r="OFC11"/>
      <c r="OFD11"/>
      <c r="OFE11"/>
      <c r="OFF11"/>
      <c r="OFG11"/>
      <c r="OFH11"/>
      <c r="OFI11"/>
      <c r="OFJ11"/>
      <c r="OFK11"/>
      <c r="OFL11"/>
      <c r="OFM11"/>
      <c r="OFN11"/>
      <c r="OFO11"/>
      <c r="OFP11"/>
      <c r="OFQ11"/>
      <c r="OFR11"/>
      <c r="OFS11"/>
      <c r="OFT11"/>
      <c r="OFU11"/>
      <c r="OFV11"/>
      <c r="OFW11"/>
      <c r="OFX11"/>
      <c r="OFY11"/>
      <c r="OFZ11"/>
      <c r="OGA11"/>
      <c r="OGB11"/>
      <c r="OGC11"/>
      <c r="OGD11"/>
      <c r="OGE11"/>
      <c r="OGF11"/>
      <c r="OGG11"/>
      <c r="OGH11"/>
      <c r="OGI11"/>
      <c r="OGJ11"/>
      <c r="OGK11"/>
      <c r="OGL11"/>
      <c r="OGM11"/>
      <c r="OGN11"/>
      <c r="OGO11"/>
      <c r="OGP11"/>
      <c r="OGQ11"/>
      <c r="OGR11"/>
      <c r="OGS11"/>
      <c r="OGT11"/>
      <c r="OGU11"/>
      <c r="OGV11"/>
      <c r="OGW11"/>
      <c r="OGX11"/>
      <c r="OGY11"/>
      <c r="OGZ11"/>
      <c r="OHA11"/>
      <c r="OHB11"/>
      <c r="OHC11"/>
      <c r="OHD11"/>
      <c r="OHE11"/>
      <c r="OHF11"/>
      <c r="OHG11"/>
      <c r="OHH11"/>
      <c r="OHI11"/>
      <c r="OHJ11"/>
      <c r="OHK11"/>
      <c r="OHL11"/>
      <c r="OHM11"/>
      <c r="OHN11"/>
      <c r="OHO11"/>
      <c r="OHP11"/>
      <c r="OHQ11"/>
      <c r="OHR11"/>
      <c r="OHS11"/>
      <c r="OHT11"/>
      <c r="OHU11"/>
      <c r="OHV11"/>
      <c r="OHW11"/>
      <c r="OHX11"/>
      <c r="OHY11"/>
      <c r="OHZ11"/>
      <c r="OIA11"/>
      <c r="OIB11"/>
      <c r="OIC11"/>
      <c r="OID11"/>
      <c r="OIE11"/>
      <c r="OIF11"/>
      <c r="OIG11"/>
      <c r="OIH11"/>
      <c r="OII11"/>
      <c r="OIJ11"/>
      <c r="OIK11"/>
      <c r="OIL11"/>
      <c r="OIM11"/>
      <c r="OIN11"/>
      <c r="OIO11"/>
      <c r="OIP11"/>
      <c r="OIQ11"/>
      <c r="OIR11"/>
      <c r="OIS11"/>
      <c r="OIT11"/>
      <c r="OIU11"/>
      <c r="OIV11"/>
      <c r="OIW11"/>
      <c r="OIX11"/>
      <c r="OIY11"/>
      <c r="OIZ11"/>
      <c r="OJA11"/>
      <c r="OJB11"/>
      <c r="OJC11"/>
      <c r="OJD11"/>
      <c r="OJE11"/>
      <c r="OJF11"/>
      <c r="OJG11"/>
      <c r="OJH11"/>
      <c r="OJI11"/>
      <c r="OJJ11"/>
      <c r="OJK11"/>
      <c r="OJL11"/>
      <c r="OJM11"/>
      <c r="OJN11"/>
      <c r="OJO11"/>
      <c r="OJP11"/>
      <c r="OJQ11"/>
      <c r="OJR11"/>
      <c r="OJS11"/>
      <c r="OJT11"/>
      <c r="OJU11"/>
      <c r="OJV11"/>
      <c r="OJW11"/>
      <c r="OJX11"/>
      <c r="OJY11"/>
      <c r="OJZ11"/>
      <c r="OKA11"/>
      <c r="OKB11"/>
      <c r="OKC11"/>
      <c r="OKD11"/>
      <c r="OKE11"/>
      <c r="OKF11"/>
      <c r="OKG11"/>
      <c r="OKH11"/>
      <c r="OKI11"/>
      <c r="OKJ11"/>
      <c r="OKK11"/>
      <c r="OKL11"/>
      <c r="OKM11"/>
      <c r="OKN11"/>
      <c r="OKO11"/>
      <c r="OKP11"/>
      <c r="OKQ11"/>
      <c r="OKR11"/>
      <c r="OKS11"/>
      <c r="OKT11"/>
      <c r="OKU11"/>
      <c r="OKV11"/>
      <c r="OKW11"/>
      <c r="OKX11"/>
      <c r="OKY11"/>
      <c r="OKZ11"/>
      <c r="OLA11"/>
      <c r="OLB11"/>
      <c r="OLC11"/>
      <c r="OLD11"/>
      <c r="OLE11"/>
      <c r="OLF11"/>
      <c r="OLG11"/>
      <c r="OLH11"/>
      <c r="OLI11"/>
      <c r="OLJ11"/>
      <c r="OLK11"/>
      <c r="OLL11"/>
      <c r="OLM11"/>
      <c r="OLN11"/>
      <c r="OLO11"/>
      <c r="OLP11"/>
      <c r="OLQ11"/>
      <c r="OLR11"/>
      <c r="OLS11"/>
      <c r="OLT11"/>
      <c r="OLU11"/>
      <c r="OLV11"/>
      <c r="OLW11"/>
      <c r="OLX11"/>
      <c r="OLY11"/>
      <c r="OLZ11"/>
      <c r="OMA11"/>
      <c r="OMB11"/>
      <c r="OMC11"/>
      <c r="OMD11"/>
      <c r="OME11"/>
      <c r="OMF11"/>
      <c r="OMG11"/>
      <c r="OMH11"/>
      <c r="OMI11"/>
      <c r="OMJ11"/>
      <c r="OMK11"/>
      <c r="OML11"/>
      <c r="OMM11"/>
      <c r="OMN11"/>
      <c r="OMO11"/>
      <c r="OMP11"/>
      <c r="OMQ11"/>
      <c r="OMR11"/>
      <c r="OMS11"/>
      <c r="OMT11"/>
      <c r="OMU11"/>
      <c r="OMV11"/>
      <c r="OMW11"/>
      <c r="OMX11"/>
      <c r="OMY11"/>
      <c r="OMZ11"/>
      <c r="ONA11"/>
      <c r="ONB11"/>
      <c r="ONC11"/>
      <c r="OND11"/>
      <c r="ONE11"/>
      <c r="ONF11"/>
      <c r="ONG11"/>
      <c r="ONH11"/>
      <c r="ONI11"/>
      <c r="ONJ11"/>
      <c r="ONK11"/>
      <c r="ONL11"/>
      <c r="ONM11"/>
      <c r="ONN11"/>
      <c r="ONO11"/>
      <c r="ONP11"/>
      <c r="ONQ11"/>
      <c r="ONR11"/>
      <c r="ONS11"/>
      <c r="ONT11"/>
      <c r="ONU11"/>
      <c r="ONV11"/>
      <c r="ONW11"/>
      <c r="ONX11"/>
      <c r="ONY11"/>
      <c r="ONZ11"/>
      <c r="OOA11"/>
      <c r="OOB11"/>
      <c r="OOC11"/>
      <c r="OOD11"/>
      <c r="OOE11"/>
      <c r="OOF11"/>
      <c r="OOG11"/>
      <c r="OOH11"/>
      <c r="OOI11"/>
      <c r="OOJ11"/>
      <c r="OOK11"/>
      <c r="OOL11"/>
      <c r="OOM11"/>
      <c r="OON11"/>
      <c r="OOO11"/>
      <c r="OOP11"/>
      <c r="OOQ11"/>
      <c r="OOR11"/>
      <c r="OOS11"/>
      <c r="OOT11"/>
      <c r="OOU11"/>
      <c r="OOV11"/>
      <c r="OOW11"/>
      <c r="OOX11"/>
      <c r="OOY11"/>
      <c r="OOZ11"/>
      <c r="OPA11"/>
      <c r="OPB11"/>
      <c r="OPC11"/>
      <c r="OPD11"/>
      <c r="OPE11"/>
      <c r="OPF11"/>
      <c r="OPG11"/>
      <c r="OPH11"/>
      <c r="OPI11"/>
      <c r="OPJ11"/>
      <c r="OPK11"/>
      <c r="OPL11"/>
      <c r="OPM11"/>
      <c r="OPN11"/>
      <c r="OPO11"/>
      <c r="OPP11"/>
      <c r="OPQ11"/>
      <c r="OPR11"/>
      <c r="OPS11"/>
      <c r="OPT11"/>
      <c r="OPU11"/>
      <c r="OPV11"/>
      <c r="OPW11"/>
      <c r="OPX11"/>
      <c r="OPY11"/>
      <c r="OPZ11"/>
      <c r="OQA11"/>
      <c r="OQB11"/>
      <c r="OQC11"/>
      <c r="OQD11"/>
      <c r="OQE11"/>
      <c r="OQF11"/>
      <c r="OQG11"/>
      <c r="OQH11"/>
      <c r="OQI11"/>
      <c r="OQJ11"/>
      <c r="OQK11"/>
      <c r="OQL11"/>
      <c r="OQM11"/>
      <c r="OQN11"/>
      <c r="OQO11"/>
      <c r="OQP11"/>
      <c r="OQQ11"/>
      <c r="OQR11"/>
      <c r="OQS11"/>
      <c r="OQT11"/>
      <c r="OQU11"/>
      <c r="OQV11"/>
      <c r="OQW11"/>
      <c r="OQX11"/>
      <c r="OQY11"/>
      <c r="OQZ11"/>
      <c r="ORA11"/>
      <c r="ORB11"/>
      <c r="ORC11"/>
      <c r="ORD11"/>
      <c r="ORE11"/>
      <c r="ORF11"/>
      <c r="ORG11"/>
      <c r="ORH11"/>
      <c r="ORI11"/>
      <c r="ORJ11"/>
      <c r="ORK11"/>
      <c r="ORL11"/>
      <c r="ORM11"/>
      <c r="ORN11"/>
      <c r="ORO11"/>
      <c r="ORP11"/>
      <c r="ORQ11"/>
      <c r="ORR11"/>
      <c r="ORS11"/>
      <c r="ORT11"/>
      <c r="ORU11"/>
      <c r="ORV11"/>
      <c r="ORW11"/>
      <c r="ORX11"/>
      <c r="ORY11"/>
      <c r="ORZ11"/>
      <c r="OSA11"/>
      <c r="OSB11"/>
      <c r="OSC11"/>
      <c r="OSD11"/>
      <c r="OSE11"/>
      <c r="OSF11"/>
      <c r="OSG11"/>
      <c r="OSH11"/>
      <c r="OSI11"/>
      <c r="OSJ11"/>
      <c r="OSK11"/>
      <c r="OSL11"/>
      <c r="OSM11"/>
      <c r="OSN11"/>
      <c r="OSO11"/>
      <c r="OSP11"/>
      <c r="OSQ11"/>
      <c r="OSR11"/>
      <c r="OSS11"/>
      <c r="OST11"/>
      <c r="OSU11"/>
      <c r="OSV11"/>
      <c r="OSW11"/>
      <c r="OSX11"/>
      <c r="OSY11"/>
      <c r="OSZ11"/>
      <c r="OTA11"/>
      <c r="OTB11"/>
      <c r="OTC11"/>
      <c r="OTD11"/>
      <c r="OTE11"/>
      <c r="OTF11"/>
      <c r="OTG11"/>
      <c r="OTH11"/>
      <c r="OTI11"/>
      <c r="OTJ11"/>
      <c r="OTK11"/>
      <c r="OTL11"/>
      <c r="OTM11"/>
      <c r="OTN11"/>
      <c r="OTO11"/>
      <c r="OTP11"/>
      <c r="OTQ11"/>
      <c r="OTR11"/>
      <c r="OTS11"/>
      <c r="OTT11"/>
      <c r="OTU11"/>
      <c r="OTV11"/>
      <c r="OTW11"/>
      <c r="OTX11"/>
      <c r="OTY11"/>
      <c r="OTZ11"/>
      <c r="OUA11"/>
      <c r="OUB11"/>
      <c r="OUC11"/>
      <c r="OUD11"/>
      <c r="OUE11"/>
      <c r="OUF11"/>
      <c r="OUG11"/>
      <c r="OUH11"/>
      <c r="OUI11"/>
      <c r="OUJ11"/>
      <c r="OUK11"/>
      <c r="OUL11"/>
      <c r="OUM11"/>
      <c r="OUN11"/>
      <c r="OUO11"/>
      <c r="OUP11"/>
      <c r="OUQ11"/>
      <c r="OUR11"/>
      <c r="OUS11"/>
      <c r="OUT11"/>
      <c r="OUU11"/>
      <c r="OUV11"/>
      <c r="OUW11"/>
      <c r="OUX11"/>
      <c r="OUY11"/>
      <c r="OUZ11"/>
      <c r="OVA11"/>
      <c r="OVB11"/>
      <c r="OVC11"/>
      <c r="OVD11"/>
      <c r="OVE11"/>
      <c r="OVF11"/>
      <c r="OVG11"/>
      <c r="OVH11"/>
      <c r="OVI11"/>
      <c r="OVJ11"/>
      <c r="OVK11"/>
      <c r="OVL11"/>
      <c r="OVM11"/>
      <c r="OVN11"/>
      <c r="OVO11"/>
      <c r="OVP11"/>
      <c r="OVQ11"/>
      <c r="OVR11"/>
      <c r="OVS11"/>
      <c r="OVT11"/>
      <c r="OVU11"/>
      <c r="OVV11"/>
      <c r="OVW11"/>
      <c r="OVX11"/>
      <c r="OVY11"/>
      <c r="OVZ11"/>
      <c r="OWA11"/>
      <c r="OWB11"/>
      <c r="OWC11"/>
      <c r="OWD11"/>
      <c r="OWE11"/>
      <c r="OWF11"/>
      <c r="OWG11"/>
      <c r="OWH11"/>
      <c r="OWI11"/>
      <c r="OWJ11"/>
      <c r="OWK11"/>
      <c r="OWL11"/>
      <c r="OWM11"/>
      <c r="OWN11"/>
      <c r="OWO11"/>
      <c r="OWP11"/>
      <c r="OWQ11"/>
      <c r="OWR11"/>
      <c r="OWS11"/>
      <c r="OWT11"/>
      <c r="OWU11"/>
      <c r="OWV11"/>
      <c r="OWW11"/>
      <c r="OWX11"/>
      <c r="OWY11"/>
      <c r="OWZ11"/>
      <c r="OXA11"/>
      <c r="OXB11"/>
      <c r="OXC11"/>
      <c r="OXD11"/>
      <c r="OXE11"/>
      <c r="OXF11"/>
      <c r="OXG11"/>
      <c r="OXH11"/>
      <c r="OXI11"/>
      <c r="OXJ11"/>
      <c r="OXK11"/>
      <c r="OXL11"/>
      <c r="OXM11"/>
      <c r="OXN11"/>
      <c r="OXO11"/>
      <c r="OXP11"/>
      <c r="OXQ11"/>
      <c r="OXR11"/>
      <c r="OXS11"/>
      <c r="OXT11"/>
      <c r="OXU11"/>
      <c r="OXV11"/>
      <c r="OXW11"/>
      <c r="OXX11"/>
      <c r="OXY11"/>
      <c r="OXZ11"/>
      <c r="OYA11"/>
      <c r="OYB11"/>
      <c r="OYC11"/>
      <c r="OYD11"/>
      <c r="OYE11"/>
      <c r="OYF11"/>
      <c r="OYG11"/>
      <c r="OYH11"/>
      <c r="OYI11"/>
      <c r="OYJ11"/>
      <c r="OYK11"/>
      <c r="OYL11"/>
      <c r="OYM11"/>
      <c r="OYN11"/>
      <c r="OYO11"/>
      <c r="OYP11"/>
      <c r="OYQ11"/>
      <c r="OYR11"/>
      <c r="OYS11"/>
      <c r="OYT11"/>
      <c r="OYU11"/>
      <c r="OYV11"/>
      <c r="OYW11"/>
      <c r="OYX11"/>
      <c r="OYY11"/>
      <c r="OYZ11"/>
      <c r="OZA11"/>
      <c r="OZB11"/>
      <c r="OZC11"/>
      <c r="OZD11"/>
      <c r="OZE11"/>
      <c r="OZF11"/>
      <c r="OZG11"/>
      <c r="OZH11"/>
      <c r="OZI11"/>
      <c r="OZJ11"/>
      <c r="OZK11"/>
      <c r="OZL11"/>
      <c r="OZM11"/>
      <c r="OZN11"/>
      <c r="OZO11"/>
      <c r="OZP11"/>
      <c r="OZQ11"/>
      <c r="OZR11"/>
      <c r="OZS11"/>
      <c r="OZT11"/>
      <c r="OZU11"/>
      <c r="OZV11"/>
      <c r="OZW11"/>
      <c r="OZX11"/>
      <c r="OZY11"/>
      <c r="OZZ11"/>
      <c r="PAA11"/>
      <c r="PAB11"/>
      <c r="PAC11"/>
      <c r="PAD11"/>
      <c r="PAE11"/>
      <c r="PAF11"/>
      <c r="PAG11"/>
      <c r="PAH11"/>
      <c r="PAI11"/>
      <c r="PAJ11"/>
      <c r="PAK11"/>
      <c r="PAL11"/>
      <c r="PAM11"/>
      <c r="PAN11"/>
      <c r="PAO11"/>
      <c r="PAP11"/>
      <c r="PAQ11"/>
      <c r="PAR11"/>
      <c r="PAS11"/>
      <c r="PAT11"/>
      <c r="PAU11"/>
      <c r="PAV11"/>
      <c r="PAW11"/>
      <c r="PAX11"/>
      <c r="PAY11"/>
      <c r="PAZ11"/>
      <c r="PBA11"/>
      <c r="PBB11"/>
      <c r="PBC11"/>
      <c r="PBD11"/>
      <c r="PBE11"/>
      <c r="PBF11"/>
      <c r="PBG11"/>
      <c r="PBH11"/>
      <c r="PBI11"/>
      <c r="PBJ11"/>
      <c r="PBK11"/>
      <c r="PBL11"/>
      <c r="PBM11"/>
      <c r="PBN11"/>
      <c r="PBO11"/>
      <c r="PBP11"/>
      <c r="PBQ11"/>
      <c r="PBR11"/>
      <c r="PBS11"/>
      <c r="PBT11"/>
      <c r="PBU11"/>
      <c r="PBV11"/>
      <c r="PBW11"/>
      <c r="PBX11"/>
      <c r="PBY11"/>
      <c r="PBZ11"/>
      <c r="PCA11"/>
      <c r="PCB11"/>
      <c r="PCC11"/>
      <c r="PCD11"/>
      <c r="PCE11"/>
      <c r="PCF11"/>
      <c r="PCG11"/>
      <c r="PCH11"/>
      <c r="PCI11"/>
      <c r="PCJ11"/>
      <c r="PCK11"/>
      <c r="PCL11"/>
      <c r="PCM11"/>
      <c r="PCN11"/>
      <c r="PCO11"/>
      <c r="PCP11"/>
      <c r="PCQ11"/>
      <c r="PCR11"/>
      <c r="PCS11"/>
      <c r="PCT11"/>
      <c r="PCU11"/>
      <c r="PCV11"/>
      <c r="PCW11"/>
      <c r="PCX11"/>
      <c r="PCY11"/>
      <c r="PCZ11"/>
      <c r="PDA11"/>
      <c r="PDB11"/>
      <c r="PDC11"/>
      <c r="PDD11"/>
      <c r="PDE11"/>
      <c r="PDF11"/>
      <c r="PDG11"/>
      <c r="PDH11"/>
      <c r="PDI11"/>
      <c r="PDJ11"/>
      <c r="PDK11"/>
      <c r="PDL11"/>
      <c r="PDM11"/>
      <c r="PDN11"/>
      <c r="PDO11"/>
      <c r="PDP11"/>
      <c r="PDQ11"/>
      <c r="PDR11"/>
      <c r="PDS11"/>
      <c r="PDT11"/>
      <c r="PDU11"/>
      <c r="PDV11"/>
      <c r="PDW11"/>
      <c r="PDX11"/>
      <c r="PDY11"/>
      <c r="PDZ11"/>
      <c r="PEA11"/>
      <c r="PEB11"/>
      <c r="PEC11"/>
      <c r="PED11"/>
      <c r="PEE11"/>
      <c r="PEF11"/>
      <c r="PEG11"/>
      <c r="PEH11"/>
      <c r="PEI11"/>
      <c r="PEJ11"/>
      <c r="PEK11"/>
      <c r="PEL11"/>
      <c r="PEM11"/>
      <c r="PEN11"/>
      <c r="PEO11"/>
      <c r="PEP11"/>
      <c r="PEQ11"/>
      <c r="PER11"/>
      <c r="PES11"/>
      <c r="PET11"/>
      <c r="PEU11"/>
      <c r="PEV11"/>
      <c r="PEW11"/>
      <c r="PEX11"/>
      <c r="PEY11"/>
      <c r="PEZ11"/>
      <c r="PFA11"/>
      <c r="PFB11"/>
      <c r="PFC11"/>
      <c r="PFD11"/>
      <c r="PFE11"/>
      <c r="PFF11"/>
      <c r="PFG11"/>
      <c r="PFH11"/>
      <c r="PFI11"/>
      <c r="PFJ11"/>
      <c r="PFK11"/>
      <c r="PFL11"/>
      <c r="PFM11"/>
      <c r="PFN11"/>
      <c r="PFO11"/>
      <c r="PFP11"/>
      <c r="PFQ11"/>
      <c r="PFR11"/>
      <c r="PFS11"/>
      <c r="PFT11"/>
      <c r="PFU11"/>
      <c r="PFV11"/>
      <c r="PFW11"/>
      <c r="PFX11"/>
      <c r="PFY11"/>
      <c r="PFZ11"/>
      <c r="PGA11"/>
      <c r="PGB11"/>
      <c r="PGC11"/>
      <c r="PGD11"/>
      <c r="PGE11"/>
      <c r="PGF11"/>
      <c r="PGG11"/>
      <c r="PGH11"/>
      <c r="PGI11"/>
      <c r="PGJ11"/>
      <c r="PGK11"/>
      <c r="PGL11"/>
      <c r="PGM11"/>
      <c r="PGN11"/>
      <c r="PGO11"/>
      <c r="PGP11"/>
      <c r="PGQ11"/>
      <c r="PGR11"/>
      <c r="PGS11"/>
      <c r="PGT11"/>
      <c r="PGU11"/>
      <c r="PGV11"/>
      <c r="PGW11"/>
      <c r="PGX11"/>
      <c r="PGY11"/>
      <c r="PGZ11"/>
      <c r="PHA11"/>
      <c r="PHB11"/>
      <c r="PHC11"/>
      <c r="PHD11"/>
      <c r="PHE11"/>
      <c r="PHF11"/>
      <c r="PHG11"/>
      <c r="PHH11"/>
      <c r="PHI11"/>
      <c r="PHJ11"/>
      <c r="PHK11"/>
      <c r="PHL11"/>
      <c r="PHM11"/>
      <c r="PHN11"/>
      <c r="PHO11"/>
      <c r="PHP11"/>
      <c r="PHQ11"/>
      <c r="PHR11"/>
      <c r="PHS11"/>
      <c r="PHT11"/>
      <c r="PHU11"/>
      <c r="PHV11"/>
      <c r="PHW11"/>
      <c r="PHX11"/>
      <c r="PHY11"/>
      <c r="PHZ11"/>
      <c r="PIA11"/>
      <c r="PIB11"/>
      <c r="PIC11"/>
      <c r="PID11"/>
      <c r="PIE11"/>
      <c r="PIF11"/>
      <c r="PIG11"/>
      <c r="PIH11"/>
      <c r="PII11"/>
      <c r="PIJ11"/>
      <c r="PIK11"/>
      <c r="PIL11"/>
      <c r="PIM11"/>
      <c r="PIN11"/>
      <c r="PIO11"/>
      <c r="PIP11"/>
      <c r="PIQ11"/>
      <c r="PIR11"/>
      <c r="PIS11"/>
      <c r="PIT11"/>
      <c r="PIU11"/>
      <c r="PIV11"/>
      <c r="PIW11"/>
      <c r="PIX11"/>
      <c r="PIY11"/>
      <c r="PIZ11"/>
      <c r="PJA11"/>
      <c r="PJB11"/>
      <c r="PJC11"/>
      <c r="PJD11"/>
      <c r="PJE11"/>
      <c r="PJF11"/>
      <c r="PJG11"/>
      <c r="PJH11"/>
      <c r="PJI11"/>
      <c r="PJJ11"/>
      <c r="PJK11"/>
      <c r="PJL11"/>
      <c r="PJM11"/>
      <c r="PJN11"/>
      <c r="PJO11"/>
      <c r="PJP11"/>
      <c r="PJQ11"/>
      <c r="PJR11"/>
      <c r="PJS11"/>
      <c r="PJT11"/>
      <c r="PJU11"/>
      <c r="PJV11"/>
      <c r="PJW11"/>
      <c r="PJX11"/>
      <c r="PJY11"/>
      <c r="PJZ11"/>
      <c r="PKA11"/>
      <c r="PKB11"/>
      <c r="PKC11"/>
      <c r="PKD11"/>
      <c r="PKE11"/>
      <c r="PKF11"/>
      <c r="PKG11"/>
      <c r="PKH11"/>
      <c r="PKI11"/>
      <c r="PKJ11"/>
      <c r="PKK11"/>
      <c r="PKL11"/>
      <c r="PKM11"/>
      <c r="PKN11"/>
      <c r="PKO11"/>
      <c r="PKP11"/>
      <c r="PKQ11"/>
      <c r="PKR11"/>
      <c r="PKS11"/>
      <c r="PKT11"/>
      <c r="PKU11"/>
      <c r="PKV11"/>
      <c r="PKW11"/>
      <c r="PKX11"/>
      <c r="PKY11"/>
      <c r="PKZ11"/>
      <c r="PLA11"/>
      <c r="PLB11"/>
      <c r="PLC11"/>
      <c r="PLD11"/>
      <c r="PLE11"/>
      <c r="PLF11"/>
      <c r="PLG11"/>
      <c r="PLH11"/>
      <c r="PLI11"/>
      <c r="PLJ11"/>
      <c r="PLK11"/>
      <c r="PLL11"/>
      <c r="PLM11"/>
      <c r="PLN11"/>
      <c r="PLO11"/>
      <c r="PLP11"/>
      <c r="PLQ11"/>
      <c r="PLR11"/>
      <c r="PLS11"/>
      <c r="PLT11"/>
      <c r="PLU11"/>
      <c r="PLV11"/>
      <c r="PLW11"/>
      <c r="PLX11"/>
      <c r="PLY11"/>
      <c r="PLZ11"/>
      <c r="PMA11"/>
      <c r="PMB11"/>
      <c r="PMC11"/>
      <c r="PMD11"/>
      <c r="PME11"/>
      <c r="PMF11"/>
      <c r="PMG11"/>
      <c r="PMH11"/>
      <c r="PMI11"/>
      <c r="PMJ11"/>
      <c r="PMK11"/>
      <c r="PML11"/>
      <c r="PMM11"/>
      <c r="PMN11"/>
      <c r="PMO11"/>
      <c r="PMP11"/>
      <c r="PMQ11"/>
      <c r="PMR11"/>
      <c r="PMS11"/>
      <c r="PMT11"/>
      <c r="PMU11"/>
      <c r="PMV11"/>
      <c r="PMW11"/>
      <c r="PMX11"/>
      <c r="PMY11"/>
      <c r="PMZ11"/>
      <c r="PNA11"/>
      <c r="PNB11"/>
      <c r="PNC11"/>
      <c r="PND11"/>
      <c r="PNE11"/>
      <c r="PNF11"/>
      <c r="PNG11"/>
      <c r="PNH11"/>
      <c r="PNI11"/>
      <c r="PNJ11"/>
      <c r="PNK11"/>
      <c r="PNL11"/>
      <c r="PNM11"/>
      <c r="PNN11"/>
      <c r="PNO11"/>
      <c r="PNP11"/>
      <c r="PNQ11"/>
      <c r="PNR11"/>
      <c r="PNS11"/>
      <c r="PNT11"/>
      <c r="PNU11"/>
      <c r="PNV11"/>
      <c r="PNW11"/>
      <c r="PNX11"/>
      <c r="PNY11"/>
      <c r="PNZ11"/>
      <c r="POA11"/>
      <c r="POB11"/>
      <c r="POC11"/>
      <c r="POD11"/>
      <c r="POE11"/>
      <c r="POF11"/>
      <c r="POG11"/>
      <c r="POH11"/>
      <c r="POI11"/>
      <c r="POJ11"/>
      <c r="POK11"/>
      <c r="POL11"/>
      <c r="POM11"/>
      <c r="PON11"/>
      <c r="POO11"/>
      <c r="POP11"/>
      <c r="POQ11"/>
      <c r="POR11"/>
      <c r="POS11"/>
      <c r="POT11"/>
      <c r="POU11"/>
      <c r="POV11"/>
      <c r="POW11"/>
      <c r="POX11"/>
      <c r="POY11"/>
      <c r="POZ11"/>
      <c r="PPA11"/>
      <c r="PPB11"/>
      <c r="PPC11"/>
      <c r="PPD11"/>
      <c r="PPE11"/>
      <c r="PPF11"/>
      <c r="PPG11"/>
      <c r="PPH11"/>
      <c r="PPI11"/>
      <c r="PPJ11"/>
      <c r="PPK11"/>
      <c r="PPL11"/>
      <c r="PPM11"/>
      <c r="PPN11"/>
      <c r="PPO11"/>
      <c r="PPP11"/>
      <c r="PPQ11"/>
      <c r="PPR11"/>
      <c r="PPS11"/>
      <c r="PPT11"/>
      <c r="PPU11"/>
      <c r="PPV11"/>
      <c r="PPW11"/>
      <c r="PPX11"/>
      <c r="PPY11"/>
      <c r="PPZ11"/>
      <c r="PQA11"/>
      <c r="PQB11"/>
      <c r="PQC11"/>
      <c r="PQD11"/>
      <c r="PQE11"/>
      <c r="PQF11"/>
      <c r="PQG11"/>
      <c r="PQH11"/>
      <c r="PQI11"/>
      <c r="PQJ11"/>
      <c r="PQK11"/>
      <c r="PQL11"/>
      <c r="PQM11"/>
      <c r="PQN11"/>
      <c r="PQO11"/>
      <c r="PQP11"/>
      <c r="PQQ11"/>
      <c r="PQR11"/>
      <c r="PQS11"/>
      <c r="PQT11"/>
      <c r="PQU11"/>
      <c r="PQV11"/>
      <c r="PQW11"/>
      <c r="PQX11"/>
      <c r="PQY11"/>
      <c r="PQZ11"/>
      <c r="PRA11"/>
      <c r="PRB11"/>
      <c r="PRC11"/>
      <c r="PRD11"/>
      <c r="PRE11"/>
      <c r="PRF11"/>
      <c r="PRG11"/>
      <c r="PRH11"/>
      <c r="PRI11"/>
      <c r="PRJ11"/>
      <c r="PRK11"/>
      <c r="PRL11"/>
      <c r="PRM11"/>
      <c r="PRN11"/>
      <c r="PRO11"/>
      <c r="PRP11"/>
      <c r="PRQ11"/>
      <c r="PRR11"/>
      <c r="PRS11"/>
      <c r="PRT11"/>
      <c r="PRU11"/>
      <c r="PRV11"/>
      <c r="PRW11"/>
      <c r="PRX11"/>
      <c r="PRY11"/>
      <c r="PRZ11"/>
      <c r="PSA11"/>
      <c r="PSB11"/>
      <c r="PSC11"/>
      <c r="PSD11"/>
      <c r="PSE11"/>
      <c r="PSF11"/>
      <c r="PSG11"/>
      <c r="PSH11"/>
      <c r="PSI11"/>
      <c r="PSJ11"/>
      <c r="PSK11"/>
      <c r="PSL11"/>
      <c r="PSM11"/>
      <c r="PSN11"/>
      <c r="PSO11"/>
      <c r="PSP11"/>
      <c r="PSQ11"/>
      <c r="PSR11"/>
      <c r="PSS11"/>
      <c r="PST11"/>
      <c r="PSU11"/>
      <c r="PSV11"/>
      <c r="PSW11"/>
      <c r="PSX11"/>
      <c r="PSY11"/>
      <c r="PSZ11"/>
      <c r="PTA11"/>
      <c r="PTB11"/>
      <c r="PTC11"/>
      <c r="PTD11"/>
      <c r="PTE11"/>
      <c r="PTF11"/>
      <c r="PTG11"/>
      <c r="PTH11"/>
      <c r="PTI11"/>
      <c r="PTJ11"/>
      <c r="PTK11"/>
      <c r="PTL11"/>
      <c r="PTM11"/>
      <c r="PTN11"/>
      <c r="PTO11"/>
      <c r="PTP11"/>
      <c r="PTQ11"/>
      <c r="PTR11"/>
      <c r="PTS11"/>
      <c r="PTT11"/>
      <c r="PTU11"/>
      <c r="PTV11"/>
      <c r="PTW11"/>
      <c r="PTX11"/>
      <c r="PTY11"/>
      <c r="PTZ11"/>
      <c r="PUA11"/>
      <c r="PUB11"/>
      <c r="PUC11"/>
      <c r="PUD11"/>
      <c r="PUE11"/>
      <c r="PUF11"/>
      <c r="PUG11"/>
      <c r="PUH11"/>
      <c r="PUI11"/>
      <c r="PUJ11"/>
      <c r="PUK11"/>
      <c r="PUL11"/>
      <c r="PUM11"/>
      <c r="PUN11"/>
      <c r="PUO11"/>
      <c r="PUP11"/>
      <c r="PUQ11"/>
      <c r="PUR11"/>
      <c r="PUS11"/>
      <c r="PUT11"/>
      <c r="PUU11"/>
      <c r="PUV11"/>
      <c r="PUW11"/>
      <c r="PUX11"/>
      <c r="PUY11"/>
      <c r="PUZ11"/>
      <c r="PVA11"/>
      <c r="PVB11"/>
      <c r="PVC11"/>
      <c r="PVD11"/>
      <c r="PVE11"/>
      <c r="PVF11"/>
      <c r="PVG11"/>
      <c r="PVH11"/>
      <c r="PVI11"/>
      <c r="PVJ11"/>
      <c r="PVK11"/>
      <c r="PVL11"/>
      <c r="PVM11"/>
      <c r="PVN11"/>
      <c r="PVO11"/>
      <c r="PVP11"/>
      <c r="PVQ11"/>
      <c r="PVR11"/>
      <c r="PVS11"/>
      <c r="PVT11"/>
      <c r="PVU11"/>
      <c r="PVV11"/>
      <c r="PVW11"/>
      <c r="PVX11"/>
      <c r="PVY11"/>
      <c r="PVZ11"/>
      <c r="PWA11"/>
      <c r="PWB11"/>
      <c r="PWC11"/>
      <c r="PWD11"/>
      <c r="PWE11"/>
      <c r="PWF11"/>
      <c r="PWG11"/>
      <c r="PWH11"/>
      <c r="PWI11"/>
      <c r="PWJ11"/>
      <c r="PWK11"/>
      <c r="PWL11"/>
      <c r="PWM11"/>
      <c r="PWN11"/>
      <c r="PWO11"/>
      <c r="PWP11"/>
      <c r="PWQ11"/>
      <c r="PWR11"/>
      <c r="PWS11"/>
      <c r="PWT11"/>
      <c r="PWU11"/>
      <c r="PWV11"/>
      <c r="PWW11"/>
      <c r="PWX11"/>
      <c r="PWY11"/>
      <c r="PWZ11"/>
      <c r="PXA11"/>
      <c r="PXB11"/>
      <c r="PXC11"/>
      <c r="PXD11"/>
      <c r="PXE11"/>
      <c r="PXF11"/>
      <c r="PXG11"/>
      <c r="PXH11"/>
      <c r="PXI11"/>
      <c r="PXJ11"/>
      <c r="PXK11"/>
      <c r="PXL11"/>
      <c r="PXM11"/>
      <c r="PXN11"/>
      <c r="PXO11"/>
      <c r="PXP11"/>
      <c r="PXQ11"/>
      <c r="PXR11"/>
      <c r="PXS11"/>
      <c r="PXT11"/>
      <c r="PXU11"/>
      <c r="PXV11"/>
      <c r="PXW11"/>
      <c r="PXX11"/>
      <c r="PXY11"/>
      <c r="PXZ11"/>
      <c r="PYA11"/>
      <c r="PYB11"/>
      <c r="PYC11"/>
      <c r="PYD11"/>
      <c r="PYE11"/>
      <c r="PYF11"/>
      <c r="PYG11"/>
      <c r="PYH11"/>
      <c r="PYI11"/>
      <c r="PYJ11"/>
      <c r="PYK11"/>
      <c r="PYL11"/>
      <c r="PYM11"/>
      <c r="PYN11"/>
      <c r="PYO11"/>
      <c r="PYP11"/>
      <c r="PYQ11"/>
      <c r="PYR11"/>
      <c r="PYS11"/>
      <c r="PYT11"/>
      <c r="PYU11"/>
      <c r="PYV11"/>
      <c r="PYW11"/>
      <c r="PYX11"/>
      <c r="PYY11"/>
      <c r="PYZ11"/>
      <c r="PZA11"/>
      <c r="PZB11"/>
      <c r="PZC11"/>
      <c r="PZD11"/>
      <c r="PZE11"/>
      <c r="PZF11"/>
      <c r="PZG11"/>
      <c r="PZH11"/>
      <c r="PZI11"/>
      <c r="PZJ11"/>
      <c r="PZK11"/>
      <c r="PZL11"/>
      <c r="PZM11"/>
      <c r="PZN11"/>
      <c r="PZO11"/>
      <c r="PZP11"/>
      <c r="PZQ11"/>
      <c r="PZR11"/>
      <c r="PZS11"/>
      <c r="PZT11"/>
      <c r="PZU11"/>
      <c r="PZV11"/>
      <c r="PZW11"/>
      <c r="PZX11"/>
      <c r="PZY11"/>
      <c r="PZZ11"/>
      <c r="QAA11"/>
      <c r="QAB11"/>
      <c r="QAC11"/>
      <c r="QAD11"/>
      <c r="QAE11"/>
      <c r="QAF11"/>
      <c r="QAG11"/>
      <c r="QAH11"/>
      <c r="QAI11"/>
      <c r="QAJ11"/>
      <c r="QAK11"/>
      <c r="QAL11"/>
      <c r="QAM11"/>
      <c r="QAN11"/>
      <c r="QAO11"/>
      <c r="QAP11"/>
      <c r="QAQ11"/>
      <c r="QAR11"/>
      <c r="QAS11"/>
      <c r="QAT11"/>
      <c r="QAU11"/>
      <c r="QAV11"/>
      <c r="QAW11"/>
      <c r="QAX11"/>
      <c r="QAY11"/>
      <c r="QAZ11"/>
      <c r="QBA11"/>
      <c r="QBB11"/>
      <c r="QBC11"/>
      <c r="QBD11"/>
      <c r="QBE11"/>
      <c r="QBF11"/>
      <c r="QBG11"/>
      <c r="QBH11"/>
      <c r="QBI11"/>
      <c r="QBJ11"/>
      <c r="QBK11"/>
      <c r="QBL11"/>
      <c r="QBM11"/>
      <c r="QBN11"/>
      <c r="QBO11"/>
      <c r="QBP11"/>
      <c r="QBQ11"/>
      <c r="QBR11"/>
      <c r="QBS11"/>
      <c r="QBT11"/>
      <c r="QBU11"/>
      <c r="QBV11"/>
      <c r="QBW11"/>
      <c r="QBX11"/>
      <c r="QBY11"/>
      <c r="QBZ11"/>
      <c r="QCA11"/>
      <c r="QCB11"/>
      <c r="QCC11"/>
      <c r="QCD11"/>
      <c r="QCE11"/>
      <c r="QCF11"/>
      <c r="QCG11"/>
      <c r="QCH11"/>
      <c r="QCI11"/>
      <c r="QCJ11"/>
      <c r="QCK11"/>
      <c r="QCL11"/>
      <c r="QCM11"/>
      <c r="QCN11"/>
      <c r="QCO11"/>
      <c r="QCP11"/>
      <c r="QCQ11"/>
      <c r="QCR11"/>
      <c r="QCS11"/>
      <c r="QCT11"/>
      <c r="QCU11"/>
      <c r="QCV11"/>
      <c r="QCW11"/>
      <c r="QCX11"/>
      <c r="QCY11"/>
      <c r="QCZ11"/>
      <c r="QDA11"/>
      <c r="QDB11"/>
      <c r="QDC11"/>
      <c r="QDD11"/>
      <c r="QDE11"/>
      <c r="QDF11"/>
      <c r="QDG11"/>
      <c r="QDH11"/>
      <c r="QDI11"/>
      <c r="QDJ11"/>
      <c r="QDK11"/>
      <c r="QDL11"/>
      <c r="QDM11"/>
      <c r="QDN11"/>
      <c r="QDO11"/>
      <c r="QDP11"/>
      <c r="QDQ11"/>
      <c r="QDR11"/>
      <c r="QDS11"/>
      <c r="QDT11"/>
      <c r="QDU11"/>
      <c r="QDV11"/>
      <c r="QDW11"/>
      <c r="QDX11"/>
      <c r="QDY11"/>
      <c r="QDZ11"/>
      <c r="QEA11"/>
      <c r="QEB11"/>
      <c r="QEC11"/>
      <c r="QED11"/>
      <c r="QEE11"/>
      <c r="QEF11"/>
      <c r="QEG11"/>
      <c r="QEH11"/>
      <c r="QEI11"/>
      <c r="QEJ11"/>
      <c r="QEK11"/>
      <c r="QEL11"/>
      <c r="QEM11"/>
      <c r="QEN11"/>
      <c r="QEO11"/>
      <c r="QEP11"/>
      <c r="QEQ11"/>
      <c r="QER11"/>
      <c r="QES11"/>
      <c r="QET11"/>
      <c r="QEU11"/>
      <c r="QEV11"/>
      <c r="QEW11"/>
      <c r="QEX11"/>
      <c r="QEY11"/>
      <c r="QEZ11"/>
      <c r="QFA11"/>
      <c r="QFB11"/>
      <c r="QFC11"/>
      <c r="QFD11"/>
      <c r="QFE11"/>
      <c r="QFF11"/>
      <c r="QFG11"/>
      <c r="QFH11"/>
      <c r="QFI11"/>
      <c r="QFJ11"/>
      <c r="QFK11"/>
      <c r="QFL11"/>
      <c r="QFM11"/>
      <c r="QFN11"/>
      <c r="QFO11"/>
      <c r="QFP11"/>
      <c r="QFQ11"/>
      <c r="QFR11"/>
      <c r="QFS11"/>
      <c r="QFT11"/>
      <c r="QFU11"/>
      <c r="QFV11"/>
      <c r="QFW11"/>
      <c r="QFX11"/>
      <c r="QFY11"/>
      <c r="QFZ11"/>
      <c r="QGA11"/>
      <c r="QGB11"/>
      <c r="QGC11"/>
      <c r="QGD11"/>
      <c r="QGE11"/>
      <c r="QGF11"/>
      <c r="QGG11"/>
      <c r="QGH11"/>
      <c r="QGI11"/>
      <c r="QGJ11"/>
      <c r="QGK11"/>
      <c r="QGL11"/>
      <c r="QGM11"/>
      <c r="QGN11"/>
      <c r="QGO11"/>
      <c r="QGP11"/>
      <c r="QGQ11"/>
      <c r="QGR11"/>
      <c r="QGS11"/>
      <c r="QGT11"/>
      <c r="QGU11"/>
      <c r="QGV11"/>
      <c r="QGW11"/>
      <c r="QGX11"/>
      <c r="QGY11"/>
      <c r="QGZ11"/>
      <c r="QHA11"/>
      <c r="QHB11"/>
      <c r="QHC11"/>
      <c r="QHD11"/>
      <c r="QHE11"/>
      <c r="QHF11"/>
      <c r="QHG11"/>
      <c r="QHH11"/>
      <c r="QHI11"/>
      <c r="QHJ11"/>
      <c r="QHK11"/>
      <c r="QHL11"/>
      <c r="QHM11"/>
      <c r="QHN11"/>
      <c r="QHO11"/>
      <c r="QHP11"/>
      <c r="QHQ11"/>
      <c r="QHR11"/>
      <c r="QHS11"/>
      <c r="QHT11"/>
      <c r="QHU11"/>
      <c r="QHV11"/>
      <c r="QHW11"/>
      <c r="QHX11"/>
      <c r="QHY11"/>
      <c r="QHZ11"/>
      <c r="QIA11"/>
      <c r="QIB11"/>
      <c r="QIC11"/>
      <c r="QID11"/>
      <c r="QIE11"/>
      <c r="QIF11"/>
      <c r="QIG11"/>
      <c r="QIH11"/>
      <c r="QII11"/>
      <c r="QIJ11"/>
      <c r="QIK11"/>
      <c r="QIL11"/>
      <c r="QIM11"/>
      <c r="QIN11"/>
      <c r="QIO11"/>
      <c r="QIP11"/>
      <c r="QIQ11"/>
      <c r="QIR11"/>
      <c r="QIS11"/>
      <c r="QIT11"/>
      <c r="QIU11"/>
      <c r="QIV11"/>
      <c r="QIW11"/>
      <c r="QIX11"/>
      <c r="QIY11"/>
      <c r="QIZ11"/>
      <c r="QJA11"/>
      <c r="QJB11"/>
      <c r="QJC11"/>
      <c r="QJD11"/>
      <c r="QJE11"/>
      <c r="QJF11"/>
      <c r="QJG11"/>
      <c r="QJH11"/>
      <c r="QJI11"/>
      <c r="QJJ11"/>
      <c r="QJK11"/>
      <c r="QJL11"/>
      <c r="QJM11"/>
      <c r="QJN11"/>
      <c r="QJO11"/>
      <c r="QJP11"/>
      <c r="QJQ11"/>
      <c r="QJR11"/>
      <c r="QJS11"/>
      <c r="QJT11"/>
      <c r="QJU11"/>
      <c r="QJV11"/>
      <c r="QJW11"/>
      <c r="QJX11"/>
      <c r="QJY11"/>
      <c r="QJZ11"/>
      <c r="QKA11"/>
      <c r="QKB11"/>
      <c r="QKC11"/>
      <c r="QKD11"/>
      <c r="QKE11"/>
      <c r="QKF11"/>
      <c r="QKG11"/>
      <c r="QKH11"/>
      <c r="QKI11"/>
      <c r="QKJ11"/>
      <c r="QKK11"/>
      <c r="QKL11"/>
      <c r="QKM11"/>
      <c r="QKN11"/>
      <c r="QKO11"/>
      <c r="QKP11"/>
      <c r="QKQ11"/>
      <c r="QKR11"/>
      <c r="QKS11"/>
      <c r="QKT11"/>
      <c r="QKU11"/>
      <c r="QKV11"/>
      <c r="QKW11"/>
      <c r="QKX11"/>
      <c r="QKY11"/>
      <c r="QKZ11"/>
      <c r="QLA11"/>
      <c r="QLB11"/>
      <c r="QLC11"/>
      <c r="QLD11"/>
      <c r="QLE11"/>
      <c r="QLF11"/>
      <c r="QLG11"/>
      <c r="QLH11"/>
      <c r="QLI11"/>
      <c r="QLJ11"/>
      <c r="QLK11"/>
      <c r="QLL11"/>
      <c r="QLM11"/>
      <c r="QLN11"/>
      <c r="QLO11"/>
      <c r="QLP11"/>
      <c r="QLQ11"/>
      <c r="QLR11"/>
      <c r="QLS11"/>
      <c r="QLT11"/>
      <c r="QLU11"/>
      <c r="QLV11"/>
      <c r="QLW11"/>
      <c r="QLX11"/>
      <c r="QLY11"/>
      <c r="QLZ11"/>
      <c r="QMA11"/>
      <c r="QMB11"/>
      <c r="QMC11"/>
      <c r="QMD11"/>
      <c r="QME11"/>
      <c r="QMF11"/>
      <c r="QMG11"/>
      <c r="QMH11"/>
      <c r="QMI11"/>
      <c r="QMJ11"/>
      <c r="QMK11"/>
      <c r="QML11"/>
      <c r="QMM11"/>
      <c r="QMN11"/>
      <c r="QMO11"/>
      <c r="QMP11"/>
      <c r="QMQ11"/>
      <c r="QMR11"/>
      <c r="QMS11"/>
      <c r="QMT11"/>
      <c r="QMU11"/>
      <c r="QMV11"/>
      <c r="QMW11"/>
      <c r="QMX11"/>
      <c r="QMY11"/>
      <c r="QMZ11"/>
      <c r="QNA11"/>
      <c r="QNB11"/>
      <c r="QNC11"/>
      <c r="QND11"/>
      <c r="QNE11"/>
      <c r="QNF11"/>
      <c r="QNG11"/>
      <c r="QNH11"/>
      <c r="QNI11"/>
      <c r="QNJ11"/>
      <c r="QNK11"/>
      <c r="QNL11"/>
      <c r="QNM11"/>
      <c r="QNN11"/>
      <c r="QNO11"/>
      <c r="QNP11"/>
      <c r="QNQ11"/>
      <c r="QNR11"/>
      <c r="QNS11"/>
      <c r="QNT11"/>
      <c r="QNU11"/>
      <c r="QNV11"/>
      <c r="QNW11"/>
      <c r="QNX11"/>
      <c r="QNY11"/>
      <c r="QNZ11"/>
      <c r="QOA11"/>
      <c r="QOB11"/>
      <c r="QOC11"/>
      <c r="QOD11"/>
      <c r="QOE11"/>
      <c r="QOF11"/>
      <c r="QOG11"/>
      <c r="QOH11"/>
      <c r="QOI11"/>
      <c r="QOJ11"/>
      <c r="QOK11"/>
      <c r="QOL11"/>
      <c r="QOM11"/>
      <c r="QON11"/>
      <c r="QOO11"/>
      <c r="QOP11"/>
      <c r="QOQ11"/>
      <c r="QOR11"/>
      <c r="QOS11"/>
      <c r="QOT11"/>
      <c r="QOU11"/>
      <c r="QOV11"/>
      <c r="QOW11"/>
      <c r="QOX11"/>
      <c r="QOY11"/>
      <c r="QOZ11"/>
      <c r="QPA11"/>
      <c r="QPB11"/>
      <c r="QPC11"/>
      <c r="QPD11"/>
      <c r="QPE11"/>
      <c r="QPF11"/>
      <c r="QPG11"/>
      <c r="QPH11"/>
      <c r="QPI11"/>
      <c r="QPJ11"/>
      <c r="QPK11"/>
      <c r="QPL11"/>
      <c r="QPM11"/>
      <c r="QPN11"/>
      <c r="QPO11"/>
      <c r="QPP11"/>
      <c r="QPQ11"/>
      <c r="QPR11"/>
      <c r="QPS11"/>
      <c r="QPT11"/>
      <c r="QPU11"/>
      <c r="QPV11"/>
      <c r="QPW11"/>
      <c r="QPX11"/>
      <c r="QPY11"/>
      <c r="QPZ11"/>
      <c r="QQA11"/>
      <c r="QQB11"/>
      <c r="QQC11"/>
      <c r="QQD11"/>
      <c r="QQE11"/>
      <c r="QQF11"/>
      <c r="QQG11"/>
      <c r="QQH11"/>
      <c r="QQI11"/>
      <c r="QQJ11"/>
      <c r="QQK11"/>
      <c r="QQL11"/>
      <c r="QQM11"/>
      <c r="QQN11"/>
      <c r="QQO11"/>
      <c r="QQP11"/>
      <c r="QQQ11"/>
      <c r="QQR11"/>
      <c r="QQS11"/>
      <c r="QQT11"/>
      <c r="QQU11"/>
      <c r="QQV11"/>
      <c r="QQW11"/>
      <c r="QQX11"/>
      <c r="QQY11"/>
      <c r="QQZ11"/>
      <c r="QRA11"/>
      <c r="QRB11"/>
      <c r="QRC11"/>
      <c r="QRD11"/>
      <c r="QRE11"/>
      <c r="QRF11"/>
      <c r="QRG11"/>
      <c r="QRH11"/>
      <c r="QRI11"/>
      <c r="QRJ11"/>
      <c r="QRK11"/>
      <c r="QRL11"/>
      <c r="QRM11"/>
      <c r="QRN11"/>
      <c r="QRO11"/>
      <c r="QRP11"/>
      <c r="QRQ11"/>
      <c r="QRR11"/>
      <c r="QRS11"/>
      <c r="QRT11"/>
      <c r="QRU11"/>
      <c r="QRV11"/>
      <c r="QRW11"/>
      <c r="QRX11"/>
      <c r="QRY11"/>
      <c r="QRZ11"/>
      <c r="QSA11"/>
      <c r="QSB11"/>
      <c r="QSC11"/>
      <c r="QSD11"/>
      <c r="QSE11"/>
      <c r="QSF11"/>
      <c r="QSG11"/>
      <c r="QSH11"/>
      <c r="QSI11"/>
      <c r="QSJ11"/>
      <c r="QSK11"/>
      <c r="QSL11"/>
      <c r="QSM11"/>
      <c r="QSN11"/>
      <c r="QSO11"/>
      <c r="QSP11"/>
      <c r="QSQ11"/>
      <c r="QSR11"/>
      <c r="QSS11"/>
      <c r="QST11"/>
      <c r="QSU11"/>
      <c r="QSV11"/>
      <c r="QSW11"/>
      <c r="QSX11"/>
      <c r="QSY11"/>
      <c r="QSZ11"/>
      <c r="QTA11"/>
      <c r="QTB11"/>
      <c r="QTC11"/>
      <c r="QTD11"/>
      <c r="QTE11"/>
      <c r="QTF11"/>
      <c r="QTG11"/>
      <c r="QTH11"/>
      <c r="QTI11"/>
      <c r="QTJ11"/>
      <c r="QTK11"/>
      <c r="QTL11"/>
      <c r="QTM11"/>
      <c r="QTN11"/>
      <c r="QTO11"/>
      <c r="QTP11"/>
      <c r="QTQ11"/>
      <c r="QTR11"/>
      <c r="QTS11"/>
      <c r="QTT11"/>
      <c r="QTU11"/>
      <c r="QTV11"/>
      <c r="QTW11"/>
      <c r="QTX11"/>
      <c r="QTY11"/>
      <c r="QTZ11"/>
      <c r="QUA11"/>
      <c r="QUB11"/>
      <c r="QUC11"/>
      <c r="QUD11"/>
      <c r="QUE11"/>
      <c r="QUF11"/>
      <c r="QUG11"/>
      <c r="QUH11"/>
      <c r="QUI11"/>
      <c r="QUJ11"/>
      <c r="QUK11"/>
      <c r="QUL11"/>
      <c r="QUM11"/>
      <c r="QUN11"/>
      <c r="QUO11"/>
      <c r="QUP11"/>
      <c r="QUQ11"/>
      <c r="QUR11"/>
      <c r="QUS11"/>
      <c r="QUT11"/>
      <c r="QUU11"/>
      <c r="QUV11"/>
      <c r="QUW11"/>
      <c r="QUX11"/>
      <c r="QUY11"/>
      <c r="QUZ11"/>
      <c r="QVA11"/>
      <c r="QVB11"/>
      <c r="QVC11"/>
      <c r="QVD11"/>
      <c r="QVE11"/>
      <c r="QVF11"/>
      <c r="QVG11"/>
      <c r="QVH11"/>
      <c r="QVI11"/>
      <c r="QVJ11"/>
      <c r="QVK11"/>
      <c r="QVL11"/>
      <c r="QVM11"/>
      <c r="QVN11"/>
      <c r="QVO11"/>
      <c r="QVP11"/>
      <c r="QVQ11"/>
      <c r="QVR11"/>
      <c r="QVS11"/>
      <c r="QVT11"/>
      <c r="QVU11"/>
      <c r="QVV11"/>
      <c r="QVW11"/>
      <c r="QVX11"/>
      <c r="QVY11"/>
      <c r="QVZ11"/>
      <c r="QWA11"/>
      <c r="QWB11"/>
      <c r="QWC11"/>
      <c r="QWD11"/>
      <c r="QWE11"/>
      <c r="QWF11"/>
      <c r="QWG11"/>
      <c r="QWH11"/>
      <c r="QWI11"/>
      <c r="QWJ11"/>
      <c r="QWK11"/>
      <c r="QWL11"/>
      <c r="QWM11"/>
      <c r="QWN11"/>
      <c r="QWO11"/>
      <c r="QWP11"/>
      <c r="QWQ11"/>
      <c r="QWR11"/>
      <c r="QWS11"/>
      <c r="QWT11"/>
      <c r="QWU11"/>
      <c r="QWV11"/>
      <c r="QWW11"/>
      <c r="QWX11"/>
      <c r="QWY11"/>
      <c r="QWZ11"/>
      <c r="QXA11"/>
      <c r="QXB11"/>
      <c r="QXC11"/>
      <c r="QXD11"/>
      <c r="QXE11"/>
      <c r="QXF11"/>
      <c r="QXG11"/>
      <c r="QXH11"/>
      <c r="QXI11"/>
      <c r="QXJ11"/>
      <c r="QXK11"/>
      <c r="QXL11"/>
      <c r="QXM11"/>
      <c r="QXN11"/>
      <c r="QXO11"/>
      <c r="QXP11"/>
      <c r="QXQ11"/>
      <c r="QXR11"/>
      <c r="QXS11"/>
      <c r="QXT11"/>
      <c r="QXU11"/>
      <c r="QXV11"/>
      <c r="QXW11"/>
      <c r="QXX11"/>
      <c r="QXY11"/>
      <c r="QXZ11"/>
      <c r="QYA11"/>
      <c r="QYB11"/>
      <c r="QYC11"/>
      <c r="QYD11"/>
      <c r="QYE11"/>
      <c r="QYF11"/>
      <c r="QYG11"/>
      <c r="QYH11"/>
      <c r="QYI11"/>
      <c r="QYJ11"/>
      <c r="QYK11"/>
      <c r="QYL11"/>
      <c r="QYM11"/>
      <c r="QYN11"/>
      <c r="QYO11"/>
      <c r="QYP11"/>
      <c r="QYQ11"/>
      <c r="QYR11"/>
      <c r="QYS11"/>
      <c r="QYT11"/>
      <c r="QYU11"/>
      <c r="QYV11"/>
      <c r="QYW11"/>
      <c r="QYX11"/>
      <c r="QYY11"/>
      <c r="QYZ11"/>
      <c r="QZA11"/>
      <c r="QZB11"/>
      <c r="QZC11"/>
      <c r="QZD11"/>
      <c r="QZE11"/>
      <c r="QZF11"/>
      <c r="QZG11"/>
      <c r="QZH11"/>
      <c r="QZI11"/>
      <c r="QZJ11"/>
      <c r="QZK11"/>
      <c r="QZL11"/>
      <c r="QZM11"/>
      <c r="QZN11"/>
      <c r="QZO11"/>
      <c r="QZP11"/>
      <c r="QZQ11"/>
      <c r="QZR11"/>
      <c r="QZS11"/>
      <c r="QZT11"/>
      <c r="QZU11"/>
      <c r="QZV11"/>
      <c r="QZW11"/>
      <c r="QZX11"/>
      <c r="QZY11"/>
      <c r="QZZ11"/>
      <c r="RAA11"/>
      <c r="RAB11"/>
      <c r="RAC11"/>
      <c r="RAD11"/>
      <c r="RAE11"/>
      <c r="RAF11"/>
      <c r="RAG11"/>
      <c r="RAH11"/>
      <c r="RAI11"/>
      <c r="RAJ11"/>
      <c r="RAK11"/>
      <c r="RAL11"/>
      <c r="RAM11"/>
      <c r="RAN11"/>
      <c r="RAO11"/>
      <c r="RAP11"/>
      <c r="RAQ11"/>
      <c r="RAR11"/>
      <c r="RAS11"/>
      <c r="RAT11"/>
      <c r="RAU11"/>
      <c r="RAV11"/>
      <c r="RAW11"/>
      <c r="RAX11"/>
      <c r="RAY11"/>
      <c r="RAZ11"/>
      <c r="RBA11"/>
      <c r="RBB11"/>
      <c r="RBC11"/>
      <c r="RBD11"/>
      <c r="RBE11"/>
      <c r="RBF11"/>
      <c r="RBG11"/>
      <c r="RBH11"/>
      <c r="RBI11"/>
      <c r="RBJ11"/>
      <c r="RBK11"/>
      <c r="RBL11"/>
      <c r="RBM11"/>
      <c r="RBN11"/>
      <c r="RBO11"/>
      <c r="RBP11"/>
      <c r="RBQ11"/>
      <c r="RBR11"/>
      <c r="RBS11"/>
      <c r="RBT11"/>
      <c r="RBU11"/>
      <c r="RBV11"/>
      <c r="RBW11"/>
      <c r="RBX11"/>
      <c r="RBY11"/>
      <c r="RBZ11"/>
      <c r="RCA11"/>
      <c r="RCB11"/>
      <c r="RCC11"/>
      <c r="RCD11"/>
      <c r="RCE11"/>
      <c r="RCF11"/>
      <c r="RCG11"/>
      <c r="RCH11"/>
      <c r="RCI11"/>
      <c r="RCJ11"/>
      <c r="RCK11"/>
      <c r="RCL11"/>
      <c r="RCM11"/>
      <c r="RCN11"/>
      <c r="RCO11"/>
      <c r="RCP11"/>
      <c r="RCQ11"/>
      <c r="RCR11"/>
      <c r="RCS11"/>
      <c r="RCT11"/>
      <c r="RCU11"/>
      <c r="RCV11"/>
      <c r="RCW11"/>
      <c r="RCX11"/>
      <c r="RCY11"/>
      <c r="RCZ11"/>
      <c r="RDA11"/>
      <c r="RDB11"/>
      <c r="RDC11"/>
      <c r="RDD11"/>
      <c r="RDE11"/>
      <c r="RDF11"/>
      <c r="RDG11"/>
      <c r="RDH11"/>
      <c r="RDI11"/>
      <c r="RDJ11"/>
      <c r="RDK11"/>
      <c r="RDL11"/>
      <c r="RDM11"/>
      <c r="RDN11"/>
      <c r="RDO11"/>
      <c r="RDP11"/>
      <c r="RDQ11"/>
      <c r="RDR11"/>
      <c r="RDS11"/>
      <c r="RDT11"/>
      <c r="RDU11"/>
      <c r="RDV11"/>
      <c r="RDW11"/>
      <c r="RDX11"/>
      <c r="RDY11"/>
      <c r="RDZ11"/>
      <c r="REA11"/>
      <c r="REB11"/>
      <c r="REC11"/>
      <c r="RED11"/>
      <c r="REE11"/>
      <c r="REF11"/>
      <c r="REG11"/>
      <c r="REH11"/>
      <c r="REI11"/>
      <c r="REJ11"/>
      <c r="REK11"/>
      <c r="REL11"/>
      <c r="REM11"/>
      <c r="REN11"/>
      <c r="REO11"/>
      <c r="REP11"/>
      <c r="REQ11"/>
      <c r="RER11"/>
      <c r="RES11"/>
      <c r="RET11"/>
      <c r="REU11"/>
      <c r="REV11"/>
      <c r="REW11"/>
      <c r="REX11"/>
      <c r="REY11"/>
      <c r="REZ11"/>
      <c r="RFA11"/>
      <c r="RFB11"/>
      <c r="RFC11"/>
      <c r="RFD11"/>
      <c r="RFE11"/>
      <c r="RFF11"/>
      <c r="RFG11"/>
      <c r="RFH11"/>
      <c r="RFI11"/>
      <c r="RFJ11"/>
      <c r="RFK11"/>
      <c r="RFL11"/>
      <c r="RFM11"/>
      <c r="RFN11"/>
      <c r="RFO11"/>
      <c r="RFP11"/>
      <c r="RFQ11"/>
      <c r="RFR11"/>
      <c r="RFS11"/>
      <c r="RFT11"/>
      <c r="RFU11"/>
      <c r="RFV11"/>
      <c r="RFW11"/>
      <c r="RFX11"/>
      <c r="RFY11"/>
      <c r="RFZ11"/>
      <c r="RGA11"/>
      <c r="RGB11"/>
      <c r="RGC11"/>
      <c r="RGD11"/>
      <c r="RGE11"/>
      <c r="RGF11"/>
      <c r="RGG11"/>
      <c r="RGH11"/>
      <c r="RGI11"/>
      <c r="RGJ11"/>
      <c r="RGK11"/>
      <c r="RGL11"/>
      <c r="RGM11"/>
      <c r="RGN11"/>
      <c r="RGO11"/>
      <c r="RGP11"/>
      <c r="RGQ11"/>
      <c r="RGR11"/>
      <c r="RGS11"/>
      <c r="RGT11"/>
      <c r="RGU11"/>
      <c r="RGV11"/>
      <c r="RGW11"/>
      <c r="RGX11"/>
      <c r="RGY11"/>
      <c r="RGZ11"/>
      <c r="RHA11"/>
      <c r="RHB11"/>
      <c r="RHC11"/>
      <c r="RHD11"/>
      <c r="RHE11"/>
      <c r="RHF11"/>
      <c r="RHG11"/>
      <c r="RHH11"/>
      <c r="RHI11"/>
      <c r="RHJ11"/>
      <c r="RHK11"/>
      <c r="RHL11"/>
      <c r="RHM11"/>
      <c r="RHN11"/>
      <c r="RHO11"/>
      <c r="RHP11"/>
      <c r="RHQ11"/>
      <c r="RHR11"/>
      <c r="RHS11"/>
      <c r="RHT11"/>
      <c r="RHU11"/>
      <c r="RHV11"/>
      <c r="RHW11"/>
      <c r="RHX11"/>
      <c r="RHY11"/>
      <c r="RHZ11"/>
      <c r="RIA11"/>
      <c r="RIB11"/>
      <c r="RIC11"/>
      <c r="RID11"/>
      <c r="RIE11"/>
      <c r="RIF11"/>
      <c r="RIG11"/>
      <c r="RIH11"/>
      <c r="RII11"/>
      <c r="RIJ11"/>
      <c r="RIK11"/>
      <c r="RIL11"/>
      <c r="RIM11"/>
      <c r="RIN11"/>
      <c r="RIO11"/>
      <c r="RIP11"/>
      <c r="RIQ11"/>
      <c r="RIR11"/>
      <c r="RIS11"/>
      <c r="RIT11"/>
      <c r="RIU11"/>
      <c r="RIV11"/>
      <c r="RIW11"/>
      <c r="RIX11"/>
      <c r="RIY11"/>
      <c r="RIZ11"/>
      <c r="RJA11"/>
      <c r="RJB11"/>
      <c r="RJC11"/>
      <c r="RJD11"/>
      <c r="RJE11"/>
      <c r="RJF11"/>
      <c r="RJG11"/>
      <c r="RJH11"/>
      <c r="RJI11"/>
      <c r="RJJ11"/>
      <c r="RJK11"/>
      <c r="RJL11"/>
      <c r="RJM11"/>
      <c r="RJN11"/>
      <c r="RJO11"/>
      <c r="RJP11"/>
      <c r="RJQ11"/>
      <c r="RJR11"/>
      <c r="RJS11"/>
      <c r="RJT11"/>
      <c r="RJU11"/>
      <c r="RJV11"/>
      <c r="RJW11"/>
      <c r="RJX11"/>
      <c r="RJY11"/>
      <c r="RJZ11"/>
      <c r="RKA11"/>
      <c r="RKB11"/>
      <c r="RKC11"/>
      <c r="RKD11"/>
      <c r="RKE11"/>
      <c r="RKF11"/>
      <c r="RKG11"/>
      <c r="RKH11"/>
      <c r="RKI11"/>
      <c r="RKJ11"/>
      <c r="RKK11"/>
      <c r="RKL11"/>
      <c r="RKM11"/>
      <c r="RKN11"/>
      <c r="RKO11"/>
      <c r="RKP11"/>
      <c r="RKQ11"/>
      <c r="RKR11"/>
      <c r="RKS11"/>
      <c r="RKT11"/>
      <c r="RKU11"/>
      <c r="RKV11"/>
      <c r="RKW11"/>
      <c r="RKX11"/>
      <c r="RKY11"/>
      <c r="RKZ11"/>
      <c r="RLA11"/>
      <c r="RLB11"/>
      <c r="RLC11"/>
      <c r="RLD11"/>
      <c r="RLE11"/>
      <c r="RLF11"/>
      <c r="RLG11"/>
      <c r="RLH11"/>
      <c r="RLI11"/>
      <c r="RLJ11"/>
      <c r="RLK11"/>
      <c r="RLL11"/>
      <c r="RLM11"/>
      <c r="RLN11"/>
      <c r="RLO11"/>
      <c r="RLP11"/>
      <c r="RLQ11"/>
      <c r="RLR11"/>
      <c r="RLS11"/>
      <c r="RLT11"/>
      <c r="RLU11"/>
      <c r="RLV11"/>
      <c r="RLW11"/>
      <c r="RLX11"/>
      <c r="RLY11"/>
      <c r="RLZ11"/>
      <c r="RMA11"/>
      <c r="RMB11"/>
      <c r="RMC11"/>
      <c r="RMD11"/>
      <c r="RME11"/>
      <c r="RMF11"/>
      <c r="RMG11"/>
      <c r="RMH11"/>
      <c r="RMI11"/>
      <c r="RMJ11"/>
      <c r="RMK11"/>
      <c r="RML11"/>
      <c r="RMM11"/>
      <c r="RMN11"/>
      <c r="RMO11"/>
      <c r="RMP11"/>
      <c r="RMQ11"/>
      <c r="RMR11"/>
      <c r="RMS11"/>
      <c r="RMT11"/>
      <c r="RMU11"/>
      <c r="RMV11"/>
      <c r="RMW11"/>
      <c r="RMX11"/>
      <c r="RMY11"/>
      <c r="RMZ11"/>
      <c r="RNA11"/>
      <c r="RNB11"/>
      <c r="RNC11"/>
      <c r="RND11"/>
      <c r="RNE11"/>
      <c r="RNF11"/>
      <c r="RNG11"/>
      <c r="RNH11"/>
      <c r="RNI11"/>
      <c r="RNJ11"/>
      <c r="RNK11"/>
      <c r="RNL11"/>
      <c r="RNM11"/>
      <c r="RNN11"/>
      <c r="RNO11"/>
      <c r="RNP11"/>
      <c r="RNQ11"/>
      <c r="RNR11"/>
      <c r="RNS11"/>
      <c r="RNT11"/>
      <c r="RNU11"/>
      <c r="RNV11"/>
      <c r="RNW11"/>
      <c r="RNX11"/>
      <c r="RNY11"/>
      <c r="RNZ11"/>
      <c r="ROA11"/>
      <c r="ROB11"/>
      <c r="ROC11"/>
      <c r="ROD11"/>
      <c r="ROE11"/>
      <c r="ROF11"/>
      <c r="ROG11"/>
      <c r="ROH11"/>
      <c r="ROI11"/>
      <c r="ROJ11"/>
      <c r="ROK11"/>
      <c r="ROL11"/>
      <c r="ROM11"/>
      <c r="RON11"/>
      <c r="ROO11"/>
      <c r="ROP11"/>
      <c r="ROQ11"/>
      <c r="ROR11"/>
      <c r="ROS11"/>
      <c r="ROT11"/>
      <c r="ROU11"/>
      <c r="ROV11"/>
      <c r="ROW11"/>
      <c r="ROX11"/>
      <c r="ROY11"/>
      <c r="ROZ11"/>
      <c r="RPA11"/>
      <c r="RPB11"/>
      <c r="RPC11"/>
      <c r="RPD11"/>
      <c r="RPE11"/>
      <c r="RPF11"/>
      <c r="RPG11"/>
      <c r="RPH11"/>
      <c r="RPI11"/>
      <c r="RPJ11"/>
      <c r="RPK11"/>
      <c r="RPL11"/>
      <c r="RPM11"/>
      <c r="RPN11"/>
      <c r="RPO11"/>
      <c r="RPP11"/>
      <c r="RPQ11"/>
      <c r="RPR11"/>
      <c r="RPS11"/>
      <c r="RPT11"/>
      <c r="RPU11"/>
      <c r="RPV11"/>
      <c r="RPW11"/>
      <c r="RPX11"/>
      <c r="RPY11"/>
      <c r="RPZ11"/>
      <c r="RQA11"/>
      <c r="RQB11"/>
      <c r="RQC11"/>
      <c r="RQD11"/>
      <c r="RQE11"/>
      <c r="RQF11"/>
      <c r="RQG11"/>
      <c r="RQH11"/>
      <c r="RQI11"/>
      <c r="RQJ11"/>
      <c r="RQK11"/>
      <c r="RQL11"/>
      <c r="RQM11"/>
      <c r="RQN11"/>
      <c r="RQO11"/>
      <c r="RQP11"/>
      <c r="RQQ11"/>
      <c r="RQR11"/>
      <c r="RQS11"/>
      <c r="RQT11"/>
      <c r="RQU11"/>
      <c r="RQV11"/>
      <c r="RQW11"/>
      <c r="RQX11"/>
      <c r="RQY11"/>
      <c r="RQZ11"/>
      <c r="RRA11"/>
      <c r="RRB11"/>
      <c r="RRC11"/>
      <c r="RRD11"/>
      <c r="RRE11"/>
      <c r="RRF11"/>
      <c r="RRG11"/>
      <c r="RRH11"/>
      <c r="RRI11"/>
      <c r="RRJ11"/>
      <c r="RRK11"/>
      <c r="RRL11"/>
      <c r="RRM11"/>
      <c r="RRN11"/>
      <c r="RRO11"/>
      <c r="RRP11"/>
      <c r="RRQ11"/>
      <c r="RRR11"/>
      <c r="RRS11"/>
      <c r="RRT11"/>
      <c r="RRU11"/>
      <c r="RRV11"/>
      <c r="RRW11"/>
      <c r="RRX11"/>
      <c r="RRY11"/>
      <c r="RRZ11"/>
      <c r="RSA11"/>
      <c r="RSB11"/>
      <c r="RSC11"/>
      <c r="RSD11"/>
      <c r="RSE11"/>
      <c r="RSF11"/>
      <c r="RSG11"/>
      <c r="RSH11"/>
      <c r="RSI11"/>
      <c r="RSJ11"/>
      <c r="RSK11"/>
      <c r="RSL11"/>
      <c r="RSM11"/>
      <c r="RSN11"/>
      <c r="RSO11"/>
      <c r="RSP11"/>
      <c r="RSQ11"/>
      <c r="RSR11"/>
      <c r="RSS11"/>
      <c r="RST11"/>
      <c r="RSU11"/>
      <c r="RSV11"/>
      <c r="RSW11"/>
      <c r="RSX11"/>
      <c r="RSY11"/>
      <c r="RSZ11"/>
      <c r="RTA11"/>
      <c r="RTB11"/>
      <c r="RTC11"/>
      <c r="RTD11"/>
      <c r="RTE11"/>
      <c r="RTF11"/>
      <c r="RTG11"/>
      <c r="RTH11"/>
      <c r="RTI11"/>
      <c r="RTJ11"/>
      <c r="RTK11"/>
      <c r="RTL11"/>
      <c r="RTM11"/>
      <c r="RTN11"/>
      <c r="RTO11"/>
      <c r="RTP11"/>
      <c r="RTQ11"/>
      <c r="RTR11"/>
      <c r="RTS11"/>
      <c r="RTT11"/>
      <c r="RTU11"/>
      <c r="RTV11"/>
      <c r="RTW11"/>
      <c r="RTX11"/>
      <c r="RTY11"/>
      <c r="RTZ11"/>
      <c r="RUA11"/>
      <c r="RUB11"/>
      <c r="RUC11"/>
      <c r="RUD11"/>
      <c r="RUE11"/>
      <c r="RUF11"/>
      <c r="RUG11"/>
      <c r="RUH11"/>
      <c r="RUI11"/>
      <c r="RUJ11"/>
      <c r="RUK11"/>
      <c r="RUL11"/>
      <c r="RUM11"/>
      <c r="RUN11"/>
      <c r="RUO11"/>
      <c r="RUP11"/>
      <c r="RUQ11"/>
      <c r="RUR11"/>
      <c r="RUS11"/>
      <c r="RUT11"/>
      <c r="RUU11"/>
      <c r="RUV11"/>
      <c r="RUW11"/>
      <c r="RUX11"/>
      <c r="RUY11"/>
      <c r="RUZ11"/>
      <c r="RVA11"/>
      <c r="RVB11"/>
      <c r="RVC11"/>
      <c r="RVD11"/>
      <c r="RVE11"/>
      <c r="RVF11"/>
      <c r="RVG11"/>
      <c r="RVH11"/>
      <c r="RVI11"/>
      <c r="RVJ11"/>
      <c r="RVK11"/>
      <c r="RVL11"/>
      <c r="RVM11"/>
      <c r="RVN11"/>
      <c r="RVO11"/>
      <c r="RVP11"/>
      <c r="RVQ11"/>
      <c r="RVR11"/>
      <c r="RVS11"/>
      <c r="RVT11"/>
      <c r="RVU11"/>
      <c r="RVV11"/>
      <c r="RVW11"/>
      <c r="RVX11"/>
      <c r="RVY11"/>
      <c r="RVZ11"/>
      <c r="RWA11"/>
      <c r="RWB11"/>
      <c r="RWC11"/>
      <c r="RWD11"/>
      <c r="RWE11"/>
      <c r="RWF11"/>
      <c r="RWG11"/>
      <c r="RWH11"/>
      <c r="RWI11"/>
      <c r="RWJ11"/>
      <c r="RWK11"/>
      <c r="RWL11"/>
      <c r="RWM11"/>
      <c r="RWN11"/>
      <c r="RWO11"/>
      <c r="RWP11"/>
      <c r="RWQ11"/>
      <c r="RWR11"/>
      <c r="RWS11"/>
      <c r="RWT11"/>
      <c r="RWU11"/>
      <c r="RWV11"/>
      <c r="RWW11"/>
      <c r="RWX11"/>
      <c r="RWY11"/>
      <c r="RWZ11"/>
      <c r="RXA11"/>
      <c r="RXB11"/>
      <c r="RXC11"/>
      <c r="RXD11"/>
      <c r="RXE11"/>
      <c r="RXF11"/>
      <c r="RXG11"/>
      <c r="RXH11"/>
      <c r="RXI11"/>
      <c r="RXJ11"/>
      <c r="RXK11"/>
      <c r="RXL11"/>
      <c r="RXM11"/>
      <c r="RXN11"/>
      <c r="RXO11"/>
      <c r="RXP11"/>
      <c r="RXQ11"/>
      <c r="RXR11"/>
      <c r="RXS11"/>
      <c r="RXT11"/>
      <c r="RXU11"/>
      <c r="RXV11"/>
      <c r="RXW11"/>
      <c r="RXX11"/>
      <c r="RXY11"/>
      <c r="RXZ11"/>
      <c r="RYA11"/>
      <c r="RYB11"/>
      <c r="RYC11"/>
      <c r="RYD11"/>
      <c r="RYE11"/>
      <c r="RYF11"/>
      <c r="RYG11"/>
      <c r="RYH11"/>
      <c r="RYI11"/>
      <c r="RYJ11"/>
      <c r="RYK11"/>
      <c r="RYL11"/>
      <c r="RYM11"/>
      <c r="RYN11"/>
      <c r="RYO11"/>
      <c r="RYP11"/>
      <c r="RYQ11"/>
      <c r="RYR11"/>
      <c r="RYS11"/>
      <c r="RYT11"/>
      <c r="RYU11"/>
      <c r="RYV11"/>
      <c r="RYW11"/>
      <c r="RYX11"/>
      <c r="RYY11"/>
      <c r="RYZ11"/>
      <c r="RZA11"/>
      <c r="RZB11"/>
      <c r="RZC11"/>
      <c r="RZD11"/>
      <c r="RZE11"/>
      <c r="RZF11"/>
      <c r="RZG11"/>
      <c r="RZH11"/>
      <c r="RZI11"/>
      <c r="RZJ11"/>
      <c r="RZK11"/>
      <c r="RZL11"/>
      <c r="RZM11"/>
      <c r="RZN11"/>
      <c r="RZO11"/>
      <c r="RZP11"/>
      <c r="RZQ11"/>
      <c r="RZR11"/>
      <c r="RZS11"/>
      <c r="RZT11"/>
      <c r="RZU11"/>
      <c r="RZV11"/>
      <c r="RZW11"/>
      <c r="RZX11"/>
      <c r="RZY11"/>
      <c r="RZZ11"/>
      <c r="SAA11"/>
      <c r="SAB11"/>
      <c r="SAC11"/>
      <c r="SAD11"/>
      <c r="SAE11"/>
      <c r="SAF11"/>
      <c r="SAG11"/>
      <c r="SAH11"/>
      <c r="SAI11"/>
      <c r="SAJ11"/>
      <c r="SAK11"/>
      <c r="SAL11"/>
      <c r="SAM11"/>
      <c r="SAN11"/>
      <c r="SAO11"/>
      <c r="SAP11"/>
      <c r="SAQ11"/>
      <c r="SAR11"/>
      <c r="SAS11"/>
      <c r="SAT11"/>
      <c r="SAU11"/>
      <c r="SAV11"/>
      <c r="SAW11"/>
      <c r="SAX11"/>
      <c r="SAY11"/>
      <c r="SAZ11"/>
      <c r="SBA11"/>
      <c r="SBB11"/>
      <c r="SBC11"/>
      <c r="SBD11"/>
      <c r="SBE11"/>
      <c r="SBF11"/>
      <c r="SBG11"/>
      <c r="SBH11"/>
      <c r="SBI11"/>
      <c r="SBJ11"/>
      <c r="SBK11"/>
      <c r="SBL11"/>
      <c r="SBM11"/>
      <c r="SBN11"/>
      <c r="SBO11"/>
      <c r="SBP11"/>
      <c r="SBQ11"/>
      <c r="SBR11"/>
      <c r="SBS11"/>
      <c r="SBT11"/>
      <c r="SBU11"/>
      <c r="SBV11"/>
      <c r="SBW11"/>
      <c r="SBX11"/>
      <c r="SBY11"/>
      <c r="SBZ11"/>
      <c r="SCA11"/>
      <c r="SCB11"/>
      <c r="SCC11"/>
      <c r="SCD11"/>
      <c r="SCE11"/>
      <c r="SCF11"/>
      <c r="SCG11"/>
      <c r="SCH11"/>
      <c r="SCI11"/>
      <c r="SCJ11"/>
      <c r="SCK11"/>
      <c r="SCL11"/>
      <c r="SCM11"/>
      <c r="SCN11"/>
      <c r="SCO11"/>
      <c r="SCP11"/>
      <c r="SCQ11"/>
      <c r="SCR11"/>
      <c r="SCS11"/>
      <c r="SCT11"/>
      <c r="SCU11"/>
      <c r="SCV11"/>
      <c r="SCW11"/>
      <c r="SCX11"/>
      <c r="SCY11"/>
      <c r="SCZ11"/>
      <c r="SDA11"/>
      <c r="SDB11"/>
      <c r="SDC11"/>
      <c r="SDD11"/>
      <c r="SDE11"/>
      <c r="SDF11"/>
      <c r="SDG11"/>
      <c r="SDH11"/>
      <c r="SDI11"/>
      <c r="SDJ11"/>
      <c r="SDK11"/>
      <c r="SDL11"/>
      <c r="SDM11"/>
      <c r="SDN11"/>
      <c r="SDO11"/>
      <c r="SDP11"/>
      <c r="SDQ11"/>
      <c r="SDR11"/>
      <c r="SDS11"/>
      <c r="SDT11"/>
      <c r="SDU11"/>
      <c r="SDV11"/>
      <c r="SDW11"/>
      <c r="SDX11"/>
      <c r="SDY11"/>
      <c r="SDZ11"/>
      <c r="SEA11"/>
      <c r="SEB11"/>
      <c r="SEC11"/>
      <c r="SED11"/>
      <c r="SEE11"/>
      <c r="SEF11"/>
      <c r="SEG11"/>
      <c r="SEH11"/>
      <c r="SEI11"/>
      <c r="SEJ11"/>
      <c r="SEK11"/>
      <c r="SEL11"/>
      <c r="SEM11"/>
      <c r="SEN11"/>
      <c r="SEO11"/>
      <c r="SEP11"/>
      <c r="SEQ11"/>
      <c r="SER11"/>
      <c r="SES11"/>
      <c r="SET11"/>
      <c r="SEU11"/>
      <c r="SEV11"/>
      <c r="SEW11"/>
      <c r="SEX11"/>
      <c r="SEY11"/>
      <c r="SEZ11"/>
      <c r="SFA11"/>
      <c r="SFB11"/>
      <c r="SFC11"/>
      <c r="SFD11"/>
      <c r="SFE11"/>
      <c r="SFF11"/>
      <c r="SFG11"/>
      <c r="SFH11"/>
      <c r="SFI11"/>
      <c r="SFJ11"/>
      <c r="SFK11"/>
      <c r="SFL11"/>
      <c r="SFM11"/>
      <c r="SFN11"/>
      <c r="SFO11"/>
      <c r="SFP11"/>
      <c r="SFQ11"/>
      <c r="SFR11"/>
      <c r="SFS11"/>
      <c r="SFT11"/>
      <c r="SFU11"/>
      <c r="SFV11"/>
      <c r="SFW11"/>
      <c r="SFX11"/>
      <c r="SFY11"/>
      <c r="SFZ11"/>
      <c r="SGA11"/>
      <c r="SGB11"/>
      <c r="SGC11"/>
      <c r="SGD11"/>
      <c r="SGE11"/>
      <c r="SGF11"/>
      <c r="SGG11"/>
      <c r="SGH11"/>
      <c r="SGI11"/>
      <c r="SGJ11"/>
      <c r="SGK11"/>
      <c r="SGL11"/>
      <c r="SGM11"/>
      <c r="SGN11"/>
      <c r="SGO11"/>
      <c r="SGP11"/>
      <c r="SGQ11"/>
      <c r="SGR11"/>
      <c r="SGS11"/>
      <c r="SGT11"/>
      <c r="SGU11"/>
      <c r="SGV11"/>
      <c r="SGW11"/>
      <c r="SGX11"/>
      <c r="SGY11"/>
      <c r="SGZ11"/>
      <c r="SHA11"/>
      <c r="SHB11"/>
      <c r="SHC11"/>
      <c r="SHD11"/>
      <c r="SHE11"/>
      <c r="SHF11"/>
      <c r="SHG11"/>
      <c r="SHH11"/>
      <c r="SHI11"/>
      <c r="SHJ11"/>
      <c r="SHK11"/>
      <c r="SHL11"/>
      <c r="SHM11"/>
      <c r="SHN11"/>
      <c r="SHO11"/>
      <c r="SHP11"/>
      <c r="SHQ11"/>
      <c r="SHR11"/>
      <c r="SHS11"/>
      <c r="SHT11"/>
      <c r="SHU11"/>
      <c r="SHV11"/>
      <c r="SHW11"/>
      <c r="SHX11"/>
      <c r="SHY11"/>
      <c r="SHZ11"/>
      <c r="SIA11"/>
      <c r="SIB11"/>
      <c r="SIC11"/>
      <c r="SID11"/>
      <c r="SIE11"/>
      <c r="SIF11"/>
      <c r="SIG11"/>
      <c r="SIH11"/>
      <c r="SII11"/>
      <c r="SIJ11"/>
      <c r="SIK11"/>
      <c r="SIL11"/>
      <c r="SIM11"/>
      <c r="SIN11"/>
      <c r="SIO11"/>
      <c r="SIP11"/>
      <c r="SIQ11"/>
      <c r="SIR11"/>
      <c r="SIS11"/>
      <c r="SIT11"/>
      <c r="SIU11"/>
      <c r="SIV11"/>
      <c r="SIW11"/>
      <c r="SIX11"/>
      <c r="SIY11"/>
      <c r="SIZ11"/>
      <c r="SJA11"/>
      <c r="SJB11"/>
      <c r="SJC11"/>
      <c r="SJD11"/>
      <c r="SJE11"/>
      <c r="SJF11"/>
      <c r="SJG11"/>
      <c r="SJH11"/>
      <c r="SJI11"/>
      <c r="SJJ11"/>
      <c r="SJK11"/>
      <c r="SJL11"/>
      <c r="SJM11"/>
      <c r="SJN11"/>
      <c r="SJO11"/>
      <c r="SJP11"/>
      <c r="SJQ11"/>
      <c r="SJR11"/>
      <c r="SJS11"/>
      <c r="SJT11"/>
      <c r="SJU11"/>
      <c r="SJV11"/>
      <c r="SJW11"/>
      <c r="SJX11"/>
      <c r="SJY11"/>
      <c r="SJZ11"/>
      <c r="SKA11"/>
      <c r="SKB11"/>
      <c r="SKC11"/>
      <c r="SKD11"/>
      <c r="SKE11"/>
      <c r="SKF11"/>
      <c r="SKG11"/>
      <c r="SKH11"/>
      <c r="SKI11"/>
      <c r="SKJ11"/>
      <c r="SKK11"/>
      <c r="SKL11"/>
      <c r="SKM11"/>
      <c r="SKN11"/>
      <c r="SKO11"/>
      <c r="SKP11"/>
      <c r="SKQ11"/>
      <c r="SKR11"/>
      <c r="SKS11"/>
      <c r="SKT11"/>
      <c r="SKU11"/>
      <c r="SKV11"/>
      <c r="SKW11"/>
      <c r="SKX11"/>
      <c r="SKY11"/>
      <c r="SKZ11"/>
      <c r="SLA11"/>
      <c r="SLB11"/>
      <c r="SLC11"/>
      <c r="SLD11"/>
      <c r="SLE11"/>
      <c r="SLF11"/>
      <c r="SLG11"/>
      <c r="SLH11"/>
      <c r="SLI11"/>
      <c r="SLJ11"/>
      <c r="SLK11"/>
      <c r="SLL11"/>
      <c r="SLM11"/>
      <c r="SLN11"/>
      <c r="SLO11"/>
      <c r="SLP11"/>
      <c r="SLQ11"/>
      <c r="SLR11"/>
      <c r="SLS11"/>
      <c r="SLT11"/>
      <c r="SLU11"/>
      <c r="SLV11"/>
      <c r="SLW11"/>
      <c r="SLX11"/>
      <c r="SLY11"/>
      <c r="SLZ11"/>
      <c r="SMA11"/>
      <c r="SMB11"/>
      <c r="SMC11"/>
      <c r="SMD11"/>
      <c r="SME11"/>
      <c r="SMF11"/>
      <c r="SMG11"/>
      <c r="SMH11"/>
      <c r="SMI11"/>
      <c r="SMJ11"/>
      <c r="SMK11"/>
      <c r="SML11"/>
      <c r="SMM11"/>
      <c r="SMN11"/>
      <c r="SMO11"/>
      <c r="SMP11"/>
      <c r="SMQ11"/>
      <c r="SMR11"/>
      <c r="SMS11"/>
      <c r="SMT11"/>
      <c r="SMU11"/>
      <c r="SMV11"/>
      <c r="SMW11"/>
      <c r="SMX11"/>
      <c r="SMY11"/>
      <c r="SMZ11"/>
      <c r="SNA11"/>
      <c r="SNB11"/>
      <c r="SNC11"/>
      <c r="SND11"/>
      <c r="SNE11"/>
      <c r="SNF11"/>
      <c r="SNG11"/>
      <c r="SNH11"/>
      <c r="SNI11"/>
      <c r="SNJ11"/>
      <c r="SNK11"/>
      <c r="SNL11"/>
      <c r="SNM11"/>
      <c r="SNN11"/>
      <c r="SNO11"/>
      <c r="SNP11"/>
      <c r="SNQ11"/>
      <c r="SNR11"/>
      <c r="SNS11"/>
      <c r="SNT11"/>
      <c r="SNU11"/>
      <c r="SNV11"/>
      <c r="SNW11"/>
      <c r="SNX11"/>
      <c r="SNY11"/>
      <c r="SNZ11"/>
      <c r="SOA11"/>
      <c r="SOB11"/>
      <c r="SOC11"/>
      <c r="SOD11"/>
      <c r="SOE11"/>
      <c r="SOF11"/>
      <c r="SOG11"/>
      <c r="SOH11"/>
      <c r="SOI11"/>
      <c r="SOJ11"/>
      <c r="SOK11"/>
      <c r="SOL11"/>
      <c r="SOM11"/>
      <c r="SON11"/>
      <c r="SOO11"/>
      <c r="SOP11"/>
      <c r="SOQ11"/>
      <c r="SOR11"/>
      <c r="SOS11"/>
      <c r="SOT11"/>
      <c r="SOU11"/>
      <c r="SOV11"/>
      <c r="SOW11"/>
      <c r="SOX11"/>
      <c r="SOY11"/>
      <c r="SOZ11"/>
      <c r="SPA11"/>
      <c r="SPB11"/>
      <c r="SPC11"/>
      <c r="SPD11"/>
      <c r="SPE11"/>
      <c r="SPF11"/>
      <c r="SPG11"/>
      <c r="SPH11"/>
      <c r="SPI11"/>
      <c r="SPJ11"/>
      <c r="SPK11"/>
      <c r="SPL11"/>
      <c r="SPM11"/>
      <c r="SPN11"/>
      <c r="SPO11"/>
      <c r="SPP11"/>
      <c r="SPQ11"/>
      <c r="SPR11"/>
      <c r="SPS11"/>
      <c r="SPT11"/>
      <c r="SPU11"/>
      <c r="SPV11"/>
      <c r="SPW11"/>
      <c r="SPX11"/>
      <c r="SPY11"/>
      <c r="SPZ11"/>
      <c r="SQA11"/>
      <c r="SQB11"/>
      <c r="SQC11"/>
      <c r="SQD11"/>
      <c r="SQE11"/>
      <c r="SQF11"/>
      <c r="SQG11"/>
      <c r="SQH11"/>
      <c r="SQI11"/>
      <c r="SQJ11"/>
      <c r="SQK11"/>
      <c r="SQL11"/>
      <c r="SQM11"/>
      <c r="SQN11"/>
      <c r="SQO11"/>
      <c r="SQP11"/>
      <c r="SQQ11"/>
      <c r="SQR11"/>
      <c r="SQS11"/>
      <c r="SQT11"/>
      <c r="SQU11"/>
      <c r="SQV11"/>
      <c r="SQW11"/>
      <c r="SQX11"/>
      <c r="SQY11"/>
      <c r="SQZ11"/>
      <c r="SRA11"/>
      <c r="SRB11"/>
      <c r="SRC11"/>
      <c r="SRD11"/>
      <c r="SRE11"/>
      <c r="SRF11"/>
      <c r="SRG11"/>
      <c r="SRH11"/>
      <c r="SRI11"/>
      <c r="SRJ11"/>
      <c r="SRK11"/>
      <c r="SRL11"/>
      <c r="SRM11"/>
      <c r="SRN11"/>
      <c r="SRO11"/>
      <c r="SRP11"/>
      <c r="SRQ11"/>
      <c r="SRR11"/>
      <c r="SRS11"/>
      <c r="SRT11"/>
      <c r="SRU11"/>
      <c r="SRV11"/>
      <c r="SRW11"/>
      <c r="SRX11"/>
      <c r="SRY11"/>
      <c r="SRZ11"/>
      <c r="SSA11"/>
      <c r="SSB11"/>
      <c r="SSC11"/>
      <c r="SSD11"/>
      <c r="SSE11"/>
      <c r="SSF11"/>
      <c r="SSG11"/>
      <c r="SSH11"/>
      <c r="SSI11"/>
      <c r="SSJ11"/>
      <c r="SSK11"/>
      <c r="SSL11"/>
      <c r="SSM11"/>
      <c r="SSN11"/>
      <c r="SSO11"/>
      <c r="SSP11"/>
      <c r="SSQ11"/>
      <c r="SSR11"/>
      <c r="SSS11"/>
      <c r="SST11"/>
      <c r="SSU11"/>
      <c r="SSV11"/>
      <c r="SSW11"/>
      <c r="SSX11"/>
      <c r="SSY11"/>
      <c r="SSZ11"/>
      <c r="STA11"/>
      <c r="STB11"/>
      <c r="STC11"/>
      <c r="STD11"/>
      <c r="STE11"/>
      <c r="STF11"/>
      <c r="STG11"/>
      <c r="STH11"/>
      <c r="STI11"/>
      <c r="STJ11"/>
      <c r="STK11"/>
      <c r="STL11"/>
      <c r="STM11"/>
      <c r="STN11"/>
      <c r="STO11"/>
      <c r="STP11"/>
      <c r="STQ11"/>
      <c r="STR11"/>
      <c r="STS11"/>
      <c r="STT11"/>
      <c r="STU11"/>
      <c r="STV11"/>
      <c r="STW11"/>
      <c r="STX11"/>
      <c r="STY11"/>
      <c r="STZ11"/>
      <c r="SUA11"/>
      <c r="SUB11"/>
      <c r="SUC11"/>
      <c r="SUD11"/>
      <c r="SUE11"/>
      <c r="SUF11"/>
      <c r="SUG11"/>
      <c r="SUH11"/>
      <c r="SUI11"/>
      <c r="SUJ11"/>
      <c r="SUK11"/>
      <c r="SUL11"/>
      <c r="SUM11"/>
      <c r="SUN11"/>
      <c r="SUO11"/>
      <c r="SUP11"/>
      <c r="SUQ11"/>
      <c r="SUR11"/>
      <c r="SUS11"/>
      <c r="SUT11"/>
      <c r="SUU11"/>
      <c r="SUV11"/>
      <c r="SUW11"/>
      <c r="SUX11"/>
      <c r="SUY11"/>
      <c r="SUZ11"/>
      <c r="SVA11"/>
      <c r="SVB11"/>
      <c r="SVC11"/>
      <c r="SVD11"/>
      <c r="SVE11"/>
      <c r="SVF11"/>
      <c r="SVG11"/>
      <c r="SVH11"/>
      <c r="SVI11"/>
      <c r="SVJ11"/>
      <c r="SVK11"/>
      <c r="SVL11"/>
      <c r="SVM11"/>
      <c r="SVN11"/>
      <c r="SVO11"/>
      <c r="SVP11"/>
      <c r="SVQ11"/>
      <c r="SVR11"/>
      <c r="SVS11"/>
      <c r="SVT11"/>
      <c r="SVU11"/>
      <c r="SVV11"/>
      <c r="SVW11"/>
      <c r="SVX11"/>
      <c r="SVY11"/>
      <c r="SVZ11"/>
      <c r="SWA11"/>
      <c r="SWB11"/>
      <c r="SWC11"/>
      <c r="SWD11"/>
      <c r="SWE11"/>
      <c r="SWF11"/>
      <c r="SWG11"/>
      <c r="SWH11"/>
      <c r="SWI11"/>
      <c r="SWJ11"/>
      <c r="SWK11"/>
      <c r="SWL11"/>
      <c r="SWM11"/>
      <c r="SWN11"/>
      <c r="SWO11"/>
      <c r="SWP11"/>
      <c r="SWQ11"/>
      <c r="SWR11"/>
      <c r="SWS11"/>
      <c r="SWT11"/>
      <c r="SWU11"/>
      <c r="SWV11"/>
      <c r="SWW11"/>
      <c r="SWX11"/>
      <c r="SWY11"/>
      <c r="SWZ11"/>
      <c r="SXA11"/>
      <c r="SXB11"/>
      <c r="SXC11"/>
      <c r="SXD11"/>
      <c r="SXE11"/>
      <c r="SXF11"/>
      <c r="SXG11"/>
      <c r="SXH11"/>
      <c r="SXI11"/>
      <c r="SXJ11"/>
      <c r="SXK11"/>
      <c r="SXL11"/>
      <c r="SXM11"/>
      <c r="SXN11"/>
      <c r="SXO11"/>
      <c r="SXP11"/>
      <c r="SXQ11"/>
      <c r="SXR11"/>
      <c r="SXS11"/>
      <c r="SXT11"/>
      <c r="SXU11"/>
      <c r="SXV11"/>
      <c r="SXW11"/>
      <c r="SXX11"/>
      <c r="SXY11"/>
      <c r="SXZ11"/>
      <c r="SYA11"/>
      <c r="SYB11"/>
      <c r="SYC11"/>
      <c r="SYD11"/>
      <c r="SYE11"/>
      <c r="SYF11"/>
      <c r="SYG11"/>
      <c r="SYH11"/>
      <c r="SYI11"/>
      <c r="SYJ11"/>
      <c r="SYK11"/>
      <c r="SYL11"/>
      <c r="SYM11"/>
      <c r="SYN11"/>
      <c r="SYO11"/>
      <c r="SYP11"/>
      <c r="SYQ11"/>
      <c r="SYR11"/>
      <c r="SYS11"/>
      <c r="SYT11"/>
      <c r="SYU11"/>
      <c r="SYV11"/>
      <c r="SYW11"/>
      <c r="SYX11"/>
      <c r="SYY11"/>
      <c r="SYZ11"/>
      <c r="SZA11"/>
      <c r="SZB11"/>
      <c r="SZC11"/>
      <c r="SZD11"/>
      <c r="SZE11"/>
      <c r="SZF11"/>
      <c r="SZG11"/>
      <c r="SZH11"/>
      <c r="SZI11"/>
      <c r="SZJ11"/>
      <c r="SZK11"/>
      <c r="SZL11"/>
      <c r="SZM11"/>
      <c r="SZN11"/>
      <c r="SZO11"/>
      <c r="SZP11"/>
      <c r="SZQ11"/>
      <c r="SZR11"/>
      <c r="SZS11"/>
      <c r="SZT11"/>
      <c r="SZU11"/>
      <c r="SZV11"/>
      <c r="SZW11"/>
      <c r="SZX11"/>
      <c r="SZY11"/>
      <c r="SZZ11"/>
      <c r="TAA11"/>
      <c r="TAB11"/>
      <c r="TAC11"/>
      <c r="TAD11"/>
      <c r="TAE11"/>
      <c r="TAF11"/>
      <c r="TAG11"/>
      <c r="TAH11"/>
      <c r="TAI11"/>
      <c r="TAJ11"/>
      <c r="TAK11"/>
      <c r="TAL11"/>
      <c r="TAM11"/>
      <c r="TAN11"/>
      <c r="TAO11"/>
      <c r="TAP11"/>
      <c r="TAQ11"/>
      <c r="TAR11"/>
      <c r="TAS11"/>
      <c r="TAT11"/>
      <c r="TAU11"/>
      <c r="TAV11"/>
      <c r="TAW11"/>
      <c r="TAX11"/>
      <c r="TAY11"/>
      <c r="TAZ11"/>
      <c r="TBA11"/>
      <c r="TBB11"/>
      <c r="TBC11"/>
      <c r="TBD11"/>
      <c r="TBE11"/>
      <c r="TBF11"/>
      <c r="TBG11"/>
      <c r="TBH11"/>
      <c r="TBI11"/>
      <c r="TBJ11"/>
      <c r="TBK11"/>
      <c r="TBL11"/>
      <c r="TBM11"/>
      <c r="TBN11"/>
      <c r="TBO11"/>
      <c r="TBP11"/>
      <c r="TBQ11"/>
      <c r="TBR11"/>
      <c r="TBS11"/>
      <c r="TBT11"/>
      <c r="TBU11"/>
      <c r="TBV11"/>
      <c r="TBW11"/>
      <c r="TBX11"/>
      <c r="TBY11"/>
      <c r="TBZ11"/>
      <c r="TCA11"/>
      <c r="TCB11"/>
      <c r="TCC11"/>
      <c r="TCD11"/>
      <c r="TCE11"/>
      <c r="TCF11"/>
      <c r="TCG11"/>
      <c r="TCH11"/>
      <c r="TCI11"/>
      <c r="TCJ11"/>
      <c r="TCK11"/>
      <c r="TCL11"/>
      <c r="TCM11"/>
      <c r="TCN11"/>
      <c r="TCO11"/>
      <c r="TCP11"/>
      <c r="TCQ11"/>
      <c r="TCR11"/>
      <c r="TCS11"/>
      <c r="TCT11"/>
      <c r="TCU11"/>
      <c r="TCV11"/>
      <c r="TCW11"/>
      <c r="TCX11"/>
      <c r="TCY11"/>
      <c r="TCZ11"/>
      <c r="TDA11"/>
      <c r="TDB11"/>
      <c r="TDC11"/>
      <c r="TDD11"/>
      <c r="TDE11"/>
      <c r="TDF11"/>
      <c r="TDG11"/>
      <c r="TDH11"/>
      <c r="TDI11"/>
      <c r="TDJ11"/>
      <c r="TDK11"/>
      <c r="TDL11"/>
      <c r="TDM11"/>
      <c r="TDN11"/>
      <c r="TDO11"/>
      <c r="TDP11"/>
      <c r="TDQ11"/>
      <c r="TDR11"/>
      <c r="TDS11"/>
      <c r="TDT11"/>
      <c r="TDU11"/>
      <c r="TDV11"/>
      <c r="TDW11"/>
      <c r="TDX11"/>
      <c r="TDY11"/>
      <c r="TDZ11"/>
      <c r="TEA11"/>
      <c r="TEB11"/>
      <c r="TEC11"/>
      <c r="TED11"/>
      <c r="TEE11"/>
      <c r="TEF11"/>
      <c r="TEG11"/>
      <c r="TEH11"/>
      <c r="TEI11"/>
      <c r="TEJ11"/>
      <c r="TEK11"/>
      <c r="TEL11"/>
      <c r="TEM11"/>
      <c r="TEN11"/>
      <c r="TEO11"/>
      <c r="TEP11"/>
      <c r="TEQ11"/>
      <c r="TER11"/>
      <c r="TES11"/>
      <c r="TET11"/>
      <c r="TEU11"/>
      <c r="TEV11"/>
      <c r="TEW11"/>
      <c r="TEX11"/>
      <c r="TEY11"/>
      <c r="TEZ11"/>
      <c r="TFA11"/>
      <c r="TFB11"/>
      <c r="TFC11"/>
      <c r="TFD11"/>
      <c r="TFE11"/>
      <c r="TFF11"/>
      <c r="TFG11"/>
      <c r="TFH11"/>
      <c r="TFI11"/>
      <c r="TFJ11"/>
      <c r="TFK11"/>
      <c r="TFL11"/>
      <c r="TFM11"/>
      <c r="TFN11"/>
      <c r="TFO11"/>
      <c r="TFP11"/>
      <c r="TFQ11"/>
      <c r="TFR11"/>
      <c r="TFS11"/>
      <c r="TFT11"/>
      <c r="TFU11"/>
      <c r="TFV11"/>
      <c r="TFW11"/>
      <c r="TFX11"/>
      <c r="TFY11"/>
      <c r="TFZ11"/>
      <c r="TGA11"/>
      <c r="TGB11"/>
      <c r="TGC11"/>
      <c r="TGD11"/>
      <c r="TGE11"/>
      <c r="TGF11"/>
      <c r="TGG11"/>
      <c r="TGH11"/>
      <c r="TGI11"/>
      <c r="TGJ11"/>
      <c r="TGK11"/>
      <c r="TGL11"/>
      <c r="TGM11"/>
      <c r="TGN11"/>
      <c r="TGO11"/>
      <c r="TGP11"/>
      <c r="TGQ11"/>
      <c r="TGR11"/>
      <c r="TGS11"/>
      <c r="TGT11"/>
      <c r="TGU11"/>
      <c r="TGV11"/>
      <c r="TGW11"/>
      <c r="TGX11"/>
      <c r="TGY11"/>
      <c r="TGZ11"/>
      <c r="THA11"/>
      <c r="THB11"/>
      <c r="THC11"/>
      <c r="THD11"/>
      <c r="THE11"/>
      <c r="THF11"/>
      <c r="THG11"/>
      <c r="THH11"/>
      <c r="THI11"/>
      <c r="THJ11"/>
      <c r="THK11"/>
      <c r="THL11"/>
      <c r="THM11"/>
      <c r="THN11"/>
      <c r="THO11"/>
      <c r="THP11"/>
      <c r="THQ11"/>
      <c r="THR11"/>
      <c r="THS11"/>
      <c r="THT11"/>
      <c r="THU11"/>
      <c r="THV11"/>
      <c r="THW11"/>
      <c r="THX11"/>
      <c r="THY11"/>
      <c r="THZ11"/>
      <c r="TIA11"/>
      <c r="TIB11"/>
      <c r="TIC11"/>
      <c r="TID11"/>
      <c r="TIE11"/>
      <c r="TIF11"/>
      <c r="TIG11"/>
      <c r="TIH11"/>
      <c r="TII11"/>
      <c r="TIJ11"/>
      <c r="TIK11"/>
      <c r="TIL11"/>
      <c r="TIM11"/>
      <c r="TIN11"/>
      <c r="TIO11"/>
      <c r="TIP11"/>
      <c r="TIQ11"/>
      <c r="TIR11"/>
      <c r="TIS11"/>
      <c r="TIT11"/>
      <c r="TIU11"/>
      <c r="TIV11"/>
      <c r="TIW11"/>
      <c r="TIX11"/>
      <c r="TIY11"/>
      <c r="TIZ11"/>
      <c r="TJA11"/>
      <c r="TJB11"/>
      <c r="TJC11"/>
      <c r="TJD11"/>
      <c r="TJE11"/>
      <c r="TJF11"/>
      <c r="TJG11"/>
      <c r="TJH11"/>
      <c r="TJI11"/>
      <c r="TJJ11"/>
      <c r="TJK11"/>
      <c r="TJL11"/>
      <c r="TJM11"/>
      <c r="TJN11"/>
      <c r="TJO11"/>
      <c r="TJP11"/>
      <c r="TJQ11"/>
      <c r="TJR11"/>
      <c r="TJS11"/>
      <c r="TJT11"/>
      <c r="TJU11"/>
      <c r="TJV11"/>
      <c r="TJW11"/>
      <c r="TJX11"/>
      <c r="TJY11"/>
      <c r="TJZ11"/>
      <c r="TKA11"/>
      <c r="TKB11"/>
      <c r="TKC11"/>
      <c r="TKD11"/>
      <c r="TKE11"/>
      <c r="TKF11"/>
      <c r="TKG11"/>
      <c r="TKH11"/>
      <c r="TKI11"/>
      <c r="TKJ11"/>
      <c r="TKK11"/>
      <c r="TKL11"/>
      <c r="TKM11"/>
      <c r="TKN11"/>
      <c r="TKO11"/>
      <c r="TKP11"/>
      <c r="TKQ11"/>
      <c r="TKR11"/>
      <c r="TKS11"/>
      <c r="TKT11"/>
      <c r="TKU11"/>
      <c r="TKV11"/>
      <c r="TKW11"/>
      <c r="TKX11"/>
      <c r="TKY11"/>
      <c r="TKZ11"/>
      <c r="TLA11"/>
      <c r="TLB11"/>
      <c r="TLC11"/>
      <c r="TLD11"/>
      <c r="TLE11"/>
      <c r="TLF11"/>
      <c r="TLG11"/>
      <c r="TLH11"/>
      <c r="TLI11"/>
      <c r="TLJ11"/>
      <c r="TLK11"/>
      <c r="TLL11"/>
      <c r="TLM11"/>
      <c r="TLN11"/>
      <c r="TLO11"/>
      <c r="TLP11"/>
      <c r="TLQ11"/>
      <c r="TLR11"/>
      <c r="TLS11"/>
      <c r="TLT11"/>
      <c r="TLU11"/>
      <c r="TLV11"/>
      <c r="TLW11"/>
      <c r="TLX11"/>
      <c r="TLY11"/>
      <c r="TLZ11"/>
      <c r="TMA11"/>
      <c r="TMB11"/>
      <c r="TMC11"/>
      <c r="TMD11"/>
      <c r="TME11"/>
      <c r="TMF11"/>
      <c r="TMG11"/>
      <c r="TMH11"/>
      <c r="TMI11"/>
      <c r="TMJ11"/>
      <c r="TMK11"/>
      <c r="TML11"/>
      <c r="TMM11"/>
      <c r="TMN11"/>
      <c r="TMO11"/>
      <c r="TMP11"/>
      <c r="TMQ11"/>
      <c r="TMR11"/>
      <c r="TMS11"/>
      <c r="TMT11"/>
      <c r="TMU11"/>
      <c r="TMV11"/>
      <c r="TMW11"/>
      <c r="TMX11"/>
      <c r="TMY11"/>
      <c r="TMZ11"/>
      <c r="TNA11"/>
      <c r="TNB11"/>
      <c r="TNC11"/>
      <c r="TND11"/>
      <c r="TNE11"/>
      <c r="TNF11"/>
      <c r="TNG11"/>
      <c r="TNH11"/>
      <c r="TNI11"/>
      <c r="TNJ11"/>
      <c r="TNK11"/>
      <c r="TNL11"/>
      <c r="TNM11"/>
      <c r="TNN11"/>
      <c r="TNO11"/>
      <c r="TNP11"/>
      <c r="TNQ11"/>
      <c r="TNR11"/>
      <c r="TNS11"/>
      <c r="TNT11"/>
      <c r="TNU11"/>
      <c r="TNV11"/>
      <c r="TNW11"/>
      <c r="TNX11"/>
      <c r="TNY11"/>
      <c r="TNZ11"/>
      <c r="TOA11"/>
      <c r="TOB11"/>
      <c r="TOC11"/>
      <c r="TOD11"/>
      <c r="TOE11"/>
      <c r="TOF11"/>
      <c r="TOG11"/>
      <c r="TOH11"/>
      <c r="TOI11"/>
      <c r="TOJ11"/>
      <c r="TOK11"/>
      <c r="TOL11"/>
      <c r="TOM11"/>
      <c r="TON11"/>
      <c r="TOO11"/>
      <c r="TOP11"/>
      <c r="TOQ11"/>
      <c r="TOR11"/>
      <c r="TOS11"/>
      <c r="TOT11"/>
      <c r="TOU11"/>
      <c r="TOV11"/>
      <c r="TOW11"/>
      <c r="TOX11"/>
      <c r="TOY11"/>
      <c r="TOZ11"/>
      <c r="TPA11"/>
      <c r="TPB11"/>
      <c r="TPC11"/>
      <c r="TPD11"/>
      <c r="TPE11"/>
      <c r="TPF11"/>
      <c r="TPG11"/>
      <c r="TPH11"/>
      <c r="TPI11"/>
      <c r="TPJ11"/>
      <c r="TPK11"/>
      <c r="TPL11"/>
      <c r="TPM11"/>
      <c r="TPN11"/>
      <c r="TPO11"/>
      <c r="TPP11"/>
      <c r="TPQ11"/>
      <c r="TPR11"/>
      <c r="TPS11"/>
      <c r="TPT11"/>
      <c r="TPU11"/>
      <c r="TPV11"/>
      <c r="TPW11"/>
      <c r="TPX11"/>
      <c r="TPY11"/>
      <c r="TPZ11"/>
      <c r="TQA11"/>
      <c r="TQB11"/>
      <c r="TQC11"/>
      <c r="TQD11"/>
      <c r="TQE11"/>
      <c r="TQF11"/>
      <c r="TQG11"/>
      <c r="TQH11"/>
      <c r="TQI11"/>
      <c r="TQJ11"/>
      <c r="TQK11"/>
      <c r="TQL11"/>
      <c r="TQM11"/>
      <c r="TQN11"/>
      <c r="TQO11"/>
      <c r="TQP11"/>
      <c r="TQQ11"/>
      <c r="TQR11"/>
      <c r="TQS11"/>
      <c r="TQT11"/>
      <c r="TQU11"/>
      <c r="TQV11"/>
      <c r="TQW11"/>
      <c r="TQX11"/>
      <c r="TQY11"/>
      <c r="TQZ11"/>
      <c r="TRA11"/>
      <c r="TRB11"/>
      <c r="TRC11"/>
      <c r="TRD11"/>
      <c r="TRE11"/>
      <c r="TRF11"/>
      <c r="TRG11"/>
      <c r="TRH11"/>
      <c r="TRI11"/>
      <c r="TRJ11"/>
      <c r="TRK11"/>
      <c r="TRL11"/>
      <c r="TRM11"/>
      <c r="TRN11"/>
      <c r="TRO11"/>
      <c r="TRP11"/>
      <c r="TRQ11"/>
      <c r="TRR11"/>
      <c r="TRS11"/>
      <c r="TRT11"/>
      <c r="TRU11"/>
      <c r="TRV11"/>
      <c r="TRW11"/>
      <c r="TRX11"/>
      <c r="TRY11"/>
      <c r="TRZ11"/>
      <c r="TSA11"/>
      <c r="TSB11"/>
      <c r="TSC11"/>
      <c r="TSD11"/>
      <c r="TSE11"/>
      <c r="TSF11"/>
      <c r="TSG11"/>
      <c r="TSH11"/>
      <c r="TSI11"/>
      <c r="TSJ11"/>
      <c r="TSK11"/>
      <c r="TSL11"/>
      <c r="TSM11"/>
      <c r="TSN11"/>
      <c r="TSO11"/>
      <c r="TSP11"/>
      <c r="TSQ11"/>
      <c r="TSR11"/>
      <c r="TSS11"/>
      <c r="TST11"/>
      <c r="TSU11"/>
      <c r="TSV11"/>
      <c r="TSW11"/>
      <c r="TSX11"/>
      <c r="TSY11"/>
      <c r="TSZ11"/>
      <c r="TTA11"/>
      <c r="TTB11"/>
      <c r="TTC11"/>
      <c r="TTD11"/>
      <c r="TTE11"/>
      <c r="TTF11"/>
      <c r="TTG11"/>
      <c r="TTH11"/>
      <c r="TTI11"/>
      <c r="TTJ11"/>
      <c r="TTK11"/>
      <c r="TTL11"/>
      <c r="TTM11"/>
      <c r="TTN11"/>
      <c r="TTO11"/>
      <c r="TTP11"/>
      <c r="TTQ11"/>
      <c r="TTR11"/>
      <c r="TTS11"/>
      <c r="TTT11"/>
      <c r="TTU11"/>
      <c r="TTV11"/>
      <c r="TTW11"/>
      <c r="TTX11"/>
      <c r="TTY11"/>
      <c r="TTZ11"/>
      <c r="TUA11"/>
      <c r="TUB11"/>
      <c r="TUC11"/>
      <c r="TUD11"/>
      <c r="TUE11"/>
      <c r="TUF11"/>
      <c r="TUG11"/>
      <c r="TUH11"/>
      <c r="TUI11"/>
      <c r="TUJ11"/>
      <c r="TUK11"/>
      <c r="TUL11"/>
      <c r="TUM11"/>
      <c r="TUN11"/>
      <c r="TUO11"/>
      <c r="TUP11"/>
      <c r="TUQ11"/>
      <c r="TUR11"/>
      <c r="TUS11"/>
      <c r="TUT11"/>
      <c r="TUU11"/>
      <c r="TUV11"/>
      <c r="TUW11"/>
      <c r="TUX11"/>
      <c r="TUY11"/>
      <c r="TUZ11"/>
      <c r="TVA11"/>
      <c r="TVB11"/>
      <c r="TVC11"/>
      <c r="TVD11"/>
      <c r="TVE11"/>
      <c r="TVF11"/>
      <c r="TVG11"/>
      <c r="TVH11"/>
      <c r="TVI11"/>
      <c r="TVJ11"/>
      <c r="TVK11"/>
      <c r="TVL11"/>
      <c r="TVM11"/>
      <c r="TVN11"/>
      <c r="TVO11"/>
      <c r="TVP11"/>
      <c r="TVQ11"/>
      <c r="TVR11"/>
      <c r="TVS11"/>
      <c r="TVT11"/>
      <c r="TVU11"/>
      <c r="TVV11"/>
      <c r="TVW11"/>
      <c r="TVX11"/>
      <c r="TVY11"/>
      <c r="TVZ11"/>
      <c r="TWA11"/>
      <c r="TWB11"/>
      <c r="TWC11"/>
      <c r="TWD11"/>
      <c r="TWE11"/>
      <c r="TWF11"/>
      <c r="TWG11"/>
      <c r="TWH11"/>
      <c r="TWI11"/>
      <c r="TWJ11"/>
      <c r="TWK11"/>
      <c r="TWL11"/>
      <c r="TWM11"/>
      <c r="TWN11"/>
      <c r="TWO11"/>
      <c r="TWP11"/>
      <c r="TWQ11"/>
      <c r="TWR11"/>
      <c r="TWS11"/>
      <c r="TWT11"/>
      <c r="TWU11"/>
      <c r="TWV11"/>
      <c r="TWW11"/>
      <c r="TWX11"/>
      <c r="TWY11"/>
      <c r="TWZ11"/>
      <c r="TXA11"/>
      <c r="TXB11"/>
      <c r="TXC11"/>
      <c r="TXD11"/>
      <c r="TXE11"/>
      <c r="TXF11"/>
      <c r="TXG11"/>
      <c r="TXH11"/>
      <c r="TXI11"/>
      <c r="TXJ11"/>
      <c r="TXK11"/>
      <c r="TXL11"/>
      <c r="TXM11"/>
      <c r="TXN11"/>
      <c r="TXO11"/>
      <c r="TXP11"/>
      <c r="TXQ11"/>
      <c r="TXR11"/>
      <c r="TXS11"/>
      <c r="TXT11"/>
      <c r="TXU11"/>
      <c r="TXV11"/>
      <c r="TXW11"/>
      <c r="TXX11"/>
      <c r="TXY11"/>
      <c r="TXZ11"/>
      <c r="TYA11"/>
      <c r="TYB11"/>
      <c r="TYC11"/>
      <c r="TYD11"/>
      <c r="TYE11"/>
      <c r="TYF11"/>
      <c r="TYG11"/>
      <c r="TYH11"/>
      <c r="TYI11"/>
      <c r="TYJ11"/>
      <c r="TYK11"/>
      <c r="TYL11"/>
      <c r="TYM11"/>
      <c r="TYN11"/>
      <c r="TYO11"/>
      <c r="TYP11"/>
      <c r="TYQ11"/>
      <c r="TYR11"/>
      <c r="TYS11"/>
      <c r="TYT11"/>
      <c r="TYU11"/>
      <c r="TYV11"/>
      <c r="TYW11"/>
      <c r="TYX11"/>
      <c r="TYY11"/>
      <c r="TYZ11"/>
      <c r="TZA11"/>
      <c r="TZB11"/>
      <c r="TZC11"/>
      <c r="TZD11"/>
      <c r="TZE11"/>
      <c r="TZF11"/>
      <c r="TZG11"/>
      <c r="TZH11"/>
      <c r="TZI11"/>
      <c r="TZJ11"/>
      <c r="TZK11"/>
      <c r="TZL11"/>
      <c r="TZM11"/>
      <c r="TZN11"/>
      <c r="TZO11"/>
      <c r="TZP11"/>
      <c r="TZQ11"/>
      <c r="TZR11"/>
      <c r="TZS11"/>
      <c r="TZT11"/>
      <c r="TZU11"/>
      <c r="TZV11"/>
      <c r="TZW11"/>
      <c r="TZX11"/>
      <c r="TZY11"/>
      <c r="TZZ11"/>
      <c r="UAA11"/>
      <c r="UAB11"/>
      <c r="UAC11"/>
      <c r="UAD11"/>
      <c r="UAE11"/>
      <c r="UAF11"/>
      <c r="UAG11"/>
      <c r="UAH11"/>
      <c r="UAI11"/>
      <c r="UAJ11"/>
      <c r="UAK11"/>
      <c r="UAL11"/>
      <c r="UAM11"/>
      <c r="UAN11"/>
      <c r="UAO11"/>
      <c r="UAP11"/>
      <c r="UAQ11"/>
      <c r="UAR11"/>
      <c r="UAS11"/>
      <c r="UAT11"/>
      <c r="UAU11"/>
      <c r="UAV11"/>
      <c r="UAW11"/>
      <c r="UAX11"/>
      <c r="UAY11"/>
      <c r="UAZ11"/>
      <c r="UBA11"/>
      <c r="UBB11"/>
      <c r="UBC11"/>
      <c r="UBD11"/>
      <c r="UBE11"/>
      <c r="UBF11"/>
      <c r="UBG11"/>
      <c r="UBH11"/>
      <c r="UBI11"/>
      <c r="UBJ11"/>
      <c r="UBK11"/>
      <c r="UBL11"/>
      <c r="UBM11"/>
      <c r="UBN11"/>
      <c r="UBO11"/>
      <c r="UBP11"/>
      <c r="UBQ11"/>
      <c r="UBR11"/>
      <c r="UBS11"/>
      <c r="UBT11"/>
      <c r="UBU11"/>
      <c r="UBV11"/>
      <c r="UBW11"/>
      <c r="UBX11"/>
      <c r="UBY11"/>
      <c r="UBZ11"/>
      <c r="UCA11"/>
      <c r="UCB11"/>
      <c r="UCC11"/>
      <c r="UCD11"/>
      <c r="UCE11"/>
      <c r="UCF11"/>
      <c r="UCG11"/>
      <c r="UCH11"/>
      <c r="UCI11"/>
      <c r="UCJ11"/>
      <c r="UCK11"/>
      <c r="UCL11"/>
      <c r="UCM11"/>
      <c r="UCN11"/>
      <c r="UCO11"/>
      <c r="UCP11"/>
      <c r="UCQ11"/>
      <c r="UCR11"/>
      <c r="UCS11"/>
      <c r="UCT11"/>
      <c r="UCU11"/>
      <c r="UCV11"/>
      <c r="UCW11"/>
      <c r="UCX11"/>
      <c r="UCY11"/>
      <c r="UCZ11"/>
      <c r="UDA11"/>
      <c r="UDB11"/>
      <c r="UDC11"/>
      <c r="UDD11"/>
      <c r="UDE11"/>
      <c r="UDF11"/>
      <c r="UDG11"/>
      <c r="UDH11"/>
      <c r="UDI11"/>
      <c r="UDJ11"/>
      <c r="UDK11"/>
      <c r="UDL11"/>
      <c r="UDM11"/>
      <c r="UDN11"/>
      <c r="UDO11"/>
      <c r="UDP11"/>
      <c r="UDQ11"/>
      <c r="UDR11"/>
      <c r="UDS11"/>
      <c r="UDT11"/>
      <c r="UDU11"/>
      <c r="UDV11"/>
      <c r="UDW11"/>
      <c r="UDX11"/>
      <c r="UDY11"/>
      <c r="UDZ11"/>
      <c r="UEA11"/>
      <c r="UEB11"/>
      <c r="UEC11"/>
      <c r="UED11"/>
      <c r="UEE11"/>
      <c r="UEF11"/>
      <c r="UEG11"/>
      <c r="UEH11"/>
      <c r="UEI11"/>
      <c r="UEJ11"/>
      <c r="UEK11"/>
      <c r="UEL11"/>
      <c r="UEM11"/>
      <c r="UEN11"/>
      <c r="UEO11"/>
      <c r="UEP11"/>
      <c r="UEQ11"/>
      <c r="UER11"/>
      <c r="UES11"/>
      <c r="UET11"/>
      <c r="UEU11"/>
      <c r="UEV11"/>
      <c r="UEW11"/>
      <c r="UEX11"/>
      <c r="UEY11"/>
      <c r="UEZ11"/>
      <c r="UFA11"/>
      <c r="UFB11"/>
      <c r="UFC11"/>
      <c r="UFD11"/>
      <c r="UFE11"/>
      <c r="UFF11"/>
      <c r="UFG11"/>
      <c r="UFH11"/>
      <c r="UFI11"/>
      <c r="UFJ11"/>
      <c r="UFK11"/>
      <c r="UFL11"/>
      <c r="UFM11"/>
      <c r="UFN11"/>
      <c r="UFO11"/>
      <c r="UFP11"/>
      <c r="UFQ11"/>
      <c r="UFR11"/>
      <c r="UFS11"/>
      <c r="UFT11"/>
      <c r="UFU11"/>
      <c r="UFV11"/>
      <c r="UFW11"/>
      <c r="UFX11"/>
      <c r="UFY11"/>
      <c r="UFZ11"/>
      <c r="UGA11"/>
      <c r="UGB11"/>
      <c r="UGC11"/>
      <c r="UGD11"/>
      <c r="UGE11"/>
      <c r="UGF11"/>
      <c r="UGG11"/>
      <c r="UGH11"/>
      <c r="UGI11"/>
      <c r="UGJ11"/>
      <c r="UGK11"/>
      <c r="UGL11"/>
      <c r="UGM11"/>
      <c r="UGN11"/>
      <c r="UGO11"/>
      <c r="UGP11"/>
      <c r="UGQ11"/>
      <c r="UGR11"/>
      <c r="UGS11"/>
      <c r="UGT11"/>
      <c r="UGU11"/>
      <c r="UGV11"/>
      <c r="UGW11"/>
      <c r="UGX11"/>
      <c r="UGY11"/>
      <c r="UGZ11"/>
      <c r="UHA11"/>
      <c r="UHB11"/>
      <c r="UHC11"/>
      <c r="UHD11"/>
      <c r="UHE11"/>
      <c r="UHF11"/>
      <c r="UHG11"/>
      <c r="UHH11"/>
      <c r="UHI11"/>
      <c r="UHJ11"/>
      <c r="UHK11"/>
      <c r="UHL11"/>
      <c r="UHM11"/>
      <c r="UHN11"/>
      <c r="UHO11"/>
      <c r="UHP11"/>
      <c r="UHQ11"/>
      <c r="UHR11"/>
      <c r="UHS11"/>
      <c r="UHT11"/>
      <c r="UHU11"/>
      <c r="UHV11"/>
      <c r="UHW11"/>
      <c r="UHX11"/>
      <c r="UHY11"/>
      <c r="UHZ11"/>
      <c r="UIA11"/>
      <c r="UIB11"/>
      <c r="UIC11"/>
      <c r="UID11"/>
      <c r="UIE11"/>
      <c r="UIF11"/>
      <c r="UIG11"/>
      <c r="UIH11"/>
      <c r="UII11"/>
      <c r="UIJ11"/>
      <c r="UIK11"/>
      <c r="UIL11"/>
      <c r="UIM11"/>
      <c r="UIN11"/>
      <c r="UIO11"/>
      <c r="UIP11"/>
      <c r="UIQ11"/>
      <c r="UIR11"/>
      <c r="UIS11"/>
      <c r="UIT11"/>
      <c r="UIU11"/>
      <c r="UIV11"/>
      <c r="UIW11"/>
      <c r="UIX11"/>
      <c r="UIY11"/>
      <c r="UIZ11"/>
      <c r="UJA11"/>
      <c r="UJB11"/>
      <c r="UJC11"/>
      <c r="UJD11"/>
      <c r="UJE11"/>
      <c r="UJF11"/>
      <c r="UJG11"/>
      <c r="UJH11"/>
      <c r="UJI11"/>
      <c r="UJJ11"/>
      <c r="UJK11"/>
      <c r="UJL11"/>
      <c r="UJM11"/>
      <c r="UJN11"/>
      <c r="UJO11"/>
      <c r="UJP11"/>
      <c r="UJQ11"/>
      <c r="UJR11"/>
      <c r="UJS11"/>
      <c r="UJT11"/>
      <c r="UJU11"/>
      <c r="UJV11"/>
      <c r="UJW11"/>
      <c r="UJX11"/>
      <c r="UJY11"/>
      <c r="UJZ11"/>
      <c r="UKA11"/>
      <c r="UKB11"/>
      <c r="UKC11"/>
      <c r="UKD11"/>
      <c r="UKE11"/>
      <c r="UKF11"/>
      <c r="UKG11"/>
      <c r="UKH11"/>
      <c r="UKI11"/>
      <c r="UKJ11"/>
      <c r="UKK11"/>
      <c r="UKL11"/>
      <c r="UKM11"/>
      <c r="UKN11"/>
      <c r="UKO11"/>
      <c r="UKP11"/>
      <c r="UKQ11"/>
      <c r="UKR11"/>
      <c r="UKS11"/>
      <c r="UKT11"/>
      <c r="UKU11"/>
      <c r="UKV11"/>
      <c r="UKW11"/>
      <c r="UKX11"/>
      <c r="UKY11"/>
      <c r="UKZ11"/>
      <c r="ULA11"/>
      <c r="ULB11"/>
      <c r="ULC11"/>
      <c r="ULD11"/>
      <c r="ULE11"/>
      <c r="ULF11"/>
      <c r="ULG11"/>
      <c r="ULH11"/>
      <c r="ULI11"/>
      <c r="ULJ11"/>
      <c r="ULK11"/>
      <c r="ULL11"/>
      <c r="ULM11"/>
      <c r="ULN11"/>
      <c r="ULO11"/>
      <c r="ULP11"/>
      <c r="ULQ11"/>
      <c r="ULR11"/>
      <c r="ULS11"/>
      <c r="ULT11"/>
      <c r="ULU11"/>
      <c r="ULV11"/>
      <c r="ULW11"/>
      <c r="ULX11"/>
      <c r="ULY11"/>
      <c r="ULZ11"/>
      <c r="UMA11"/>
      <c r="UMB11"/>
      <c r="UMC11"/>
      <c r="UMD11"/>
      <c r="UME11"/>
      <c r="UMF11"/>
      <c r="UMG11"/>
      <c r="UMH11"/>
      <c r="UMI11"/>
      <c r="UMJ11"/>
      <c r="UMK11"/>
      <c r="UML11"/>
      <c r="UMM11"/>
      <c r="UMN11"/>
      <c r="UMO11"/>
      <c r="UMP11"/>
      <c r="UMQ11"/>
      <c r="UMR11"/>
      <c r="UMS11"/>
      <c r="UMT11"/>
      <c r="UMU11"/>
      <c r="UMV11"/>
      <c r="UMW11"/>
      <c r="UMX11"/>
      <c r="UMY11"/>
      <c r="UMZ11"/>
      <c r="UNA11"/>
      <c r="UNB11"/>
      <c r="UNC11"/>
      <c r="UND11"/>
      <c r="UNE11"/>
      <c r="UNF11"/>
      <c r="UNG11"/>
      <c r="UNH11"/>
      <c r="UNI11"/>
      <c r="UNJ11"/>
      <c r="UNK11"/>
      <c r="UNL11"/>
      <c r="UNM11"/>
      <c r="UNN11"/>
      <c r="UNO11"/>
      <c r="UNP11"/>
      <c r="UNQ11"/>
      <c r="UNR11"/>
      <c r="UNS11"/>
      <c r="UNT11"/>
      <c r="UNU11"/>
      <c r="UNV11"/>
      <c r="UNW11"/>
      <c r="UNX11"/>
      <c r="UNY11"/>
      <c r="UNZ11"/>
      <c r="UOA11"/>
      <c r="UOB11"/>
      <c r="UOC11"/>
      <c r="UOD11"/>
      <c r="UOE11"/>
      <c r="UOF11"/>
      <c r="UOG11"/>
      <c r="UOH11"/>
      <c r="UOI11"/>
      <c r="UOJ11"/>
      <c r="UOK11"/>
      <c r="UOL11"/>
      <c r="UOM11"/>
      <c r="UON11"/>
      <c r="UOO11"/>
      <c r="UOP11"/>
      <c r="UOQ11"/>
      <c r="UOR11"/>
      <c r="UOS11"/>
      <c r="UOT11"/>
      <c r="UOU11"/>
      <c r="UOV11"/>
      <c r="UOW11"/>
      <c r="UOX11"/>
      <c r="UOY11"/>
      <c r="UOZ11"/>
      <c r="UPA11"/>
      <c r="UPB11"/>
      <c r="UPC11"/>
      <c r="UPD11"/>
      <c r="UPE11"/>
      <c r="UPF11"/>
      <c r="UPG11"/>
      <c r="UPH11"/>
      <c r="UPI11"/>
      <c r="UPJ11"/>
      <c r="UPK11"/>
      <c r="UPL11"/>
      <c r="UPM11"/>
      <c r="UPN11"/>
      <c r="UPO11"/>
      <c r="UPP11"/>
      <c r="UPQ11"/>
      <c r="UPR11"/>
      <c r="UPS11"/>
      <c r="UPT11"/>
      <c r="UPU11"/>
      <c r="UPV11"/>
      <c r="UPW11"/>
      <c r="UPX11"/>
      <c r="UPY11"/>
      <c r="UPZ11"/>
      <c r="UQA11"/>
      <c r="UQB11"/>
      <c r="UQC11"/>
      <c r="UQD11"/>
      <c r="UQE11"/>
      <c r="UQF11"/>
      <c r="UQG11"/>
      <c r="UQH11"/>
      <c r="UQI11"/>
      <c r="UQJ11"/>
      <c r="UQK11"/>
      <c r="UQL11"/>
      <c r="UQM11"/>
      <c r="UQN11"/>
      <c r="UQO11"/>
      <c r="UQP11"/>
      <c r="UQQ11"/>
      <c r="UQR11"/>
      <c r="UQS11"/>
      <c r="UQT11"/>
      <c r="UQU11"/>
      <c r="UQV11"/>
      <c r="UQW11"/>
      <c r="UQX11"/>
      <c r="UQY11"/>
      <c r="UQZ11"/>
      <c r="URA11"/>
      <c r="URB11"/>
      <c r="URC11"/>
      <c r="URD11"/>
      <c r="URE11"/>
      <c r="URF11"/>
      <c r="URG11"/>
      <c r="URH11"/>
      <c r="URI11"/>
      <c r="URJ11"/>
      <c r="URK11"/>
      <c r="URL11"/>
      <c r="URM11"/>
      <c r="URN11"/>
      <c r="URO11"/>
      <c r="URP11"/>
      <c r="URQ11"/>
      <c r="URR11"/>
      <c r="URS11"/>
      <c r="URT11"/>
      <c r="URU11"/>
      <c r="URV11"/>
      <c r="URW11"/>
      <c r="URX11"/>
      <c r="URY11"/>
      <c r="URZ11"/>
      <c r="USA11"/>
      <c r="USB11"/>
      <c r="USC11"/>
      <c r="USD11"/>
      <c r="USE11"/>
      <c r="USF11"/>
      <c r="USG11"/>
      <c r="USH11"/>
      <c r="USI11"/>
      <c r="USJ11"/>
      <c r="USK11"/>
      <c r="USL11"/>
      <c r="USM11"/>
      <c r="USN11"/>
      <c r="USO11"/>
      <c r="USP11"/>
      <c r="USQ11"/>
      <c r="USR11"/>
      <c r="USS11"/>
      <c r="UST11"/>
      <c r="USU11"/>
      <c r="USV11"/>
      <c r="USW11"/>
      <c r="USX11"/>
      <c r="USY11"/>
      <c r="USZ11"/>
      <c r="UTA11"/>
      <c r="UTB11"/>
      <c r="UTC11"/>
      <c r="UTD11"/>
      <c r="UTE11"/>
      <c r="UTF11"/>
      <c r="UTG11"/>
      <c r="UTH11"/>
      <c r="UTI11"/>
      <c r="UTJ11"/>
      <c r="UTK11"/>
      <c r="UTL11"/>
      <c r="UTM11"/>
      <c r="UTN11"/>
      <c r="UTO11"/>
      <c r="UTP11"/>
      <c r="UTQ11"/>
      <c r="UTR11"/>
      <c r="UTS11"/>
      <c r="UTT11"/>
      <c r="UTU11"/>
      <c r="UTV11"/>
      <c r="UTW11"/>
      <c r="UTX11"/>
      <c r="UTY11"/>
      <c r="UTZ11"/>
      <c r="UUA11"/>
      <c r="UUB11"/>
      <c r="UUC11"/>
      <c r="UUD11"/>
      <c r="UUE11"/>
      <c r="UUF11"/>
      <c r="UUG11"/>
      <c r="UUH11"/>
      <c r="UUI11"/>
      <c r="UUJ11"/>
      <c r="UUK11"/>
      <c r="UUL11"/>
      <c r="UUM11"/>
      <c r="UUN11"/>
      <c r="UUO11"/>
      <c r="UUP11"/>
      <c r="UUQ11"/>
      <c r="UUR11"/>
      <c r="UUS11"/>
      <c r="UUT11"/>
      <c r="UUU11"/>
      <c r="UUV11"/>
      <c r="UUW11"/>
      <c r="UUX11"/>
      <c r="UUY11"/>
      <c r="UUZ11"/>
      <c r="UVA11"/>
      <c r="UVB11"/>
      <c r="UVC11"/>
      <c r="UVD11"/>
      <c r="UVE11"/>
      <c r="UVF11"/>
      <c r="UVG11"/>
      <c r="UVH11"/>
      <c r="UVI11"/>
      <c r="UVJ11"/>
      <c r="UVK11"/>
      <c r="UVL11"/>
      <c r="UVM11"/>
      <c r="UVN11"/>
      <c r="UVO11"/>
      <c r="UVP11"/>
      <c r="UVQ11"/>
      <c r="UVR11"/>
      <c r="UVS11"/>
      <c r="UVT11"/>
      <c r="UVU11"/>
      <c r="UVV11"/>
      <c r="UVW11"/>
      <c r="UVX11"/>
      <c r="UVY11"/>
      <c r="UVZ11"/>
      <c r="UWA11"/>
      <c r="UWB11"/>
      <c r="UWC11"/>
      <c r="UWD11"/>
      <c r="UWE11"/>
      <c r="UWF11"/>
      <c r="UWG11"/>
      <c r="UWH11"/>
      <c r="UWI11"/>
      <c r="UWJ11"/>
      <c r="UWK11"/>
      <c r="UWL11"/>
      <c r="UWM11"/>
      <c r="UWN11"/>
      <c r="UWO11"/>
      <c r="UWP11"/>
      <c r="UWQ11"/>
      <c r="UWR11"/>
      <c r="UWS11"/>
      <c r="UWT11"/>
      <c r="UWU11"/>
      <c r="UWV11"/>
      <c r="UWW11"/>
      <c r="UWX11"/>
      <c r="UWY11"/>
      <c r="UWZ11"/>
      <c r="UXA11"/>
      <c r="UXB11"/>
      <c r="UXC11"/>
      <c r="UXD11"/>
      <c r="UXE11"/>
      <c r="UXF11"/>
      <c r="UXG11"/>
      <c r="UXH11"/>
      <c r="UXI11"/>
      <c r="UXJ11"/>
      <c r="UXK11"/>
      <c r="UXL11"/>
      <c r="UXM11"/>
      <c r="UXN11"/>
      <c r="UXO11"/>
      <c r="UXP11"/>
      <c r="UXQ11"/>
      <c r="UXR11"/>
      <c r="UXS11"/>
      <c r="UXT11"/>
      <c r="UXU11"/>
      <c r="UXV11"/>
      <c r="UXW11"/>
      <c r="UXX11"/>
      <c r="UXY11"/>
      <c r="UXZ11"/>
      <c r="UYA11"/>
      <c r="UYB11"/>
      <c r="UYC11"/>
      <c r="UYD11"/>
      <c r="UYE11"/>
      <c r="UYF11"/>
      <c r="UYG11"/>
      <c r="UYH11"/>
      <c r="UYI11"/>
      <c r="UYJ11"/>
      <c r="UYK11"/>
      <c r="UYL11"/>
      <c r="UYM11"/>
      <c r="UYN11"/>
      <c r="UYO11"/>
      <c r="UYP11"/>
      <c r="UYQ11"/>
      <c r="UYR11"/>
      <c r="UYS11"/>
      <c r="UYT11"/>
      <c r="UYU11"/>
      <c r="UYV11"/>
      <c r="UYW11"/>
      <c r="UYX11"/>
      <c r="UYY11"/>
      <c r="UYZ11"/>
      <c r="UZA11"/>
      <c r="UZB11"/>
      <c r="UZC11"/>
      <c r="UZD11"/>
      <c r="UZE11"/>
      <c r="UZF11"/>
      <c r="UZG11"/>
      <c r="UZH11"/>
      <c r="UZI11"/>
      <c r="UZJ11"/>
      <c r="UZK11"/>
      <c r="UZL11"/>
      <c r="UZM11"/>
      <c r="UZN11"/>
      <c r="UZO11"/>
      <c r="UZP11"/>
      <c r="UZQ11"/>
      <c r="UZR11"/>
      <c r="UZS11"/>
      <c r="UZT11"/>
      <c r="UZU11"/>
      <c r="UZV11"/>
      <c r="UZW11"/>
      <c r="UZX11"/>
      <c r="UZY11"/>
      <c r="UZZ11"/>
      <c r="VAA11"/>
      <c r="VAB11"/>
      <c r="VAC11"/>
      <c r="VAD11"/>
      <c r="VAE11"/>
      <c r="VAF11"/>
      <c r="VAG11"/>
      <c r="VAH11"/>
      <c r="VAI11"/>
      <c r="VAJ11"/>
      <c r="VAK11"/>
      <c r="VAL11"/>
      <c r="VAM11"/>
      <c r="VAN11"/>
      <c r="VAO11"/>
      <c r="VAP11"/>
      <c r="VAQ11"/>
      <c r="VAR11"/>
      <c r="VAS11"/>
      <c r="VAT11"/>
      <c r="VAU11"/>
      <c r="VAV11"/>
      <c r="VAW11"/>
      <c r="VAX11"/>
      <c r="VAY11"/>
      <c r="VAZ11"/>
      <c r="VBA11"/>
      <c r="VBB11"/>
      <c r="VBC11"/>
      <c r="VBD11"/>
      <c r="VBE11"/>
      <c r="VBF11"/>
      <c r="VBG11"/>
      <c r="VBH11"/>
      <c r="VBI11"/>
      <c r="VBJ11"/>
      <c r="VBK11"/>
      <c r="VBL11"/>
      <c r="VBM11"/>
      <c r="VBN11"/>
      <c r="VBO11"/>
      <c r="VBP11"/>
      <c r="VBQ11"/>
      <c r="VBR11"/>
      <c r="VBS11"/>
      <c r="VBT11"/>
      <c r="VBU11"/>
      <c r="VBV11"/>
      <c r="VBW11"/>
      <c r="VBX11"/>
      <c r="VBY11"/>
      <c r="VBZ11"/>
      <c r="VCA11"/>
      <c r="VCB11"/>
      <c r="VCC11"/>
      <c r="VCD11"/>
      <c r="VCE11"/>
      <c r="VCF11"/>
      <c r="VCG11"/>
      <c r="VCH11"/>
      <c r="VCI11"/>
      <c r="VCJ11"/>
      <c r="VCK11"/>
      <c r="VCL11"/>
      <c r="VCM11"/>
      <c r="VCN11"/>
      <c r="VCO11"/>
      <c r="VCP11"/>
      <c r="VCQ11"/>
      <c r="VCR11"/>
      <c r="VCS11"/>
      <c r="VCT11"/>
      <c r="VCU11"/>
      <c r="VCV11"/>
      <c r="VCW11"/>
      <c r="VCX11"/>
      <c r="VCY11"/>
      <c r="VCZ11"/>
      <c r="VDA11"/>
      <c r="VDB11"/>
      <c r="VDC11"/>
      <c r="VDD11"/>
      <c r="VDE11"/>
      <c r="VDF11"/>
      <c r="VDG11"/>
      <c r="VDH11"/>
      <c r="VDI11"/>
      <c r="VDJ11"/>
      <c r="VDK11"/>
      <c r="VDL11"/>
      <c r="VDM11"/>
      <c r="VDN11"/>
      <c r="VDO11"/>
      <c r="VDP11"/>
      <c r="VDQ11"/>
      <c r="VDR11"/>
      <c r="VDS11"/>
      <c r="VDT11"/>
      <c r="VDU11"/>
      <c r="VDV11"/>
      <c r="VDW11"/>
      <c r="VDX11"/>
      <c r="VDY11"/>
      <c r="VDZ11"/>
      <c r="VEA11"/>
      <c r="VEB11"/>
      <c r="VEC11"/>
      <c r="VED11"/>
      <c r="VEE11"/>
      <c r="VEF11"/>
      <c r="VEG11"/>
      <c r="VEH11"/>
      <c r="VEI11"/>
      <c r="VEJ11"/>
      <c r="VEK11"/>
      <c r="VEL11"/>
      <c r="VEM11"/>
      <c r="VEN11"/>
      <c r="VEO11"/>
      <c r="VEP11"/>
      <c r="VEQ11"/>
      <c r="VER11"/>
      <c r="VES11"/>
      <c r="VET11"/>
      <c r="VEU11"/>
      <c r="VEV11"/>
      <c r="VEW11"/>
      <c r="VEX11"/>
      <c r="VEY11"/>
      <c r="VEZ11"/>
      <c r="VFA11"/>
      <c r="VFB11"/>
      <c r="VFC11"/>
      <c r="VFD11"/>
      <c r="VFE11"/>
      <c r="VFF11"/>
      <c r="VFG11"/>
      <c r="VFH11"/>
      <c r="VFI11"/>
      <c r="VFJ11"/>
      <c r="VFK11"/>
      <c r="VFL11"/>
      <c r="VFM11"/>
      <c r="VFN11"/>
      <c r="VFO11"/>
      <c r="VFP11"/>
      <c r="VFQ11"/>
      <c r="VFR11"/>
      <c r="VFS11"/>
      <c r="VFT11"/>
      <c r="VFU11"/>
      <c r="VFV11"/>
      <c r="VFW11"/>
      <c r="VFX11"/>
      <c r="VFY11"/>
      <c r="VFZ11"/>
      <c r="VGA11"/>
      <c r="VGB11"/>
      <c r="VGC11"/>
      <c r="VGD11"/>
      <c r="VGE11"/>
      <c r="VGF11"/>
      <c r="VGG11"/>
      <c r="VGH11"/>
      <c r="VGI11"/>
      <c r="VGJ11"/>
      <c r="VGK11"/>
      <c r="VGL11"/>
      <c r="VGM11"/>
      <c r="VGN11"/>
      <c r="VGO11"/>
      <c r="VGP11"/>
      <c r="VGQ11"/>
      <c r="VGR11"/>
      <c r="VGS11"/>
      <c r="VGT11"/>
      <c r="VGU11"/>
      <c r="VGV11"/>
      <c r="VGW11"/>
      <c r="VGX11"/>
      <c r="VGY11"/>
      <c r="VGZ11"/>
      <c r="VHA11"/>
      <c r="VHB11"/>
      <c r="VHC11"/>
      <c r="VHD11"/>
      <c r="VHE11"/>
      <c r="VHF11"/>
      <c r="VHG11"/>
      <c r="VHH11"/>
      <c r="VHI11"/>
      <c r="VHJ11"/>
      <c r="VHK11"/>
      <c r="VHL11"/>
      <c r="VHM11"/>
      <c r="VHN11"/>
      <c r="VHO11"/>
      <c r="VHP11"/>
      <c r="VHQ11"/>
      <c r="VHR11"/>
      <c r="VHS11"/>
      <c r="VHT11"/>
      <c r="VHU11"/>
      <c r="VHV11"/>
      <c r="VHW11"/>
      <c r="VHX11"/>
      <c r="VHY11"/>
      <c r="VHZ11"/>
      <c r="VIA11"/>
      <c r="VIB11"/>
      <c r="VIC11"/>
      <c r="VID11"/>
      <c r="VIE11"/>
      <c r="VIF11"/>
      <c r="VIG11"/>
      <c r="VIH11"/>
      <c r="VII11"/>
      <c r="VIJ11"/>
      <c r="VIK11"/>
      <c r="VIL11"/>
      <c r="VIM11"/>
      <c r="VIN11"/>
      <c r="VIO11"/>
      <c r="VIP11"/>
      <c r="VIQ11"/>
      <c r="VIR11"/>
      <c r="VIS11"/>
      <c r="VIT11"/>
      <c r="VIU11"/>
      <c r="VIV11"/>
      <c r="VIW11"/>
      <c r="VIX11"/>
      <c r="VIY11"/>
      <c r="VIZ11"/>
      <c r="VJA11"/>
      <c r="VJB11"/>
      <c r="VJC11"/>
      <c r="VJD11"/>
      <c r="VJE11"/>
      <c r="VJF11"/>
      <c r="VJG11"/>
      <c r="VJH11"/>
      <c r="VJI11"/>
      <c r="VJJ11"/>
      <c r="VJK11"/>
      <c r="VJL11"/>
      <c r="VJM11"/>
      <c r="VJN11"/>
      <c r="VJO11"/>
      <c r="VJP11"/>
      <c r="VJQ11"/>
      <c r="VJR11"/>
      <c r="VJS11"/>
      <c r="VJT11"/>
      <c r="VJU11"/>
      <c r="VJV11"/>
      <c r="VJW11"/>
      <c r="VJX11"/>
      <c r="VJY11"/>
      <c r="VJZ11"/>
      <c r="VKA11"/>
      <c r="VKB11"/>
      <c r="VKC11"/>
      <c r="VKD11"/>
      <c r="VKE11"/>
      <c r="VKF11"/>
      <c r="VKG11"/>
      <c r="VKH11"/>
      <c r="VKI11"/>
      <c r="VKJ11"/>
      <c r="VKK11"/>
      <c r="VKL11"/>
      <c r="VKM11"/>
      <c r="VKN11"/>
      <c r="VKO11"/>
      <c r="VKP11"/>
      <c r="VKQ11"/>
      <c r="VKR11"/>
      <c r="VKS11"/>
      <c r="VKT11"/>
      <c r="VKU11"/>
      <c r="VKV11"/>
      <c r="VKW11"/>
      <c r="VKX11"/>
      <c r="VKY11"/>
      <c r="VKZ11"/>
      <c r="VLA11"/>
      <c r="VLB11"/>
      <c r="VLC11"/>
      <c r="VLD11"/>
      <c r="VLE11"/>
      <c r="VLF11"/>
      <c r="VLG11"/>
      <c r="VLH11"/>
      <c r="VLI11"/>
      <c r="VLJ11"/>
      <c r="VLK11"/>
      <c r="VLL11"/>
      <c r="VLM11"/>
      <c r="VLN11"/>
      <c r="VLO11"/>
      <c r="VLP11"/>
      <c r="VLQ11"/>
      <c r="VLR11"/>
      <c r="VLS11"/>
      <c r="VLT11"/>
      <c r="VLU11"/>
      <c r="VLV11"/>
      <c r="VLW11"/>
      <c r="VLX11"/>
      <c r="VLY11"/>
      <c r="VLZ11"/>
      <c r="VMA11"/>
      <c r="VMB11"/>
      <c r="VMC11"/>
      <c r="VMD11"/>
      <c r="VME11"/>
      <c r="VMF11"/>
      <c r="VMG11"/>
      <c r="VMH11"/>
      <c r="VMI11"/>
      <c r="VMJ11"/>
      <c r="VMK11"/>
      <c r="VML11"/>
      <c r="VMM11"/>
      <c r="VMN11"/>
      <c r="VMO11"/>
      <c r="VMP11"/>
      <c r="VMQ11"/>
      <c r="VMR11"/>
      <c r="VMS11"/>
      <c r="VMT11"/>
      <c r="VMU11"/>
      <c r="VMV11"/>
      <c r="VMW11"/>
      <c r="VMX11"/>
      <c r="VMY11"/>
      <c r="VMZ11"/>
      <c r="VNA11"/>
      <c r="VNB11"/>
      <c r="VNC11"/>
      <c r="VND11"/>
      <c r="VNE11"/>
      <c r="VNF11"/>
      <c r="VNG11"/>
      <c r="VNH11"/>
      <c r="VNI11"/>
      <c r="VNJ11"/>
      <c r="VNK11"/>
      <c r="VNL11"/>
      <c r="VNM11"/>
      <c r="VNN11"/>
      <c r="VNO11"/>
      <c r="VNP11"/>
      <c r="VNQ11"/>
      <c r="VNR11"/>
      <c r="VNS11"/>
      <c r="VNT11"/>
      <c r="VNU11"/>
      <c r="VNV11"/>
      <c r="VNW11"/>
      <c r="VNX11"/>
      <c r="VNY11"/>
      <c r="VNZ11"/>
      <c r="VOA11"/>
      <c r="VOB11"/>
      <c r="VOC11"/>
      <c r="VOD11"/>
      <c r="VOE11"/>
      <c r="VOF11"/>
      <c r="VOG11"/>
      <c r="VOH11"/>
      <c r="VOI11"/>
      <c r="VOJ11"/>
      <c r="VOK11"/>
      <c r="VOL11"/>
      <c r="VOM11"/>
      <c r="VON11"/>
      <c r="VOO11"/>
      <c r="VOP11"/>
      <c r="VOQ11"/>
      <c r="VOR11"/>
      <c r="VOS11"/>
      <c r="VOT11"/>
      <c r="VOU11"/>
      <c r="VOV11"/>
      <c r="VOW11"/>
      <c r="VOX11"/>
      <c r="VOY11"/>
      <c r="VOZ11"/>
      <c r="VPA11"/>
      <c r="VPB11"/>
      <c r="VPC11"/>
      <c r="VPD11"/>
      <c r="VPE11"/>
      <c r="VPF11"/>
      <c r="VPG11"/>
      <c r="VPH11"/>
      <c r="VPI11"/>
      <c r="VPJ11"/>
      <c r="VPK11"/>
      <c r="VPL11"/>
      <c r="VPM11"/>
      <c r="VPN11"/>
      <c r="VPO11"/>
      <c r="VPP11"/>
      <c r="VPQ11"/>
      <c r="VPR11"/>
      <c r="VPS11"/>
      <c r="VPT11"/>
      <c r="VPU11"/>
      <c r="VPV11"/>
      <c r="VPW11"/>
      <c r="VPX11"/>
      <c r="VPY11"/>
      <c r="VPZ11"/>
      <c r="VQA11"/>
      <c r="VQB11"/>
      <c r="VQC11"/>
      <c r="VQD11"/>
      <c r="VQE11"/>
      <c r="VQF11"/>
      <c r="VQG11"/>
      <c r="VQH11"/>
      <c r="VQI11"/>
      <c r="VQJ11"/>
      <c r="VQK11"/>
      <c r="VQL11"/>
      <c r="VQM11"/>
      <c r="VQN11"/>
      <c r="VQO11"/>
      <c r="VQP11"/>
      <c r="VQQ11"/>
      <c r="VQR11"/>
      <c r="VQS11"/>
      <c r="VQT11"/>
      <c r="VQU11"/>
      <c r="VQV11"/>
      <c r="VQW11"/>
      <c r="VQX11"/>
      <c r="VQY11"/>
      <c r="VQZ11"/>
      <c r="VRA11"/>
      <c r="VRB11"/>
      <c r="VRC11"/>
      <c r="VRD11"/>
      <c r="VRE11"/>
      <c r="VRF11"/>
      <c r="VRG11"/>
      <c r="VRH11"/>
      <c r="VRI11"/>
      <c r="VRJ11"/>
      <c r="VRK11"/>
      <c r="VRL11"/>
      <c r="VRM11"/>
      <c r="VRN11"/>
      <c r="VRO11"/>
      <c r="VRP11"/>
      <c r="VRQ11"/>
      <c r="VRR11"/>
      <c r="VRS11"/>
      <c r="VRT11"/>
      <c r="VRU11"/>
      <c r="VRV11"/>
      <c r="VRW11"/>
      <c r="VRX11"/>
      <c r="VRY11"/>
      <c r="VRZ11"/>
      <c r="VSA11"/>
      <c r="VSB11"/>
      <c r="VSC11"/>
      <c r="VSD11"/>
      <c r="VSE11"/>
      <c r="VSF11"/>
      <c r="VSG11"/>
      <c r="VSH11"/>
      <c r="VSI11"/>
      <c r="VSJ11"/>
      <c r="VSK11"/>
      <c r="VSL11"/>
      <c r="VSM11"/>
      <c r="VSN11"/>
      <c r="VSO11"/>
      <c r="VSP11"/>
      <c r="VSQ11"/>
      <c r="VSR11"/>
      <c r="VSS11"/>
      <c r="VST11"/>
      <c r="VSU11"/>
      <c r="VSV11"/>
      <c r="VSW11"/>
      <c r="VSX11"/>
      <c r="VSY11"/>
      <c r="VSZ11"/>
      <c r="VTA11"/>
      <c r="VTB11"/>
      <c r="VTC11"/>
      <c r="VTD11"/>
      <c r="VTE11"/>
      <c r="VTF11"/>
      <c r="VTG11"/>
      <c r="VTH11"/>
      <c r="VTI11"/>
      <c r="VTJ11"/>
      <c r="VTK11"/>
      <c r="VTL11"/>
      <c r="VTM11"/>
      <c r="VTN11"/>
      <c r="VTO11"/>
      <c r="VTP11"/>
      <c r="VTQ11"/>
      <c r="VTR11"/>
      <c r="VTS11"/>
      <c r="VTT11"/>
      <c r="VTU11"/>
      <c r="VTV11"/>
      <c r="VTW11"/>
      <c r="VTX11"/>
      <c r="VTY11"/>
      <c r="VTZ11"/>
      <c r="VUA11"/>
      <c r="VUB11"/>
      <c r="VUC11"/>
      <c r="VUD11"/>
      <c r="VUE11"/>
      <c r="VUF11"/>
      <c r="VUG11"/>
      <c r="VUH11"/>
      <c r="VUI11"/>
      <c r="VUJ11"/>
      <c r="VUK11"/>
      <c r="VUL11"/>
      <c r="VUM11"/>
      <c r="VUN11"/>
      <c r="VUO11"/>
      <c r="VUP11"/>
      <c r="VUQ11"/>
      <c r="VUR11"/>
      <c r="VUS11"/>
      <c r="VUT11"/>
      <c r="VUU11"/>
      <c r="VUV11"/>
      <c r="VUW11"/>
      <c r="VUX11"/>
      <c r="VUY11"/>
      <c r="VUZ11"/>
      <c r="VVA11"/>
      <c r="VVB11"/>
      <c r="VVC11"/>
      <c r="VVD11"/>
      <c r="VVE11"/>
      <c r="VVF11"/>
      <c r="VVG11"/>
      <c r="VVH11"/>
      <c r="VVI11"/>
      <c r="VVJ11"/>
      <c r="VVK11"/>
      <c r="VVL11"/>
      <c r="VVM11"/>
      <c r="VVN11"/>
      <c r="VVO11"/>
      <c r="VVP11"/>
      <c r="VVQ11"/>
      <c r="VVR11"/>
      <c r="VVS11"/>
      <c r="VVT11"/>
      <c r="VVU11"/>
      <c r="VVV11"/>
      <c r="VVW11"/>
      <c r="VVX11"/>
      <c r="VVY11"/>
      <c r="VVZ11"/>
      <c r="VWA11"/>
      <c r="VWB11"/>
      <c r="VWC11"/>
      <c r="VWD11"/>
      <c r="VWE11"/>
      <c r="VWF11"/>
      <c r="VWG11"/>
      <c r="VWH11"/>
      <c r="VWI11"/>
      <c r="VWJ11"/>
      <c r="VWK11"/>
      <c r="VWL11"/>
      <c r="VWM11"/>
      <c r="VWN11"/>
      <c r="VWO11"/>
      <c r="VWP11"/>
      <c r="VWQ11"/>
      <c r="VWR11"/>
      <c r="VWS11"/>
      <c r="VWT11"/>
      <c r="VWU11"/>
      <c r="VWV11"/>
      <c r="VWW11"/>
      <c r="VWX11"/>
      <c r="VWY11"/>
      <c r="VWZ11"/>
      <c r="VXA11"/>
      <c r="VXB11"/>
      <c r="VXC11"/>
      <c r="VXD11"/>
      <c r="VXE11"/>
      <c r="VXF11"/>
      <c r="VXG11"/>
      <c r="VXH11"/>
      <c r="VXI11"/>
      <c r="VXJ11"/>
      <c r="VXK11"/>
      <c r="VXL11"/>
      <c r="VXM11"/>
      <c r="VXN11"/>
      <c r="VXO11"/>
      <c r="VXP11"/>
      <c r="VXQ11"/>
      <c r="VXR11"/>
      <c r="VXS11"/>
      <c r="VXT11"/>
      <c r="VXU11"/>
      <c r="VXV11"/>
      <c r="VXW11"/>
      <c r="VXX11"/>
      <c r="VXY11"/>
      <c r="VXZ11"/>
      <c r="VYA11"/>
      <c r="VYB11"/>
      <c r="VYC11"/>
      <c r="VYD11"/>
      <c r="VYE11"/>
      <c r="VYF11"/>
      <c r="VYG11"/>
      <c r="VYH11"/>
      <c r="VYI11"/>
      <c r="VYJ11"/>
      <c r="VYK11"/>
      <c r="VYL11"/>
      <c r="VYM11"/>
      <c r="VYN11"/>
      <c r="VYO11"/>
      <c r="VYP11"/>
      <c r="VYQ11"/>
      <c r="VYR11"/>
      <c r="VYS11"/>
      <c r="VYT11"/>
      <c r="VYU11"/>
      <c r="VYV11"/>
      <c r="VYW11"/>
      <c r="VYX11"/>
      <c r="VYY11"/>
      <c r="VYZ11"/>
      <c r="VZA11"/>
      <c r="VZB11"/>
      <c r="VZC11"/>
      <c r="VZD11"/>
      <c r="VZE11"/>
      <c r="VZF11"/>
      <c r="VZG11"/>
      <c r="VZH11"/>
      <c r="VZI11"/>
      <c r="VZJ11"/>
      <c r="VZK11"/>
      <c r="VZL11"/>
      <c r="VZM11"/>
      <c r="VZN11"/>
      <c r="VZO11"/>
      <c r="VZP11"/>
      <c r="VZQ11"/>
      <c r="VZR11"/>
      <c r="VZS11"/>
      <c r="VZT11"/>
      <c r="VZU11"/>
      <c r="VZV11"/>
      <c r="VZW11"/>
      <c r="VZX11"/>
      <c r="VZY11"/>
      <c r="VZZ11"/>
      <c r="WAA11"/>
      <c r="WAB11"/>
      <c r="WAC11"/>
      <c r="WAD11"/>
      <c r="WAE11"/>
      <c r="WAF11"/>
      <c r="WAG11"/>
      <c r="WAH11"/>
      <c r="WAI11"/>
      <c r="WAJ11"/>
      <c r="WAK11"/>
      <c r="WAL11"/>
      <c r="WAM11"/>
      <c r="WAN11"/>
      <c r="WAO11"/>
      <c r="WAP11"/>
      <c r="WAQ11"/>
      <c r="WAR11"/>
      <c r="WAS11"/>
      <c r="WAT11"/>
      <c r="WAU11"/>
      <c r="WAV11"/>
      <c r="WAW11"/>
      <c r="WAX11"/>
      <c r="WAY11"/>
      <c r="WAZ11"/>
      <c r="WBA11"/>
      <c r="WBB11"/>
      <c r="WBC11"/>
      <c r="WBD11"/>
      <c r="WBE11"/>
      <c r="WBF11"/>
      <c r="WBG11"/>
      <c r="WBH11"/>
      <c r="WBI11"/>
      <c r="WBJ11"/>
      <c r="WBK11"/>
      <c r="WBL11"/>
      <c r="WBM11"/>
      <c r="WBN11"/>
      <c r="WBO11"/>
      <c r="WBP11"/>
      <c r="WBQ11"/>
      <c r="WBR11"/>
      <c r="WBS11"/>
      <c r="WBT11"/>
      <c r="WBU11"/>
      <c r="WBV11"/>
      <c r="WBW11"/>
      <c r="WBX11"/>
      <c r="WBY11"/>
      <c r="WBZ11"/>
      <c r="WCA11"/>
      <c r="WCB11"/>
      <c r="WCC11"/>
      <c r="WCD11"/>
      <c r="WCE11"/>
      <c r="WCF11"/>
      <c r="WCG11"/>
      <c r="WCH11"/>
      <c r="WCI11"/>
      <c r="WCJ11"/>
      <c r="WCK11"/>
      <c r="WCL11"/>
      <c r="WCM11"/>
      <c r="WCN11"/>
      <c r="WCO11"/>
      <c r="WCP11"/>
      <c r="WCQ11"/>
      <c r="WCR11"/>
      <c r="WCS11"/>
      <c r="WCT11"/>
      <c r="WCU11"/>
      <c r="WCV11"/>
      <c r="WCW11"/>
      <c r="WCX11"/>
      <c r="WCY11"/>
      <c r="WCZ11"/>
      <c r="WDA11"/>
      <c r="WDB11"/>
      <c r="WDC11"/>
      <c r="WDD11"/>
      <c r="WDE11"/>
      <c r="WDF11"/>
      <c r="WDG11"/>
      <c r="WDH11"/>
      <c r="WDI11"/>
      <c r="WDJ11"/>
      <c r="WDK11"/>
      <c r="WDL11"/>
      <c r="WDM11"/>
      <c r="WDN11"/>
      <c r="WDO11"/>
      <c r="WDP11"/>
      <c r="WDQ11"/>
      <c r="WDR11"/>
      <c r="WDS11"/>
      <c r="WDT11"/>
      <c r="WDU11"/>
      <c r="WDV11"/>
      <c r="WDW11"/>
      <c r="WDX11"/>
      <c r="WDY11"/>
      <c r="WDZ11"/>
      <c r="WEA11"/>
      <c r="WEB11"/>
      <c r="WEC11"/>
      <c r="WED11"/>
      <c r="WEE11"/>
      <c r="WEF11"/>
      <c r="WEG11"/>
      <c r="WEH11"/>
      <c r="WEI11"/>
      <c r="WEJ11"/>
      <c r="WEK11"/>
      <c r="WEL11"/>
      <c r="WEM11"/>
      <c r="WEN11"/>
      <c r="WEO11"/>
      <c r="WEP11"/>
      <c r="WEQ11"/>
      <c r="WER11"/>
      <c r="WES11"/>
      <c r="WET11"/>
      <c r="WEU11"/>
      <c r="WEV11"/>
      <c r="WEW11"/>
      <c r="WEX11"/>
      <c r="WEY11"/>
      <c r="WEZ11"/>
      <c r="WFA11"/>
      <c r="WFB11"/>
      <c r="WFC11"/>
      <c r="WFD11"/>
      <c r="WFE11"/>
      <c r="WFF11"/>
      <c r="WFG11"/>
      <c r="WFH11"/>
      <c r="WFI11"/>
      <c r="WFJ11"/>
      <c r="WFK11"/>
      <c r="WFL11"/>
      <c r="WFM11"/>
      <c r="WFN11"/>
      <c r="WFO11"/>
      <c r="WFP11"/>
      <c r="WFQ11"/>
      <c r="WFR11"/>
      <c r="WFS11"/>
      <c r="WFT11"/>
      <c r="WFU11"/>
      <c r="WFV11"/>
      <c r="WFW11"/>
      <c r="WFX11"/>
      <c r="WFY11"/>
      <c r="WFZ11"/>
      <c r="WGA11"/>
      <c r="WGB11"/>
      <c r="WGC11"/>
      <c r="WGD11"/>
      <c r="WGE11"/>
      <c r="WGF11"/>
      <c r="WGG11"/>
      <c r="WGH11"/>
      <c r="WGI11"/>
      <c r="WGJ11"/>
      <c r="WGK11"/>
      <c r="WGL11"/>
      <c r="WGM11"/>
      <c r="WGN11"/>
      <c r="WGO11"/>
      <c r="WGP11"/>
      <c r="WGQ11"/>
      <c r="WGR11"/>
      <c r="WGS11"/>
      <c r="WGT11"/>
      <c r="WGU11"/>
      <c r="WGV11"/>
      <c r="WGW11"/>
      <c r="WGX11"/>
      <c r="WGY11"/>
      <c r="WGZ11"/>
      <c r="WHA11"/>
      <c r="WHB11"/>
      <c r="WHC11"/>
      <c r="WHD11"/>
      <c r="WHE11"/>
      <c r="WHF11"/>
      <c r="WHG11"/>
      <c r="WHH11"/>
      <c r="WHI11"/>
      <c r="WHJ11"/>
      <c r="WHK11"/>
      <c r="WHL11"/>
      <c r="WHM11"/>
      <c r="WHN11"/>
      <c r="WHO11"/>
      <c r="WHP11"/>
      <c r="WHQ11"/>
      <c r="WHR11"/>
      <c r="WHS11"/>
      <c r="WHT11"/>
      <c r="WHU11"/>
      <c r="WHV11"/>
      <c r="WHW11"/>
      <c r="WHX11"/>
      <c r="WHY11"/>
      <c r="WHZ11"/>
      <c r="WIA11"/>
      <c r="WIB11"/>
      <c r="WIC11"/>
      <c r="WID11"/>
      <c r="WIE11"/>
      <c r="WIF11"/>
      <c r="WIG11"/>
      <c r="WIH11"/>
      <c r="WII11"/>
      <c r="WIJ11"/>
      <c r="WIK11"/>
      <c r="WIL11"/>
      <c r="WIM11"/>
      <c r="WIN11"/>
      <c r="WIO11"/>
      <c r="WIP11"/>
      <c r="WIQ11"/>
      <c r="WIR11"/>
      <c r="WIS11"/>
      <c r="WIT11"/>
      <c r="WIU11"/>
      <c r="WIV11"/>
      <c r="WIW11"/>
      <c r="WIX11"/>
      <c r="WIY11"/>
      <c r="WIZ11"/>
      <c r="WJA11"/>
      <c r="WJB11"/>
      <c r="WJC11"/>
      <c r="WJD11"/>
      <c r="WJE11"/>
      <c r="WJF11"/>
      <c r="WJG11"/>
      <c r="WJH11"/>
      <c r="WJI11"/>
      <c r="WJJ11"/>
      <c r="WJK11"/>
      <c r="WJL11"/>
      <c r="WJM11"/>
      <c r="WJN11"/>
      <c r="WJO11"/>
      <c r="WJP11"/>
      <c r="WJQ11"/>
      <c r="WJR11"/>
      <c r="WJS11"/>
      <c r="WJT11"/>
      <c r="WJU11"/>
      <c r="WJV11"/>
      <c r="WJW11"/>
      <c r="WJX11"/>
      <c r="WJY11"/>
      <c r="WJZ11"/>
      <c r="WKA11"/>
      <c r="WKB11"/>
      <c r="WKC11"/>
      <c r="WKD11"/>
      <c r="WKE11"/>
      <c r="WKF11"/>
      <c r="WKG11"/>
      <c r="WKH11"/>
      <c r="WKI11"/>
      <c r="WKJ11"/>
      <c r="WKK11"/>
      <c r="WKL11"/>
      <c r="WKM11"/>
      <c r="WKN11"/>
      <c r="WKO11"/>
      <c r="WKP11"/>
      <c r="WKQ11"/>
      <c r="WKR11"/>
      <c r="WKS11"/>
      <c r="WKT11"/>
      <c r="WKU11"/>
      <c r="WKV11"/>
      <c r="WKW11"/>
      <c r="WKX11"/>
      <c r="WKY11"/>
      <c r="WKZ11"/>
      <c r="WLA11"/>
      <c r="WLB11"/>
      <c r="WLC11"/>
      <c r="WLD11"/>
      <c r="WLE11"/>
      <c r="WLF11"/>
      <c r="WLG11"/>
      <c r="WLH11"/>
      <c r="WLI11"/>
      <c r="WLJ11"/>
      <c r="WLK11"/>
      <c r="WLL11"/>
      <c r="WLM11"/>
      <c r="WLN11"/>
      <c r="WLO11"/>
      <c r="WLP11"/>
      <c r="WLQ11"/>
      <c r="WLR11"/>
      <c r="WLS11"/>
      <c r="WLT11"/>
      <c r="WLU11"/>
      <c r="WLV11"/>
      <c r="WLW11"/>
      <c r="WLX11"/>
      <c r="WLY11"/>
      <c r="WLZ11"/>
      <c r="WMA11"/>
      <c r="WMB11"/>
      <c r="WMC11"/>
      <c r="WMD11"/>
      <c r="WME11"/>
      <c r="WMF11"/>
      <c r="WMG11"/>
      <c r="WMH11"/>
      <c r="WMI11"/>
      <c r="WMJ11"/>
      <c r="WMK11"/>
      <c r="WML11"/>
      <c r="WMM11"/>
      <c r="WMN11"/>
      <c r="WMO11"/>
      <c r="WMP11"/>
      <c r="WMQ11"/>
      <c r="WMR11"/>
      <c r="WMS11"/>
      <c r="WMT11"/>
      <c r="WMU11"/>
      <c r="WMV11"/>
      <c r="WMW11"/>
      <c r="WMX11"/>
      <c r="WMY11"/>
      <c r="WMZ11"/>
      <c r="WNA11"/>
      <c r="WNB11"/>
      <c r="WNC11"/>
      <c r="WND11"/>
      <c r="WNE11"/>
      <c r="WNF11"/>
      <c r="WNG11"/>
      <c r="WNH11"/>
      <c r="WNI11"/>
      <c r="WNJ11"/>
      <c r="WNK11"/>
      <c r="WNL11"/>
      <c r="WNM11"/>
      <c r="WNN11"/>
      <c r="WNO11"/>
      <c r="WNP11"/>
      <c r="WNQ11"/>
      <c r="WNR11"/>
      <c r="WNS11"/>
      <c r="WNT11"/>
      <c r="WNU11"/>
      <c r="WNV11"/>
      <c r="WNW11"/>
      <c r="WNX11"/>
      <c r="WNY11"/>
      <c r="WNZ11"/>
      <c r="WOA11"/>
      <c r="WOB11"/>
      <c r="WOC11"/>
      <c r="WOD11"/>
      <c r="WOE11"/>
      <c r="WOF11"/>
      <c r="WOG11"/>
      <c r="WOH11"/>
      <c r="WOI11"/>
      <c r="WOJ11"/>
      <c r="WOK11"/>
      <c r="WOL11"/>
      <c r="WOM11"/>
      <c r="WON11"/>
      <c r="WOO11"/>
      <c r="WOP11"/>
      <c r="WOQ11"/>
      <c r="WOR11"/>
      <c r="WOS11"/>
      <c r="WOT11"/>
      <c r="WOU11"/>
      <c r="WOV11"/>
      <c r="WOW11"/>
      <c r="WOX11"/>
      <c r="WOY11"/>
      <c r="WOZ11"/>
      <c r="WPA11"/>
      <c r="WPB11"/>
      <c r="WPC11"/>
      <c r="WPD11"/>
      <c r="WPE11"/>
      <c r="WPF11"/>
      <c r="WPG11"/>
      <c r="WPH11"/>
      <c r="WPI11"/>
      <c r="WPJ11"/>
      <c r="WPK11"/>
      <c r="WPL11"/>
      <c r="WPM11"/>
      <c r="WPN11"/>
      <c r="WPO11"/>
      <c r="WPP11"/>
      <c r="WPQ11"/>
      <c r="WPR11"/>
      <c r="WPS11"/>
      <c r="WPT11"/>
      <c r="WPU11"/>
      <c r="WPV11"/>
      <c r="WPW11"/>
      <c r="WPX11"/>
      <c r="WPY11"/>
      <c r="WPZ11"/>
      <c r="WQA11"/>
      <c r="WQB11"/>
      <c r="WQC11"/>
      <c r="WQD11"/>
      <c r="WQE11"/>
      <c r="WQF11"/>
      <c r="WQG11"/>
      <c r="WQH11"/>
      <c r="WQI11"/>
      <c r="WQJ11"/>
      <c r="WQK11"/>
      <c r="WQL11"/>
      <c r="WQM11"/>
      <c r="WQN11"/>
      <c r="WQO11"/>
      <c r="WQP11"/>
      <c r="WQQ11"/>
      <c r="WQR11"/>
      <c r="WQS11"/>
      <c r="WQT11"/>
      <c r="WQU11"/>
      <c r="WQV11"/>
      <c r="WQW11"/>
      <c r="WQX11"/>
      <c r="WQY11"/>
      <c r="WQZ11"/>
      <c r="WRA11"/>
      <c r="WRB11"/>
      <c r="WRC11"/>
      <c r="WRD11"/>
      <c r="WRE11"/>
      <c r="WRF11"/>
      <c r="WRG11"/>
      <c r="WRH11"/>
      <c r="WRI11"/>
      <c r="WRJ11"/>
      <c r="WRK11"/>
      <c r="WRL11"/>
      <c r="WRM11"/>
      <c r="WRN11"/>
      <c r="WRO11"/>
      <c r="WRP11"/>
      <c r="WRQ11"/>
      <c r="WRR11"/>
      <c r="WRS11"/>
      <c r="WRT11"/>
      <c r="WRU11"/>
      <c r="WRV11"/>
      <c r="WRW11"/>
      <c r="WRX11"/>
      <c r="WRY11"/>
      <c r="WRZ11"/>
      <c r="WSA11"/>
      <c r="WSB11"/>
      <c r="WSC11"/>
      <c r="WSD11"/>
      <c r="WSE11"/>
      <c r="WSF11"/>
      <c r="WSG11"/>
      <c r="WSH11"/>
      <c r="WSI11"/>
      <c r="WSJ11"/>
      <c r="WSK11"/>
      <c r="WSL11"/>
      <c r="WSM11"/>
      <c r="WSN11"/>
      <c r="WSO11"/>
      <c r="WSP11"/>
      <c r="WSQ11"/>
      <c r="WSR11"/>
      <c r="WSS11"/>
      <c r="WST11"/>
      <c r="WSU11"/>
      <c r="WSV11"/>
      <c r="WSW11"/>
      <c r="WSX11"/>
      <c r="WSY11"/>
      <c r="WSZ11"/>
      <c r="WTA11"/>
      <c r="WTB11"/>
      <c r="WTC11"/>
      <c r="WTD11"/>
      <c r="WTE11"/>
      <c r="WTF11"/>
      <c r="WTG11"/>
      <c r="WTH11"/>
      <c r="WTI11"/>
      <c r="WTJ11"/>
      <c r="WTK11"/>
      <c r="WTL11"/>
      <c r="WTM11"/>
      <c r="WTN11"/>
      <c r="WTO11"/>
      <c r="WTP11"/>
      <c r="WTQ11"/>
      <c r="WTR11"/>
      <c r="WTS11"/>
      <c r="WTT11"/>
      <c r="WTU11"/>
      <c r="WTV11"/>
      <c r="WTW11"/>
      <c r="WTX11"/>
      <c r="WTY11"/>
      <c r="WTZ11"/>
      <c r="WUA11"/>
      <c r="WUB11"/>
      <c r="WUC11"/>
      <c r="WUD11"/>
      <c r="WUE11"/>
      <c r="WUF11"/>
      <c r="WUG11"/>
      <c r="WUH11"/>
      <c r="WUI11"/>
      <c r="WUJ11"/>
      <c r="WUK11"/>
      <c r="WUL11"/>
      <c r="WUM11"/>
      <c r="WUN11"/>
      <c r="WUO11"/>
      <c r="WUP11"/>
      <c r="WUQ11"/>
      <c r="WUR11"/>
      <c r="WUS11"/>
      <c r="WUT11"/>
      <c r="WUU11"/>
      <c r="WUV11"/>
      <c r="WUW11"/>
      <c r="WUX11"/>
      <c r="WUY11"/>
      <c r="WUZ11"/>
      <c r="WVA11"/>
      <c r="WVB11"/>
      <c r="WVC11"/>
      <c r="WVD11"/>
      <c r="WVE11"/>
      <c r="WVF11"/>
      <c r="WVG11"/>
      <c r="WVH11"/>
      <c r="WVI11"/>
      <c r="WVJ11"/>
      <c r="WVK11"/>
      <c r="WVL11"/>
      <c r="WVM11"/>
      <c r="WVN11"/>
      <c r="WVO11"/>
      <c r="WVP11"/>
      <c r="WVQ11"/>
      <c r="WVR11"/>
      <c r="WVS11"/>
      <c r="WVT11"/>
      <c r="WVU11"/>
      <c r="WVV11"/>
      <c r="WVW11"/>
      <c r="WVX11"/>
      <c r="WVY11"/>
      <c r="WVZ11"/>
      <c r="WWA11"/>
      <c r="WWB11"/>
      <c r="WWC11"/>
      <c r="WWD11"/>
      <c r="WWE11"/>
      <c r="WWF11"/>
      <c r="WWG11"/>
      <c r="WWH11"/>
      <c r="WWI11"/>
      <c r="WWJ11"/>
      <c r="WWK11"/>
      <c r="WWL11"/>
      <c r="WWM11"/>
      <c r="WWN11"/>
      <c r="WWO11"/>
      <c r="WWP11"/>
      <c r="WWQ11"/>
      <c r="WWR11"/>
      <c r="WWS11"/>
      <c r="WWT11"/>
      <c r="WWU11"/>
      <c r="WWV11"/>
      <c r="WWW11"/>
      <c r="WWX11"/>
      <c r="WWY11"/>
      <c r="WWZ11"/>
      <c r="WXA11"/>
      <c r="WXB11"/>
      <c r="WXC11"/>
      <c r="WXD11"/>
      <c r="WXE11"/>
      <c r="WXF11"/>
      <c r="WXG11"/>
      <c r="WXH11"/>
      <c r="WXI11"/>
      <c r="WXJ11"/>
      <c r="WXK11"/>
      <c r="WXL11"/>
      <c r="WXM11"/>
      <c r="WXN11"/>
      <c r="WXO11"/>
      <c r="WXP11"/>
      <c r="WXQ11"/>
      <c r="WXR11"/>
      <c r="WXS11"/>
      <c r="WXT11"/>
      <c r="WXU11"/>
      <c r="WXV11"/>
      <c r="WXW11"/>
      <c r="WXX11"/>
      <c r="WXY11"/>
      <c r="WXZ11"/>
      <c r="WYA11"/>
      <c r="WYB11"/>
      <c r="WYC11"/>
      <c r="WYD11"/>
      <c r="WYE11"/>
      <c r="WYF11"/>
      <c r="WYG11"/>
      <c r="WYH11"/>
      <c r="WYI11"/>
      <c r="WYJ11"/>
      <c r="WYK11"/>
      <c r="WYL11"/>
      <c r="WYM11"/>
      <c r="WYN11"/>
      <c r="WYO11"/>
      <c r="WYP11"/>
      <c r="WYQ11"/>
      <c r="WYR11"/>
      <c r="WYS11"/>
      <c r="WYT11"/>
      <c r="WYU11"/>
      <c r="WYV11"/>
      <c r="WYW11"/>
      <c r="WYX11"/>
      <c r="WYY11"/>
      <c r="WYZ11"/>
      <c r="WZA11"/>
      <c r="WZB11"/>
      <c r="WZC11"/>
      <c r="WZD11"/>
      <c r="WZE11"/>
      <c r="WZF11"/>
      <c r="WZG11"/>
      <c r="WZH11"/>
      <c r="WZI11"/>
      <c r="WZJ11"/>
      <c r="WZK11"/>
      <c r="WZL11"/>
      <c r="WZM11"/>
      <c r="WZN11"/>
      <c r="WZO11"/>
      <c r="WZP11"/>
      <c r="WZQ11"/>
      <c r="WZR11"/>
      <c r="WZS11"/>
      <c r="WZT11"/>
      <c r="WZU11"/>
      <c r="WZV11"/>
      <c r="WZW11"/>
      <c r="WZX11"/>
      <c r="WZY11"/>
      <c r="WZZ11"/>
      <c r="XAA11"/>
      <c r="XAB11"/>
      <c r="XAC11"/>
      <c r="XAD11"/>
      <c r="XAE11"/>
      <c r="XAF11"/>
      <c r="XAG11"/>
      <c r="XAH11"/>
      <c r="XAI11"/>
      <c r="XAJ11"/>
      <c r="XAK11"/>
      <c r="XAL11"/>
      <c r="XAM11"/>
      <c r="XAN11"/>
      <c r="XAO11"/>
      <c r="XAP11"/>
      <c r="XAQ11"/>
      <c r="XAR11"/>
      <c r="XAS11"/>
      <c r="XAT11"/>
      <c r="XAU11"/>
      <c r="XAV11"/>
      <c r="XAW11"/>
      <c r="XAX11"/>
      <c r="XAY11"/>
      <c r="XAZ11"/>
      <c r="XBA11"/>
      <c r="XBB11"/>
      <c r="XBC11"/>
      <c r="XBD11"/>
      <c r="XBE11"/>
      <c r="XBF11"/>
      <c r="XBG11"/>
      <c r="XBH11"/>
      <c r="XBI11"/>
      <c r="XBJ11"/>
      <c r="XBK11"/>
      <c r="XBL11"/>
      <c r="XBM11"/>
      <c r="XBN11"/>
      <c r="XBO11"/>
      <c r="XBP11"/>
      <c r="XBQ11"/>
      <c r="XBR11"/>
      <c r="XBS11"/>
      <c r="XBT11"/>
      <c r="XBU11"/>
      <c r="XBV11"/>
      <c r="XBW11"/>
      <c r="XBX11"/>
      <c r="XBY11"/>
      <c r="XBZ11"/>
      <c r="XCA11"/>
      <c r="XCB11"/>
      <c r="XCC11"/>
      <c r="XCD11"/>
      <c r="XCE11"/>
      <c r="XCF11"/>
      <c r="XCG11"/>
      <c r="XCH11"/>
      <c r="XCI11"/>
      <c r="XCJ11"/>
      <c r="XCK11"/>
      <c r="XCL11"/>
      <c r="XCM11"/>
      <c r="XCN11"/>
      <c r="XCO11"/>
      <c r="XCP11"/>
      <c r="XCQ11"/>
      <c r="XCR11"/>
      <c r="XCS11"/>
      <c r="XCT11"/>
      <c r="XCU11"/>
      <c r="XCV11"/>
      <c r="XCW11"/>
      <c r="XCX11"/>
      <c r="XCY11"/>
      <c r="XCZ11"/>
      <c r="XDA11"/>
      <c r="XDB11"/>
      <c r="XDC11"/>
      <c r="XDD11"/>
      <c r="XDE11"/>
      <c r="XDF11"/>
      <c r="XDG11"/>
      <c r="XDH11"/>
      <c r="XDI11"/>
      <c r="XDJ11"/>
      <c r="XDK11"/>
      <c r="XDL11"/>
      <c r="XDM11"/>
      <c r="XDN11"/>
      <c r="XDO11"/>
      <c r="XDP11"/>
      <c r="XDQ11"/>
      <c r="XDR11"/>
      <c r="XDS11"/>
      <c r="XDT11"/>
      <c r="XDU11"/>
      <c r="XDV11"/>
      <c r="XDW11"/>
      <c r="XDX11"/>
      <c r="XDY11"/>
      <c r="XDZ11"/>
      <c r="XEA11"/>
      <c r="XEB11"/>
      <c r="XEC11"/>
      <c r="XED11"/>
      <c r="XEE11"/>
      <c r="XEF11"/>
      <c r="XEG11"/>
      <c r="XEH11"/>
      <c r="XEI11"/>
      <c r="XEJ11"/>
      <c r="XEK11"/>
      <c r="XEL11"/>
      <c r="XEM11"/>
      <c r="XEN11"/>
      <c r="XEO11"/>
      <c r="XEP11"/>
      <c r="XEQ11"/>
      <c r="XER11"/>
      <c r="XES11"/>
      <c r="XET11"/>
      <c r="XEU11"/>
      <c r="XEV11"/>
      <c r="XEW11"/>
      <c r="XEX11"/>
    </row>
    <row r="12" spans="1:16378" x14ac:dyDescent="0.25">
      <c r="A12" s="80">
        <v>2018</v>
      </c>
      <c r="B12" s="80" t="s">
        <v>1525</v>
      </c>
      <c r="C12" s="113">
        <f>VLOOKUP(B12,Unités!$K$3:$AA$329,17,FALSE)</f>
        <v>53114</v>
      </c>
      <c r="D12" s="88" t="s">
        <v>162</v>
      </c>
      <c r="E12" s="203">
        <f>IFERROR(SUMPRODUCT(('Entrants-détails'!$C$3:$C$1048576=A12)*('Entrants-détails'!$D$3:$D$1048576=B12)*('Entrants-détails'!$H$3:$H$1048576=D12)*('Entrants-détails'!$I$3:$I$1048576=FALSE)*'Entrants-détails'!$F$3:$F$1048576*'Entrants-détails'!$G$3:$G$1048576)/SUMPRODUCT(('Entrants-détails'!$C$3:$C$1048576=A12)*('Entrants-détails'!$D$3:$D$1048576=B12)*('Entrants-détails'!$H$3:$H$1048576=D12)*('Entrants-détails'!$I$3:$I$1048576=FALSE)*'Entrants-détails'!$F$3:$F$1048576),"Vide")</f>
        <v>0</v>
      </c>
      <c r="F12" s="80" t="s">
        <v>1966</v>
      </c>
      <c r="G12" s="147">
        <f>SUMIFS('Entrants-détails'!$F$3:$F$1048576,'Entrants-détails'!$H$3:$H$1048576,D12,'Entrants-détails'!$C$3:$C$1048576,A12,'Entrants-détails'!$D$3:$D$1048576,B12)</f>
        <v>792</v>
      </c>
      <c r="H12" s="80" t="s">
        <v>1937</v>
      </c>
    </row>
    <row r="13" spans="1:16378" x14ac:dyDescent="0.25">
      <c r="A13" s="80">
        <v>2018</v>
      </c>
      <c r="B13" s="80" t="s">
        <v>1525</v>
      </c>
      <c r="C13" s="113">
        <f>VLOOKUP(B13,Unités!$K$3:$AA$329,17,FALSE)</f>
        <v>53114</v>
      </c>
      <c r="D13" s="88" t="s">
        <v>164</v>
      </c>
      <c r="E13" s="203">
        <f>IFERROR(SUMPRODUCT(('Entrants-détails'!$C$3:$C$1048576=A13)*('Entrants-détails'!$D$3:$D$1048576=B13)*('Entrants-détails'!$H$3:$H$1048576=D13)*('Entrants-détails'!$I$3:$I$1048576=FALSE)*'Entrants-détails'!$F$3:$F$1048576*'Entrants-détails'!$G$3:$G$1048576)/SUMPRODUCT(('Entrants-détails'!$C$3:$C$1048576=A13)*('Entrants-détails'!$D$3:$D$1048576=B13)*('Entrants-détails'!$H$3:$H$1048576=D13)*('Entrants-détails'!$I$3:$I$1048576=FALSE)*'Entrants-détails'!$F$3:$F$1048576),"Vide")</f>
        <v>0</v>
      </c>
      <c r="F13" s="80" t="s">
        <v>1966</v>
      </c>
      <c r="G13" s="147">
        <f>SUMIFS('Entrants-détails'!$F$3:$F$1048576,'Entrants-détails'!$H$3:$H$1048576,D13,'Entrants-détails'!$C$3:$C$1048576,A13,'Entrants-détails'!$D$3:$D$1048576,B13)</f>
        <v>3432</v>
      </c>
      <c r="H13" s="80" t="s">
        <v>1937</v>
      </c>
    </row>
    <row r="14" spans="1:16378" x14ac:dyDescent="0.25">
      <c r="A14" s="80">
        <v>2018</v>
      </c>
      <c r="B14" s="80" t="s">
        <v>1525</v>
      </c>
      <c r="C14" s="113">
        <f>VLOOKUP(B14,Unités!$K$3:$AA$329,17,FALSE)</f>
        <v>53114</v>
      </c>
      <c r="D14" s="88" t="s">
        <v>185</v>
      </c>
      <c r="E14" s="203">
        <f>IFERROR(SUMPRODUCT(('Entrants-détails'!$C$3:$C$1048576=A14)*('Entrants-détails'!$D$3:$D$1048576=B14)*('Entrants-détails'!$H$3:$H$1048576=D14)*('Entrants-détails'!$I$3:$I$1048576=FALSE)*'Entrants-détails'!$F$3:$F$1048576*'Entrants-détails'!$G$3:$G$1048576)/SUMPRODUCT(('Entrants-détails'!$C$3:$C$1048576=A14)*('Entrants-détails'!$D$3:$D$1048576=B14)*('Entrants-détails'!$H$3:$H$1048576=D14)*('Entrants-détails'!$I$3:$I$1048576=FALSE)*'Entrants-détails'!$F$3:$F$1048576),"Vide")</f>
        <v>22</v>
      </c>
      <c r="F14" s="80" t="s">
        <v>1966</v>
      </c>
      <c r="G14" s="147">
        <f>SUMIFS('Entrants-détails'!$F$3:$F$1048576,'Entrants-détails'!$H$3:$H$1048576,D14,'Entrants-détails'!$C$3:$C$1048576,A14,'Entrants-détails'!$D$3:$D$1048576,B14)</f>
        <v>1139</v>
      </c>
      <c r="H14" s="80" t="s">
        <v>1937</v>
      </c>
    </row>
    <row r="15" spans="1:16378" x14ac:dyDescent="0.25">
      <c r="A15" s="80">
        <v>2018</v>
      </c>
      <c r="B15" s="80" t="s">
        <v>1525</v>
      </c>
      <c r="C15" s="113">
        <f>VLOOKUP(B15,Unités!$K$3:$AA$329,17,FALSE)</f>
        <v>53114</v>
      </c>
      <c r="D15" s="88" t="s">
        <v>163</v>
      </c>
      <c r="E15" s="203">
        <f>IFERROR(SUMPRODUCT(('Entrants-détails'!$C$3:$C$1048576=A15)*('Entrants-détails'!$D$3:$D$1048576=B15)*('Entrants-détails'!$H$3:$H$1048576=D15)*('Entrants-détails'!$I$3:$I$1048576=FALSE)*'Entrants-détails'!$F$3:$F$1048576*'Entrants-détails'!$G$3:$G$1048576)/SUMPRODUCT(('Entrants-détails'!$C$3:$C$1048576=A15)*('Entrants-détails'!$D$3:$D$1048576=B15)*('Entrants-détails'!$H$3:$H$1048576=D15)*('Entrants-détails'!$I$3:$I$1048576=FALSE)*'Entrants-détails'!$F$3:$F$1048576),"Vide")</f>
        <v>198.05723720418271</v>
      </c>
      <c r="F15" s="80" t="s">
        <v>1966</v>
      </c>
      <c r="G15" s="147">
        <f>SUMIFS('Entrants-détails'!$F$3:$F$1048576,'Entrants-détails'!$H$3:$H$1048576,D15,'Entrants-détails'!$C$3:$C$1048576,A15,'Entrants-détails'!$D$3:$D$1048576,B15)</f>
        <v>1817</v>
      </c>
      <c r="H15" s="80" t="s">
        <v>1937</v>
      </c>
    </row>
    <row r="16" spans="1:16378" x14ac:dyDescent="0.25">
      <c r="A16" s="80">
        <v>2018</v>
      </c>
      <c r="B16" s="80" t="s">
        <v>1525</v>
      </c>
      <c r="C16" s="113">
        <f>VLOOKUP(B16,Unités!$K$3:$AA$329,17,FALSE)</f>
        <v>53114</v>
      </c>
      <c r="D16" s="88" t="s">
        <v>152</v>
      </c>
      <c r="E16" s="203">
        <f>IFERROR(SUMPRODUCT(('Entrants-détails'!$C$3:$C$1048576=A16)*('Entrants-détails'!$D$3:$D$1048576=B16)*('Entrants-détails'!$H$3:$H$1048576=D16)*('Entrants-détails'!$I$3:$I$1048576=FALSE)*'Entrants-détails'!$F$3:$F$1048576*'Entrants-détails'!$G$3:$G$1048576)/SUMPRODUCT(('Entrants-détails'!$C$3:$C$1048576=A16)*('Entrants-détails'!$D$3:$D$1048576=B16)*('Entrants-détails'!$H$3:$H$1048576=D16)*('Entrants-détails'!$I$3:$I$1048576=FALSE)*'Entrants-détails'!$F$3:$F$1048576),"Vide")</f>
        <v>10</v>
      </c>
      <c r="F16" s="80" t="s">
        <v>1966</v>
      </c>
      <c r="G16" s="147">
        <f>SUMIFS('Entrants-détails'!$F$3:$F$1048576,'Entrants-détails'!$H$3:$H$1048576,D16,'Entrants-détails'!$C$3:$C$1048576,A16,'Entrants-détails'!$D$3:$D$1048576,B16)</f>
        <v>2905</v>
      </c>
      <c r="H16" s="80" t="s">
        <v>1937</v>
      </c>
    </row>
    <row r="17" spans="1:8" x14ac:dyDescent="0.25">
      <c r="A17" s="80">
        <v>2018</v>
      </c>
      <c r="B17" s="80" t="s">
        <v>1528</v>
      </c>
      <c r="C17" s="113">
        <f>VLOOKUP(B17,Unités!$K$3:$AA$329,17,FALSE)</f>
        <v>57479</v>
      </c>
      <c r="D17" s="88" t="s">
        <v>185</v>
      </c>
      <c r="E17" s="203" t="str">
        <f>IFERROR(SUMPRODUCT(('Entrants-détails'!$C$3:$C$1048576=A17)*('Entrants-détails'!$D$3:$D$1048576=B17)*('Entrants-détails'!$H$3:$H$1048576=D17)*('Entrants-détails'!$I$3:$I$1048576=FALSE)*'Entrants-détails'!$F$3:$F$1048576*'Entrants-détails'!$G$3:$G$1048576)/SUMPRODUCT(('Entrants-détails'!$C$3:$C$1048576=A17)*('Entrants-détails'!$D$3:$D$1048576=B17)*('Entrants-détails'!$H$3:$H$1048576=D17)*('Entrants-détails'!$I$3:$I$1048576=FALSE)*'Entrants-détails'!$F$3:$F$1048576),"Vide")</f>
        <v>Vide</v>
      </c>
      <c r="F17" s="80" t="s">
        <v>1966</v>
      </c>
      <c r="G17" s="147">
        <f>SUMIFS('Entrants-détails'!$F$3:$F$1048576,'Entrants-détails'!$H$3:$H$1048576,D17,'Entrants-détails'!$C$3:$C$1048576,A17,'Entrants-détails'!$D$3:$D$1048576,B17)</f>
        <v>2982</v>
      </c>
      <c r="H17" s="80" t="s">
        <v>1937</v>
      </c>
    </row>
    <row r="18" spans="1:8" x14ac:dyDescent="0.25">
      <c r="A18" s="80">
        <v>2018</v>
      </c>
      <c r="B18" s="80" t="s">
        <v>1528</v>
      </c>
      <c r="C18" s="113">
        <f>VLOOKUP(B18,Unités!$K$3:$AA$329,17,FALSE)</f>
        <v>57479</v>
      </c>
      <c r="D18" s="88" t="s">
        <v>181</v>
      </c>
      <c r="E18" s="203" t="str">
        <f>IFERROR(SUMPRODUCT(('Entrants-détails'!$C$3:$C$1048576=A18)*('Entrants-détails'!$D$3:$D$1048576=B18)*('Entrants-détails'!$H$3:$H$1048576=D18)*('Entrants-détails'!$I$3:$I$1048576=FALSE)*'Entrants-détails'!$F$3:$F$1048576*'Entrants-détails'!$G$3:$G$1048576)/SUMPRODUCT(('Entrants-détails'!$C$3:$C$1048576=A18)*('Entrants-détails'!$D$3:$D$1048576=B18)*('Entrants-détails'!$H$3:$H$1048576=D18)*('Entrants-détails'!$I$3:$I$1048576=FALSE)*'Entrants-détails'!$F$3:$F$1048576),"Vide")</f>
        <v>Vide</v>
      </c>
      <c r="F18" s="80" t="s">
        <v>1966</v>
      </c>
      <c r="G18" s="147">
        <f>SUMIFS('Entrants-détails'!$F$3:$F$1048576,'Entrants-détails'!$H$3:$H$1048576,D18,'Entrants-détails'!$C$3:$C$1048576,A18,'Entrants-détails'!$D$3:$D$1048576,B18)</f>
        <v>5870</v>
      </c>
      <c r="H18" s="80" t="s">
        <v>1937</v>
      </c>
    </row>
    <row r="19" spans="1:8" x14ac:dyDescent="0.25">
      <c r="A19" s="80">
        <v>2018</v>
      </c>
      <c r="B19" s="80" t="s">
        <v>1528</v>
      </c>
      <c r="C19" s="113">
        <f>VLOOKUP(B19,Unités!$K$3:$AA$329,17,FALSE)</f>
        <v>57479</v>
      </c>
      <c r="D19" s="88" t="s">
        <v>162</v>
      </c>
      <c r="E19" s="203" t="str">
        <f>IFERROR(SUMPRODUCT(('Entrants-détails'!$C$3:$C$1048576=A19)*('Entrants-détails'!$D$3:$D$1048576=B19)*('Entrants-détails'!$H$3:$H$1048576=D19)*('Entrants-détails'!$I$3:$I$1048576=FALSE)*'Entrants-détails'!$F$3:$F$1048576*'Entrants-détails'!$G$3:$G$1048576)/SUMPRODUCT(('Entrants-détails'!$C$3:$C$1048576=A19)*('Entrants-détails'!$D$3:$D$1048576=B19)*('Entrants-détails'!$H$3:$H$1048576=D19)*('Entrants-détails'!$I$3:$I$1048576=FALSE)*'Entrants-détails'!$F$3:$F$1048576),"Vide")</f>
        <v>Vide</v>
      </c>
      <c r="F19" s="80" t="s">
        <v>1966</v>
      </c>
      <c r="G19" s="147">
        <f>SUMIFS('Entrants-détails'!$F$3:$F$1048576,'Entrants-détails'!$H$3:$H$1048576,D19,'Entrants-détails'!$C$3:$C$1048576,A19,'Entrants-détails'!$D$3:$D$1048576,B19)</f>
        <v>367</v>
      </c>
      <c r="H19" s="80" t="s">
        <v>1937</v>
      </c>
    </row>
    <row r="20" spans="1:8" x14ac:dyDescent="0.25">
      <c r="A20" s="80">
        <v>2018</v>
      </c>
      <c r="B20" s="80" t="s">
        <v>1528</v>
      </c>
      <c r="C20" s="113">
        <f>VLOOKUP(B20,Unités!$K$3:$AA$329,17,FALSE)</f>
        <v>57479</v>
      </c>
      <c r="D20" s="88" t="s">
        <v>151</v>
      </c>
      <c r="E20" s="203" t="str">
        <f>IFERROR(SUMPRODUCT(('Entrants-détails'!$C$3:$C$1048576=A20)*('Entrants-détails'!$D$3:$D$1048576=B20)*('Entrants-détails'!$H$3:$H$1048576=D20)*('Entrants-détails'!$I$3:$I$1048576=FALSE)*'Entrants-détails'!$F$3:$F$1048576*'Entrants-détails'!$G$3:$G$1048576)/SUMPRODUCT(('Entrants-détails'!$C$3:$C$1048576=A20)*('Entrants-détails'!$D$3:$D$1048576=B20)*('Entrants-détails'!$H$3:$H$1048576=D20)*('Entrants-détails'!$I$3:$I$1048576=FALSE)*'Entrants-détails'!$F$3:$F$1048576),"Vide")</f>
        <v>Vide</v>
      </c>
      <c r="F20" s="80" t="s">
        <v>1966</v>
      </c>
      <c r="G20" s="147">
        <f>SUMIFS('Entrants-détails'!$F$3:$F$1048576,'Entrants-détails'!$H$3:$H$1048576,D20,'Entrants-détails'!$C$3:$C$1048576,A20,'Entrants-détails'!$D$3:$D$1048576,B20)</f>
        <v>649</v>
      </c>
      <c r="H20" s="80" t="s">
        <v>1937</v>
      </c>
    </row>
    <row r="21" spans="1:8" x14ac:dyDescent="0.25">
      <c r="A21" s="80">
        <v>2018</v>
      </c>
      <c r="B21" s="80" t="s">
        <v>1528</v>
      </c>
      <c r="C21" s="113">
        <f>VLOOKUP(B21,Unités!$K$3:$AA$329,17,FALSE)</f>
        <v>57479</v>
      </c>
      <c r="D21" s="88" t="s">
        <v>163</v>
      </c>
      <c r="E21" s="203" t="str">
        <f>IFERROR(SUMPRODUCT(('Entrants-détails'!$C$3:$C$1048576=A21)*('Entrants-détails'!$D$3:$D$1048576=B21)*('Entrants-détails'!$H$3:$H$1048576=D21)*('Entrants-détails'!$I$3:$I$1048576=FALSE)*'Entrants-détails'!$F$3:$F$1048576*'Entrants-détails'!$G$3:$G$1048576)/SUMPRODUCT(('Entrants-détails'!$C$3:$C$1048576=A21)*('Entrants-détails'!$D$3:$D$1048576=B21)*('Entrants-détails'!$H$3:$H$1048576=D21)*('Entrants-détails'!$I$3:$I$1048576=FALSE)*'Entrants-détails'!$F$3:$F$1048576),"Vide")</f>
        <v>Vide</v>
      </c>
      <c r="F21" s="80" t="s">
        <v>1966</v>
      </c>
      <c r="G21" s="147">
        <f>SUMIFS('Entrants-détails'!$F$3:$F$1048576,'Entrants-détails'!$H$3:$H$1048576,D21,'Entrants-détails'!$C$3:$C$1048576,A21,'Entrants-détails'!$D$3:$D$1048576,B21)</f>
        <v>640</v>
      </c>
      <c r="H21" s="80" t="s">
        <v>1937</v>
      </c>
    </row>
    <row r="22" spans="1:8" x14ac:dyDescent="0.25">
      <c r="A22" s="80">
        <v>2018</v>
      </c>
      <c r="B22" s="80" t="s">
        <v>1529</v>
      </c>
      <c r="C22" s="113">
        <f>VLOOKUP(B22,Unités!$K$3:$AA$329,17,FALSE)</f>
        <v>59826</v>
      </c>
      <c r="D22" s="88" t="s">
        <v>151</v>
      </c>
      <c r="E22" s="203" t="str">
        <f>IFERROR(SUMPRODUCT(('Entrants-détails'!$C$3:$C$1048576=A22)*('Entrants-détails'!$D$3:$D$1048576=B22)*('Entrants-détails'!$H$3:$H$1048576=D22)*('Entrants-détails'!$I$3:$I$1048576=FALSE)*'Entrants-détails'!$F$3:$F$1048576*'Entrants-détails'!$G$3:$G$1048576)/SUMPRODUCT(('Entrants-détails'!$C$3:$C$1048576=A22)*('Entrants-détails'!$D$3:$D$1048576=B22)*('Entrants-détails'!$H$3:$H$1048576=D22)*('Entrants-détails'!$I$3:$I$1048576=FALSE)*'Entrants-détails'!$F$3:$F$1048576),"Vide")</f>
        <v>Vide</v>
      </c>
      <c r="F22" s="80" t="s">
        <v>1966</v>
      </c>
      <c r="G22" s="147">
        <f>SUMIFS('Entrants-détails'!$F$3:$F$1048576,'Entrants-détails'!$H$3:$H$1048576,D22,'Entrants-détails'!$C$3:$C$1048576,A22,'Entrants-détails'!$D$3:$D$1048576,B22)</f>
        <v>803.12</v>
      </c>
      <c r="H22" s="80" t="s">
        <v>1937</v>
      </c>
    </row>
    <row r="23" spans="1:8" x14ac:dyDescent="0.25">
      <c r="A23" s="80">
        <v>2018</v>
      </c>
      <c r="B23" s="80" t="s">
        <v>1529</v>
      </c>
      <c r="C23" s="113">
        <f>VLOOKUP(B23,Unités!$K$3:$AA$329,17,FALSE)</f>
        <v>59826</v>
      </c>
      <c r="D23" s="88" t="s">
        <v>163</v>
      </c>
      <c r="E23" s="203" t="str">
        <f>IFERROR(SUMPRODUCT(('Entrants-détails'!$C$3:$C$1048576=A23)*('Entrants-détails'!$D$3:$D$1048576=B23)*('Entrants-détails'!$H$3:$H$1048576=D23)*('Entrants-détails'!$I$3:$I$1048576=FALSE)*'Entrants-détails'!$F$3:$F$1048576*'Entrants-détails'!$G$3:$G$1048576)/SUMPRODUCT(('Entrants-détails'!$C$3:$C$1048576=A23)*('Entrants-détails'!$D$3:$D$1048576=B23)*('Entrants-détails'!$H$3:$H$1048576=D23)*('Entrants-détails'!$I$3:$I$1048576=FALSE)*'Entrants-détails'!$F$3:$F$1048576),"Vide")</f>
        <v>Vide</v>
      </c>
      <c r="F23" s="80" t="s">
        <v>1966</v>
      </c>
      <c r="G23" s="147">
        <f>SUMIFS('Entrants-détails'!$F$3:$F$1048576,'Entrants-détails'!$H$3:$H$1048576,D23,'Entrants-détails'!$C$3:$C$1048576,A23,'Entrants-détails'!$D$3:$D$1048576,B23)</f>
        <v>641.9</v>
      </c>
      <c r="H23" s="80" t="s">
        <v>1937</v>
      </c>
    </row>
    <row r="24" spans="1:8" x14ac:dyDescent="0.25">
      <c r="A24" s="80">
        <v>2018</v>
      </c>
      <c r="B24" s="80" t="s">
        <v>1529</v>
      </c>
      <c r="C24" s="113">
        <f>VLOOKUP(B24,Unités!$K$3:$AA$329,17,FALSE)</f>
        <v>59826</v>
      </c>
      <c r="D24" s="88" t="s">
        <v>162</v>
      </c>
      <c r="E24" s="203" t="str">
        <f>IFERROR(SUMPRODUCT(('Entrants-détails'!$C$3:$C$1048576=A24)*('Entrants-détails'!$D$3:$D$1048576=B24)*('Entrants-détails'!$H$3:$H$1048576=D24)*('Entrants-détails'!$I$3:$I$1048576=FALSE)*'Entrants-détails'!$F$3:$F$1048576*'Entrants-détails'!$G$3:$G$1048576)/SUMPRODUCT(('Entrants-détails'!$C$3:$C$1048576=A24)*('Entrants-détails'!$D$3:$D$1048576=B24)*('Entrants-détails'!$H$3:$H$1048576=D24)*('Entrants-détails'!$I$3:$I$1048576=FALSE)*'Entrants-détails'!$F$3:$F$1048576),"Vide")</f>
        <v>Vide</v>
      </c>
      <c r="F24" s="80" t="s">
        <v>1966</v>
      </c>
      <c r="G24" s="147">
        <f>SUMIFS('Entrants-détails'!$F$3:$F$1048576,'Entrants-détails'!$H$3:$H$1048576,D24,'Entrants-détails'!$C$3:$C$1048576,A24,'Entrants-détails'!$D$3:$D$1048576,B24)</f>
        <v>365.44</v>
      </c>
      <c r="H24" s="80" t="s">
        <v>1937</v>
      </c>
    </row>
    <row r="25" spans="1:8" x14ac:dyDescent="0.25">
      <c r="A25" s="80">
        <v>2018</v>
      </c>
      <c r="B25" s="80" t="s">
        <v>1529</v>
      </c>
      <c r="C25" s="113">
        <f>VLOOKUP(B25,Unités!$K$3:$AA$329,17,FALSE)</f>
        <v>59826</v>
      </c>
      <c r="D25" s="88" t="s">
        <v>185</v>
      </c>
      <c r="E25" s="203" t="str">
        <f>IFERROR(SUMPRODUCT(('Entrants-détails'!$C$3:$C$1048576=A25)*('Entrants-détails'!$D$3:$D$1048576=B25)*('Entrants-détails'!$H$3:$H$1048576=D25)*('Entrants-détails'!$I$3:$I$1048576=FALSE)*'Entrants-détails'!$F$3:$F$1048576*'Entrants-détails'!$G$3:$G$1048576)/SUMPRODUCT(('Entrants-détails'!$C$3:$C$1048576=A25)*('Entrants-détails'!$D$3:$D$1048576=B25)*('Entrants-détails'!$H$3:$H$1048576=D25)*('Entrants-détails'!$I$3:$I$1048576=FALSE)*'Entrants-détails'!$F$3:$F$1048576),"Vide")</f>
        <v>Vide</v>
      </c>
      <c r="F25" s="80" t="s">
        <v>1966</v>
      </c>
      <c r="G25" s="147">
        <f>SUMIFS('Entrants-détails'!$F$3:$F$1048576,'Entrants-détails'!$H$3:$H$1048576,D25,'Entrants-détails'!$C$3:$C$1048576,A25,'Entrants-détails'!$D$3:$D$1048576,B25)</f>
        <v>1575.64</v>
      </c>
      <c r="H25" s="80" t="s">
        <v>1937</v>
      </c>
    </row>
    <row r="26" spans="1:8" x14ac:dyDescent="0.25">
      <c r="A26" s="80">
        <v>2018</v>
      </c>
      <c r="B26" s="80" t="s">
        <v>1529</v>
      </c>
      <c r="C26" s="113">
        <f>VLOOKUP(B26,Unités!$K$3:$AA$329,17,FALSE)</f>
        <v>59826</v>
      </c>
      <c r="D26" s="88" t="s">
        <v>181</v>
      </c>
      <c r="E26" s="203" t="str">
        <f>IFERROR(SUMPRODUCT(('Entrants-détails'!$C$3:$C$1048576=A26)*('Entrants-détails'!$D$3:$D$1048576=B26)*('Entrants-détails'!$H$3:$H$1048576=D26)*('Entrants-détails'!$I$3:$I$1048576=FALSE)*'Entrants-détails'!$F$3:$F$1048576*'Entrants-détails'!$G$3:$G$1048576)/SUMPRODUCT(('Entrants-détails'!$C$3:$C$1048576=A26)*('Entrants-détails'!$D$3:$D$1048576=B26)*('Entrants-détails'!$H$3:$H$1048576=D26)*('Entrants-détails'!$I$3:$I$1048576=FALSE)*'Entrants-détails'!$F$3:$F$1048576),"Vide")</f>
        <v>Vide</v>
      </c>
      <c r="F26" s="80" t="s">
        <v>1966</v>
      </c>
      <c r="G26" s="147">
        <f>SUMIFS('Entrants-détails'!$F$3:$F$1048576,'Entrants-détails'!$H$3:$H$1048576,D26,'Entrants-détails'!$C$3:$C$1048576,A26,'Entrants-détails'!$D$3:$D$1048576,B26)</f>
        <v>3914.39</v>
      </c>
      <c r="H26" s="80" t="s">
        <v>1937</v>
      </c>
    </row>
    <row r="27" spans="1:8" x14ac:dyDescent="0.25">
      <c r="A27" s="80">
        <v>2018</v>
      </c>
      <c r="B27" s="80" t="s">
        <v>1698</v>
      </c>
      <c r="C27" s="113">
        <f>VLOOKUP(B27,Unités!$K$3:$AA$329,17,FALSE)</f>
        <v>59828</v>
      </c>
      <c r="D27" s="88" t="s">
        <v>162</v>
      </c>
      <c r="E27" s="203">
        <f>IFERROR(SUMPRODUCT(('Entrants-détails'!$C$3:$C$1048576=A27)*('Entrants-détails'!$D$3:$D$1048576=B27)*('Entrants-détails'!$H$3:$H$1048576=D27)*('Entrants-détails'!$I$3:$I$1048576=FALSE)*'Entrants-détails'!$F$3:$F$1048576*'Entrants-détails'!$G$3:$G$1048576)/SUMPRODUCT(('Entrants-détails'!$C$3:$C$1048576=A27)*('Entrants-détails'!$D$3:$D$1048576=B27)*('Entrants-détails'!$H$3:$H$1048576=D27)*('Entrants-détails'!$I$3:$I$1048576=FALSE)*'Entrants-détails'!$F$3:$F$1048576),"Vide")</f>
        <v>25</v>
      </c>
      <c r="F27" s="80" t="s">
        <v>1966</v>
      </c>
      <c r="G27" s="147">
        <f>SUMIFS('Entrants-détails'!$F$3:$F$1048576,'Entrants-détails'!$H$3:$H$1048576,D27,'Entrants-détails'!$C$3:$C$1048576,A27,'Entrants-détails'!$D$3:$D$1048576,B27)</f>
        <v>1845.66</v>
      </c>
      <c r="H27" s="80" t="s">
        <v>1937</v>
      </c>
    </row>
    <row r="28" spans="1:8" x14ac:dyDescent="0.25">
      <c r="A28" s="80">
        <v>2018</v>
      </c>
      <c r="B28" s="80" t="s">
        <v>1698</v>
      </c>
      <c r="C28" s="113">
        <f>VLOOKUP(B28,Unités!$K$3:$AA$329,17,FALSE)</f>
        <v>59828</v>
      </c>
      <c r="D28" s="88" t="s">
        <v>150</v>
      </c>
      <c r="E28" s="203">
        <f>IFERROR(SUMPRODUCT(('Entrants-détails'!$C$3:$C$1048576=A28)*('Entrants-détails'!$D$3:$D$1048576=B28)*('Entrants-détails'!$H$3:$H$1048576=D28)*('Entrants-détails'!$I$3:$I$1048576=FALSE)*'Entrants-détails'!$F$3:$F$1048576*'Entrants-détails'!$G$3:$G$1048576)/SUMPRODUCT(('Entrants-détails'!$C$3:$C$1048576=A28)*('Entrants-détails'!$D$3:$D$1048576=B28)*('Entrants-détails'!$H$3:$H$1048576=D28)*('Entrants-détails'!$I$3:$I$1048576=FALSE)*'Entrants-détails'!$F$3:$F$1048576),"Vide")</f>
        <v>25</v>
      </c>
      <c r="F28" s="80" t="s">
        <v>1966</v>
      </c>
      <c r="G28" s="147">
        <f>SUMIFS('Entrants-détails'!$F$3:$F$1048576,'Entrants-détails'!$H$3:$H$1048576,D28,'Entrants-détails'!$C$3:$C$1048576,A28,'Entrants-détails'!$D$3:$D$1048576,B28)</f>
        <v>500</v>
      </c>
      <c r="H28" s="80" t="s">
        <v>1937</v>
      </c>
    </row>
    <row r="29" spans="1:8" x14ac:dyDescent="0.25">
      <c r="A29" s="80">
        <v>2018</v>
      </c>
      <c r="B29" s="80" t="s">
        <v>1698</v>
      </c>
      <c r="C29" s="113">
        <f>VLOOKUP(B29,Unités!$K$3:$AA$329,17,FALSE)</f>
        <v>59828</v>
      </c>
      <c r="D29" s="88" t="s">
        <v>185</v>
      </c>
      <c r="E29" s="203">
        <f>IFERROR(SUMPRODUCT(('Entrants-détails'!$C$3:$C$1048576=A29)*('Entrants-détails'!$D$3:$D$1048576=B29)*('Entrants-détails'!$H$3:$H$1048576=D29)*('Entrants-détails'!$I$3:$I$1048576=FALSE)*'Entrants-détails'!$F$3:$F$1048576*'Entrants-détails'!$G$3:$G$1048576)/SUMPRODUCT(('Entrants-détails'!$C$3:$C$1048576=A29)*('Entrants-détails'!$D$3:$D$1048576=B29)*('Entrants-détails'!$H$3:$H$1048576=D29)*('Entrants-détails'!$I$3:$I$1048576=FALSE)*'Entrants-détails'!$F$3:$F$1048576),"Vide")</f>
        <v>70</v>
      </c>
      <c r="F29" s="80" t="s">
        <v>1966</v>
      </c>
      <c r="G29" s="147">
        <f>SUMIFS('Entrants-détails'!$F$3:$F$1048576,'Entrants-détails'!$H$3:$H$1048576,D29,'Entrants-détails'!$C$3:$C$1048576,A29,'Entrants-détails'!$D$3:$D$1048576,B29)</f>
        <v>1046.1199999999999</v>
      </c>
      <c r="H29" s="80" t="s">
        <v>1937</v>
      </c>
    </row>
    <row r="30" spans="1:8" x14ac:dyDescent="0.25">
      <c r="A30" s="80">
        <v>2018</v>
      </c>
      <c r="B30" s="80" t="s">
        <v>1698</v>
      </c>
      <c r="C30" s="113">
        <f>VLOOKUP(B30,Unités!$K$3:$AA$329,17,FALSE)</f>
        <v>59828</v>
      </c>
      <c r="D30" s="88" t="s">
        <v>181</v>
      </c>
      <c r="E30" s="203">
        <f>IFERROR(SUMPRODUCT(('Entrants-détails'!$C$3:$C$1048576=A30)*('Entrants-détails'!$D$3:$D$1048576=B30)*('Entrants-détails'!$H$3:$H$1048576=D30)*('Entrants-détails'!$I$3:$I$1048576=FALSE)*'Entrants-détails'!$F$3:$F$1048576*'Entrants-détails'!$G$3:$G$1048576)/SUMPRODUCT(('Entrants-détails'!$C$3:$C$1048576=A30)*('Entrants-détails'!$D$3:$D$1048576=B30)*('Entrants-détails'!$H$3:$H$1048576=D30)*('Entrants-détails'!$I$3:$I$1048576=FALSE)*'Entrants-détails'!$F$3:$F$1048576),"Vide")</f>
        <v>25</v>
      </c>
      <c r="F30" s="80" t="s">
        <v>1966</v>
      </c>
      <c r="G30" s="147">
        <f>SUMIFS('Entrants-détails'!$F$3:$F$1048576,'Entrants-détails'!$H$3:$H$1048576,D30,'Entrants-détails'!$C$3:$C$1048576,A30,'Entrants-détails'!$D$3:$D$1048576,B30)</f>
        <v>7558</v>
      </c>
      <c r="H30" s="80" t="s">
        <v>1937</v>
      </c>
    </row>
    <row r="31" spans="1:8" x14ac:dyDescent="0.25">
      <c r="A31" s="80">
        <v>2018</v>
      </c>
      <c r="B31" s="80" t="s">
        <v>1699</v>
      </c>
      <c r="C31" s="113">
        <f>VLOOKUP(B31,Unités!$K$3:$AA$329,17,FALSE)</f>
        <v>56561</v>
      </c>
      <c r="D31" s="88" t="s">
        <v>181</v>
      </c>
      <c r="E31" s="203">
        <f>IFERROR(SUMPRODUCT(('Entrants-détails'!$C$3:$C$1048576=A31)*('Entrants-détails'!$D$3:$D$1048576=B31)*('Entrants-détails'!$H$3:$H$1048576=D31)*('Entrants-détails'!$I$3:$I$1048576=FALSE)*'Entrants-détails'!$F$3:$F$1048576*'Entrants-détails'!$G$3:$G$1048576)/SUMPRODUCT(('Entrants-détails'!$C$3:$C$1048576=A31)*('Entrants-détails'!$D$3:$D$1048576=B31)*('Entrants-détails'!$H$3:$H$1048576=D31)*('Entrants-détails'!$I$3:$I$1048576=FALSE)*'Entrants-détails'!$F$3:$F$1048576),"Vide")</f>
        <v>1.8655663348872369</v>
      </c>
      <c r="F31" s="80" t="s">
        <v>1966</v>
      </c>
      <c r="G31" s="147">
        <f>SUMIFS('Entrants-détails'!$F$3:$F$1048576,'Entrants-détails'!$H$3:$H$1048576,D31,'Entrants-détails'!$C$3:$C$1048576,A31,'Entrants-détails'!$D$3:$D$1048576,B31)</f>
        <v>7937</v>
      </c>
      <c r="H31" s="80" t="s">
        <v>1937</v>
      </c>
    </row>
    <row r="32" spans="1:8" x14ac:dyDescent="0.25">
      <c r="A32" s="80">
        <v>2018</v>
      </c>
      <c r="B32" s="80" t="s">
        <v>1699</v>
      </c>
      <c r="C32" s="113">
        <f>VLOOKUP(B32,Unités!$K$3:$AA$329,17,FALSE)</f>
        <v>56561</v>
      </c>
      <c r="D32" s="88" t="s">
        <v>162</v>
      </c>
      <c r="E32" s="203">
        <f>IFERROR(SUMPRODUCT(('Entrants-détails'!$C$3:$C$1048576=A32)*('Entrants-détails'!$D$3:$D$1048576=B32)*('Entrants-détails'!$H$3:$H$1048576=D32)*('Entrants-détails'!$I$3:$I$1048576=FALSE)*'Entrants-détails'!$F$3:$F$1048576*'Entrants-détails'!$G$3:$G$1048576)/SUMPRODUCT(('Entrants-détails'!$C$3:$C$1048576=A32)*('Entrants-détails'!$D$3:$D$1048576=B32)*('Entrants-détails'!$H$3:$H$1048576=D32)*('Entrants-détails'!$I$3:$I$1048576=FALSE)*'Entrants-détails'!$F$3:$F$1048576),"Vide")</f>
        <v>3</v>
      </c>
      <c r="F32" s="80" t="s">
        <v>1966</v>
      </c>
      <c r="G32" s="147">
        <f>SUMIFS('Entrants-détails'!$F$3:$F$1048576,'Entrants-détails'!$H$3:$H$1048576,D32,'Entrants-détails'!$C$3:$C$1048576,A32,'Entrants-détails'!$D$3:$D$1048576,B32)</f>
        <v>933</v>
      </c>
      <c r="H32" s="80" t="s">
        <v>1937</v>
      </c>
    </row>
    <row r="33" spans="1:8" x14ac:dyDescent="0.25">
      <c r="A33" s="80">
        <v>2018</v>
      </c>
      <c r="B33" s="80" t="s">
        <v>1699</v>
      </c>
      <c r="C33" s="113">
        <f>VLOOKUP(B33,Unités!$K$3:$AA$329,17,FALSE)</f>
        <v>56561</v>
      </c>
      <c r="D33" s="88" t="s">
        <v>185</v>
      </c>
      <c r="E33" s="203">
        <f>IFERROR(SUMPRODUCT(('Entrants-détails'!$C$3:$C$1048576=A33)*('Entrants-détails'!$D$3:$D$1048576=B33)*('Entrants-détails'!$H$3:$H$1048576=D33)*('Entrants-détails'!$I$3:$I$1048576=FALSE)*'Entrants-détails'!$F$3:$F$1048576*'Entrants-détails'!$G$3:$G$1048576)/SUMPRODUCT(('Entrants-détails'!$C$3:$C$1048576=A33)*('Entrants-détails'!$D$3:$D$1048576=B33)*('Entrants-détails'!$H$3:$H$1048576=D33)*('Entrants-détails'!$I$3:$I$1048576=FALSE)*'Entrants-détails'!$F$3:$F$1048576),"Vide")</f>
        <v>78</v>
      </c>
      <c r="F33" s="80" t="s">
        <v>1966</v>
      </c>
      <c r="G33" s="147">
        <f>SUMIFS('Entrants-détails'!$F$3:$F$1048576,'Entrants-détails'!$H$3:$H$1048576,D33,'Entrants-détails'!$C$3:$C$1048576,A33,'Entrants-détails'!$D$3:$D$1048576,B33)</f>
        <v>3362</v>
      </c>
      <c r="H33" s="80" t="s">
        <v>1937</v>
      </c>
    </row>
    <row r="34" spans="1:8" x14ac:dyDescent="0.25">
      <c r="A34" s="80">
        <v>2018</v>
      </c>
      <c r="B34" s="80" t="s">
        <v>1699</v>
      </c>
      <c r="C34" s="113">
        <f>VLOOKUP(B34,Unités!$K$3:$AA$329,17,FALSE)</f>
        <v>56561</v>
      </c>
      <c r="D34" s="88" t="s">
        <v>163</v>
      </c>
      <c r="E34" s="203">
        <f>IFERROR(SUMPRODUCT(('Entrants-détails'!$C$3:$C$1048576=A34)*('Entrants-détails'!$D$3:$D$1048576=B34)*('Entrants-détails'!$H$3:$H$1048576=D34)*('Entrants-détails'!$I$3:$I$1048576=FALSE)*'Entrants-détails'!$F$3:$F$1048576*'Entrants-détails'!$G$3:$G$1048576)/SUMPRODUCT(('Entrants-détails'!$C$3:$C$1048576=A34)*('Entrants-détails'!$D$3:$D$1048576=B34)*('Entrants-détails'!$H$3:$H$1048576=D34)*('Entrants-détails'!$I$3:$I$1048576=FALSE)*'Entrants-détails'!$F$3:$F$1048576),"Vide")</f>
        <v>138.87138157894736</v>
      </c>
      <c r="F34" s="80" t="s">
        <v>1966</v>
      </c>
      <c r="G34" s="147">
        <f>SUMIFS('Entrants-détails'!$F$3:$F$1048576,'Entrants-détails'!$H$3:$H$1048576,D34,'Entrants-détails'!$C$3:$C$1048576,A34,'Entrants-détails'!$D$3:$D$1048576,B34)</f>
        <v>3040</v>
      </c>
      <c r="H34" s="80" t="s">
        <v>1937</v>
      </c>
    </row>
    <row r="35" spans="1:8" x14ac:dyDescent="0.25">
      <c r="A35" s="80">
        <v>2018</v>
      </c>
      <c r="B35" s="80" t="s">
        <v>1699</v>
      </c>
      <c r="C35" s="113">
        <f>VLOOKUP(B35,Unités!$K$3:$AA$329,17,FALSE)</f>
        <v>56561</v>
      </c>
      <c r="D35" s="88" t="s">
        <v>151</v>
      </c>
      <c r="E35" s="203">
        <f>IFERROR(SUMPRODUCT(('Entrants-détails'!$C$3:$C$1048576=A35)*('Entrants-détails'!$D$3:$D$1048576=B35)*('Entrants-détails'!$H$3:$H$1048576=D35)*('Entrants-détails'!$I$3:$I$1048576=FALSE)*'Entrants-détails'!$F$3:$F$1048576*'Entrants-détails'!$G$3:$G$1048576)/SUMPRODUCT(('Entrants-détails'!$C$3:$C$1048576=A35)*('Entrants-détails'!$D$3:$D$1048576=B35)*('Entrants-détails'!$H$3:$H$1048576=D35)*('Entrants-détails'!$I$3:$I$1048576=FALSE)*'Entrants-détails'!$F$3:$F$1048576),"Vide")</f>
        <v>79</v>
      </c>
      <c r="F35" s="80" t="s">
        <v>1966</v>
      </c>
      <c r="G35" s="147">
        <f>SUMIFS('Entrants-détails'!$F$3:$F$1048576,'Entrants-détails'!$H$3:$H$1048576,D35,'Entrants-détails'!$C$3:$C$1048576,A35,'Entrants-détails'!$D$3:$D$1048576,B35)</f>
        <v>87</v>
      </c>
      <c r="H35" s="80" t="s">
        <v>1937</v>
      </c>
    </row>
    <row r="36" spans="1:8" x14ac:dyDescent="0.25">
      <c r="A36" s="80">
        <v>2018</v>
      </c>
      <c r="B36" s="80" t="s">
        <v>1699</v>
      </c>
      <c r="C36" s="113">
        <f>VLOOKUP(B36,Unités!$K$3:$AA$329,17,FALSE)</f>
        <v>56561</v>
      </c>
      <c r="D36" s="88" t="s">
        <v>152</v>
      </c>
      <c r="E36" s="203">
        <f>IFERROR(SUMPRODUCT(('Entrants-détails'!$C$3:$C$1048576=A36)*('Entrants-détails'!$D$3:$D$1048576=B36)*('Entrants-détails'!$H$3:$H$1048576=D36)*('Entrants-détails'!$I$3:$I$1048576=FALSE)*'Entrants-détails'!$F$3:$F$1048576*'Entrants-détails'!$G$3:$G$1048576)/SUMPRODUCT(('Entrants-détails'!$C$3:$C$1048576=A36)*('Entrants-détails'!$D$3:$D$1048576=B36)*('Entrants-détails'!$H$3:$H$1048576=D36)*('Entrants-détails'!$I$3:$I$1048576=FALSE)*'Entrants-détails'!$F$3:$F$1048576),"Vide")</f>
        <v>5</v>
      </c>
      <c r="F36" s="80" t="s">
        <v>1966</v>
      </c>
      <c r="G36" s="147">
        <f>SUMIFS('Entrants-détails'!$F$3:$F$1048576,'Entrants-détails'!$H$3:$H$1048576,D36,'Entrants-détails'!$C$3:$C$1048576,A36,'Entrants-détails'!$D$3:$D$1048576,B36)</f>
        <v>110</v>
      </c>
      <c r="H36" s="80" t="s">
        <v>1937</v>
      </c>
    </row>
    <row r="37" spans="1:8" x14ac:dyDescent="0.25">
      <c r="A37" s="80">
        <v>2018</v>
      </c>
      <c r="B37" s="80" t="s">
        <v>1700</v>
      </c>
      <c r="C37" s="113">
        <f>VLOOKUP(B37,Unités!$K$3:$AA$329,17,FALSE)</f>
        <v>56560</v>
      </c>
      <c r="D37" s="88" t="s">
        <v>181</v>
      </c>
      <c r="E37" s="203">
        <f>IFERROR(SUMPRODUCT(('Entrants-détails'!$C$3:$C$1048576=A37)*('Entrants-détails'!$D$3:$D$1048576=B37)*('Entrants-détails'!$H$3:$H$1048576=D37)*('Entrants-détails'!$I$3:$I$1048576=FALSE)*'Entrants-détails'!$F$3:$F$1048576*'Entrants-détails'!$G$3:$G$1048576)/SUMPRODUCT(('Entrants-détails'!$C$3:$C$1048576=A37)*('Entrants-détails'!$D$3:$D$1048576=B37)*('Entrants-détails'!$H$3:$H$1048576=D37)*('Entrants-détails'!$I$3:$I$1048576=FALSE)*'Entrants-détails'!$F$3:$F$1048576),"Vide")</f>
        <v>15</v>
      </c>
      <c r="F37" s="80" t="s">
        <v>1966</v>
      </c>
      <c r="G37" s="147">
        <f>SUMIFS('Entrants-détails'!$F$3:$F$1048576,'Entrants-détails'!$H$3:$H$1048576,D37,'Entrants-détails'!$C$3:$C$1048576,A37,'Entrants-détails'!$D$3:$D$1048576,B37)</f>
        <v>4209.9030000000002</v>
      </c>
      <c r="H37" s="80" t="s">
        <v>1937</v>
      </c>
    </row>
    <row r="38" spans="1:8" x14ac:dyDescent="0.25">
      <c r="A38" s="80">
        <v>2018</v>
      </c>
      <c r="B38" s="80" t="s">
        <v>1700</v>
      </c>
      <c r="C38" s="113">
        <f>VLOOKUP(B38,Unités!$K$3:$AA$329,17,FALSE)</f>
        <v>56560</v>
      </c>
      <c r="D38" s="88" t="s">
        <v>163</v>
      </c>
      <c r="E38" s="203">
        <f>IFERROR(SUMPRODUCT(('Entrants-détails'!$C$3:$C$1048576=A38)*('Entrants-détails'!$D$3:$D$1048576=B38)*('Entrants-détails'!$H$3:$H$1048576=D38)*('Entrants-détails'!$I$3:$I$1048576=FALSE)*'Entrants-détails'!$F$3:$F$1048576*'Entrants-détails'!$G$3:$G$1048576)/SUMPRODUCT(('Entrants-détails'!$C$3:$C$1048576=A38)*('Entrants-détails'!$D$3:$D$1048576=B38)*('Entrants-détails'!$H$3:$H$1048576=D38)*('Entrants-détails'!$I$3:$I$1048576=FALSE)*'Entrants-détails'!$F$3:$F$1048576),"Vide")</f>
        <v>31.840630738700316</v>
      </c>
      <c r="F38" s="80" t="s">
        <v>1966</v>
      </c>
      <c r="G38" s="147">
        <f>SUMIFS('Entrants-détails'!$F$3:$F$1048576,'Entrants-détails'!$H$3:$H$1048576,D38,'Entrants-détails'!$C$3:$C$1048576,A38,'Entrants-détails'!$D$3:$D$1048576,B38)</f>
        <v>2700.96</v>
      </c>
      <c r="H38" s="80" t="s">
        <v>1937</v>
      </c>
    </row>
    <row r="39" spans="1:8" x14ac:dyDescent="0.25">
      <c r="A39" s="80">
        <v>2018</v>
      </c>
      <c r="B39" s="80" t="s">
        <v>1700</v>
      </c>
      <c r="C39" s="113">
        <f>VLOOKUP(B39,Unités!$K$3:$AA$329,17,FALSE)</f>
        <v>56560</v>
      </c>
      <c r="D39" s="88" t="s">
        <v>151</v>
      </c>
      <c r="E39" s="203">
        <f>IFERROR(SUMPRODUCT(('Entrants-détails'!$C$3:$C$1048576=A39)*('Entrants-détails'!$D$3:$D$1048576=B39)*('Entrants-détails'!$H$3:$H$1048576=D39)*('Entrants-détails'!$I$3:$I$1048576=FALSE)*'Entrants-détails'!$F$3:$F$1048576*'Entrants-détails'!$G$3:$G$1048576)/SUMPRODUCT(('Entrants-détails'!$C$3:$C$1048576=A39)*('Entrants-détails'!$D$3:$D$1048576=B39)*('Entrants-détails'!$H$3:$H$1048576=D39)*('Entrants-détails'!$I$3:$I$1048576=FALSE)*'Entrants-détails'!$F$3:$F$1048576),"Vide")</f>
        <v>150</v>
      </c>
      <c r="F39" s="80" t="s">
        <v>1966</v>
      </c>
      <c r="G39" s="147">
        <f>SUMIFS('Entrants-détails'!$F$3:$F$1048576,'Entrants-détails'!$H$3:$H$1048576,D39,'Entrants-détails'!$C$3:$C$1048576,A39,'Entrants-détails'!$D$3:$D$1048576,B39)</f>
        <v>859.85</v>
      </c>
      <c r="H39" s="80" t="s">
        <v>1937</v>
      </c>
    </row>
    <row r="40" spans="1:8" x14ac:dyDescent="0.25">
      <c r="A40" s="80">
        <v>2018</v>
      </c>
      <c r="B40" s="80" t="s">
        <v>1700</v>
      </c>
      <c r="C40" s="113">
        <f>VLOOKUP(B40,Unités!$K$3:$AA$329,17,FALSE)</f>
        <v>56560</v>
      </c>
      <c r="D40" s="88" t="s">
        <v>185</v>
      </c>
      <c r="E40" s="203" t="str">
        <f>IFERROR(SUMPRODUCT(('Entrants-détails'!$C$3:$C$1048576=A40)*('Entrants-détails'!$D$3:$D$1048576=B40)*('Entrants-détails'!$H$3:$H$1048576=D40)*('Entrants-détails'!$I$3:$I$1048576=FALSE)*'Entrants-détails'!$F$3:$F$1048576*'Entrants-détails'!$G$3:$G$1048576)/SUMPRODUCT(('Entrants-détails'!$C$3:$C$1048576=A40)*('Entrants-détails'!$D$3:$D$1048576=B40)*('Entrants-détails'!$H$3:$H$1048576=D40)*('Entrants-détails'!$I$3:$I$1048576=FALSE)*'Entrants-détails'!$F$3:$F$1048576),"Vide")</f>
        <v>Vide</v>
      </c>
      <c r="F40" s="80" t="s">
        <v>1966</v>
      </c>
      <c r="G40" s="147">
        <f>SUMIFS('Entrants-détails'!$F$3:$F$1048576,'Entrants-détails'!$H$3:$H$1048576,D40,'Entrants-détails'!$C$3:$C$1048576,A40,'Entrants-détails'!$D$3:$D$1048576,B40)</f>
        <v>1201.6500000000001</v>
      </c>
      <c r="H40" s="80" t="s">
        <v>1937</v>
      </c>
    </row>
    <row r="41" spans="1:8" x14ac:dyDescent="0.25">
      <c r="A41" s="80">
        <v>2018</v>
      </c>
      <c r="B41" s="80" t="s">
        <v>1533</v>
      </c>
      <c r="C41" s="113">
        <f>VLOOKUP(B41,Unités!$K$3:$AA$329,17,FALSE)</f>
        <v>59830</v>
      </c>
      <c r="D41" s="88" t="s">
        <v>181</v>
      </c>
      <c r="E41" s="203">
        <f>IFERROR(SUMPRODUCT(('Entrants-détails'!$C$3:$C$1048576=A41)*('Entrants-détails'!$D$3:$D$1048576=B41)*('Entrants-détails'!$H$3:$H$1048576=D41)*('Entrants-détails'!$I$3:$I$1048576=FALSE)*'Entrants-détails'!$F$3:$F$1048576*'Entrants-détails'!$G$3:$G$1048576)/SUMPRODUCT(('Entrants-détails'!$C$3:$C$1048576=A41)*('Entrants-détails'!$D$3:$D$1048576=B41)*('Entrants-détails'!$H$3:$H$1048576=D41)*('Entrants-détails'!$I$3:$I$1048576=FALSE)*'Entrants-détails'!$F$3:$F$1048576),"Vide")</f>
        <v>15</v>
      </c>
      <c r="F41" s="80" t="s">
        <v>1966</v>
      </c>
      <c r="G41" s="147">
        <f>SUMIFS('Entrants-détails'!$F$3:$F$1048576,'Entrants-détails'!$H$3:$H$1048576,D41,'Entrants-détails'!$C$3:$C$1048576,A41,'Entrants-détails'!$D$3:$D$1048576,B41)</f>
        <v>4856.3760000000002</v>
      </c>
      <c r="H41" s="80" t="s">
        <v>1937</v>
      </c>
    </row>
    <row r="42" spans="1:8" x14ac:dyDescent="0.25">
      <c r="A42" s="80">
        <v>2018</v>
      </c>
      <c r="B42" s="80" t="s">
        <v>1533</v>
      </c>
      <c r="C42" s="113">
        <f>VLOOKUP(B42,Unités!$K$3:$AA$329,17,FALSE)</f>
        <v>59830</v>
      </c>
      <c r="D42" s="88" t="s">
        <v>163</v>
      </c>
      <c r="E42" s="203">
        <f>IFERROR(SUMPRODUCT(('Entrants-détails'!$C$3:$C$1048576=A42)*('Entrants-détails'!$D$3:$D$1048576=B42)*('Entrants-détails'!$H$3:$H$1048576=D42)*('Entrants-détails'!$I$3:$I$1048576=FALSE)*'Entrants-détails'!$F$3:$F$1048576*'Entrants-détails'!$G$3:$G$1048576)/SUMPRODUCT(('Entrants-détails'!$C$3:$C$1048576=A42)*('Entrants-détails'!$D$3:$D$1048576=B42)*('Entrants-détails'!$H$3:$H$1048576=D42)*('Entrants-détails'!$I$3:$I$1048576=FALSE)*'Entrants-détails'!$F$3:$F$1048576),"Vide")</f>
        <v>31.885673569390399</v>
      </c>
      <c r="F42" s="80" t="s">
        <v>1966</v>
      </c>
      <c r="G42" s="147">
        <f>SUMIFS('Entrants-détails'!$F$3:$F$1048576,'Entrants-détails'!$H$3:$H$1048576,D42,'Entrants-détails'!$C$3:$C$1048576,A42,'Entrants-détails'!$D$3:$D$1048576,B42)</f>
        <v>3024.41</v>
      </c>
      <c r="H42" s="80" t="s">
        <v>1937</v>
      </c>
    </row>
    <row r="43" spans="1:8" x14ac:dyDescent="0.25">
      <c r="A43" s="80">
        <v>2018</v>
      </c>
      <c r="B43" s="80" t="s">
        <v>1533</v>
      </c>
      <c r="C43" s="113">
        <f>VLOOKUP(B43,Unités!$K$3:$AA$329,17,FALSE)</f>
        <v>59830</v>
      </c>
      <c r="D43" s="88" t="s">
        <v>185</v>
      </c>
      <c r="E43" s="203" t="str">
        <f>IFERROR(SUMPRODUCT(('Entrants-détails'!$C$3:$C$1048576=A43)*('Entrants-détails'!$D$3:$D$1048576=B43)*('Entrants-détails'!$H$3:$H$1048576=D43)*('Entrants-détails'!$I$3:$I$1048576=FALSE)*'Entrants-détails'!$F$3:$F$1048576*'Entrants-détails'!$G$3:$G$1048576)/SUMPRODUCT(('Entrants-détails'!$C$3:$C$1048576=A43)*('Entrants-détails'!$D$3:$D$1048576=B43)*('Entrants-détails'!$H$3:$H$1048576=D43)*('Entrants-détails'!$I$3:$I$1048576=FALSE)*'Entrants-détails'!$F$3:$F$1048576),"Vide")</f>
        <v>Vide</v>
      </c>
      <c r="F43" s="80" t="s">
        <v>1966</v>
      </c>
      <c r="G43" s="147">
        <f>SUMIFS('Entrants-détails'!$F$3:$F$1048576,'Entrants-détails'!$H$3:$H$1048576,D43,'Entrants-détails'!$C$3:$C$1048576,A43,'Entrants-détails'!$D$3:$D$1048576,B43)</f>
        <v>3234.1109999999999</v>
      </c>
      <c r="H43" s="80" t="s">
        <v>1937</v>
      </c>
    </row>
    <row r="44" spans="1:8" x14ac:dyDescent="0.25">
      <c r="A44" s="80">
        <v>2018</v>
      </c>
      <c r="B44" s="80" t="s">
        <v>1544</v>
      </c>
      <c r="C44" s="113">
        <f>VLOOKUP(B44,Unités!$K$3:$AA$329,17,FALSE)</f>
        <v>59831</v>
      </c>
      <c r="D44" s="88" t="s">
        <v>2</v>
      </c>
      <c r="E44" s="203" t="str">
        <f>IFERROR(SUMPRODUCT(('Entrants-détails'!$C$3:$C$1048576=A44)*('Entrants-détails'!$D$3:$D$1048576=B44)*('Entrants-détails'!$H$3:$H$1048576=D44)*('Entrants-détails'!$I$3:$I$1048576=FALSE)*'Entrants-détails'!$F$3:$F$1048576*'Entrants-détails'!$G$3:$G$1048576)/SUMPRODUCT(('Entrants-détails'!$C$3:$C$1048576=A44)*('Entrants-détails'!$D$3:$D$1048576=B44)*('Entrants-détails'!$H$3:$H$1048576=D44)*('Entrants-détails'!$I$3:$I$1048576=FALSE)*'Entrants-détails'!$F$3:$F$1048576),"Vide")</f>
        <v>Vide</v>
      </c>
      <c r="F44" s="80" t="s">
        <v>1966</v>
      </c>
      <c r="G44" s="147">
        <f>SUMIFS('Entrants-détails'!$F$3:$F$1048576,'Entrants-détails'!$H$3:$H$1048576,D44,'Entrants-détails'!$C$3:$C$1048576,A44,'Entrants-détails'!$D$3:$D$1048576,B44)</f>
        <v>1574.1599999999999</v>
      </c>
      <c r="H44" s="80" t="s">
        <v>1937</v>
      </c>
    </row>
    <row r="45" spans="1:8" x14ac:dyDescent="0.25">
      <c r="A45" s="80">
        <v>2018</v>
      </c>
      <c r="B45" s="80" t="s">
        <v>1544</v>
      </c>
      <c r="C45" s="113">
        <f>VLOOKUP(B45,Unités!$K$3:$AA$329,17,FALSE)</f>
        <v>59831</v>
      </c>
      <c r="D45" s="88" t="s">
        <v>180</v>
      </c>
      <c r="E45" s="203" t="str">
        <f>IFERROR(SUMPRODUCT(('Entrants-détails'!$C$3:$C$1048576=A45)*('Entrants-détails'!$D$3:$D$1048576=B45)*('Entrants-détails'!$H$3:$H$1048576=D45)*('Entrants-détails'!$I$3:$I$1048576=FALSE)*'Entrants-détails'!$F$3:$F$1048576*'Entrants-détails'!$G$3:$G$1048576)/SUMPRODUCT(('Entrants-détails'!$C$3:$C$1048576=A45)*('Entrants-détails'!$D$3:$D$1048576=B45)*('Entrants-détails'!$H$3:$H$1048576=D45)*('Entrants-détails'!$I$3:$I$1048576=FALSE)*'Entrants-détails'!$F$3:$F$1048576),"Vide")</f>
        <v>Vide</v>
      </c>
      <c r="F45" s="80" t="s">
        <v>1966</v>
      </c>
      <c r="G45" s="147">
        <f>SUMIFS('Entrants-détails'!$F$3:$F$1048576,'Entrants-détails'!$H$3:$H$1048576,D45,'Entrants-détails'!$C$3:$C$1048576,A45,'Entrants-détails'!$D$3:$D$1048576,B45)</f>
        <v>174.48</v>
      </c>
      <c r="H45" s="80" t="s">
        <v>1937</v>
      </c>
    </row>
    <row r="46" spans="1:8" x14ac:dyDescent="0.25">
      <c r="A46" s="80">
        <v>2018</v>
      </c>
      <c r="B46" s="80" t="s">
        <v>1544</v>
      </c>
      <c r="C46" s="113">
        <f>VLOOKUP(B46,Unités!$K$3:$AA$329,17,FALSE)</f>
        <v>59831</v>
      </c>
      <c r="D46" s="88" t="s">
        <v>164</v>
      </c>
      <c r="E46" s="203" t="str">
        <f>IFERROR(SUMPRODUCT(('Entrants-détails'!$C$3:$C$1048576=A46)*('Entrants-détails'!$D$3:$D$1048576=B46)*('Entrants-détails'!$H$3:$H$1048576=D46)*('Entrants-détails'!$I$3:$I$1048576=FALSE)*'Entrants-détails'!$F$3:$F$1048576*'Entrants-détails'!$G$3:$G$1048576)/SUMPRODUCT(('Entrants-détails'!$C$3:$C$1048576=A46)*('Entrants-détails'!$D$3:$D$1048576=B46)*('Entrants-détails'!$H$3:$H$1048576=D46)*('Entrants-détails'!$I$3:$I$1048576=FALSE)*'Entrants-détails'!$F$3:$F$1048576),"Vide")</f>
        <v>Vide</v>
      </c>
      <c r="F46" s="80" t="s">
        <v>1966</v>
      </c>
      <c r="G46" s="147">
        <f>SUMIFS('Entrants-détails'!$F$3:$F$1048576,'Entrants-détails'!$H$3:$H$1048576,D46,'Entrants-détails'!$C$3:$C$1048576,A46,'Entrants-détails'!$D$3:$D$1048576,B46)</f>
        <v>609.38</v>
      </c>
      <c r="H46" s="80" t="s">
        <v>1937</v>
      </c>
    </row>
    <row r="47" spans="1:8" x14ac:dyDescent="0.25">
      <c r="A47" s="80">
        <v>2018</v>
      </c>
      <c r="B47" s="80" t="s">
        <v>1544</v>
      </c>
      <c r="C47" s="113">
        <f>VLOOKUP(B47,Unités!$K$3:$AA$329,17,FALSE)</f>
        <v>59831</v>
      </c>
      <c r="D47" s="88" t="s">
        <v>163</v>
      </c>
      <c r="E47" s="203" t="str">
        <f>IFERROR(SUMPRODUCT(('Entrants-détails'!$C$3:$C$1048576=A47)*('Entrants-détails'!$D$3:$D$1048576=B47)*('Entrants-détails'!$H$3:$H$1048576=D47)*('Entrants-détails'!$I$3:$I$1048576=FALSE)*'Entrants-détails'!$F$3:$F$1048576*'Entrants-détails'!$G$3:$G$1048576)/SUMPRODUCT(('Entrants-détails'!$C$3:$C$1048576=A47)*('Entrants-détails'!$D$3:$D$1048576=B47)*('Entrants-détails'!$H$3:$H$1048576=D47)*('Entrants-détails'!$I$3:$I$1048576=FALSE)*'Entrants-détails'!$F$3:$F$1048576),"Vide")</f>
        <v>Vide</v>
      </c>
      <c r="F47" s="80" t="s">
        <v>1966</v>
      </c>
      <c r="G47" s="147">
        <f>SUMIFS('Entrants-détails'!$F$3:$F$1048576,'Entrants-détails'!$H$3:$H$1048576,D47,'Entrants-détails'!$C$3:$C$1048576,A47,'Entrants-détails'!$D$3:$D$1048576,B47)</f>
        <v>7.54</v>
      </c>
      <c r="H47" s="80" t="s">
        <v>1937</v>
      </c>
    </row>
    <row r="48" spans="1:8" x14ac:dyDescent="0.25">
      <c r="A48" s="80">
        <v>2018</v>
      </c>
      <c r="B48" s="80" t="s">
        <v>1544</v>
      </c>
      <c r="C48" s="113">
        <f>VLOOKUP(B48,Unités!$K$3:$AA$329,17,FALSE)</f>
        <v>59831</v>
      </c>
      <c r="D48" s="88" t="s">
        <v>183</v>
      </c>
      <c r="E48" s="203" t="str">
        <f>IFERROR(SUMPRODUCT(('Entrants-détails'!$C$3:$C$1048576=A48)*('Entrants-détails'!$D$3:$D$1048576=B48)*('Entrants-détails'!$H$3:$H$1048576=D48)*('Entrants-détails'!$I$3:$I$1048576=FALSE)*'Entrants-détails'!$F$3:$F$1048576*'Entrants-détails'!$G$3:$G$1048576)/SUMPRODUCT(('Entrants-détails'!$C$3:$C$1048576=A48)*('Entrants-détails'!$D$3:$D$1048576=B48)*('Entrants-détails'!$H$3:$H$1048576=D48)*('Entrants-détails'!$I$3:$I$1048576=FALSE)*'Entrants-détails'!$F$3:$F$1048576),"Vide")</f>
        <v>Vide</v>
      </c>
      <c r="F48" s="80" t="s">
        <v>1966</v>
      </c>
      <c r="G48" s="147">
        <f>SUMIFS('Entrants-détails'!$F$3:$F$1048576,'Entrants-détails'!$H$3:$H$1048576,D48,'Entrants-détails'!$C$3:$C$1048576,A48,'Entrants-détails'!$D$3:$D$1048576,B48)</f>
        <v>7.98</v>
      </c>
      <c r="H48" s="80" t="s">
        <v>1937</v>
      </c>
    </row>
    <row r="49" spans="3:5" x14ac:dyDescent="0.25">
      <c r="C49" s="113"/>
      <c r="E49" s="203"/>
    </row>
    <row r="50" spans="3:5" x14ac:dyDescent="0.25">
      <c r="C50" s="113"/>
      <c r="E50" s="203"/>
    </row>
    <row r="51" spans="3:5" x14ac:dyDescent="0.25">
      <c r="C51" s="113"/>
      <c r="E51" s="203"/>
    </row>
    <row r="52" spans="3:5" x14ac:dyDescent="0.25">
      <c r="C52" s="113"/>
      <c r="E52" s="203"/>
    </row>
    <row r="53" spans="3:5" x14ac:dyDescent="0.25">
      <c r="C53" s="113"/>
      <c r="E53" s="203"/>
    </row>
    <row r="54" spans="3:5" x14ac:dyDescent="0.25">
      <c r="C54" s="113"/>
      <c r="E54" s="203"/>
    </row>
    <row r="55" spans="3:5" x14ac:dyDescent="0.25">
      <c r="C55" s="113"/>
      <c r="E55" s="203"/>
    </row>
    <row r="56" spans="3:5" x14ac:dyDescent="0.25">
      <c r="C56" s="113"/>
      <c r="E56" s="203"/>
    </row>
    <row r="57" spans="3:5" x14ac:dyDescent="0.25">
      <c r="C57" s="113"/>
      <c r="E57" s="203"/>
    </row>
    <row r="58" spans="3:5" x14ac:dyDescent="0.25">
      <c r="C58" s="113"/>
      <c r="E58" s="203"/>
    </row>
    <row r="59" spans="3:5" x14ac:dyDescent="0.25">
      <c r="C59" s="113"/>
      <c r="E59" s="203"/>
    </row>
    <row r="60" spans="3:5" x14ac:dyDescent="0.25">
      <c r="C60" s="113"/>
      <c r="E60" s="203"/>
    </row>
    <row r="61" spans="3:5" x14ac:dyDescent="0.25">
      <c r="C61" s="113"/>
      <c r="E61" s="203"/>
    </row>
    <row r="62" spans="3:5" x14ac:dyDescent="0.25">
      <c r="C62" s="113"/>
      <c r="E62" s="203"/>
    </row>
    <row r="63" spans="3:5" x14ac:dyDescent="0.25">
      <c r="C63" s="113"/>
      <c r="E63" s="203"/>
    </row>
    <row r="64" spans="3:5" x14ac:dyDescent="0.25">
      <c r="C64" s="113"/>
      <c r="E64" s="203"/>
    </row>
    <row r="65" spans="3:5" x14ac:dyDescent="0.25">
      <c r="C65" s="113"/>
      <c r="E65" s="203"/>
    </row>
    <row r="66" spans="3:5" x14ac:dyDescent="0.25">
      <c r="C66" s="113"/>
      <c r="E66" s="203"/>
    </row>
    <row r="67" spans="3:5" x14ac:dyDescent="0.25">
      <c r="C67" s="113"/>
      <c r="E67" s="203"/>
    </row>
    <row r="68" spans="3:5" x14ac:dyDescent="0.25">
      <c r="C68" s="113"/>
      <c r="E68" s="203"/>
    </row>
    <row r="69" spans="3:5" x14ac:dyDescent="0.25">
      <c r="C69" s="113"/>
      <c r="E69" s="203"/>
    </row>
    <row r="70" spans="3:5" x14ac:dyDescent="0.25">
      <c r="C70" s="113"/>
      <c r="E70" s="203"/>
    </row>
    <row r="71" spans="3:5" x14ac:dyDescent="0.25">
      <c r="C71" s="113"/>
      <c r="E71" s="203"/>
    </row>
    <row r="72" spans="3:5" x14ac:dyDescent="0.25">
      <c r="C72" s="113"/>
      <c r="E72" s="203"/>
    </row>
    <row r="73" spans="3:5" x14ac:dyDescent="0.25">
      <c r="C73" s="113"/>
      <c r="E73" s="203"/>
    </row>
    <row r="74" spans="3:5" x14ac:dyDescent="0.25">
      <c r="C74" s="113"/>
      <c r="E74" s="203"/>
    </row>
    <row r="75" spans="3:5" x14ac:dyDescent="0.25">
      <c r="C75" s="113"/>
      <c r="E75" s="203"/>
    </row>
    <row r="76" spans="3:5" x14ac:dyDescent="0.25">
      <c r="C76" s="113"/>
      <c r="E76" s="203"/>
    </row>
    <row r="77" spans="3:5" x14ac:dyDescent="0.25">
      <c r="C77" s="113"/>
      <c r="E77" s="203"/>
    </row>
    <row r="78" spans="3:5" x14ac:dyDescent="0.25">
      <c r="C78" s="113"/>
      <c r="E78" s="203"/>
    </row>
    <row r="79" spans="3:5" x14ac:dyDescent="0.25">
      <c r="C79" s="113"/>
      <c r="E79" s="203"/>
    </row>
    <row r="80" spans="3:5" x14ac:dyDescent="0.25">
      <c r="C80" s="113"/>
      <c r="E80" s="203"/>
    </row>
    <row r="81" spans="3:5" x14ac:dyDescent="0.25">
      <c r="C81" s="113"/>
      <c r="E81" s="203"/>
    </row>
    <row r="82" spans="3:5" x14ac:dyDescent="0.25">
      <c r="C82" s="113"/>
      <c r="E82" s="203"/>
    </row>
    <row r="83" spans="3:5" x14ac:dyDescent="0.25">
      <c r="C83" s="113"/>
      <c r="E83" s="203"/>
    </row>
    <row r="84" spans="3:5" x14ac:dyDescent="0.25">
      <c r="C84" s="113"/>
      <c r="E84" s="203"/>
    </row>
    <row r="85" spans="3:5" x14ac:dyDescent="0.25">
      <c r="C85" s="113"/>
      <c r="E85" s="203"/>
    </row>
    <row r="86" spans="3:5" x14ac:dyDescent="0.25">
      <c r="C86" s="113"/>
      <c r="E86" s="203"/>
    </row>
    <row r="87" spans="3:5" x14ac:dyDescent="0.25">
      <c r="C87" s="113"/>
      <c r="E87" s="203"/>
    </row>
    <row r="88" spans="3:5" x14ac:dyDescent="0.25">
      <c r="C88" s="113"/>
      <c r="E88" s="203"/>
    </row>
    <row r="89" spans="3:5" x14ac:dyDescent="0.25">
      <c r="C89" s="113"/>
      <c r="E89" s="203"/>
    </row>
    <row r="90" spans="3:5" x14ac:dyDescent="0.25">
      <c r="C90" s="113"/>
      <c r="E90" s="203"/>
    </row>
    <row r="91" spans="3:5" x14ac:dyDescent="0.25">
      <c r="C91" s="113"/>
      <c r="E91" s="203"/>
    </row>
    <row r="92" spans="3:5" x14ac:dyDescent="0.25">
      <c r="C92" s="113"/>
      <c r="E92" s="203"/>
    </row>
    <row r="93" spans="3:5" x14ac:dyDescent="0.25">
      <c r="C93" s="113"/>
      <c r="E93" s="203"/>
    </row>
    <row r="94" spans="3:5" x14ac:dyDescent="0.25">
      <c r="C94" s="113"/>
      <c r="E94" s="203"/>
    </row>
    <row r="95" spans="3:5" x14ac:dyDescent="0.25">
      <c r="C95" s="113"/>
      <c r="E95" s="203"/>
    </row>
    <row r="96" spans="3:5" x14ac:dyDescent="0.25">
      <c r="C96" s="113"/>
      <c r="E96" s="203"/>
    </row>
    <row r="97" spans="3:5" x14ac:dyDescent="0.25">
      <c r="C97" s="113"/>
      <c r="E97" s="203"/>
    </row>
    <row r="98" spans="3:5" x14ac:dyDescent="0.25">
      <c r="C98" s="113"/>
      <c r="E98" s="203"/>
    </row>
    <row r="99" spans="3:5" x14ac:dyDescent="0.25">
      <c r="C99" s="113"/>
      <c r="E99" s="203"/>
    </row>
    <row r="100" spans="3:5" x14ac:dyDescent="0.25">
      <c r="C100" s="113"/>
      <c r="E100" s="203"/>
    </row>
    <row r="101" spans="3:5" x14ac:dyDescent="0.25">
      <c r="C101" s="113"/>
      <c r="E101" s="203"/>
    </row>
    <row r="102" spans="3:5" x14ac:dyDescent="0.25">
      <c r="C102" s="113"/>
      <c r="E102" s="203"/>
    </row>
    <row r="103" spans="3:5" x14ac:dyDescent="0.25">
      <c r="C103" s="113"/>
      <c r="E103" s="203"/>
    </row>
    <row r="104" spans="3:5" x14ac:dyDescent="0.25">
      <c r="C104" s="113"/>
      <c r="E104" s="203"/>
    </row>
    <row r="105" spans="3:5" x14ac:dyDescent="0.25">
      <c r="C105" s="113"/>
      <c r="E105" s="203"/>
    </row>
    <row r="106" spans="3:5" x14ac:dyDescent="0.25">
      <c r="C106" s="113"/>
      <c r="E106" s="203"/>
    </row>
    <row r="107" spans="3:5" x14ac:dyDescent="0.25">
      <c r="C107" s="113"/>
      <c r="E107" s="203"/>
    </row>
    <row r="108" spans="3:5" x14ac:dyDescent="0.25">
      <c r="C108" s="113"/>
      <c r="E108" s="203"/>
    </row>
    <row r="109" spans="3:5" x14ac:dyDescent="0.25">
      <c r="C109" s="113"/>
      <c r="E109" s="203"/>
    </row>
    <row r="110" spans="3:5" x14ac:dyDescent="0.25">
      <c r="C110" s="113"/>
      <c r="E110" s="203"/>
    </row>
    <row r="111" spans="3:5" x14ac:dyDescent="0.25">
      <c r="C111" s="113"/>
      <c r="E111" s="203"/>
    </row>
    <row r="112" spans="3:5" x14ac:dyDescent="0.25">
      <c r="C112" s="113"/>
      <c r="E112" s="203"/>
    </row>
    <row r="113" spans="3:5" x14ac:dyDescent="0.25">
      <c r="C113" s="113"/>
      <c r="E113" s="203"/>
    </row>
    <row r="114" spans="3:5" x14ac:dyDescent="0.25">
      <c r="C114" s="113"/>
      <c r="E114" s="203"/>
    </row>
    <row r="115" spans="3:5" x14ac:dyDescent="0.25">
      <c r="C115" s="113"/>
      <c r="E115" s="203"/>
    </row>
    <row r="116" spans="3:5" x14ac:dyDescent="0.25">
      <c r="C116" s="113"/>
      <c r="E116" s="203"/>
    </row>
    <row r="117" spans="3:5" x14ac:dyDescent="0.25">
      <c r="C117" s="113"/>
      <c r="E117" s="203"/>
    </row>
    <row r="118" spans="3:5" x14ac:dyDescent="0.25">
      <c r="C118" s="113"/>
      <c r="E118" s="203"/>
    </row>
    <row r="119" spans="3:5" x14ac:dyDescent="0.25">
      <c r="C119" s="113"/>
      <c r="E119" s="203"/>
    </row>
    <row r="120" spans="3:5" x14ac:dyDescent="0.25">
      <c r="C120" s="113"/>
      <c r="E120" s="203"/>
    </row>
    <row r="121" spans="3:5" x14ac:dyDescent="0.25">
      <c r="C121" s="113"/>
      <c r="E121" s="203"/>
    </row>
    <row r="122" spans="3:5" x14ac:dyDescent="0.25">
      <c r="C122" s="113"/>
      <c r="E122" s="203"/>
    </row>
    <row r="123" spans="3:5" x14ac:dyDescent="0.25">
      <c r="C123" s="113"/>
      <c r="E123" s="203"/>
    </row>
    <row r="124" spans="3:5" x14ac:dyDescent="0.25">
      <c r="C124" s="113"/>
      <c r="E124" s="203"/>
    </row>
    <row r="125" spans="3:5" x14ac:dyDescent="0.25">
      <c r="C125" s="113"/>
      <c r="E125" s="203"/>
    </row>
    <row r="126" spans="3:5" x14ac:dyDescent="0.25">
      <c r="C126" s="113"/>
      <c r="E126" s="203"/>
    </row>
    <row r="127" spans="3:5" x14ac:dyDescent="0.25">
      <c r="C127" s="113"/>
      <c r="E127" s="203"/>
    </row>
    <row r="128" spans="3:5" x14ac:dyDescent="0.25">
      <c r="C128" s="113"/>
      <c r="E128" s="203"/>
    </row>
    <row r="129" spans="3:5" x14ac:dyDescent="0.25">
      <c r="C129" s="113"/>
      <c r="E129" s="203"/>
    </row>
    <row r="130" spans="3:5" x14ac:dyDescent="0.25">
      <c r="C130" s="113"/>
      <c r="E130" s="203"/>
    </row>
    <row r="131" spans="3:5" x14ac:dyDescent="0.25">
      <c r="C131" s="113"/>
      <c r="E131" s="203"/>
    </row>
    <row r="132" spans="3:5" x14ac:dyDescent="0.25">
      <c r="C132" s="113"/>
      <c r="E132" s="203"/>
    </row>
    <row r="133" spans="3:5" x14ac:dyDescent="0.25">
      <c r="C133" s="113"/>
      <c r="E133" s="203"/>
    </row>
    <row r="134" spans="3:5" x14ac:dyDescent="0.25">
      <c r="C134" s="113"/>
      <c r="E134" s="203"/>
    </row>
    <row r="135" spans="3:5" x14ac:dyDescent="0.25">
      <c r="C135" s="113"/>
      <c r="E135" s="203"/>
    </row>
    <row r="136" spans="3:5" x14ac:dyDescent="0.25">
      <c r="C136" s="113"/>
      <c r="E136" s="203"/>
    </row>
    <row r="137" spans="3:5" x14ac:dyDescent="0.25">
      <c r="C137" s="113"/>
      <c r="E137" s="203"/>
    </row>
    <row r="138" spans="3:5" x14ac:dyDescent="0.25">
      <c r="C138" s="113"/>
      <c r="E138" s="203"/>
    </row>
    <row r="139" spans="3:5" x14ac:dyDescent="0.25">
      <c r="C139" s="113"/>
      <c r="E139" s="203"/>
    </row>
    <row r="140" spans="3:5" x14ac:dyDescent="0.25">
      <c r="C140" s="113"/>
      <c r="E140" s="203"/>
    </row>
    <row r="141" spans="3:5" x14ac:dyDescent="0.25">
      <c r="C141" s="113"/>
      <c r="E141" s="203"/>
    </row>
    <row r="142" spans="3:5" x14ac:dyDescent="0.25">
      <c r="C142" s="113"/>
      <c r="E142" s="203"/>
    </row>
    <row r="143" spans="3:5" x14ac:dyDescent="0.25">
      <c r="C143" s="113"/>
      <c r="E143" s="203"/>
    </row>
    <row r="144" spans="3:5" x14ac:dyDescent="0.25">
      <c r="C144" s="113"/>
      <c r="E144" s="203"/>
    </row>
    <row r="145" spans="3:5" x14ac:dyDescent="0.25">
      <c r="C145" s="113"/>
      <c r="E145" s="203"/>
    </row>
    <row r="146" spans="3:5" x14ac:dyDescent="0.25">
      <c r="C146" s="113"/>
      <c r="E146" s="203"/>
    </row>
    <row r="147" spans="3:5" x14ac:dyDescent="0.25">
      <c r="C147" s="113"/>
      <c r="E147" s="203"/>
    </row>
    <row r="148" spans="3:5" x14ac:dyDescent="0.25">
      <c r="C148" s="113"/>
      <c r="E148" s="203"/>
    </row>
    <row r="149" spans="3:5" x14ac:dyDescent="0.25">
      <c r="C149" s="113"/>
      <c r="E149" s="203"/>
    </row>
    <row r="150" spans="3:5" x14ac:dyDescent="0.25">
      <c r="C150" s="113"/>
      <c r="E150" s="203"/>
    </row>
    <row r="151" spans="3:5" x14ac:dyDescent="0.25">
      <c r="C151" s="113"/>
      <c r="E151" s="203"/>
    </row>
    <row r="152" spans="3:5" x14ac:dyDescent="0.25">
      <c r="C152" s="113"/>
      <c r="E152" s="203"/>
    </row>
    <row r="153" spans="3:5" x14ac:dyDescent="0.25">
      <c r="C153" s="113"/>
      <c r="E153" s="203"/>
    </row>
    <row r="154" spans="3:5" x14ac:dyDescent="0.25">
      <c r="C154" s="113"/>
      <c r="E154" s="203"/>
    </row>
    <row r="155" spans="3:5" x14ac:dyDescent="0.25">
      <c r="C155" s="113"/>
      <c r="E155" s="203"/>
    </row>
    <row r="156" spans="3:5" x14ac:dyDescent="0.25">
      <c r="C156" s="113"/>
      <c r="E156" s="203"/>
    </row>
    <row r="157" spans="3:5" x14ac:dyDescent="0.25">
      <c r="C157" s="113"/>
      <c r="E157" s="203"/>
    </row>
    <row r="158" spans="3:5" x14ac:dyDescent="0.25">
      <c r="C158" s="113"/>
      <c r="E158" s="203"/>
    </row>
    <row r="159" spans="3:5" x14ac:dyDescent="0.25">
      <c r="C159" s="113"/>
      <c r="E159" s="203"/>
    </row>
    <row r="160" spans="3:5" x14ac:dyDescent="0.25">
      <c r="C160" s="113"/>
      <c r="E160" s="203"/>
    </row>
    <row r="161" spans="3:5" x14ac:dyDescent="0.25">
      <c r="C161" s="113"/>
      <c r="E161" s="203"/>
    </row>
    <row r="162" spans="3:5" x14ac:dyDescent="0.25">
      <c r="C162" s="113"/>
      <c r="E162" s="203"/>
    </row>
    <row r="163" spans="3:5" x14ac:dyDescent="0.25">
      <c r="C163" s="113"/>
      <c r="E163" s="203"/>
    </row>
    <row r="164" spans="3:5" x14ac:dyDescent="0.25">
      <c r="C164" s="113"/>
      <c r="E164" s="203"/>
    </row>
    <row r="165" spans="3:5" x14ac:dyDescent="0.25">
      <c r="C165" s="113"/>
      <c r="E165" s="203"/>
    </row>
    <row r="166" spans="3:5" x14ac:dyDescent="0.25">
      <c r="C166" s="113"/>
      <c r="E166" s="203"/>
    </row>
    <row r="167" spans="3:5" x14ac:dyDescent="0.25">
      <c r="C167" s="113"/>
      <c r="E167" s="203"/>
    </row>
    <row r="168" spans="3:5" x14ac:dyDescent="0.25">
      <c r="C168" s="113"/>
      <c r="E168" s="203"/>
    </row>
    <row r="169" spans="3:5" x14ac:dyDescent="0.25">
      <c r="C169" s="113"/>
      <c r="E169" s="203"/>
    </row>
    <row r="170" spans="3:5" x14ac:dyDescent="0.25">
      <c r="C170" s="113"/>
      <c r="E170" s="203"/>
    </row>
    <row r="171" spans="3:5" x14ac:dyDescent="0.25">
      <c r="C171" s="113"/>
      <c r="E171" s="203"/>
    </row>
    <row r="172" spans="3:5" x14ac:dyDescent="0.25">
      <c r="C172" s="113"/>
      <c r="E172" s="203"/>
    </row>
    <row r="173" spans="3:5" x14ac:dyDescent="0.25">
      <c r="C173" s="113"/>
      <c r="E173" s="203"/>
    </row>
    <row r="174" spans="3:5" x14ac:dyDescent="0.25">
      <c r="C174" s="113"/>
      <c r="E174" s="203"/>
    </row>
    <row r="175" spans="3:5" x14ac:dyDescent="0.25">
      <c r="C175" s="113"/>
      <c r="E175" s="203"/>
    </row>
    <row r="176" spans="3:5" x14ac:dyDescent="0.25">
      <c r="C176" s="113"/>
      <c r="E176" s="203"/>
    </row>
    <row r="177" spans="3:5" x14ac:dyDescent="0.25">
      <c r="C177" s="113"/>
      <c r="E177" s="203"/>
    </row>
    <row r="178" spans="3:5" x14ac:dyDescent="0.25">
      <c r="C178" s="113"/>
      <c r="E178" s="203"/>
    </row>
    <row r="179" spans="3:5" x14ac:dyDescent="0.25">
      <c r="C179" s="113"/>
      <c r="E179" s="203"/>
    </row>
    <row r="180" spans="3:5" x14ac:dyDescent="0.25">
      <c r="C180" s="113"/>
      <c r="E180" s="203"/>
    </row>
    <row r="181" spans="3:5" x14ac:dyDescent="0.25">
      <c r="C181" s="113"/>
      <c r="E181" s="203"/>
    </row>
    <row r="182" spans="3:5" x14ac:dyDescent="0.25">
      <c r="C182" s="113"/>
      <c r="E182" s="203"/>
    </row>
    <row r="183" spans="3:5" x14ac:dyDescent="0.25">
      <c r="C183" s="113"/>
      <c r="E183" s="203"/>
    </row>
    <row r="184" spans="3:5" x14ac:dyDescent="0.25">
      <c r="C184" s="113"/>
      <c r="E184" s="203"/>
    </row>
    <row r="185" spans="3:5" x14ac:dyDescent="0.25">
      <c r="C185" s="113"/>
      <c r="E185" s="203"/>
    </row>
    <row r="186" spans="3:5" x14ac:dyDescent="0.25">
      <c r="C186" s="113"/>
      <c r="E186" s="203"/>
    </row>
    <row r="187" spans="3:5" x14ac:dyDescent="0.25">
      <c r="C187" s="113"/>
      <c r="E187" s="203"/>
    </row>
    <row r="188" spans="3:5" x14ac:dyDescent="0.25">
      <c r="C188" s="113"/>
      <c r="E188" s="203"/>
    </row>
    <row r="189" spans="3:5" x14ac:dyDescent="0.25">
      <c r="C189" s="113"/>
      <c r="E189" s="203"/>
    </row>
    <row r="190" spans="3:5" x14ac:dyDescent="0.25">
      <c r="C190" s="113"/>
      <c r="E190" s="203"/>
    </row>
    <row r="191" spans="3:5" x14ac:dyDescent="0.25">
      <c r="C191" s="113"/>
      <c r="E191" s="203"/>
    </row>
    <row r="192" spans="3:5" x14ac:dyDescent="0.25">
      <c r="C192" s="113"/>
      <c r="E192" s="203"/>
    </row>
    <row r="193" spans="3:5" x14ac:dyDescent="0.25">
      <c r="C193" s="113"/>
      <c r="E193" s="203"/>
    </row>
    <row r="194" spans="3:5" x14ac:dyDescent="0.25">
      <c r="C194" s="113"/>
      <c r="E194" s="203"/>
    </row>
    <row r="195" spans="3:5" x14ac:dyDescent="0.25">
      <c r="C195" s="113"/>
      <c r="E195" s="203"/>
    </row>
    <row r="196" spans="3:5" x14ac:dyDescent="0.25">
      <c r="C196" s="113"/>
      <c r="E196" s="203"/>
    </row>
    <row r="197" spans="3:5" x14ac:dyDescent="0.25">
      <c r="C197" s="113"/>
      <c r="E197" s="203"/>
    </row>
    <row r="198" spans="3:5" x14ac:dyDescent="0.25">
      <c r="C198" s="113"/>
      <c r="E198" s="203"/>
    </row>
    <row r="199" spans="3:5" x14ac:dyDescent="0.25">
      <c r="C199" s="113"/>
      <c r="E199" s="203"/>
    </row>
    <row r="200" spans="3:5" x14ac:dyDescent="0.25">
      <c r="C200" s="113"/>
      <c r="E200" s="203"/>
    </row>
    <row r="201" spans="3:5" x14ac:dyDescent="0.25">
      <c r="C201" s="113"/>
      <c r="E201" s="203"/>
    </row>
    <row r="202" spans="3:5" x14ac:dyDescent="0.25">
      <c r="C202" s="113"/>
      <c r="E202" s="203"/>
    </row>
    <row r="203" spans="3:5" x14ac:dyDescent="0.25">
      <c r="C203" s="113"/>
      <c r="E203" s="203"/>
    </row>
    <row r="204" spans="3:5" x14ac:dyDescent="0.25">
      <c r="C204" s="113"/>
      <c r="E204" s="203"/>
    </row>
    <row r="205" spans="3:5" x14ac:dyDescent="0.25">
      <c r="C205" s="113"/>
      <c r="E205" s="203"/>
    </row>
    <row r="206" spans="3:5" x14ac:dyDescent="0.25">
      <c r="C206" s="113"/>
      <c r="E206" s="203"/>
    </row>
    <row r="207" spans="3:5" x14ac:dyDescent="0.25">
      <c r="C207" s="113"/>
      <c r="E207" s="203"/>
    </row>
    <row r="208" spans="3:5" x14ac:dyDescent="0.25">
      <c r="C208" s="113"/>
      <c r="E208" s="203"/>
    </row>
    <row r="209" spans="3:5" x14ac:dyDescent="0.25">
      <c r="C209" s="113"/>
      <c r="E209" s="203"/>
    </row>
    <row r="210" spans="3:5" x14ac:dyDescent="0.25">
      <c r="C210" s="113"/>
      <c r="E210" s="203"/>
    </row>
    <row r="211" spans="3:5" x14ac:dyDescent="0.25">
      <c r="C211" s="113"/>
      <c r="E211" s="203"/>
    </row>
    <row r="212" spans="3:5" x14ac:dyDescent="0.25">
      <c r="C212" s="113"/>
      <c r="E212" s="203"/>
    </row>
    <row r="213" spans="3:5" x14ac:dyDescent="0.25">
      <c r="C213" s="113"/>
      <c r="E213" s="203"/>
    </row>
    <row r="214" spans="3:5" x14ac:dyDescent="0.25">
      <c r="C214" s="113"/>
      <c r="E214" s="203"/>
    </row>
    <row r="215" spans="3:5" x14ac:dyDescent="0.25">
      <c r="C215" s="113"/>
      <c r="E215" s="203"/>
    </row>
    <row r="216" spans="3:5" x14ac:dyDescent="0.25">
      <c r="C216" s="113"/>
      <c r="E216" s="203"/>
    </row>
    <row r="217" spans="3:5" x14ac:dyDescent="0.25">
      <c r="C217" s="113"/>
      <c r="E217" s="203"/>
    </row>
    <row r="218" spans="3:5" x14ac:dyDescent="0.25">
      <c r="C218" s="113"/>
      <c r="E218" s="203"/>
    </row>
    <row r="219" spans="3:5" x14ac:dyDescent="0.25">
      <c r="C219" s="113"/>
      <c r="E219" s="203"/>
    </row>
    <row r="220" spans="3:5" x14ac:dyDescent="0.25">
      <c r="C220" s="113"/>
      <c r="E220" s="203"/>
    </row>
    <row r="221" spans="3:5" x14ac:dyDescent="0.25">
      <c r="C221" s="113"/>
      <c r="E221" s="203"/>
    </row>
    <row r="222" spans="3:5" x14ac:dyDescent="0.25">
      <c r="C222" s="113"/>
      <c r="E222" s="203"/>
    </row>
    <row r="223" spans="3:5" x14ac:dyDescent="0.25">
      <c r="C223" s="113"/>
      <c r="E223" s="203"/>
    </row>
    <row r="224" spans="3:5" x14ac:dyDescent="0.25">
      <c r="C224" s="113"/>
      <c r="E224" s="203"/>
    </row>
    <row r="225" spans="3:5" x14ac:dyDescent="0.25">
      <c r="C225" s="113"/>
      <c r="E225" s="203"/>
    </row>
    <row r="226" spans="3:5" x14ac:dyDescent="0.25">
      <c r="C226" s="113"/>
      <c r="E226" s="203"/>
    </row>
    <row r="227" spans="3:5" x14ac:dyDescent="0.25">
      <c r="C227" s="113"/>
      <c r="E227" s="203"/>
    </row>
    <row r="228" spans="3:5" x14ac:dyDescent="0.25">
      <c r="C228" s="113"/>
      <c r="E228" s="203"/>
    </row>
    <row r="229" spans="3:5" x14ac:dyDescent="0.25">
      <c r="C229" s="113"/>
      <c r="E229" s="203"/>
    </row>
    <row r="230" spans="3:5" x14ac:dyDescent="0.25">
      <c r="C230" s="113"/>
      <c r="E230" s="203"/>
    </row>
    <row r="231" spans="3:5" x14ac:dyDescent="0.25">
      <c r="C231" s="113"/>
      <c r="E231" s="203"/>
    </row>
    <row r="232" spans="3:5" x14ac:dyDescent="0.25">
      <c r="C232" s="113"/>
      <c r="E232" s="203"/>
    </row>
    <row r="233" spans="3:5" x14ac:dyDescent="0.25">
      <c r="C233" s="113"/>
      <c r="E233" s="203"/>
    </row>
    <row r="234" spans="3:5" x14ac:dyDescent="0.25">
      <c r="C234" s="113"/>
      <c r="E234" s="203"/>
    </row>
    <row r="235" spans="3:5" x14ac:dyDescent="0.25">
      <c r="C235" s="113"/>
      <c r="E235" s="203"/>
    </row>
    <row r="236" spans="3:5" x14ac:dyDescent="0.25">
      <c r="C236" s="113"/>
      <c r="E236" s="203"/>
    </row>
    <row r="237" spans="3:5" x14ac:dyDescent="0.25">
      <c r="C237" s="113"/>
      <c r="E237" s="203"/>
    </row>
    <row r="238" spans="3:5" x14ac:dyDescent="0.25">
      <c r="C238" s="113"/>
      <c r="E238" s="203"/>
    </row>
    <row r="239" spans="3:5" x14ac:dyDescent="0.25">
      <c r="C239" s="113"/>
      <c r="E239" s="203"/>
    </row>
    <row r="240" spans="3:5" x14ac:dyDescent="0.25">
      <c r="C240" s="113"/>
      <c r="E240" s="203"/>
    </row>
    <row r="241" spans="3:5" x14ac:dyDescent="0.25">
      <c r="C241" s="113"/>
      <c r="E241" s="203"/>
    </row>
    <row r="242" spans="3:5" x14ac:dyDescent="0.25">
      <c r="C242" s="113"/>
      <c r="E242" s="203"/>
    </row>
    <row r="243" spans="3:5" x14ac:dyDescent="0.25">
      <c r="C243" s="113"/>
      <c r="E243" s="203"/>
    </row>
    <row r="244" spans="3:5" x14ac:dyDescent="0.25">
      <c r="C244" s="113"/>
      <c r="E244" s="203"/>
    </row>
    <row r="245" spans="3:5" x14ac:dyDescent="0.25">
      <c r="C245" s="113"/>
      <c r="E245" s="203"/>
    </row>
    <row r="246" spans="3:5" x14ac:dyDescent="0.25">
      <c r="C246" s="113"/>
      <c r="E246" s="203"/>
    </row>
    <row r="247" spans="3:5" x14ac:dyDescent="0.25">
      <c r="C247" s="113"/>
      <c r="E247" s="203"/>
    </row>
    <row r="248" spans="3:5" x14ac:dyDescent="0.25">
      <c r="C248" s="113"/>
      <c r="E248" s="203"/>
    </row>
    <row r="249" spans="3:5" x14ac:dyDescent="0.25">
      <c r="C249" s="113"/>
      <c r="E249" s="203"/>
    </row>
    <row r="250" spans="3:5" x14ac:dyDescent="0.25">
      <c r="C250" s="113"/>
      <c r="E250" s="203"/>
    </row>
    <row r="251" spans="3:5" x14ac:dyDescent="0.25">
      <c r="C251" s="113"/>
      <c r="E251" s="203"/>
    </row>
    <row r="252" spans="3:5" x14ac:dyDescent="0.25">
      <c r="C252" s="113"/>
      <c r="E252" s="203"/>
    </row>
    <row r="253" spans="3:5" x14ac:dyDescent="0.25">
      <c r="C253" s="113"/>
      <c r="E253" s="203"/>
    </row>
    <row r="254" spans="3:5" x14ac:dyDescent="0.25">
      <c r="C254" s="113"/>
      <c r="E254" s="203"/>
    </row>
    <row r="255" spans="3:5" x14ac:dyDescent="0.25">
      <c r="C255" s="113"/>
      <c r="E255" s="203"/>
    </row>
    <row r="256" spans="3:5" x14ac:dyDescent="0.25">
      <c r="C256" s="113"/>
      <c r="E256" s="203"/>
    </row>
    <row r="257" spans="3:5" x14ac:dyDescent="0.25">
      <c r="C257" s="113"/>
      <c r="E257" s="203"/>
    </row>
    <row r="258" spans="3:5" x14ac:dyDescent="0.25">
      <c r="C258" s="113"/>
      <c r="E258" s="203"/>
    </row>
    <row r="259" spans="3:5" x14ac:dyDescent="0.25">
      <c r="C259" s="113"/>
      <c r="E259" s="203"/>
    </row>
    <row r="260" spans="3:5" x14ac:dyDescent="0.25">
      <c r="C260" s="113"/>
      <c r="E260" s="203"/>
    </row>
    <row r="261" spans="3:5" x14ac:dyDescent="0.25">
      <c r="C261" s="113"/>
      <c r="E261" s="203"/>
    </row>
    <row r="262" spans="3:5" x14ac:dyDescent="0.25">
      <c r="C262" s="113"/>
      <c r="E262" s="203"/>
    </row>
    <row r="263" spans="3:5" x14ac:dyDescent="0.25">
      <c r="C263" s="113"/>
      <c r="E263" s="203"/>
    </row>
    <row r="264" spans="3:5" x14ac:dyDescent="0.25">
      <c r="C264" s="113"/>
      <c r="E264" s="203"/>
    </row>
    <row r="265" spans="3:5" x14ac:dyDescent="0.25">
      <c r="C265" s="113"/>
      <c r="E265" s="203"/>
    </row>
    <row r="266" spans="3:5" x14ac:dyDescent="0.25">
      <c r="C266" s="113"/>
      <c r="E266" s="203"/>
    </row>
    <row r="267" spans="3:5" x14ac:dyDescent="0.25">
      <c r="C267" s="113"/>
      <c r="E267" s="203"/>
    </row>
    <row r="268" spans="3:5" x14ac:dyDescent="0.25">
      <c r="C268" s="113"/>
      <c r="E268" s="203"/>
    </row>
    <row r="269" spans="3:5" x14ac:dyDescent="0.25">
      <c r="C269" s="113"/>
      <c r="E269" s="203"/>
    </row>
    <row r="270" spans="3:5" x14ac:dyDescent="0.25">
      <c r="C270" s="113"/>
      <c r="E270" s="203"/>
    </row>
    <row r="271" spans="3:5" x14ac:dyDescent="0.25">
      <c r="C271" s="113"/>
      <c r="E271" s="203"/>
    </row>
    <row r="272" spans="3:5" x14ac:dyDescent="0.25">
      <c r="C272" s="113"/>
      <c r="E272" s="203"/>
    </row>
    <row r="273" spans="3:5" x14ac:dyDescent="0.25">
      <c r="C273" s="113"/>
      <c r="E273" s="203"/>
    </row>
    <row r="274" spans="3:5" x14ac:dyDescent="0.25">
      <c r="C274" s="113"/>
      <c r="E274" s="203"/>
    </row>
    <row r="275" spans="3:5" x14ac:dyDescent="0.25">
      <c r="C275" s="113"/>
      <c r="E275" s="203"/>
    </row>
    <row r="276" spans="3:5" x14ac:dyDescent="0.25">
      <c r="C276" s="113"/>
      <c r="E276" s="203"/>
    </row>
    <row r="277" spans="3:5" x14ac:dyDescent="0.25">
      <c r="C277" s="113"/>
      <c r="E277" s="203"/>
    </row>
    <row r="278" spans="3:5" x14ac:dyDescent="0.25">
      <c r="C278" s="113"/>
      <c r="E278" s="203"/>
    </row>
    <row r="279" spans="3:5" x14ac:dyDescent="0.25">
      <c r="C279" s="113"/>
      <c r="E279" s="203"/>
    </row>
    <row r="280" spans="3:5" x14ac:dyDescent="0.25">
      <c r="C280" s="113"/>
      <c r="E280" s="203"/>
    </row>
    <row r="281" spans="3:5" x14ac:dyDescent="0.25">
      <c r="C281" s="113"/>
      <c r="E281" s="203"/>
    </row>
    <row r="282" spans="3:5" x14ac:dyDescent="0.25">
      <c r="C282" s="113"/>
      <c r="E282" s="203"/>
    </row>
    <row r="283" spans="3:5" x14ac:dyDescent="0.25">
      <c r="C283" s="113"/>
      <c r="E283" s="203"/>
    </row>
    <row r="284" spans="3:5" x14ac:dyDescent="0.25">
      <c r="C284" s="113"/>
      <c r="E284" s="203"/>
    </row>
    <row r="285" spans="3:5" x14ac:dyDescent="0.25">
      <c r="C285" s="113"/>
      <c r="E285" s="203"/>
    </row>
    <row r="286" spans="3:5" x14ac:dyDescent="0.25">
      <c r="C286" s="113"/>
      <c r="E286" s="203"/>
    </row>
    <row r="287" spans="3:5" x14ac:dyDescent="0.25">
      <c r="C287" s="113"/>
      <c r="E287" s="203"/>
    </row>
    <row r="288" spans="3:5" x14ac:dyDescent="0.25">
      <c r="C288" s="113"/>
      <c r="E288" s="203"/>
    </row>
    <row r="289" spans="3:5" x14ac:dyDescent="0.25">
      <c r="C289" s="113"/>
      <c r="E289" s="203"/>
    </row>
    <row r="290" spans="3:5" x14ac:dyDescent="0.25">
      <c r="C290" s="113"/>
      <c r="E290" s="203"/>
    </row>
    <row r="291" spans="3:5" x14ac:dyDescent="0.25">
      <c r="C291" s="113"/>
      <c r="E291" s="203"/>
    </row>
    <row r="292" spans="3:5" x14ac:dyDescent="0.25">
      <c r="C292" s="113"/>
      <c r="E292" s="203"/>
    </row>
    <row r="293" spans="3:5" x14ac:dyDescent="0.25">
      <c r="C293" s="113"/>
      <c r="E293" s="203"/>
    </row>
    <row r="294" spans="3:5" x14ac:dyDescent="0.25">
      <c r="C294" s="113"/>
      <c r="E294" s="203"/>
    </row>
    <row r="295" spans="3:5" x14ac:dyDescent="0.25">
      <c r="C295" s="113"/>
      <c r="E295" s="203"/>
    </row>
    <row r="296" spans="3:5" x14ac:dyDescent="0.25">
      <c r="C296" s="113"/>
      <c r="E296" s="203"/>
    </row>
    <row r="297" spans="3:5" x14ac:dyDescent="0.25">
      <c r="C297" s="113"/>
      <c r="E297" s="203"/>
    </row>
    <row r="298" spans="3:5" x14ac:dyDescent="0.25">
      <c r="C298" s="113"/>
      <c r="E298" s="203"/>
    </row>
    <row r="299" spans="3:5" x14ac:dyDescent="0.25">
      <c r="C299" s="113"/>
      <c r="E299" s="203"/>
    </row>
    <row r="300" spans="3:5" x14ac:dyDescent="0.25">
      <c r="C300" s="113"/>
      <c r="E300" s="203"/>
    </row>
    <row r="301" spans="3:5" x14ac:dyDescent="0.25">
      <c r="C301" s="113"/>
      <c r="E301" s="203"/>
    </row>
    <row r="302" spans="3:5" x14ac:dyDescent="0.25">
      <c r="C302" s="113"/>
      <c r="E302" s="203"/>
    </row>
    <row r="303" spans="3:5" x14ac:dyDescent="0.25">
      <c r="E303" s="203"/>
    </row>
    <row r="304" spans="3:5" x14ac:dyDescent="0.25">
      <c r="E304" s="203"/>
    </row>
    <row r="305" spans="5:5" x14ac:dyDescent="0.25">
      <c r="E305" s="203"/>
    </row>
    <row r="306" spans="5:5" x14ac:dyDescent="0.25">
      <c r="E306" s="203"/>
    </row>
    <row r="307" spans="5:5" x14ac:dyDescent="0.25">
      <c r="E307" s="203"/>
    </row>
    <row r="308" spans="5:5" x14ac:dyDescent="0.25">
      <c r="E308" s="203"/>
    </row>
    <row r="309" spans="5:5" x14ac:dyDescent="0.25">
      <c r="E309" s="203"/>
    </row>
    <row r="310" spans="5:5" x14ac:dyDescent="0.25">
      <c r="E310" s="203"/>
    </row>
    <row r="311" spans="5:5" x14ac:dyDescent="0.25">
      <c r="E311" s="203"/>
    </row>
    <row r="312" spans="5:5" x14ac:dyDescent="0.25">
      <c r="E312" s="203"/>
    </row>
    <row r="313" spans="5:5" x14ac:dyDescent="0.25">
      <c r="E313" s="203"/>
    </row>
    <row r="314" spans="5:5" x14ac:dyDescent="0.25">
      <c r="E314" s="203"/>
    </row>
    <row r="315" spans="5:5" x14ac:dyDescent="0.25">
      <c r="E315" s="203"/>
    </row>
    <row r="316" spans="5:5" x14ac:dyDescent="0.25">
      <c r="E316" s="203"/>
    </row>
    <row r="317" spans="5:5" x14ac:dyDescent="0.25">
      <c r="E317" s="203"/>
    </row>
    <row r="318" spans="5:5" x14ac:dyDescent="0.25">
      <c r="E318" s="203"/>
    </row>
    <row r="319" spans="5:5" x14ac:dyDescent="0.25">
      <c r="E319" s="203"/>
    </row>
    <row r="320" spans="5:5" x14ac:dyDescent="0.25">
      <c r="E320" s="203"/>
    </row>
    <row r="321" spans="5:5" x14ac:dyDescent="0.25">
      <c r="E321" s="203"/>
    </row>
    <row r="322" spans="5:5" x14ac:dyDescent="0.25">
      <c r="E322" s="203"/>
    </row>
    <row r="323" spans="5:5" x14ac:dyDescent="0.25">
      <c r="E323" s="203"/>
    </row>
    <row r="324" spans="5:5" x14ac:dyDescent="0.25">
      <c r="E324" s="203"/>
    </row>
    <row r="325" spans="5:5" x14ac:dyDescent="0.25">
      <c r="E325" s="203"/>
    </row>
    <row r="326" spans="5:5" x14ac:dyDescent="0.25">
      <c r="E326" s="203"/>
    </row>
    <row r="327" spans="5:5" x14ac:dyDescent="0.25">
      <c r="E327" s="203"/>
    </row>
    <row r="328" spans="5:5" x14ac:dyDescent="0.25">
      <c r="E328" s="203"/>
    </row>
    <row r="329" spans="5:5" x14ac:dyDescent="0.25">
      <c r="E329" s="203"/>
    </row>
    <row r="330" spans="5:5" x14ac:dyDescent="0.25">
      <c r="E330" s="203"/>
    </row>
    <row r="331" spans="5:5" x14ac:dyDescent="0.25">
      <c r="E331" s="203"/>
    </row>
    <row r="332" spans="5:5" x14ac:dyDescent="0.25">
      <c r="E332" s="203"/>
    </row>
    <row r="333" spans="5:5" x14ac:dyDescent="0.25">
      <c r="E333" s="203"/>
    </row>
    <row r="334" spans="5:5" x14ac:dyDescent="0.25">
      <c r="E334" s="203"/>
    </row>
    <row r="335" spans="5:5" x14ac:dyDescent="0.25">
      <c r="E335" s="203"/>
    </row>
    <row r="336" spans="5:5" x14ac:dyDescent="0.25">
      <c r="E336" s="203"/>
    </row>
    <row r="337" spans="5:5" x14ac:dyDescent="0.25">
      <c r="E337" s="203"/>
    </row>
    <row r="338" spans="5:5" x14ac:dyDescent="0.25">
      <c r="E338" s="203"/>
    </row>
    <row r="339" spans="5:5" x14ac:dyDescent="0.25">
      <c r="E339" s="203"/>
    </row>
    <row r="340" spans="5:5" x14ac:dyDescent="0.25">
      <c r="E340" s="203"/>
    </row>
    <row r="341" spans="5:5" x14ac:dyDescent="0.25">
      <c r="E341" s="203"/>
    </row>
    <row r="342" spans="5:5" x14ac:dyDescent="0.25">
      <c r="E342" s="203"/>
    </row>
    <row r="343" spans="5:5" x14ac:dyDescent="0.25">
      <c r="E343" s="203"/>
    </row>
    <row r="344" spans="5:5" x14ac:dyDescent="0.25">
      <c r="E344" s="203"/>
    </row>
    <row r="345" spans="5:5" x14ac:dyDescent="0.25">
      <c r="E345" s="203"/>
    </row>
    <row r="346" spans="5:5" x14ac:dyDescent="0.25">
      <c r="E346" s="203"/>
    </row>
    <row r="347" spans="5:5" x14ac:dyDescent="0.25">
      <c r="E347" s="203"/>
    </row>
    <row r="348" spans="5:5" x14ac:dyDescent="0.25">
      <c r="E348" s="203"/>
    </row>
    <row r="349" spans="5:5" x14ac:dyDescent="0.25">
      <c r="E349" s="203"/>
    </row>
    <row r="350" spans="5:5" x14ac:dyDescent="0.25">
      <c r="E350" s="203"/>
    </row>
    <row r="351" spans="5:5" x14ac:dyDescent="0.25">
      <c r="E351" s="203"/>
    </row>
    <row r="352" spans="5:5" x14ac:dyDescent="0.25">
      <c r="E352" s="203"/>
    </row>
    <row r="353" spans="5:5" x14ac:dyDescent="0.25">
      <c r="E353" s="203"/>
    </row>
    <row r="354" spans="5:5" x14ac:dyDescent="0.25">
      <c r="E354" s="203"/>
    </row>
    <row r="355" spans="5:5" x14ac:dyDescent="0.25">
      <c r="E355" s="203"/>
    </row>
    <row r="356" spans="5:5" x14ac:dyDescent="0.25">
      <c r="E356" s="203"/>
    </row>
    <row r="357" spans="5:5" x14ac:dyDescent="0.25">
      <c r="E357" s="203"/>
    </row>
    <row r="358" spans="5:5" x14ac:dyDescent="0.25">
      <c r="E358" s="203"/>
    </row>
    <row r="359" spans="5:5" x14ac:dyDescent="0.25">
      <c r="E359" s="203"/>
    </row>
    <row r="360" spans="5:5" x14ac:dyDescent="0.25">
      <c r="E360" s="203"/>
    </row>
    <row r="361" spans="5:5" x14ac:dyDescent="0.25">
      <c r="E361" s="203"/>
    </row>
    <row r="362" spans="5:5" x14ac:dyDescent="0.25">
      <c r="E362" s="203"/>
    </row>
    <row r="363" spans="5:5" x14ac:dyDescent="0.25">
      <c r="E363" s="203"/>
    </row>
    <row r="364" spans="5:5" x14ac:dyDescent="0.25">
      <c r="E364" s="203"/>
    </row>
    <row r="365" spans="5:5" x14ac:dyDescent="0.25">
      <c r="E365" s="203"/>
    </row>
    <row r="366" spans="5:5" x14ac:dyDescent="0.25">
      <c r="E366" s="203"/>
    </row>
    <row r="367" spans="5:5" x14ac:dyDescent="0.25">
      <c r="E367" s="203"/>
    </row>
    <row r="368" spans="5:5" x14ac:dyDescent="0.25">
      <c r="E368" s="203"/>
    </row>
    <row r="369" spans="5:5" x14ac:dyDescent="0.25">
      <c r="E369" s="203"/>
    </row>
    <row r="370" spans="5:5" x14ac:dyDescent="0.25">
      <c r="E370" s="203"/>
    </row>
    <row r="371" spans="5:5" x14ac:dyDescent="0.25">
      <c r="E371" s="203"/>
    </row>
    <row r="372" spans="5:5" x14ac:dyDescent="0.25">
      <c r="E372" s="203"/>
    </row>
    <row r="373" spans="5:5" x14ac:dyDescent="0.25">
      <c r="E373" s="203"/>
    </row>
    <row r="374" spans="5:5" x14ac:dyDescent="0.25">
      <c r="E374" s="203"/>
    </row>
    <row r="375" spans="5:5" x14ac:dyDescent="0.25">
      <c r="E375" s="203"/>
    </row>
    <row r="376" spans="5:5" x14ac:dyDescent="0.25">
      <c r="E376" s="203"/>
    </row>
    <row r="377" spans="5:5" x14ac:dyDescent="0.25">
      <c r="E377" s="203"/>
    </row>
    <row r="378" spans="5:5" x14ac:dyDescent="0.25">
      <c r="E378" s="203"/>
    </row>
    <row r="379" spans="5:5" x14ac:dyDescent="0.25">
      <c r="E379" s="203"/>
    </row>
    <row r="380" spans="5:5" x14ac:dyDescent="0.25">
      <c r="E380" s="203"/>
    </row>
    <row r="381" spans="5:5" x14ac:dyDescent="0.25">
      <c r="E381" s="203"/>
    </row>
    <row r="382" spans="5:5" x14ac:dyDescent="0.25">
      <c r="E382" s="203"/>
    </row>
    <row r="383" spans="5:5" x14ac:dyDescent="0.25">
      <c r="E383" s="203"/>
    </row>
    <row r="384" spans="5:5" x14ac:dyDescent="0.25">
      <c r="E384" s="203"/>
    </row>
    <row r="385" spans="5:5" x14ac:dyDescent="0.25">
      <c r="E385" s="203"/>
    </row>
    <row r="386" spans="5:5" x14ac:dyDescent="0.25">
      <c r="E386" s="203"/>
    </row>
    <row r="387" spans="5:5" x14ac:dyDescent="0.25">
      <c r="E387" s="203"/>
    </row>
    <row r="388" spans="5:5" x14ac:dyDescent="0.25">
      <c r="E388" s="203"/>
    </row>
    <row r="389" spans="5:5" x14ac:dyDescent="0.25">
      <c r="E389" s="203"/>
    </row>
    <row r="390" spans="5:5" x14ac:dyDescent="0.25">
      <c r="E390" s="203"/>
    </row>
    <row r="391" spans="5:5" x14ac:dyDescent="0.25">
      <c r="E391" s="203"/>
    </row>
    <row r="392" spans="5:5" x14ac:dyDescent="0.25">
      <c r="E392" s="203"/>
    </row>
    <row r="393" spans="5:5" x14ac:dyDescent="0.25">
      <c r="E393" s="203"/>
    </row>
    <row r="394" spans="5:5" x14ac:dyDescent="0.25">
      <c r="E394" s="203"/>
    </row>
    <row r="395" spans="5:5" x14ac:dyDescent="0.25">
      <c r="E395" s="203"/>
    </row>
    <row r="396" spans="5:5" x14ac:dyDescent="0.25">
      <c r="E396" s="203"/>
    </row>
    <row r="397" spans="5:5" x14ac:dyDescent="0.25">
      <c r="E397" s="203"/>
    </row>
    <row r="398" spans="5:5" x14ac:dyDescent="0.25">
      <c r="E398" s="203"/>
    </row>
    <row r="399" spans="5:5" x14ac:dyDescent="0.25">
      <c r="E399" s="203"/>
    </row>
    <row r="400" spans="5:5" x14ac:dyDescent="0.25">
      <c r="E400" s="203"/>
    </row>
    <row r="401" spans="5:5" x14ac:dyDescent="0.25">
      <c r="E401" s="203"/>
    </row>
    <row r="402" spans="5:5" x14ac:dyDescent="0.25">
      <c r="E402" s="203"/>
    </row>
    <row r="403" spans="5:5" x14ac:dyDescent="0.25">
      <c r="E403" s="203"/>
    </row>
    <row r="404" spans="5:5" x14ac:dyDescent="0.25">
      <c r="E404" s="203"/>
    </row>
    <row r="405" spans="5:5" x14ac:dyDescent="0.25">
      <c r="E405" s="203"/>
    </row>
    <row r="406" spans="5:5" x14ac:dyDescent="0.25">
      <c r="E406" s="203"/>
    </row>
    <row r="407" spans="5:5" x14ac:dyDescent="0.25">
      <c r="E407" s="203"/>
    </row>
    <row r="408" spans="5:5" x14ac:dyDescent="0.25">
      <c r="E408" s="203"/>
    </row>
    <row r="409" spans="5:5" x14ac:dyDescent="0.25">
      <c r="E409" s="203"/>
    </row>
    <row r="410" spans="5:5" x14ac:dyDescent="0.25">
      <c r="E410" s="203"/>
    </row>
    <row r="411" spans="5:5" x14ac:dyDescent="0.25">
      <c r="E411" s="203"/>
    </row>
    <row r="412" spans="5:5" x14ac:dyDescent="0.25">
      <c r="E412" s="203"/>
    </row>
    <row r="413" spans="5:5" x14ac:dyDescent="0.25">
      <c r="E413" s="203"/>
    </row>
    <row r="414" spans="5:5" x14ac:dyDescent="0.25">
      <c r="E414" s="203"/>
    </row>
    <row r="415" spans="5:5" x14ac:dyDescent="0.25">
      <c r="E415" s="203"/>
    </row>
    <row r="416" spans="5:5" x14ac:dyDescent="0.25">
      <c r="E416" s="203"/>
    </row>
    <row r="417" spans="5:5" x14ac:dyDescent="0.25">
      <c r="E417" s="203"/>
    </row>
    <row r="418" spans="5:5" x14ac:dyDescent="0.25">
      <c r="E418" s="203"/>
    </row>
    <row r="419" spans="5:5" x14ac:dyDescent="0.25">
      <c r="E419" s="203"/>
    </row>
    <row r="420" spans="5:5" x14ac:dyDescent="0.25">
      <c r="E420" s="203"/>
    </row>
    <row r="421" spans="5:5" x14ac:dyDescent="0.25">
      <c r="E421" s="203"/>
    </row>
    <row r="422" spans="5:5" x14ac:dyDescent="0.25">
      <c r="E422" s="203"/>
    </row>
    <row r="423" spans="5:5" x14ac:dyDescent="0.25">
      <c r="E423" s="203"/>
    </row>
    <row r="424" spans="5:5" x14ac:dyDescent="0.25">
      <c r="E424" s="203"/>
    </row>
    <row r="425" spans="5:5" x14ac:dyDescent="0.25">
      <c r="E425" s="203"/>
    </row>
    <row r="426" spans="5:5" x14ac:dyDescent="0.25">
      <c r="E426" s="203"/>
    </row>
    <row r="427" spans="5:5" x14ac:dyDescent="0.25">
      <c r="E427" s="203"/>
    </row>
    <row r="428" spans="5:5" x14ac:dyDescent="0.25">
      <c r="E428" s="203"/>
    </row>
    <row r="429" spans="5:5" x14ac:dyDescent="0.25">
      <c r="E429" s="203"/>
    </row>
    <row r="430" spans="5:5" x14ac:dyDescent="0.25">
      <c r="E430" s="203"/>
    </row>
    <row r="431" spans="5:5" x14ac:dyDescent="0.25">
      <c r="E431" s="203"/>
    </row>
    <row r="432" spans="5:5" x14ac:dyDescent="0.25">
      <c r="E432" s="203"/>
    </row>
    <row r="433" spans="5:5" x14ac:dyDescent="0.25">
      <c r="E433" s="203"/>
    </row>
    <row r="434" spans="5:5" x14ac:dyDescent="0.25">
      <c r="E434" s="203"/>
    </row>
    <row r="435" spans="5:5" x14ac:dyDescent="0.25">
      <c r="E435" s="203"/>
    </row>
    <row r="436" spans="5:5" x14ac:dyDescent="0.25">
      <c r="E436" s="203"/>
    </row>
    <row r="437" spans="5:5" x14ac:dyDescent="0.25">
      <c r="E437" s="203"/>
    </row>
    <row r="438" spans="5:5" x14ac:dyDescent="0.25">
      <c r="E438" s="203"/>
    </row>
    <row r="439" spans="5:5" x14ac:dyDescent="0.25">
      <c r="E439" s="203"/>
    </row>
    <row r="440" spans="5:5" x14ac:dyDescent="0.25">
      <c r="E440" s="203"/>
    </row>
    <row r="441" spans="5:5" x14ac:dyDescent="0.25">
      <c r="E441" s="203"/>
    </row>
    <row r="442" spans="5:5" x14ac:dyDescent="0.25">
      <c r="E442" s="203"/>
    </row>
    <row r="443" spans="5:5" x14ac:dyDescent="0.25">
      <c r="E443" s="203"/>
    </row>
    <row r="444" spans="5:5" x14ac:dyDescent="0.25">
      <c r="E444" s="203"/>
    </row>
    <row r="445" spans="5:5" x14ac:dyDescent="0.25">
      <c r="E445" s="203"/>
    </row>
    <row r="446" spans="5:5" x14ac:dyDescent="0.25">
      <c r="E446" s="203"/>
    </row>
    <row r="447" spans="5:5" x14ac:dyDescent="0.25">
      <c r="E447" s="203"/>
    </row>
    <row r="448" spans="5:5" x14ac:dyDescent="0.25">
      <c r="E448" s="203"/>
    </row>
    <row r="449" spans="5:5" x14ac:dyDescent="0.25">
      <c r="E449" s="203"/>
    </row>
    <row r="450" spans="5:5" x14ac:dyDescent="0.25">
      <c r="E450" s="203"/>
    </row>
    <row r="451" spans="5:5" x14ac:dyDescent="0.25">
      <c r="E451" s="203"/>
    </row>
    <row r="452" spans="5:5" x14ac:dyDescent="0.25">
      <c r="E452" s="203"/>
    </row>
    <row r="453" spans="5:5" x14ac:dyDescent="0.25">
      <c r="E453" s="203"/>
    </row>
    <row r="454" spans="5:5" x14ac:dyDescent="0.25">
      <c r="E454" s="203"/>
    </row>
    <row r="455" spans="5:5" x14ac:dyDescent="0.25">
      <c r="E455" s="203"/>
    </row>
    <row r="456" spans="5:5" x14ac:dyDescent="0.25">
      <c r="E456" s="203"/>
    </row>
    <row r="457" spans="5:5" x14ac:dyDescent="0.25">
      <c r="E457" s="203"/>
    </row>
    <row r="458" spans="5:5" x14ac:dyDescent="0.25">
      <c r="E458" s="203"/>
    </row>
    <row r="459" spans="5:5" x14ac:dyDescent="0.25">
      <c r="E459" s="203"/>
    </row>
    <row r="460" spans="5:5" x14ac:dyDescent="0.25">
      <c r="E460" s="203"/>
    </row>
    <row r="461" spans="5:5" x14ac:dyDescent="0.25">
      <c r="E461" s="203"/>
    </row>
    <row r="462" spans="5:5" x14ac:dyDescent="0.25">
      <c r="E462" s="203"/>
    </row>
    <row r="463" spans="5:5" x14ac:dyDescent="0.25">
      <c r="E463" s="203"/>
    </row>
    <row r="464" spans="5:5" x14ac:dyDescent="0.25">
      <c r="E464" s="203"/>
    </row>
    <row r="465" spans="5:5" x14ac:dyDescent="0.25">
      <c r="E465" s="203"/>
    </row>
    <row r="466" spans="5:5" x14ac:dyDescent="0.25">
      <c r="E466" s="203"/>
    </row>
    <row r="467" spans="5:5" x14ac:dyDescent="0.25">
      <c r="E467" s="203"/>
    </row>
    <row r="468" spans="5:5" x14ac:dyDescent="0.25">
      <c r="E468" s="203"/>
    </row>
    <row r="469" spans="5:5" x14ac:dyDescent="0.25">
      <c r="E469" s="203"/>
    </row>
    <row r="470" spans="5:5" x14ac:dyDescent="0.25">
      <c r="E470" s="203"/>
    </row>
    <row r="471" spans="5:5" x14ac:dyDescent="0.25">
      <c r="E471" s="203"/>
    </row>
    <row r="472" spans="5:5" x14ac:dyDescent="0.25">
      <c r="E472" s="203"/>
    </row>
    <row r="473" spans="5:5" x14ac:dyDescent="0.25">
      <c r="E473" s="203"/>
    </row>
    <row r="474" spans="5:5" x14ac:dyDescent="0.25">
      <c r="E474" s="203"/>
    </row>
    <row r="475" spans="5:5" x14ac:dyDescent="0.25">
      <c r="E475" s="203"/>
    </row>
    <row r="476" spans="5:5" x14ac:dyDescent="0.25">
      <c r="E476" s="203"/>
    </row>
    <row r="477" spans="5:5" x14ac:dyDescent="0.25">
      <c r="E477" s="203"/>
    </row>
    <row r="478" spans="5:5" x14ac:dyDescent="0.25">
      <c r="E478" s="203"/>
    </row>
    <row r="479" spans="5:5" x14ac:dyDescent="0.25">
      <c r="E479" s="203"/>
    </row>
    <row r="480" spans="5:5" x14ac:dyDescent="0.25">
      <c r="E480" s="203"/>
    </row>
    <row r="481" spans="5:5" x14ac:dyDescent="0.25">
      <c r="E481" s="203"/>
    </row>
    <row r="482" spans="5:5" x14ac:dyDescent="0.25">
      <c r="E482" s="203"/>
    </row>
    <row r="483" spans="5:5" x14ac:dyDescent="0.25">
      <c r="E483" s="203"/>
    </row>
    <row r="484" spans="5:5" x14ac:dyDescent="0.25">
      <c r="E484" s="203"/>
    </row>
    <row r="485" spans="5:5" x14ac:dyDescent="0.25">
      <c r="E485" s="203"/>
    </row>
    <row r="486" spans="5:5" x14ac:dyDescent="0.25">
      <c r="E486" s="203"/>
    </row>
    <row r="487" spans="5:5" x14ac:dyDescent="0.25">
      <c r="E487" s="203"/>
    </row>
    <row r="488" spans="5:5" x14ac:dyDescent="0.25">
      <c r="E488" s="203"/>
    </row>
    <row r="489" spans="5:5" x14ac:dyDescent="0.25">
      <c r="E489" s="203"/>
    </row>
    <row r="490" spans="5:5" x14ac:dyDescent="0.25">
      <c r="E490" s="203"/>
    </row>
    <row r="491" spans="5:5" x14ac:dyDescent="0.25">
      <c r="E491" s="203"/>
    </row>
    <row r="492" spans="5:5" x14ac:dyDescent="0.25">
      <c r="E492" s="203"/>
    </row>
    <row r="493" spans="5:5" x14ac:dyDescent="0.25">
      <c r="E493" s="203"/>
    </row>
    <row r="494" spans="5:5" x14ac:dyDescent="0.25">
      <c r="E494" s="203"/>
    </row>
    <row r="495" spans="5:5" x14ac:dyDescent="0.25">
      <c r="E495" s="203"/>
    </row>
    <row r="496" spans="5:5" x14ac:dyDescent="0.25">
      <c r="E496" s="203"/>
    </row>
    <row r="497" spans="5:5" x14ac:dyDescent="0.25">
      <c r="E497" s="203"/>
    </row>
    <row r="498" spans="5:5" x14ac:dyDescent="0.25">
      <c r="E498" s="203"/>
    </row>
    <row r="499" spans="5:5" x14ac:dyDescent="0.25">
      <c r="E499" s="203"/>
    </row>
    <row r="500" spans="5:5" x14ac:dyDescent="0.25">
      <c r="E500" s="203"/>
    </row>
    <row r="501" spans="5:5" x14ac:dyDescent="0.25">
      <c r="E501" s="203"/>
    </row>
    <row r="502" spans="5:5" x14ac:dyDescent="0.25">
      <c r="E502" s="203"/>
    </row>
    <row r="503" spans="5:5" x14ac:dyDescent="0.25">
      <c r="E503" s="203"/>
    </row>
    <row r="504" spans="5:5" x14ac:dyDescent="0.25">
      <c r="E504" s="203"/>
    </row>
    <row r="505" spans="5:5" x14ac:dyDescent="0.25">
      <c r="E505" s="203"/>
    </row>
    <row r="506" spans="5:5" x14ac:dyDescent="0.25">
      <c r="E506" s="203"/>
    </row>
    <row r="507" spans="5:5" x14ac:dyDescent="0.25">
      <c r="E507" s="203"/>
    </row>
    <row r="508" spans="5:5" x14ac:dyDescent="0.25">
      <c r="E508" s="203"/>
    </row>
    <row r="509" spans="5:5" x14ac:dyDescent="0.25">
      <c r="E509" s="203"/>
    </row>
    <row r="510" spans="5:5" x14ac:dyDescent="0.25">
      <c r="E510" s="203"/>
    </row>
    <row r="511" spans="5:5" x14ac:dyDescent="0.25">
      <c r="E511" s="203"/>
    </row>
    <row r="512" spans="5:5" x14ac:dyDescent="0.25">
      <c r="E512" s="203"/>
    </row>
    <row r="513" spans="5:5" x14ac:dyDescent="0.25">
      <c r="E513" s="203"/>
    </row>
    <row r="514" spans="5:5" x14ac:dyDescent="0.25">
      <c r="E514" s="203"/>
    </row>
    <row r="515" spans="5:5" x14ac:dyDescent="0.25">
      <c r="E515" s="203"/>
    </row>
    <row r="516" spans="5:5" x14ac:dyDescent="0.25">
      <c r="E516" s="203"/>
    </row>
    <row r="517" spans="5:5" x14ac:dyDescent="0.25">
      <c r="E517" s="203"/>
    </row>
    <row r="518" spans="5:5" x14ac:dyDescent="0.25">
      <c r="E518" s="203"/>
    </row>
    <row r="519" spans="5:5" x14ac:dyDescent="0.25">
      <c r="E519" s="203"/>
    </row>
    <row r="520" spans="5:5" x14ac:dyDescent="0.25">
      <c r="E520" s="203"/>
    </row>
    <row r="521" spans="5:5" x14ac:dyDescent="0.25">
      <c r="E521" s="203"/>
    </row>
    <row r="522" spans="5:5" x14ac:dyDescent="0.25">
      <c r="E522" s="203"/>
    </row>
    <row r="523" spans="5:5" x14ac:dyDescent="0.25">
      <c r="E523" s="203"/>
    </row>
    <row r="524" spans="5:5" x14ac:dyDescent="0.25">
      <c r="E524" s="203"/>
    </row>
    <row r="525" spans="5:5" x14ac:dyDescent="0.25">
      <c r="E525" s="203"/>
    </row>
    <row r="526" spans="5:5" x14ac:dyDescent="0.25">
      <c r="E526" s="203"/>
    </row>
    <row r="527" spans="5:5" x14ac:dyDescent="0.25">
      <c r="E527" s="203"/>
    </row>
    <row r="528" spans="5:5" x14ac:dyDescent="0.25">
      <c r="E528" s="203"/>
    </row>
    <row r="529" spans="5:5" x14ac:dyDescent="0.25">
      <c r="E529" s="203"/>
    </row>
    <row r="530" spans="5:5" x14ac:dyDescent="0.25">
      <c r="E530" s="203"/>
    </row>
    <row r="531" spans="5:5" x14ac:dyDescent="0.25">
      <c r="E531" s="203"/>
    </row>
    <row r="532" spans="5:5" x14ac:dyDescent="0.25">
      <c r="E532" s="203"/>
    </row>
    <row r="533" spans="5:5" x14ac:dyDescent="0.25">
      <c r="E533" s="203"/>
    </row>
    <row r="534" spans="5:5" x14ac:dyDescent="0.25">
      <c r="E534" s="203"/>
    </row>
    <row r="535" spans="5:5" x14ac:dyDescent="0.25">
      <c r="E535" s="203"/>
    </row>
    <row r="536" spans="5:5" x14ac:dyDescent="0.25">
      <c r="E536" s="203"/>
    </row>
    <row r="537" spans="5:5" x14ac:dyDescent="0.25">
      <c r="E537" s="203"/>
    </row>
    <row r="538" spans="5:5" x14ac:dyDescent="0.25">
      <c r="E538" s="203"/>
    </row>
    <row r="539" spans="5:5" x14ac:dyDescent="0.25">
      <c r="E539" s="203"/>
    </row>
    <row r="540" spans="5:5" x14ac:dyDescent="0.25">
      <c r="E540" s="203"/>
    </row>
    <row r="541" spans="5:5" x14ac:dyDescent="0.25">
      <c r="E541" s="203"/>
    </row>
    <row r="542" spans="5:5" x14ac:dyDescent="0.25">
      <c r="E542" s="203"/>
    </row>
    <row r="543" spans="5:5" x14ac:dyDescent="0.25">
      <c r="E543" s="203"/>
    </row>
    <row r="544" spans="5:5" x14ac:dyDescent="0.25">
      <c r="E544" s="203"/>
    </row>
    <row r="545" spans="5:5" x14ac:dyDescent="0.25">
      <c r="E545" s="203"/>
    </row>
    <row r="546" spans="5:5" x14ac:dyDescent="0.25">
      <c r="E546" s="203"/>
    </row>
    <row r="547" spans="5:5" x14ac:dyDescent="0.25">
      <c r="E547" s="203"/>
    </row>
    <row r="548" spans="5:5" x14ac:dyDescent="0.25">
      <c r="E548" s="203"/>
    </row>
    <row r="549" spans="5:5" x14ac:dyDescent="0.25">
      <c r="E549" s="203"/>
    </row>
    <row r="550" spans="5:5" x14ac:dyDescent="0.25">
      <c r="E550" s="203"/>
    </row>
    <row r="551" spans="5:5" x14ac:dyDescent="0.25">
      <c r="E551" s="203"/>
    </row>
    <row r="552" spans="5:5" x14ac:dyDescent="0.25">
      <c r="E552" s="203"/>
    </row>
    <row r="553" spans="5:5" x14ac:dyDescent="0.25">
      <c r="E553" s="203"/>
    </row>
    <row r="554" spans="5:5" x14ac:dyDescent="0.25">
      <c r="E554" s="203"/>
    </row>
    <row r="555" spans="5:5" x14ac:dyDescent="0.25">
      <c r="E555" s="203"/>
    </row>
    <row r="556" spans="5:5" x14ac:dyDescent="0.25">
      <c r="E556" s="203"/>
    </row>
    <row r="557" spans="5:5" x14ac:dyDescent="0.25">
      <c r="E557" s="203"/>
    </row>
    <row r="558" spans="5:5" x14ac:dyDescent="0.25">
      <c r="E558" s="203"/>
    </row>
    <row r="559" spans="5:5" x14ac:dyDescent="0.25">
      <c r="E559" s="203"/>
    </row>
    <row r="560" spans="5:5" x14ac:dyDescent="0.25">
      <c r="E560" s="203"/>
    </row>
    <row r="561" spans="5:5" x14ac:dyDescent="0.25">
      <c r="E561" s="203"/>
    </row>
    <row r="562" spans="5:5" x14ac:dyDescent="0.25">
      <c r="E562" s="203"/>
    </row>
    <row r="563" spans="5:5" x14ac:dyDescent="0.25">
      <c r="E563" s="203"/>
    </row>
    <row r="564" spans="5:5" x14ac:dyDescent="0.25">
      <c r="E564" s="203"/>
    </row>
    <row r="565" spans="5:5" x14ac:dyDescent="0.25">
      <c r="E565" s="203"/>
    </row>
    <row r="566" spans="5:5" x14ac:dyDescent="0.25">
      <c r="E566" s="203"/>
    </row>
    <row r="567" spans="5:5" x14ac:dyDescent="0.25">
      <c r="E567" s="203"/>
    </row>
    <row r="568" spans="5:5" x14ac:dyDescent="0.25">
      <c r="E568" s="203"/>
    </row>
    <row r="569" spans="5:5" x14ac:dyDescent="0.25">
      <c r="E569" s="203"/>
    </row>
    <row r="570" spans="5:5" x14ac:dyDescent="0.25">
      <c r="E570" s="203"/>
    </row>
    <row r="571" spans="5:5" x14ac:dyDescent="0.25">
      <c r="E571" s="203"/>
    </row>
    <row r="572" spans="5:5" x14ac:dyDescent="0.25">
      <c r="E572" s="203"/>
    </row>
    <row r="573" spans="5:5" x14ac:dyDescent="0.25">
      <c r="E573" s="203"/>
    </row>
    <row r="574" spans="5:5" x14ac:dyDescent="0.25">
      <c r="E574" s="203"/>
    </row>
    <row r="575" spans="5:5" x14ac:dyDescent="0.25">
      <c r="E575" s="203"/>
    </row>
    <row r="576" spans="5:5" x14ac:dyDescent="0.25">
      <c r="E576" s="203"/>
    </row>
    <row r="577" spans="5:5" x14ac:dyDescent="0.25">
      <c r="E577" s="203"/>
    </row>
    <row r="578" spans="5:5" x14ac:dyDescent="0.25">
      <c r="E578" s="203"/>
    </row>
    <row r="579" spans="5:5" x14ac:dyDescent="0.25">
      <c r="E579" s="203"/>
    </row>
    <row r="580" spans="5:5" x14ac:dyDescent="0.25">
      <c r="E580" s="203"/>
    </row>
    <row r="581" spans="5:5" x14ac:dyDescent="0.25">
      <c r="E581" s="203"/>
    </row>
    <row r="582" spans="5:5" x14ac:dyDescent="0.25">
      <c r="E582" s="203"/>
    </row>
    <row r="583" spans="5:5" x14ac:dyDescent="0.25">
      <c r="E583" s="203"/>
    </row>
    <row r="584" spans="5:5" x14ac:dyDescent="0.25">
      <c r="E584" s="203"/>
    </row>
    <row r="585" spans="5:5" x14ac:dyDescent="0.25">
      <c r="E585" s="203"/>
    </row>
    <row r="586" spans="5:5" x14ac:dyDescent="0.25">
      <c r="E586" s="203"/>
    </row>
    <row r="587" spans="5:5" x14ac:dyDescent="0.25">
      <c r="E587" s="203"/>
    </row>
    <row r="588" spans="5:5" x14ac:dyDescent="0.25">
      <c r="E588" s="203"/>
    </row>
    <row r="589" spans="5:5" x14ac:dyDescent="0.25">
      <c r="E589" s="203"/>
    </row>
    <row r="590" spans="5:5" x14ac:dyDescent="0.25">
      <c r="E590" s="203"/>
    </row>
    <row r="591" spans="5:5" x14ac:dyDescent="0.25">
      <c r="E591" s="203"/>
    </row>
    <row r="592" spans="5:5" x14ac:dyDescent="0.25">
      <c r="E592" s="203"/>
    </row>
    <row r="593" spans="5:5" x14ac:dyDescent="0.25">
      <c r="E593" s="203"/>
    </row>
    <row r="594" spans="5:5" x14ac:dyDescent="0.25">
      <c r="E594" s="203"/>
    </row>
    <row r="595" spans="5:5" x14ac:dyDescent="0.25">
      <c r="E595" s="203"/>
    </row>
    <row r="596" spans="5:5" x14ac:dyDescent="0.25">
      <c r="E596" s="203"/>
    </row>
    <row r="597" spans="5:5" x14ac:dyDescent="0.25">
      <c r="E597" s="203"/>
    </row>
    <row r="598" spans="5:5" x14ac:dyDescent="0.25">
      <c r="E598" s="203"/>
    </row>
    <row r="599" spans="5:5" x14ac:dyDescent="0.25">
      <c r="E599" s="203"/>
    </row>
    <row r="600" spans="5:5" x14ac:dyDescent="0.25">
      <c r="E600" s="203"/>
    </row>
    <row r="601" spans="5:5" x14ac:dyDescent="0.25">
      <c r="E601" s="203"/>
    </row>
    <row r="602" spans="5:5" x14ac:dyDescent="0.25">
      <c r="E602" s="203"/>
    </row>
    <row r="603" spans="5:5" x14ac:dyDescent="0.25">
      <c r="E603" s="203"/>
    </row>
    <row r="604" spans="5:5" x14ac:dyDescent="0.25">
      <c r="E604" s="203"/>
    </row>
    <row r="605" spans="5:5" x14ac:dyDescent="0.25">
      <c r="E605" s="203"/>
    </row>
    <row r="606" spans="5:5" x14ac:dyDescent="0.25">
      <c r="E606" s="203"/>
    </row>
    <row r="607" spans="5:5" x14ac:dyDescent="0.25">
      <c r="E607" s="203"/>
    </row>
    <row r="608" spans="5:5" x14ac:dyDescent="0.25">
      <c r="E608" s="203"/>
    </row>
    <row r="609" spans="5:5" x14ac:dyDescent="0.25">
      <c r="E609" s="203"/>
    </row>
    <row r="610" spans="5:5" x14ac:dyDescent="0.25">
      <c r="E610" s="203"/>
    </row>
    <row r="611" spans="5:5" x14ac:dyDescent="0.25">
      <c r="E611" s="203"/>
    </row>
    <row r="612" spans="5:5" x14ac:dyDescent="0.25">
      <c r="E612" s="203"/>
    </row>
    <row r="613" spans="5:5" x14ac:dyDescent="0.25">
      <c r="E613" s="203"/>
    </row>
    <row r="614" spans="5:5" x14ac:dyDescent="0.25">
      <c r="E614" s="203"/>
    </row>
    <row r="615" spans="5:5" x14ac:dyDescent="0.25">
      <c r="E615" s="203"/>
    </row>
    <row r="616" spans="5:5" x14ac:dyDescent="0.25">
      <c r="E616" s="203"/>
    </row>
    <row r="617" spans="5:5" x14ac:dyDescent="0.25">
      <c r="E617" s="203"/>
    </row>
    <row r="618" spans="5:5" x14ac:dyDescent="0.25">
      <c r="E618" s="203"/>
    </row>
    <row r="619" spans="5:5" x14ac:dyDescent="0.25">
      <c r="E619" s="203"/>
    </row>
    <row r="620" spans="5:5" x14ac:dyDescent="0.25">
      <c r="E620" s="203"/>
    </row>
    <row r="621" spans="5:5" x14ac:dyDescent="0.25">
      <c r="E621" s="203"/>
    </row>
    <row r="622" spans="5:5" x14ac:dyDescent="0.25">
      <c r="E622" s="203"/>
    </row>
    <row r="623" spans="5:5" x14ac:dyDescent="0.25">
      <c r="E623" s="203"/>
    </row>
    <row r="624" spans="5:5" x14ac:dyDescent="0.25">
      <c r="E624" s="203"/>
    </row>
    <row r="625" spans="5:5" x14ac:dyDescent="0.25">
      <c r="E625" s="203"/>
    </row>
    <row r="626" spans="5:5" x14ac:dyDescent="0.25">
      <c r="E626" s="203"/>
    </row>
    <row r="627" spans="5:5" x14ac:dyDescent="0.25">
      <c r="E627" s="203"/>
    </row>
    <row r="628" spans="5:5" x14ac:dyDescent="0.25">
      <c r="E628" s="203"/>
    </row>
    <row r="629" spans="5:5" x14ac:dyDescent="0.25">
      <c r="E629" s="203"/>
    </row>
    <row r="630" spans="5:5" x14ac:dyDescent="0.25">
      <c r="E630" s="203"/>
    </row>
    <row r="631" spans="5:5" x14ac:dyDescent="0.25">
      <c r="E631" s="203"/>
    </row>
    <row r="632" spans="5:5" x14ac:dyDescent="0.25">
      <c r="E632" s="203"/>
    </row>
    <row r="633" spans="5:5" x14ac:dyDescent="0.25">
      <c r="E633" s="203"/>
    </row>
    <row r="634" spans="5:5" x14ac:dyDescent="0.25">
      <c r="E634" s="203"/>
    </row>
    <row r="635" spans="5:5" x14ac:dyDescent="0.25">
      <c r="E635" s="203"/>
    </row>
    <row r="636" spans="5:5" x14ac:dyDescent="0.25">
      <c r="E636" s="203"/>
    </row>
    <row r="637" spans="5:5" x14ac:dyDescent="0.25">
      <c r="E637" s="203"/>
    </row>
    <row r="638" spans="5:5" x14ac:dyDescent="0.25">
      <c r="E638" s="203"/>
    </row>
    <row r="639" spans="5:5" x14ac:dyDescent="0.25">
      <c r="E639" s="203"/>
    </row>
    <row r="640" spans="5:5" x14ac:dyDescent="0.25">
      <c r="E640" s="203"/>
    </row>
    <row r="641" spans="5:5" x14ac:dyDescent="0.25">
      <c r="E641" s="203"/>
    </row>
    <row r="642" spans="5:5" x14ac:dyDescent="0.25">
      <c r="E642" s="203"/>
    </row>
    <row r="643" spans="5:5" x14ac:dyDescent="0.25">
      <c r="E643" s="203"/>
    </row>
    <row r="644" spans="5:5" x14ac:dyDescent="0.25">
      <c r="E644" s="203"/>
    </row>
    <row r="645" spans="5:5" x14ac:dyDescent="0.25">
      <c r="E645" s="203"/>
    </row>
    <row r="646" spans="5:5" x14ac:dyDescent="0.25">
      <c r="E646" s="203"/>
    </row>
    <row r="647" spans="5:5" x14ac:dyDescent="0.25">
      <c r="E647" s="203"/>
    </row>
    <row r="648" spans="5:5" x14ac:dyDescent="0.25">
      <c r="E648" s="203"/>
    </row>
    <row r="649" spans="5:5" x14ac:dyDescent="0.25">
      <c r="E649" s="203"/>
    </row>
    <row r="650" spans="5:5" x14ac:dyDescent="0.25">
      <c r="E650" s="203"/>
    </row>
    <row r="651" spans="5:5" x14ac:dyDescent="0.25">
      <c r="E651" s="203"/>
    </row>
    <row r="652" spans="5:5" x14ac:dyDescent="0.25">
      <c r="E652" s="203"/>
    </row>
    <row r="653" spans="5:5" x14ac:dyDescent="0.25">
      <c r="E653" s="203"/>
    </row>
    <row r="654" spans="5:5" x14ac:dyDescent="0.25">
      <c r="E654" s="203"/>
    </row>
    <row r="655" spans="5:5" x14ac:dyDescent="0.25">
      <c r="E655" s="203"/>
    </row>
    <row r="656" spans="5:5" x14ac:dyDescent="0.25">
      <c r="E656" s="203"/>
    </row>
    <row r="657" spans="5:5" x14ac:dyDescent="0.25">
      <c r="E657" s="203"/>
    </row>
    <row r="658" spans="5:5" x14ac:dyDescent="0.25">
      <c r="E658" s="203"/>
    </row>
    <row r="659" spans="5:5" x14ac:dyDescent="0.25">
      <c r="E659" s="203"/>
    </row>
    <row r="660" spans="5:5" x14ac:dyDescent="0.25">
      <c r="E660" s="203"/>
    </row>
    <row r="661" spans="5:5" x14ac:dyDescent="0.25">
      <c r="E661" s="203"/>
    </row>
    <row r="662" spans="5:5" x14ac:dyDescent="0.25">
      <c r="E662" s="203"/>
    </row>
    <row r="663" spans="5:5" x14ac:dyDescent="0.25">
      <c r="E663" s="203"/>
    </row>
    <row r="664" spans="5:5" x14ac:dyDescent="0.25">
      <c r="E664" s="203"/>
    </row>
    <row r="665" spans="5:5" x14ac:dyDescent="0.25">
      <c r="E665" s="203"/>
    </row>
    <row r="666" spans="5:5" x14ac:dyDescent="0.25">
      <c r="E666" s="203"/>
    </row>
    <row r="667" spans="5:5" x14ac:dyDescent="0.25">
      <c r="E667" s="203"/>
    </row>
    <row r="668" spans="5:5" x14ac:dyDescent="0.25">
      <c r="E668" s="203"/>
    </row>
    <row r="669" spans="5:5" x14ac:dyDescent="0.25">
      <c r="E669" s="203"/>
    </row>
    <row r="670" spans="5:5" x14ac:dyDescent="0.25">
      <c r="E670" s="203"/>
    </row>
    <row r="671" spans="5:5" x14ac:dyDescent="0.25">
      <c r="E671" s="203"/>
    </row>
    <row r="672" spans="5:5" x14ac:dyDescent="0.25">
      <c r="E672" s="203"/>
    </row>
    <row r="673" spans="5:5" x14ac:dyDescent="0.25">
      <c r="E673" s="203"/>
    </row>
    <row r="674" spans="5:5" x14ac:dyDescent="0.25">
      <c r="E674" s="203"/>
    </row>
    <row r="675" spans="5:5" x14ac:dyDescent="0.25">
      <c r="E675" s="203"/>
    </row>
    <row r="676" spans="5:5" x14ac:dyDescent="0.25">
      <c r="E676" s="203"/>
    </row>
    <row r="677" spans="5:5" x14ac:dyDescent="0.25">
      <c r="E677" s="203"/>
    </row>
    <row r="678" spans="5:5" x14ac:dyDescent="0.25">
      <c r="E678" s="203"/>
    </row>
    <row r="679" spans="5:5" x14ac:dyDescent="0.25">
      <c r="E679" s="203"/>
    </row>
    <row r="680" spans="5:5" x14ac:dyDescent="0.25">
      <c r="E680" s="203"/>
    </row>
    <row r="681" spans="5:5" x14ac:dyDescent="0.25">
      <c r="E681" s="203"/>
    </row>
    <row r="682" spans="5:5" x14ac:dyDescent="0.25">
      <c r="E682" s="203"/>
    </row>
    <row r="683" spans="5:5" x14ac:dyDescent="0.25">
      <c r="E683" s="203"/>
    </row>
    <row r="684" spans="5:5" x14ac:dyDescent="0.25">
      <c r="E684" s="203"/>
    </row>
    <row r="685" spans="5:5" x14ac:dyDescent="0.25">
      <c r="E685" s="203"/>
    </row>
    <row r="686" spans="5:5" x14ac:dyDescent="0.25">
      <c r="E686" s="203"/>
    </row>
    <row r="687" spans="5:5" x14ac:dyDescent="0.25">
      <c r="E687" s="203"/>
    </row>
    <row r="688" spans="5:5" x14ac:dyDescent="0.25">
      <c r="E688" s="203"/>
    </row>
    <row r="689" spans="5:5" x14ac:dyDescent="0.25">
      <c r="E689" s="203"/>
    </row>
    <row r="690" spans="5:5" x14ac:dyDescent="0.25">
      <c r="E690" s="203"/>
    </row>
    <row r="691" spans="5:5" x14ac:dyDescent="0.25">
      <c r="E691" s="203"/>
    </row>
    <row r="692" spans="5:5" x14ac:dyDescent="0.25">
      <c r="E692" s="203"/>
    </row>
    <row r="693" spans="5:5" x14ac:dyDescent="0.25">
      <c r="E693" s="203"/>
    </row>
    <row r="694" spans="5:5" x14ac:dyDescent="0.25">
      <c r="E694" s="203"/>
    </row>
    <row r="695" spans="5:5" x14ac:dyDescent="0.25">
      <c r="E695" s="203"/>
    </row>
    <row r="696" spans="5:5" x14ac:dyDescent="0.25">
      <c r="E696" s="203"/>
    </row>
    <row r="697" spans="5:5" x14ac:dyDescent="0.25">
      <c r="E697" s="203"/>
    </row>
    <row r="698" spans="5:5" x14ac:dyDescent="0.25">
      <c r="E698" s="203"/>
    </row>
    <row r="699" spans="5:5" x14ac:dyDescent="0.25">
      <c r="E699" s="203"/>
    </row>
    <row r="700" spans="5:5" x14ac:dyDescent="0.25">
      <c r="E700" s="203"/>
    </row>
    <row r="701" spans="5:5" x14ac:dyDescent="0.25">
      <c r="E701" s="203"/>
    </row>
    <row r="702" spans="5:5" x14ac:dyDescent="0.25">
      <c r="E702" s="203"/>
    </row>
    <row r="703" spans="5:5" x14ac:dyDescent="0.25">
      <c r="E703" s="203"/>
    </row>
    <row r="704" spans="5:5" x14ac:dyDescent="0.25">
      <c r="E704" s="203"/>
    </row>
    <row r="705" spans="5:5" x14ac:dyDescent="0.25">
      <c r="E705" s="203"/>
    </row>
    <row r="706" spans="5:5" x14ac:dyDescent="0.25">
      <c r="E706" s="203"/>
    </row>
    <row r="707" spans="5:5" x14ac:dyDescent="0.25">
      <c r="E707" s="203"/>
    </row>
    <row r="708" spans="5:5" x14ac:dyDescent="0.25">
      <c r="E708" s="203"/>
    </row>
    <row r="709" spans="5:5" x14ac:dyDescent="0.25">
      <c r="E709" s="203"/>
    </row>
    <row r="710" spans="5:5" x14ac:dyDescent="0.25">
      <c r="E710" s="203"/>
    </row>
    <row r="711" spans="5:5" x14ac:dyDescent="0.25">
      <c r="E711" s="203"/>
    </row>
    <row r="712" spans="5:5" x14ac:dyDescent="0.25">
      <c r="E712" s="203"/>
    </row>
    <row r="713" spans="5:5" x14ac:dyDescent="0.25">
      <c r="E713" s="203"/>
    </row>
    <row r="714" spans="5:5" x14ac:dyDescent="0.25">
      <c r="E714" s="203"/>
    </row>
    <row r="715" spans="5:5" x14ac:dyDescent="0.25">
      <c r="E715" s="203"/>
    </row>
    <row r="716" spans="5:5" x14ac:dyDescent="0.25">
      <c r="E716" s="203"/>
    </row>
    <row r="717" spans="5:5" x14ac:dyDescent="0.25">
      <c r="E717" s="203"/>
    </row>
    <row r="718" spans="5:5" x14ac:dyDescent="0.25">
      <c r="E718" s="203"/>
    </row>
    <row r="719" spans="5:5" x14ac:dyDescent="0.25">
      <c r="E719" s="203"/>
    </row>
    <row r="720" spans="5:5" x14ac:dyDescent="0.25">
      <c r="E720" s="203"/>
    </row>
    <row r="721" spans="5:5" x14ac:dyDescent="0.25">
      <c r="E721" s="203"/>
    </row>
    <row r="722" spans="5:5" x14ac:dyDescent="0.25">
      <c r="E722" s="203"/>
    </row>
    <row r="723" spans="5:5" x14ac:dyDescent="0.25">
      <c r="E723" s="203"/>
    </row>
    <row r="724" spans="5:5" x14ac:dyDescent="0.25">
      <c r="E724" s="203"/>
    </row>
    <row r="725" spans="5:5" x14ac:dyDescent="0.25">
      <c r="E725" s="203"/>
    </row>
    <row r="726" spans="5:5" x14ac:dyDescent="0.25">
      <c r="E726" s="203"/>
    </row>
    <row r="727" spans="5:5" x14ac:dyDescent="0.25">
      <c r="E727" s="203"/>
    </row>
    <row r="728" spans="5:5" x14ac:dyDescent="0.25">
      <c r="E728" s="203"/>
    </row>
    <row r="729" spans="5:5" x14ac:dyDescent="0.25">
      <c r="E729" s="203"/>
    </row>
    <row r="730" spans="5:5" x14ac:dyDescent="0.25">
      <c r="E730" s="203"/>
    </row>
    <row r="731" spans="5:5" x14ac:dyDescent="0.25">
      <c r="E731" s="203"/>
    </row>
    <row r="732" spans="5:5" x14ac:dyDescent="0.25">
      <c r="E732" s="203"/>
    </row>
    <row r="733" spans="5:5" x14ac:dyDescent="0.25">
      <c r="E733" s="203"/>
    </row>
    <row r="734" spans="5:5" x14ac:dyDescent="0.25">
      <c r="E734" s="203"/>
    </row>
    <row r="735" spans="5:5" x14ac:dyDescent="0.25">
      <c r="E735" s="203"/>
    </row>
    <row r="736" spans="5:5" x14ac:dyDescent="0.25">
      <c r="E736" s="203"/>
    </row>
    <row r="737" spans="5:5" x14ac:dyDescent="0.25">
      <c r="E737" s="203"/>
    </row>
    <row r="738" spans="5:5" x14ac:dyDescent="0.25">
      <c r="E738" s="203"/>
    </row>
    <row r="739" spans="5:5" x14ac:dyDescent="0.25">
      <c r="E739" s="203"/>
    </row>
    <row r="740" spans="5:5" x14ac:dyDescent="0.25">
      <c r="E740" s="203"/>
    </row>
    <row r="741" spans="5:5" x14ac:dyDescent="0.25">
      <c r="E741" s="203"/>
    </row>
    <row r="742" spans="5:5" x14ac:dyDescent="0.25">
      <c r="E742" s="203"/>
    </row>
    <row r="743" spans="5:5" x14ac:dyDescent="0.25">
      <c r="E743" s="203"/>
    </row>
    <row r="744" spans="5:5" x14ac:dyDescent="0.25">
      <c r="E744" s="203"/>
    </row>
    <row r="745" spans="5:5" x14ac:dyDescent="0.25">
      <c r="E745" s="203"/>
    </row>
    <row r="746" spans="5:5" x14ac:dyDescent="0.25">
      <c r="E746" s="203"/>
    </row>
    <row r="747" spans="5:5" x14ac:dyDescent="0.25">
      <c r="E747" s="203"/>
    </row>
    <row r="748" spans="5:5" x14ac:dyDescent="0.25">
      <c r="E748" s="203"/>
    </row>
    <row r="749" spans="5:5" x14ac:dyDescent="0.25">
      <c r="E749" s="203"/>
    </row>
    <row r="750" spans="5:5" x14ac:dyDescent="0.25">
      <c r="E750" s="203"/>
    </row>
    <row r="751" spans="5:5" x14ac:dyDescent="0.25">
      <c r="E751" s="203"/>
    </row>
    <row r="752" spans="5:5" x14ac:dyDescent="0.25">
      <c r="E752" s="203"/>
    </row>
    <row r="753" spans="5:5" x14ac:dyDescent="0.25">
      <c r="E753" s="203"/>
    </row>
    <row r="754" spans="5:5" x14ac:dyDescent="0.25">
      <c r="E754" s="203"/>
    </row>
    <row r="755" spans="5:5" x14ac:dyDescent="0.25">
      <c r="E755" s="203"/>
    </row>
    <row r="756" spans="5:5" x14ac:dyDescent="0.25">
      <c r="E756" s="203"/>
    </row>
    <row r="757" spans="5:5" x14ac:dyDescent="0.25">
      <c r="E757" s="203"/>
    </row>
    <row r="758" spans="5:5" x14ac:dyDescent="0.25">
      <c r="E758" s="203"/>
    </row>
    <row r="759" spans="5:5" x14ac:dyDescent="0.25">
      <c r="E759" s="203"/>
    </row>
    <row r="760" spans="5:5" x14ac:dyDescent="0.25">
      <c r="E760" s="203"/>
    </row>
    <row r="761" spans="5:5" x14ac:dyDescent="0.25">
      <c r="E761" s="203"/>
    </row>
    <row r="762" spans="5:5" x14ac:dyDescent="0.25">
      <c r="E762" s="203"/>
    </row>
    <row r="763" spans="5:5" x14ac:dyDescent="0.25">
      <c r="E763" s="203"/>
    </row>
    <row r="764" spans="5:5" x14ac:dyDescent="0.25">
      <c r="E764" s="203"/>
    </row>
    <row r="765" spans="5:5" x14ac:dyDescent="0.25">
      <c r="E765" s="203"/>
    </row>
    <row r="766" spans="5:5" x14ac:dyDescent="0.25">
      <c r="E766" s="203"/>
    </row>
    <row r="767" spans="5:5" x14ac:dyDescent="0.25">
      <c r="E767" s="203"/>
    </row>
    <row r="768" spans="5:5" x14ac:dyDescent="0.25">
      <c r="E768" s="203"/>
    </row>
    <row r="769" spans="5:5" x14ac:dyDescent="0.25">
      <c r="E769" s="203"/>
    </row>
    <row r="770" spans="5:5" x14ac:dyDescent="0.25">
      <c r="E770" s="203"/>
    </row>
    <row r="771" spans="5:5" x14ac:dyDescent="0.25">
      <c r="E771" s="203"/>
    </row>
    <row r="772" spans="5:5" x14ac:dyDescent="0.25">
      <c r="E772" s="203"/>
    </row>
    <row r="773" spans="5:5" x14ac:dyDescent="0.25">
      <c r="E773" s="203"/>
    </row>
    <row r="774" spans="5:5" x14ac:dyDescent="0.25">
      <c r="E774" s="203"/>
    </row>
    <row r="775" spans="5:5" x14ac:dyDescent="0.25">
      <c r="E775" s="203"/>
    </row>
    <row r="776" spans="5:5" x14ac:dyDescent="0.25">
      <c r="E776" s="203"/>
    </row>
    <row r="777" spans="5:5" x14ac:dyDescent="0.25">
      <c r="E777" s="203"/>
    </row>
    <row r="778" spans="5:5" x14ac:dyDescent="0.25">
      <c r="E778" s="203"/>
    </row>
    <row r="779" spans="5:5" x14ac:dyDescent="0.25">
      <c r="E779" s="203"/>
    </row>
    <row r="780" spans="5:5" x14ac:dyDescent="0.25">
      <c r="E780" s="203"/>
    </row>
    <row r="781" spans="5:5" x14ac:dyDescent="0.25">
      <c r="E781" s="203"/>
    </row>
    <row r="782" spans="5:5" x14ac:dyDescent="0.25">
      <c r="E782" s="203"/>
    </row>
    <row r="783" spans="5:5" x14ac:dyDescent="0.25">
      <c r="E783" s="203"/>
    </row>
    <row r="784" spans="5:5" x14ac:dyDescent="0.25">
      <c r="E784" s="203"/>
    </row>
    <row r="785" spans="5:5" x14ac:dyDescent="0.25">
      <c r="E785" s="203"/>
    </row>
    <row r="786" spans="5:5" x14ac:dyDescent="0.25">
      <c r="E786" s="203"/>
    </row>
    <row r="787" spans="5:5" x14ac:dyDescent="0.25">
      <c r="E787" s="203"/>
    </row>
    <row r="788" spans="5:5" x14ac:dyDescent="0.25">
      <c r="E788" s="203"/>
    </row>
    <row r="789" spans="5:5" x14ac:dyDescent="0.25">
      <c r="E789" s="203"/>
    </row>
    <row r="790" spans="5:5" x14ac:dyDescent="0.25">
      <c r="E790" s="203"/>
    </row>
    <row r="791" spans="5:5" x14ac:dyDescent="0.25">
      <c r="E791" s="203"/>
    </row>
    <row r="792" spans="5:5" x14ac:dyDescent="0.25">
      <c r="E792" s="203"/>
    </row>
    <row r="793" spans="5:5" x14ac:dyDescent="0.25">
      <c r="E793" s="203"/>
    </row>
    <row r="794" spans="5:5" x14ac:dyDescent="0.25">
      <c r="E794" s="203"/>
    </row>
    <row r="795" spans="5:5" x14ac:dyDescent="0.25">
      <c r="E795" s="203"/>
    </row>
    <row r="796" spans="5:5" x14ac:dyDescent="0.25">
      <c r="E796" s="203"/>
    </row>
    <row r="797" spans="5:5" x14ac:dyDescent="0.25">
      <c r="E797" s="203"/>
    </row>
    <row r="798" spans="5:5" x14ac:dyDescent="0.25">
      <c r="E798" s="203"/>
    </row>
    <row r="799" spans="5:5" x14ac:dyDescent="0.25">
      <c r="E799" s="203"/>
    </row>
    <row r="800" spans="5:5" x14ac:dyDescent="0.25">
      <c r="E800" s="203"/>
    </row>
    <row r="801" spans="5:5" x14ac:dyDescent="0.25">
      <c r="E801" s="203"/>
    </row>
    <row r="802" spans="5:5" x14ac:dyDescent="0.25">
      <c r="E802" s="203"/>
    </row>
    <row r="803" spans="5:5" x14ac:dyDescent="0.25">
      <c r="E803" s="203"/>
    </row>
    <row r="804" spans="5:5" x14ac:dyDescent="0.25">
      <c r="E804" s="203"/>
    </row>
    <row r="805" spans="5:5" x14ac:dyDescent="0.25">
      <c r="E805" s="203"/>
    </row>
    <row r="806" spans="5:5" x14ac:dyDescent="0.25">
      <c r="E806" s="203"/>
    </row>
    <row r="807" spans="5:5" x14ac:dyDescent="0.25">
      <c r="E807" s="203"/>
    </row>
    <row r="808" spans="5:5" x14ac:dyDescent="0.25">
      <c r="E808" s="203"/>
    </row>
    <row r="809" spans="5:5" x14ac:dyDescent="0.25">
      <c r="E809" s="203"/>
    </row>
    <row r="810" spans="5:5" x14ac:dyDescent="0.25">
      <c r="E810" s="203"/>
    </row>
    <row r="811" spans="5:5" x14ac:dyDescent="0.25">
      <c r="E811" s="203"/>
    </row>
    <row r="812" spans="5:5" x14ac:dyDescent="0.25">
      <c r="E812" s="203"/>
    </row>
    <row r="813" spans="5:5" x14ac:dyDescent="0.25">
      <c r="E813" s="203"/>
    </row>
    <row r="814" spans="5:5" x14ac:dyDescent="0.25">
      <c r="E814" s="203"/>
    </row>
    <row r="815" spans="5:5" x14ac:dyDescent="0.25">
      <c r="E815" s="203"/>
    </row>
    <row r="816" spans="5:5" x14ac:dyDescent="0.25">
      <c r="E816" s="203"/>
    </row>
    <row r="817" spans="5:5" x14ac:dyDescent="0.25">
      <c r="E817" s="203"/>
    </row>
    <row r="818" spans="5:5" x14ac:dyDescent="0.25">
      <c r="E818" s="203"/>
    </row>
    <row r="819" spans="5:5" x14ac:dyDescent="0.25">
      <c r="E819" s="203"/>
    </row>
    <row r="820" spans="5:5" x14ac:dyDescent="0.25">
      <c r="E820" s="203"/>
    </row>
    <row r="821" spans="5:5" x14ac:dyDescent="0.25">
      <c r="E821" s="203"/>
    </row>
    <row r="822" spans="5:5" x14ac:dyDescent="0.25">
      <c r="E822" s="203"/>
    </row>
    <row r="823" spans="5:5" x14ac:dyDescent="0.25">
      <c r="E823" s="203"/>
    </row>
    <row r="824" spans="5:5" x14ac:dyDescent="0.25">
      <c r="E824" s="203"/>
    </row>
    <row r="825" spans="5:5" x14ac:dyDescent="0.25">
      <c r="E825" s="203"/>
    </row>
    <row r="826" spans="5:5" x14ac:dyDescent="0.25">
      <c r="E826" s="203"/>
    </row>
    <row r="827" spans="5:5" x14ac:dyDescent="0.25">
      <c r="E827" s="203"/>
    </row>
    <row r="828" spans="5:5" x14ac:dyDescent="0.25">
      <c r="E828" s="203"/>
    </row>
    <row r="829" spans="5:5" x14ac:dyDescent="0.25">
      <c r="E829" s="203"/>
    </row>
    <row r="830" spans="5:5" x14ac:dyDescent="0.25">
      <c r="E830" s="203"/>
    </row>
    <row r="831" spans="5:5" x14ac:dyDescent="0.25">
      <c r="E831" s="203"/>
    </row>
    <row r="832" spans="5:5" x14ac:dyDescent="0.25">
      <c r="E832" s="203"/>
    </row>
    <row r="833" spans="5:5" x14ac:dyDescent="0.25">
      <c r="E833" s="203"/>
    </row>
    <row r="834" spans="5:5" x14ac:dyDescent="0.25">
      <c r="E834" s="203"/>
    </row>
    <row r="835" spans="5:5" x14ac:dyDescent="0.25">
      <c r="E835" s="203"/>
    </row>
    <row r="836" spans="5:5" x14ac:dyDescent="0.25">
      <c r="E836" s="203"/>
    </row>
    <row r="837" spans="5:5" x14ac:dyDescent="0.25">
      <c r="E837" s="203"/>
    </row>
    <row r="838" spans="5:5" x14ac:dyDescent="0.25">
      <c r="E838" s="203"/>
    </row>
    <row r="839" spans="5:5" x14ac:dyDescent="0.25">
      <c r="E839" s="203"/>
    </row>
    <row r="840" spans="5:5" x14ac:dyDescent="0.25">
      <c r="E840" s="203"/>
    </row>
    <row r="841" spans="5:5" x14ac:dyDescent="0.25">
      <c r="E841" s="203"/>
    </row>
    <row r="842" spans="5:5" x14ac:dyDescent="0.25">
      <c r="E842" s="203"/>
    </row>
    <row r="843" spans="5:5" x14ac:dyDescent="0.25">
      <c r="E843" s="203"/>
    </row>
    <row r="844" spans="5:5" x14ac:dyDescent="0.25">
      <c r="E844" s="203"/>
    </row>
    <row r="845" spans="5:5" x14ac:dyDescent="0.25">
      <c r="E845" s="203"/>
    </row>
    <row r="846" spans="5:5" x14ac:dyDescent="0.25">
      <c r="E846" s="203"/>
    </row>
    <row r="847" spans="5:5" x14ac:dyDescent="0.25">
      <c r="E847" s="203"/>
    </row>
    <row r="848" spans="5:5" x14ac:dyDescent="0.25">
      <c r="E848" s="203"/>
    </row>
    <row r="849" spans="5:5" x14ac:dyDescent="0.25">
      <c r="E849" s="203"/>
    </row>
    <row r="850" spans="5:5" x14ac:dyDescent="0.25">
      <c r="E850" s="203"/>
    </row>
    <row r="851" spans="5:5" x14ac:dyDescent="0.25">
      <c r="E851" s="203"/>
    </row>
    <row r="852" spans="5:5" x14ac:dyDescent="0.25">
      <c r="E852" s="203"/>
    </row>
    <row r="853" spans="5:5" x14ac:dyDescent="0.25">
      <c r="E853" s="203"/>
    </row>
    <row r="854" spans="5:5" x14ac:dyDescent="0.25">
      <c r="E854" s="203"/>
    </row>
    <row r="855" spans="5:5" x14ac:dyDescent="0.25">
      <c r="E855" s="203"/>
    </row>
    <row r="856" spans="5:5" x14ac:dyDescent="0.25">
      <c r="E856" s="203"/>
    </row>
    <row r="857" spans="5:5" x14ac:dyDescent="0.25">
      <c r="E857" s="203"/>
    </row>
    <row r="858" spans="5:5" x14ac:dyDescent="0.25">
      <c r="E858" s="203"/>
    </row>
    <row r="859" spans="5:5" x14ac:dyDescent="0.25">
      <c r="E859" s="203"/>
    </row>
    <row r="860" spans="5:5" x14ac:dyDescent="0.25">
      <c r="E860" s="203"/>
    </row>
    <row r="861" spans="5:5" x14ac:dyDescent="0.25">
      <c r="E861" s="203"/>
    </row>
    <row r="862" spans="5:5" x14ac:dyDescent="0.25">
      <c r="E862" s="203"/>
    </row>
    <row r="863" spans="5:5" x14ac:dyDescent="0.25">
      <c r="E863" s="203"/>
    </row>
    <row r="864" spans="5:5" x14ac:dyDescent="0.25">
      <c r="E864" s="203"/>
    </row>
    <row r="865" spans="5:5" x14ac:dyDescent="0.25">
      <c r="E865" s="203"/>
    </row>
    <row r="866" spans="5:5" x14ac:dyDescent="0.25">
      <c r="E866" s="203"/>
    </row>
    <row r="867" spans="5:5" x14ac:dyDescent="0.25">
      <c r="E867" s="203"/>
    </row>
    <row r="868" spans="5:5" x14ac:dyDescent="0.25">
      <c r="E868" s="203"/>
    </row>
    <row r="869" spans="5:5" x14ac:dyDescent="0.25">
      <c r="E869" s="203"/>
    </row>
    <row r="870" spans="5:5" x14ac:dyDescent="0.25">
      <c r="E870" s="203"/>
    </row>
    <row r="871" spans="5:5" x14ac:dyDescent="0.25">
      <c r="E871" s="203"/>
    </row>
    <row r="872" spans="5:5" x14ac:dyDescent="0.25">
      <c r="E872" s="203"/>
    </row>
    <row r="873" spans="5:5" x14ac:dyDescent="0.25">
      <c r="E873" s="203"/>
    </row>
    <row r="874" spans="5:5" x14ac:dyDescent="0.25">
      <c r="E874" s="203"/>
    </row>
    <row r="875" spans="5:5" x14ac:dyDescent="0.25">
      <c r="E875" s="203"/>
    </row>
    <row r="876" spans="5:5" x14ac:dyDescent="0.25">
      <c r="E876" s="203"/>
    </row>
    <row r="877" spans="5:5" x14ac:dyDescent="0.25">
      <c r="E877" s="203"/>
    </row>
    <row r="878" spans="5:5" x14ac:dyDescent="0.25">
      <c r="E878" s="203"/>
    </row>
    <row r="879" spans="5:5" x14ac:dyDescent="0.25">
      <c r="E879" s="203"/>
    </row>
    <row r="880" spans="5:5" x14ac:dyDescent="0.25">
      <c r="E880" s="203"/>
    </row>
    <row r="881" spans="5:5" x14ac:dyDescent="0.25">
      <c r="E881" s="203"/>
    </row>
    <row r="882" spans="5:5" x14ac:dyDescent="0.25">
      <c r="E882" s="203"/>
    </row>
    <row r="883" spans="5:5" x14ac:dyDescent="0.25">
      <c r="E883" s="203"/>
    </row>
    <row r="884" spans="5:5" x14ac:dyDescent="0.25">
      <c r="E884" s="203"/>
    </row>
    <row r="885" spans="5:5" x14ac:dyDescent="0.25">
      <c r="E885" s="203"/>
    </row>
    <row r="886" spans="5:5" x14ac:dyDescent="0.25">
      <c r="E886" s="203"/>
    </row>
    <row r="887" spans="5:5" x14ac:dyDescent="0.25">
      <c r="E887" s="203"/>
    </row>
    <row r="888" spans="5:5" x14ac:dyDescent="0.25">
      <c r="E888" s="203"/>
    </row>
    <row r="889" spans="5:5" x14ac:dyDescent="0.25">
      <c r="E889" s="203"/>
    </row>
    <row r="890" spans="5:5" x14ac:dyDescent="0.25">
      <c r="E890" s="203"/>
    </row>
    <row r="891" spans="5:5" x14ac:dyDescent="0.25">
      <c r="E891" s="203"/>
    </row>
    <row r="892" spans="5:5" x14ac:dyDescent="0.25">
      <c r="E892" s="203"/>
    </row>
    <row r="893" spans="5:5" x14ac:dyDescent="0.25">
      <c r="E893" s="203"/>
    </row>
    <row r="894" spans="5:5" x14ac:dyDescent="0.25">
      <c r="E894" s="203"/>
    </row>
    <row r="895" spans="5:5" x14ac:dyDescent="0.25">
      <c r="E895" s="203"/>
    </row>
    <row r="896" spans="5:5" x14ac:dyDescent="0.25">
      <c r="E896" s="203"/>
    </row>
    <row r="897" spans="5:5" x14ac:dyDescent="0.25">
      <c r="E897" s="203"/>
    </row>
    <row r="898" spans="5:5" x14ac:dyDescent="0.25">
      <c r="E898" s="203"/>
    </row>
    <row r="899" spans="5:5" x14ac:dyDescent="0.25">
      <c r="E899" s="203"/>
    </row>
    <row r="900" spans="5:5" x14ac:dyDescent="0.25">
      <c r="E900" s="203"/>
    </row>
    <row r="901" spans="5:5" x14ac:dyDescent="0.25">
      <c r="E901" s="203"/>
    </row>
    <row r="902" spans="5:5" x14ac:dyDescent="0.25">
      <c r="E902" s="203"/>
    </row>
    <row r="903" spans="5:5" x14ac:dyDescent="0.25">
      <c r="E903" s="203"/>
    </row>
    <row r="904" spans="5:5" x14ac:dyDescent="0.25">
      <c r="E904" s="203"/>
    </row>
    <row r="905" spans="5:5" x14ac:dyDescent="0.25">
      <c r="E905" s="203"/>
    </row>
    <row r="906" spans="5:5" x14ac:dyDescent="0.25">
      <c r="E906" s="203"/>
    </row>
    <row r="907" spans="5:5" x14ac:dyDescent="0.25">
      <c r="E907" s="203"/>
    </row>
    <row r="908" spans="5:5" x14ac:dyDescent="0.25">
      <c r="E908" s="203"/>
    </row>
    <row r="909" spans="5:5" x14ac:dyDescent="0.25">
      <c r="E909" s="203"/>
    </row>
    <row r="910" spans="5:5" x14ac:dyDescent="0.25">
      <c r="E910" s="203"/>
    </row>
    <row r="911" spans="5:5" x14ac:dyDescent="0.25">
      <c r="E911" s="203"/>
    </row>
    <row r="912" spans="5:5" x14ac:dyDescent="0.25">
      <c r="E912" s="203"/>
    </row>
    <row r="913" spans="5:5" x14ac:dyDescent="0.25">
      <c r="E913" s="203"/>
    </row>
    <row r="914" spans="5:5" x14ac:dyDescent="0.25">
      <c r="E914" s="203"/>
    </row>
    <row r="915" spans="5:5" x14ac:dyDescent="0.25">
      <c r="E915" s="203"/>
    </row>
    <row r="916" spans="5:5" x14ac:dyDescent="0.25">
      <c r="E916" s="203"/>
    </row>
    <row r="917" spans="5:5" x14ac:dyDescent="0.25">
      <c r="E917" s="203"/>
    </row>
    <row r="918" spans="5:5" x14ac:dyDescent="0.25">
      <c r="E918" s="203"/>
    </row>
    <row r="919" spans="5:5" x14ac:dyDescent="0.25">
      <c r="E919" s="203"/>
    </row>
    <row r="920" spans="5:5" x14ac:dyDescent="0.25">
      <c r="E920" s="203"/>
    </row>
    <row r="921" spans="5:5" x14ac:dyDescent="0.25">
      <c r="E921" s="203"/>
    </row>
    <row r="922" spans="5:5" x14ac:dyDescent="0.25">
      <c r="E922" s="203"/>
    </row>
    <row r="923" spans="5:5" x14ac:dyDescent="0.25">
      <c r="E923" s="203"/>
    </row>
    <row r="924" spans="5:5" x14ac:dyDescent="0.25">
      <c r="E924" s="203"/>
    </row>
    <row r="925" spans="5:5" x14ac:dyDescent="0.25">
      <c r="E925" s="203"/>
    </row>
    <row r="926" spans="5:5" x14ac:dyDescent="0.25">
      <c r="E926" s="203"/>
    </row>
    <row r="927" spans="5:5" x14ac:dyDescent="0.25">
      <c r="E927" s="203"/>
    </row>
    <row r="928" spans="5:5" x14ac:dyDescent="0.25">
      <c r="E928" s="203"/>
    </row>
    <row r="929" spans="5:5" x14ac:dyDescent="0.25">
      <c r="E929" s="203"/>
    </row>
    <row r="930" spans="5:5" x14ac:dyDescent="0.25">
      <c r="E930" s="203"/>
    </row>
    <row r="931" spans="5:5" x14ac:dyDescent="0.25">
      <c r="E931" s="203"/>
    </row>
    <row r="932" spans="5:5" x14ac:dyDescent="0.25">
      <c r="E932" s="203"/>
    </row>
    <row r="933" spans="5:5" x14ac:dyDescent="0.25">
      <c r="E933" s="203"/>
    </row>
    <row r="934" spans="5:5" x14ac:dyDescent="0.25">
      <c r="E934" s="203"/>
    </row>
    <row r="935" spans="5:5" x14ac:dyDescent="0.25">
      <c r="E935" s="203"/>
    </row>
    <row r="936" spans="5:5" x14ac:dyDescent="0.25">
      <c r="E936" s="203"/>
    </row>
    <row r="937" spans="5:5" x14ac:dyDescent="0.25">
      <c r="E937" s="203"/>
    </row>
    <row r="938" spans="5:5" x14ac:dyDescent="0.25">
      <c r="E938" s="203"/>
    </row>
    <row r="939" spans="5:5" x14ac:dyDescent="0.25">
      <c r="E939" s="203"/>
    </row>
    <row r="940" spans="5:5" x14ac:dyDescent="0.25">
      <c r="E940" s="203"/>
    </row>
    <row r="941" spans="5:5" x14ac:dyDescent="0.25">
      <c r="E941" s="203"/>
    </row>
    <row r="942" spans="5:5" x14ac:dyDescent="0.25">
      <c r="E942" s="203"/>
    </row>
    <row r="943" spans="5:5" x14ac:dyDescent="0.25">
      <c r="E943" s="203"/>
    </row>
    <row r="944" spans="5:5" x14ac:dyDescent="0.25">
      <c r="E944" s="203"/>
    </row>
    <row r="945" spans="5:5" x14ac:dyDescent="0.25">
      <c r="E945" s="203"/>
    </row>
    <row r="946" spans="5:5" x14ac:dyDescent="0.25">
      <c r="E946" s="203"/>
    </row>
    <row r="947" spans="5:5" x14ac:dyDescent="0.25">
      <c r="E947" s="203"/>
    </row>
    <row r="948" spans="5:5" x14ac:dyDescent="0.25">
      <c r="E948" s="203"/>
    </row>
    <row r="949" spans="5:5" x14ac:dyDescent="0.25">
      <c r="E949" s="203"/>
    </row>
    <row r="950" spans="5:5" x14ac:dyDescent="0.25">
      <c r="E950" s="203"/>
    </row>
    <row r="951" spans="5:5" x14ac:dyDescent="0.25">
      <c r="E951" s="203"/>
    </row>
    <row r="952" spans="5:5" x14ac:dyDescent="0.25">
      <c r="E952" s="203"/>
    </row>
    <row r="953" spans="5:5" x14ac:dyDescent="0.25">
      <c r="E953" s="203"/>
    </row>
    <row r="954" spans="5:5" x14ac:dyDescent="0.25">
      <c r="E954" s="203"/>
    </row>
    <row r="955" spans="5:5" x14ac:dyDescent="0.25">
      <c r="E955" s="203"/>
    </row>
    <row r="956" spans="5:5" x14ac:dyDescent="0.25">
      <c r="E956" s="203"/>
    </row>
    <row r="957" spans="5:5" x14ac:dyDescent="0.25">
      <c r="E957" s="203"/>
    </row>
    <row r="958" spans="5:5" x14ac:dyDescent="0.25">
      <c r="E958" s="203"/>
    </row>
    <row r="959" spans="5:5" x14ac:dyDescent="0.25">
      <c r="E959" s="203"/>
    </row>
    <row r="960" spans="5:5" x14ac:dyDescent="0.25">
      <c r="E960" s="203"/>
    </row>
    <row r="961" spans="5:5" x14ac:dyDescent="0.25">
      <c r="E961" s="203"/>
    </row>
    <row r="962" spans="5:5" x14ac:dyDescent="0.25">
      <c r="E962" s="203"/>
    </row>
    <row r="963" spans="5:5" x14ac:dyDescent="0.25">
      <c r="E963" s="203"/>
    </row>
    <row r="964" spans="5:5" x14ac:dyDescent="0.25">
      <c r="E964" s="203"/>
    </row>
    <row r="965" spans="5:5" x14ac:dyDescent="0.25">
      <c r="E965" s="203"/>
    </row>
    <row r="966" spans="5:5" x14ac:dyDescent="0.25">
      <c r="E966" s="203"/>
    </row>
    <row r="967" spans="5:5" x14ac:dyDescent="0.25">
      <c r="E967" s="203"/>
    </row>
    <row r="968" spans="5:5" x14ac:dyDescent="0.25">
      <c r="E968" s="203"/>
    </row>
    <row r="969" spans="5:5" x14ac:dyDescent="0.25">
      <c r="E969" s="203"/>
    </row>
    <row r="970" spans="5:5" x14ac:dyDescent="0.25">
      <c r="E970" s="203"/>
    </row>
    <row r="971" spans="5:5" x14ac:dyDescent="0.25">
      <c r="E971" s="203"/>
    </row>
    <row r="972" spans="5:5" x14ac:dyDescent="0.25">
      <c r="E972" s="203"/>
    </row>
    <row r="973" spans="5:5" x14ac:dyDescent="0.25">
      <c r="E973" s="203"/>
    </row>
    <row r="974" spans="5:5" x14ac:dyDescent="0.25">
      <c r="E974" s="203"/>
    </row>
    <row r="975" spans="5:5" x14ac:dyDescent="0.25">
      <c r="E975" s="203"/>
    </row>
    <row r="976" spans="5:5" x14ac:dyDescent="0.25">
      <c r="E976" s="203"/>
    </row>
    <row r="977" spans="5:5" x14ac:dyDescent="0.25">
      <c r="E977" s="203"/>
    </row>
    <row r="978" spans="5:5" x14ac:dyDescent="0.25">
      <c r="E978" s="203"/>
    </row>
    <row r="979" spans="5:5" x14ac:dyDescent="0.25">
      <c r="E979" s="203"/>
    </row>
    <row r="980" spans="5:5" x14ac:dyDescent="0.25">
      <c r="E980" s="203"/>
    </row>
    <row r="981" spans="5:5" x14ac:dyDescent="0.25">
      <c r="E981" s="203"/>
    </row>
    <row r="982" spans="5:5" x14ac:dyDescent="0.25">
      <c r="E982" s="203"/>
    </row>
    <row r="983" spans="5:5" x14ac:dyDescent="0.25">
      <c r="E983" s="203"/>
    </row>
    <row r="984" spans="5:5" x14ac:dyDescent="0.25">
      <c r="E984" s="203"/>
    </row>
    <row r="985" spans="5:5" x14ac:dyDescent="0.25">
      <c r="E985" s="203"/>
    </row>
    <row r="986" spans="5:5" x14ac:dyDescent="0.25">
      <c r="E986" s="203"/>
    </row>
    <row r="987" spans="5:5" x14ac:dyDescent="0.25">
      <c r="E987" s="203"/>
    </row>
    <row r="988" spans="5:5" x14ac:dyDescent="0.25">
      <c r="E988" s="203"/>
    </row>
    <row r="989" spans="5:5" x14ac:dyDescent="0.25">
      <c r="E989" s="203"/>
    </row>
    <row r="990" spans="5:5" x14ac:dyDescent="0.25">
      <c r="E990" s="203"/>
    </row>
    <row r="991" spans="5:5" x14ac:dyDescent="0.25">
      <c r="E991" s="203"/>
    </row>
    <row r="992" spans="5:5" x14ac:dyDescent="0.25">
      <c r="E992" s="203"/>
    </row>
    <row r="993" spans="5:5" x14ac:dyDescent="0.25">
      <c r="E993" s="203"/>
    </row>
    <row r="994" spans="5:5" x14ac:dyDescent="0.25">
      <c r="E994" s="203"/>
    </row>
    <row r="995" spans="5:5" x14ac:dyDescent="0.25">
      <c r="E995" s="203"/>
    </row>
    <row r="996" spans="5:5" x14ac:dyDescent="0.25">
      <c r="E996" s="203"/>
    </row>
    <row r="997" spans="5:5" x14ac:dyDescent="0.25">
      <c r="E997" s="203"/>
    </row>
    <row r="998" spans="5:5" x14ac:dyDescent="0.25">
      <c r="E998" s="203"/>
    </row>
    <row r="999" spans="5:5" x14ac:dyDescent="0.25">
      <c r="E999" s="203"/>
    </row>
    <row r="1000" spans="5:5" x14ac:dyDescent="0.25">
      <c r="E1000" s="203"/>
    </row>
    <row r="1001" spans="5:5" x14ac:dyDescent="0.25">
      <c r="E1001" s="203"/>
    </row>
    <row r="1002" spans="5:5" x14ac:dyDescent="0.25">
      <c r="E1002" s="203"/>
    </row>
    <row r="1003" spans="5:5" x14ac:dyDescent="0.25">
      <c r="E1003" s="203"/>
    </row>
    <row r="1004" spans="5:5" x14ac:dyDescent="0.25">
      <c r="E1004" s="203"/>
    </row>
    <row r="1005" spans="5:5" x14ac:dyDescent="0.25">
      <c r="E1005" s="203"/>
    </row>
    <row r="1006" spans="5:5" x14ac:dyDescent="0.25">
      <c r="E1006" s="203"/>
    </row>
    <row r="1007" spans="5:5" x14ac:dyDescent="0.25">
      <c r="E1007" s="203"/>
    </row>
    <row r="1008" spans="5:5" x14ac:dyDescent="0.25">
      <c r="E1008" s="203"/>
    </row>
    <row r="1009" spans="5:5" x14ac:dyDescent="0.25">
      <c r="E1009" s="203"/>
    </row>
    <row r="1010" spans="5:5" x14ac:dyDescent="0.25">
      <c r="E1010" s="203"/>
    </row>
    <row r="1011" spans="5:5" x14ac:dyDescent="0.25">
      <c r="E1011" s="203"/>
    </row>
    <row r="1012" spans="5:5" x14ac:dyDescent="0.25">
      <c r="E1012" s="203"/>
    </row>
    <row r="1013" spans="5:5" x14ac:dyDescent="0.25">
      <c r="E1013" s="203"/>
    </row>
    <row r="1014" spans="5:5" x14ac:dyDescent="0.25">
      <c r="E1014" s="203"/>
    </row>
    <row r="1015" spans="5:5" x14ac:dyDescent="0.25">
      <c r="E1015" s="203"/>
    </row>
    <row r="1016" spans="5:5" x14ac:dyDescent="0.25">
      <c r="E1016" s="203"/>
    </row>
    <row r="1017" spans="5:5" x14ac:dyDescent="0.25">
      <c r="E1017" s="203"/>
    </row>
    <row r="1018" spans="5:5" x14ac:dyDescent="0.25">
      <c r="E1018" s="203"/>
    </row>
    <row r="1019" spans="5:5" x14ac:dyDescent="0.25">
      <c r="E1019" s="203"/>
    </row>
    <row r="1020" spans="5:5" x14ac:dyDescent="0.25">
      <c r="E1020" s="203"/>
    </row>
    <row r="1021" spans="5:5" x14ac:dyDescent="0.25">
      <c r="E1021" s="203"/>
    </row>
  </sheetData>
  <phoneticPr fontId="2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Listes!$B$63:$B$83</xm:f>
          </x14:formula1>
          <xm:sqref>D2:D1048576 J11:XFD11</xm:sqref>
        </x14:dataValidation>
        <x14:dataValidation type="list" allowBlank="1" showInputMessage="1" showErrorMessage="1" xr:uid="{00000000-0002-0000-0400-000001000000}">
          <x14:formula1>
            <xm:f>Listes!$B$86:$B$100</xm:f>
          </x14:formula1>
          <xm:sqref>F2:F1048576</xm:sqref>
        </x14:dataValidation>
        <x14:dataValidation type="list" allowBlank="1" showInputMessage="1" showErrorMessage="1" xr:uid="{00000000-0002-0000-0400-000002000000}">
          <x14:formula1>
            <xm:f>Unités!$K$3:$K$68</xm:f>
          </x14:formula1>
          <xm:sqref>B2:B1048576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Q290"/>
  <sheetViews>
    <sheetView workbookViewId="0">
      <selection activeCell="H17" sqref="H17"/>
    </sheetView>
  </sheetViews>
  <sheetFormatPr baseColWidth="10" defaultColWidth="11.44140625" defaultRowHeight="14.55" x14ac:dyDescent="0.25"/>
  <cols>
    <col min="1" max="1" width="11.44140625" style="84"/>
    <col min="2" max="2" width="18.109375" style="84" customWidth="1"/>
    <col min="3" max="3" width="16.33203125" style="98" customWidth="1"/>
    <col min="4" max="4" width="22.33203125" style="96" customWidth="1"/>
    <col min="5" max="6" width="19.109375" style="84" customWidth="1"/>
    <col min="7" max="7" width="24.44140625" style="84" customWidth="1"/>
    <col min="8" max="8" width="21.44140625" style="84" customWidth="1"/>
    <col min="9" max="9" width="24.44140625" style="84" customWidth="1"/>
    <col min="10" max="10" width="21.44140625" style="84" customWidth="1"/>
    <col min="11" max="11" width="25.6640625" style="84" customWidth="1"/>
    <col min="12" max="12" width="21.44140625" style="84" customWidth="1"/>
    <col min="13" max="13" width="21.88671875" style="84" customWidth="1"/>
    <col min="14" max="15" width="24.5546875" style="84" customWidth="1"/>
    <col min="16" max="16" width="18.88671875" style="84" customWidth="1"/>
    <col min="17" max="17" width="17.44140625" style="84" customWidth="1"/>
    <col min="18" max="16384" width="11.44140625" style="79"/>
  </cols>
  <sheetData>
    <row r="1" spans="1:17" s="82" customFormat="1" ht="46.45" customHeight="1" x14ac:dyDescent="0.25">
      <c r="A1" s="83" t="s">
        <v>72</v>
      </c>
      <c r="B1" s="83" t="s">
        <v>194</v>
      </c>
      <c r="C1" s="97" t="s">
        <v>193</v>
      </c>
      <c r="D1" s="95" t="s">
        <v>131</v>
      </c>
      <c r="E1" s="83" t="s">
        <v>191</v>
      </c>
      <c r="F1" s="83" t="s">
        <v>190</v>
      </c>
      <c r="G1" s="83" t="s">
        <v>141</v>
      </c>
      <c r="H1" s="83" t="s">
        <v>2012</v>
      </c>
      <c r="I1" s="83" t="s">
        <v>142</v>
      </c>
      <c r="J1" s="83" t="s">
        <v>143</v>
      </c>
      <c r="K1" s="83" t="s">
        <v>144</v>
      </c>
      <c r="L1" s="83" t="s">
        <v>145</v>
      </c>
      <c r="M1" s="83" t="s">
        <v>146</v>
      </c>
      <c r="N1" s="83" t="s">
        <v>147</v>
      </c>
      <c r="O1" s="83" t="s">
        <v>148</v>
      </c>
      <c r="P1" s="83" t="s">
        <v>98</v>
      </c>
      <c r="Q1" s="83" t="s">
        <v>1</v>
      </c>
    </row>
    <row r="2" spans="1:17" x14ac:dyDescent="0.25">
      <c r="A2" s="84">
        <v>2018</v>
      </c>
      <c r="B2" s="84" t="s">
        <v>1531</v>
      </c>
      <c r="C2" s="98">
        <f>VLOOKUP(B2,Unités!$K$3:$AA$329,17,FALSE)</f>
        <v>59829</v>
      </c>
      <c r="H2" s="197">
        <f>'Sortants_NRJ-détails'!E3/1000</f>
        <v>14241.181</v>
      </c>
      <c r="P2" s="84" t="s">
        <v>1937</v>
      </c>
    </row>
    <row r="3" spans="1:17" x14ac:dyDescent="0.25">
      <c r="A3" s="84">
        <v>2018</v>
      </c>
      <c r="B3" s="84" t="s">
        <v>1530</v>
      </c>
      <c r="C3" s="98">
        <f>VLOOKUP(B3,Unités!$K$3:$AA$329,17,FALSE)</f>
        <v>59827</v>
      </c>
      <c r="H3" s="197">
        <f>'Sortants_NRJ-détails'!E4/1000</f>
        <v>16417.642</v>
      </c>
      <c r="P3" s="84" t="s">
        <v>1937</v>
      </c>
    </row>
    <row r="4" spans="1:17" x14ac:dyDescent="0.25">
      <c r="A4" s="84">
        <v>2018</v>
      </c>
      <c r="B4" s="84" t="s">
        <v>1525</v>
      </c>
      <c r="C4" s="98">
        <f>VLOOKUP(B4,Unités!$K$3:$AA$329,17,FALSE)</f>
        <v>53114</v>
      </c>
      <c r="H4" s="197">
        <f>'Sortants_NRJ-détails'!E5/1000</f>
        <v>13565.254329999998</v>
      </c>
      <c r="N4" s="145"/>
      <c r="P4" s="84" t="s">
        <v>1937</v>
      </c>
    </row>
    <row r="5" spans="1:17" x14ac:dyDescent="0.25">
      <c r="A5" s="84">
        <v>2018</v>
      </c>
      <c r="B5" s="84" t="s">
        <v>1528</v>
      </c>
      <c r="C5" s="98">
        <f>VLOOKUP(B5,Unités!$K$3:$AA$329,17,FALSE)</f>
        <v>57479</v>
      </c>
      <c r="H5" s="197">
        <f>'Sortants_NRJ-détails'!E6/1000</f>
        <v>13675.091</v>
      </c>
      <c r="P5" s="84" t="s">
        <v>1937</v>
      </c>
    </row>
    <row r="6" spans="1:17" x14ac:dyDescent="0.25">
      <c r="A6" s="84">
        <v>2018</v>
      </c>
      <c r="B6" s="84" t="s">
        <v>1529</v>
      </c>
      <c r="C6" s="98">
        <f>VLOOKUP(B6,Unités!$K$3:$AA$329,17,FALSE)</f>
        <v>59826</v>
      </c>
      <c r="H6" s="197">
        <f>'Sortants_NRJ-détails'!E7/1000</f>
        <v>12902.370999999999</v>
      </c>
      <c r="P6" s="84" t="s">
        <v>1937</v>
      </c>
    </row>
    <row r="7" spans="1:17" x14ac:dyDescent="0.25">
      <c r="A7" s="84">
        <v>2018</v>
      </c>
      <c r="B7" s="84" t="s">
        <v>1698</v>
      </c>
      <c r="C7" s="98">
        <f>VLOOKUP(B7,Unités!$K$3:$AA$329,17,FALSE)</f>
        <v>59828</v>
      </c>
      <c r="H7" s="197">
        <f>'Sortants_NRJ-détails'!E8/1000</f>
        <v>12127.81</v>
      </c>
      <c r="P7" s="84" t="s">
        <v>1937</v>
      </c>
    </row>
    <row r="8" spans="1:17" x14ac:dyDescent="0.25">
      <c r="A8" s="84">
        <v>2018</v>
      </c>
      <c r="B8" s="84" t="s">
        <v>1699</v>
      </c>
      <c r="C8" s="98">
        <f>VLOOKUP(B8,Unités!$K$3:$AA$329,17,FALSE)</f>
        <v>56561</v>
      </c>
      <c r="H8" s="197">
        <f>'Sortants_NRJ-détails'!E9/1000</f>
        <v>18154.201000000001</v>
      </c>
      <c r="P8" s="84" t="s">
        <v>1937</v>
      </c>
    </row>
    <row r="9" spans="1:17" x14ac:dyDescent="0.25">
      <c r="A9" s="84">
        <v>2018</v>
      </c>
      <c r="B9" s="84" t="s">
        <v>1700</v>
      </c>
      <c r="C9" s="98">
        <f>VLOOKUP(B9,Unités!$K$3:$AA$329,17,FALSE)</f>
        <v>56560</v>
      </c>
      <c r="H9" s="197">
        <f>'Sortants_NRJ-détails'!E10/1000</f>
        <v>10228.746999999999</v>
      </c>
      <c r="P9" s="84" t="s">
        <v>1937</v>
      </c>
    </row>
    <row r="10" spans="1:17" x14ac:dyDescent="0.25">
      <c r="A10" s="84">
        <v>2018</v>
      </c>
      <c r="B10" s="84" t="s">
        <v>1533</v>
      </c>
      <c r="C10" s="98">
        <f>VLOOKUP(B10,Unités!$K$3:$AA$329,17,FALSE)</f>
        <v>59830</v>
      </c>
      <c r="H10" s="197">
        <f>'Sortants_NRJ-détails'!E11/1000</f>
        <v>13076.504999999999</v>
      </c>
      <c r="P10" s="84" t="s">
        <v>1937</v>
      </c>
    </row>
    <row r="11" spans="1:17" x14ac:dyDescent="0.25">
      <c r="A11" s="84">
        <v>2018</v>
      </c>
      <c r="B11" s="84" t="s">
        <v>1544</v>
      </c>
      <c r="C11" s="98">
        <f>VLOOKUP(B11,Unités!$K$3:$AA$329,17,FALSE)</f>
        <v>59831</v>
      </c>
      <c r="H11" s="197">
        <f>'Sortants_NRJ-détails'!E12/1000</f>
        <v>384</v>
      </c>
      <c r="P11" s="84" t="s">
        <v>1937</v>
      </c>
      <c r="Q11" s="84" t="s">
        <v>2006</v>
      </c>
    </row>
    <row r="12" spans="1:17" x14ac:dyDescent="0.25">
      <c r="A12" s="84">
        <v>2018</v>
      </c>
      <c r="B12" s="84" t="s">
        <v>1714</v>
      </c>
      <c r="C12" s="98">
        <f>VLOOKUP(B12,Unités!$K$3:$AA$329,17,FALSE)</f>
        <v>86435</v>
      </c>
      <c r="D12" s="200">
        <f>'Sortants_NRJ-détails'!E18*39590*0.65/3600000</f>
        <v>92926.527777777781</v>
      </c>
      <c r="H12" s="145"/>
      <c r="P12" s="84" t="s">
        <v>2035</v>
      </c>
      <c r="Q12" s="199" t="s">
        <v>2036</v>
      </c>
    </row>
    <row r="13" spans="1:17" x14ac:dyDescent="0.25">
      <c r="A13" s="84">
        <v>2018</v>
      </c>
      <c r="B13" s="84" t="s">
        <v>1716</v>
      </c>
      <c r="C13" s="98">
        <f>VLOOKUP(B13,Unités!$K$3:$AA$329,17,FALSE)</f>
        <v>15613</v>
      </c>
      <c r="D13" s="200">
        <f>'Sortants_NRJ-détails'!E19*39590*0.65/3600000</f>
        <v>400298.88888888888</v>
      </c>
      <c r="H13" s="145"/>
      <c r="P13" s="84" t="s">
        <v>2035</v>
      </c>
      <c r="Q13" s="199" t="s">
        <v>2036</v>
      </c>
    </row>
    <row r="14" spans="1:17" x14ac:dyDescent="0.25">
      <c r="A14" s="84">
        <v>2018</v>
      </c>
      <c r="B14" s="84" t="s">
        <v>1715</v>
      </c>
      <c r="C14" s="98">
        <f>VLOOKUP(B14,Unités!$K$3:$AA$329,17,FALSE)</f>
        <v>86448</v>
      </c>
      <c r="D14" s="200">
        <f>'Sortants_NRJ-détails'!E20*39590*0.65/3600000</f>
        <v>78630.138888888891</v>
      </c>
      <c r="H14" s="145"/>
      <c r="P14" s="84" t="s">
        <v>2035</v>
      </c>
      <c r="Q14" s="199" t="s">
        <v>2036</v>
      </c>
    </row>
    <row r="15" spans="1:17" x14ac:dyDescent="0.25">
      <c r="C15" s="98" t="e">
        <f>VLOOKUP(B15,Unités!$K$3:$AA$329,17,FALSE)</f>
        <v>#N/A</v>
      </c>
      <c r="H15" s="145"/>
    </row>
    <row r="16" spans="1:17" x14ac:dyDescent="0.25">
      <c r="C16" s="98" t="e">
        <f>VLOOKUP(B16,Unités!$K$3:$AA$329,17,FALSE)</f>
        <v>#N/A</v>
      </c>
      <c r="H16" s="145"/>
    </row>
    <row r="17" spans="3:8" x14ac:dyDescent="0.25">
      <c r="C17" s="98" t="e">
        <f>VLOOKUP(B17,Unités!$K$3:$AA$329,17,FALSE)</f>
        <v>#N/A</v>
      </c>
      <c r="H17" s="145"/>
    </row>
    <row r="18" spans="3:8" x14ac:dyDescent="0.25">
      <c r="C18" s="98" t="e">
        <f>VLOOKUP(B18,Unités!$K$3:$AA$329,17,FALSE)</f>
        <v>#N/A</v>
      </c>
      <c r="H18" s="145"/>
    </row>
    <row r="19" spans="3:8" x14ac:dyDescent="0.25">
      <c r="C19" s="98" t="e">
        <f>VLOOKUP(B19,Unités!$K$3:$AA$329,17,FALSE)</f>
        <v>#N/A</v>
      </c>
      <c r="H19" s="145"/>
    </row>
    <row r="20" spans="3:8" x14ac:dyDescent="0.25">
      <c r="C20" s="98" t="e">
        <f>VLOOKUP(B20,Unités!$K$3:$AA$329,17,FALSE)</f>
        <v>#N/A</v>
      </c>
      <c r="H20" s="145"/>
    </row>
    <row r="21" spans="3:8" x14ac:dyDescent="0.25">
      <c r="C21" s="98" t="e">
        <f>VLOOKUP(B21,Unités!$K$3:$AA$329,17,FALSE)</f>
        <v>#N/A</v>
      </c>
      <c r="H21" s="145"/>
    </row>
    <row r="22" spans="3:8" x14ac:dyDescent="0.25">
      <c r="C22" s="98" t="e">
        <f>VLOOKUP(B22,Unités!$K$3:$AA$329,17,FALSE)</f>
        <v>#N/A</v>
      </c>
      <c r="H22" s="145"/>
    </row>
    <row r="23" spans="3:8" x14ac:dyDescent="0.25">
      <c r="C23" s="98" t="e">
        <f>VLOOKUP(B23,Unités!$K$3:$AA$329,17,FALSE)</f>
        <v>#N/A</v>
      </c>
      <c r="H23" s="145"/>
    </row>
    <row r="24" spans="3:8" x14ac:dyDescent="0.25">
      <c r="C24" s="98" t="e">
        <f>VLOOKUP(B24,Unités!$K$3:$AA$329,17,FALSE)</f>
        <v>#N/A</v>
      </c>
      <c r="H24" s="145"/>
    </row>
    <row r="25" spans="3:8" x14ac:dyDescent="0.25">
      <c r="C25" s="98" t="e">
        <f>VLOOKUP(B25,Unités!$K$3:$AA$329,17,FALSE)</f>
        <v>#N/A</v>
      </c>
      <c r="H25" s="145"/>
    </row>
    <row r="26" spans="3:8" x14ac:dyDescent="0.25">
      <c r="C26" s="98" t="e">
        <f>VLOOKUP(B26,Unités!$K$3:$AA$329,17,FALSE)</f>
        <v>#N/A</v>
      </c>
      <c r="H26" s="145"/>
    </row>
    <row r="27" spans="3:8" x14ac:dyDescent="0.25">
      <c r="C27" s="98" t="e">
        <f>VLOOKUP(B27,Unités!$K$3:$AA$329,17,FALSE)</f>
        <v>#N/A</v>
      </c>
      <c r="H27" s="145"/>
    </row>
    <row r="28" spans="3:8" x14ac:dyDescent="0.25">
      <c r="C28" s="98" t="e">
        <f>VLOOKUP(B28,Unités!$K$3:$AA$329,17,FALSE)</f>
        <v>#N/A</v>
      </c>
      <c r="H28" s="145"/>
    </row>
    <row r="29" spans="3:8" x14ac:dyDescent="0.25">
      <c r="C29" s="98" t="e">
        <f>VLOOKUP(B29,Unités!$K$3:$AA$329,17,FALSE)</f>
        <v>#N/A</v>
      </c>
      <c r="H29" s="145"/>
    </row>
    <row r="30" spans="3:8" x14ac:dyDescent="0.25">
      <c r="C30" s="98" t="e">
        <f>VLOOKUP(B30,Unités!$K$3:$AA$329,17,FALSE)</f>
        <v>#N/A</v>
      </c>
      <c r="H30" s="145"/>
    </row>
    <row r="31" spans="3:8" x14ac:dyDescent="0.25">
      <c r="C31" s="98" t="e">
        <f>VLOOKUP(B31,Unités!$K$3:$AA$329,17,FALSE)</f>
        <v>#N/A</v>
      </c>
      <c r="H31" s="145"/>
    </row>
    <row r="32" spans="3:8" x14ac:dyDescent="0.25">
      <c r="C32" s="98" t="e">
        <f>VLOOKUP(B32,Unités!$K$3:$AA$329,17,FALSE)</f>
        <v>#N/A</v>
      </c>
      <c r="H32" s="145"/>
    </row>
    <row r="33" spans="3:8" x14ac:dyDescent="0.25">
      <c r="C33" s="98" t="e">
        <f>VLOOKUP(B33,Unités!$K$3:$AA$329,17,FALSE)</f>
        <v>#N/A</v>
      </c>
      <c r="H33" s="145"/>
    </row>
    <row r="34" spans="3:8" x14ac:dyDescent="0.25">
      <c r="C34" s="98" t="e">
        <f>VLOOKUP(B34,Unités!$K$3:$AA$329,17,FALSE)</f>
        <v>#N/A</v>
      </c>
      <c r="H34" s="145"/>
    </row>
    <row r="35" spans="3:8" x14ac:dyDescent="0.25">
      <c r="C35" s="98" t="e">
        <f>VLOOKUP(B35,Unités!$K$3:$AA$329,17,FALSE)</f>
        <v>#N/A</v>
      </c>
      <c r="H35" s="145"/>
    </row>
    <row r="36" spans="3:8" x14ac:dyDescent="0.25">
      <c r="C36" s="98" t="e">
        <f>VLOOKUP(B36,Unités!$K$3:$AA$329,17,FALSE)</f>
        <v>#N/A</v>
      </c>
      <c r="H36" s="145"/>
    </row>
    <row r="37" spans="3:8" x14ac:dyDescent="0.25">
      <c r="C37" s="98" t="e">
        <f>VLOOKUP(B37,Unités!$K$3:$AA$329,17,FALSE)</f>
        <v>#N/A</v>
      </c>
      <c r="H37" s="145"/>
    </row>
    <row r="38" spans="3:8" x14ac:dyDescent="0.25">
      <c r="C38" s="98" t="e">
        <f>VLOOKUP(B38,Unités!$K$3:$AA$329,17,FALSE)</f>
        <v>#N/A</v>
      </c>
      <c r="H38" s="145"/>
    </row>
    <row r="39" spans="3:8" x14ac:dyDescent="0.25">
      <c r="C39" s="98" t="e">
        <f>VLOOKUP(B39,Unités!$K$3:$AA$329,17,FALSE)</f>
        <v>#N/A</v>
      </c>
      <c r="H39" s="145"/>
    </row>
    <row r="40" spans="3:8" x14ac:dyDescent="0.25">
      <c r="C40" s="98" t="e">
        <f>VLOOKUP(B40,Unités!$K$3:$AA$329,17,FALSE)</f>
        <v>#N/A</v>
      </c>
      <c r="H40" s="145"/>
    </row>
    <row r="41" spans="3:8" x14ac:dyDescent="0.25">
      <c r="C41" s="98" t="e">
        <f>VLOOKUP(B41,Unités!$K$3:$AA$329,17,FALSE)</f>
        <v>#N/A</v>
      </c>
      <c r="H41" s="145"/>
    </row>
    <row r="42" spans="3:8" x14ac:dyDescent="0.25">
      <c r="C42" s="98" t="e">
        <f>VLOOKUP(B42,Unités!$K$3:$AA$329,17,FALSE)</f>
        <v>#N/A</v>
      </c>
      <c r="H42" s="145"/>
    </row>
    <row r="43" spans="3:8" x14ac:dyDescent="0.25">
      <c r="C43" s="98" t="e">
        <f>VLOOKUP(B43,Unités!$K$3:$AA$329,17,FALSE)</f>
        <v>#N/A</v>
      </c>
      <c r="H43" s="145"/>
    </row>
    <row r="44" spans="3:8" x14ac:dyDescent="0.25">
      <c r="C44" s="98" t="e">
        <f>VLOOKUP(B44,Unités!$K$3:$AA$329,17,FALSE)</f>
        <v>#N/A</v>
      </c>
      <c r="H44" s="145"/>
    </row>
    <row r="45" spans="3:8" x14ac:dyDescent="0.25">
      <c r="C45" s="98" t="e">
        <f>VLOOKUP(B45,Unités!$K$3:$AA$329,17,FALSE)</f>
        <v>#N/A</v>
      </c>
      <c r="H45" s="145"/>
    </row>
    <row r="46" spans="3:8" x14ac:dyDescent="0.25">
      <c r="C46" s="98" t="e">
        <f>VLOOKUP(B46,Unités!$K$3:$AA$329,17,FALSE)</f>
        <v>#N/A</v>
      </c>
      <c r="H46" s="145"/>
    </row>
    <row r="47" spans="3:8" x14ac:dyDescent="0.25">
      <c r="C47" s="98" t="e">
        <f>VLOOKUP(B47,Unités!$K$3:$AA$329,17,FALSE)</f>
        <v>#N/A</v>
      </c>
      <c r="H47" s="145"/>
    </row>
    <row r="48" spans="3:8" x14ac:dyDescent="0.25">
      <c r="C48" s="98" t="e">
        <f>VLOOKUP(B48,Unités!$K$3:$AA$329,17,FALSE)</f>
        <v>#N/A</v>
      </c>
      <c r="H48" s="145"/>
    </row>
    <row r="49" spans="3:8" x14ac:dyDescent="0.25">
      <c r="C49" s="98" t="e">
        <f>VLOOKUP(B49,Unités!$K$3:$AA$329,17,FALSE)</f>
        <v>#N/A</v>
      </c>
      <c r="H49" s="145"/>
    </row>
    <row r="50" spans="3:8" x14ac:dyDescent="0.25">
      <c r="C50" s="98" t="e">
        <f>VLOOKUP(B50,Unités!$K$3:$AA$329,17,FALSE)</f>
        <v>#N/A</v>
      </c>
      <c r="H50" s="145"/>
    </row>
    <row r="51" spans="3:8" x14ac:dyDescent="0.25">
      <c r="C51" s="98" t="e">
        <f>VLOOKUP(B51,Unités!$K$3:$AA$329,17,FALSE)</f>
        <v>#N/A</v>
      </c>
      <c r="H51" s="145"/>
    </row>
    <row r="52" spans="3:8" x14ac:dyDescent="0.25">
      <c r="C52" s="98" t="e">
        <f>VLOOKUP(B52,Unités!$K$3:$AA$329,17,FALSE)</f>
        <v>#N/A</v>
      </c>
      <c r="H52" s="145"/>
    </row>
    <row r="53" spans="3:8" x14ac:dyDescent="0.25">
      <c r="C53" s="98" t="e">
        <f>VLOOKUP(B53,Unités!$K$3:$AA$329,17,FALSE)</f>
        <v>#N/A</v>
      </c>
      <c r="H53" s="145"/>
    </row>
    <row r="54" spans="3:8" x14ac:dyDescent="0.25">
      <c r="C54" s="98" t="e">
        <f>VLOOKUP(B54,Unités!$K$3:$AA$329,17,FALSE)</f>
        <v>#N/A</v>
      </c>
      <c r="H54" s="145"/>
    </row>
    <row r="55" spans="3:8" x14ac:dyDescent="0.25">
      <c r="C55" s="98" t="e">
        <f>VLOOKUP(B55,Unités!$K$3:$AA$329,17,FALSE)</f>
        <v>#N/A</v>
      </c>
      <c r="H55" s="145"/>
    </row>
    <row r="56" spans="3:8" x14ac:dyDescent="0.25">
      <c r="C56" s="98" t="e">
        <f>VLOOKUP(B56,Unités!$K$3:$AA$329,17,FALSE)</f>
        <v>#N/A</v>
      </c>
      <c r="H56" s="145"/>
    </row>
    <row r="57" spans="3:8" x14ac:dyDescent="0.25">
      <c r="C57" s="98" t="e">
        <f>VLOOKUP(B57,Unités!$K$3:$AA$329,17,FALSE)</f>
        <v>#N/A</v>
      </c>
      <c r="H57" s="145"/>
    </row>
    <row r="58" spans="3:8" x14ac:dyDescent="0.25">
      <c r="C58" s="98" t="e">
        <f>VLOOKUP(B58,Unités!$K$3:$AA$329,17,FALSE)</f>
        <v>#N/A</v>
      </c>
      <c r="H58" s="145"/>
    </row>
    <row r="59" spans="3:8" x14ac:dyDescent="0.25">
      <c r="C59" s="98" t="e">
        <f>VLOOKUP(B59,Unités!$K$3:$AA$329,17,FALSE)</f>
        <v>#N/A</v>
      </c>
      <c r="H59" s="145"/>
    </row>
    <row r="60" spans="3:8" x14ac:dyDescent="0.25">
      <c r="C60" s="98" t="e">
        <f>VLOOKUP(B60,Unités!$K$3:$AA$329,17,FALSE)</f>
        <v>#N/A</v>
      </c>
      <c r="H60" s="145"/>
    </row>
    <row r="61" spans="3:8" x14ac:dyDescent="0.25">
      <c r="C61" s="98" t="e">
        <f>VLOOKUP(B61,Unités!$K$3:$AA$329,17,FALSE)</f>
        <v>#N/A</v>
      </c>
      <c r="H61" s="145"/>
    </row>
    <row r="62" spans="3:8" x14ac:dyDescent="0.25">
      <c r="C62" s="98" t="e">
        <f>VLOOKUP(B62,Unités!$K$3:$AA$329,17,FALSE)</f>
        <v>#N/A</v>
      </c>
      <c r="H62" s="145"/>
    </row>
    <row r="63" spans="3:8" x14ac:dyDescent="0.25">
      <c r="C63" s="98" t="e">
        <f>VLOOKUP(B63,Unités!$K$3:$AA$329,17,FALSE)</f>
        <v>#N/A</v>
      </c>
      <c r="H63" s="145"/>
    </row>
    <row r="64" spans="3:8" x14ac:dyDescent="0.25">
      <c r="C64" s="98" t="e">
        <f>VLOOKUP(B64,Unités!$K$3:$AA$329,17,FALSE)</f>
        <v>#N/A</v>
      </c>
      <c r="H64" s="145"/>
    </row>
    <row r="65" spans="3:8" x14ac:dyDescent="0.25">
      <c r="C65" s="98" t="e">
        <f>VLOOKUP(B65,Unités!$K$3:$AA$329,17,FALSE)</f>
        <v>#N/A</v>
      </c>
      <c r="H65" s="145"/>
    </row>
    <row r="66" spans="3:8" x14ac:dyDescent="0.25">
      <c r="C66" s="98" t="e">
        <f>VLOOKUP(B66,Unités!$K$3:$AA$329,17,FALSE)</f>
        <v>#N/A</v>
      </c>
      <c r="H66" s="145"/>
    </row>
    <row r="67" spans="3:8" x14ac:dyDescent="0.25">
      <c r="C67" s="98" t="e">
        <f>VLOOKUP(B67,Unités!$K$3:$AA$329,17,FALSE)</f>
        <v>#N/A</v>
      </c>
      <c r="H67" s="145"/>
    </row>
    <row r="68" spans="3:8" x14ac:dyDescent="0.25">
      <c r="C68" s="98" t="e">
        <f>VLOOKUP(B68,Unités!$K$3:$AA$329,17,FALSE)</f>
        <v>#N/A</v>
      </c>
      <c r="H68" s="145"/>
    </row>
    <row r="69" spans="3:8" x14ac:dyDescent="0.25">
      <c r="C69" s="98" t="e">
        <f>VLOOKUP(B69,Unités!$K$3:$AA$329,17,FALSE)</f>
        <v>#N/A</v>
      </c>
      <c r="H69" s="145"/>
    </row>
    <row r="70" spans="3:8" x14ac:dyDescent="0.25">
      <c r="C70" s="98" t="e">
        <f>VLOOKUP(B70,Unités!$K$3:$AA$329,17,FALSE)</f>
        <v>#N/A</v>
      </c>
      <c r="H70" s="145"/>
    </row>
    <row r="71" spans="3:8" x14ac:dyDescent="0.25">
      <c r="C71" s="98" t="e">
        <f>VLOOKUP(B71,Unités!$K$3:$AA$329,17,FALSE)</f>
        <v>#N/A</v>
      </c>
      <c r="H71" s="145"/>
    </row>
    <row r="72" spans="3:8" x14ac:dyDescent="0.25">
      <c r="C72" s="98" t="e">
        <f>VLOOKUP(B72,Unités!$K$3:$AA$329,17,FALSE)</f>
        <v>#N/A</v>
      </c>
      <c r="H72" s="145"/>
    </row>
    <row r="73" spans="3:8" x14ac:dyDescent="0.25">
      <c r="C73" s="98" t="e">
        <f>VLOOKUP(B73,Unités!$K$3:$AA$329,17,FALSE)</f>
        <v>#N/A</v>
      </c>
      <c r="H73" s="145"/>
    </row>
    <row r="74" spans="3:8" x14ac:dyDescent="0.25">
      <c r="C74" s="98" t="e">
        <f>VLOOKUP(B74,Unités!$K$3:$AA$329,17,FALSE)</f>
        <v>#N/A</v>
      </c>
      <c r="H74" s="145"/>
    </row>
    <row r="75" spans="3:8" x14ac:dyDescent="0.25">
      <c r="C75" s="98" t="e">
        <f>VLOOKUP(B75,Unités!$K$3:$AA$329,17,FALSE)</f>
        <v>#N/A</v>
      </c>
      <c r="H75" s="145"/>
    </row>
    <row r="76" spans="3:8" x14ac:dyDescent="0.25">
      <c r="C76" s="98" t="e">
        <f>VLOOKUP(B76,Unités!$K$3:$AA$329,17,FALSE)</f>
        <v>#N/A</v>
      </c>
      <c r="H76" s="145"/>
    </row>
    <row r="77" spans="3:8" x14ac:dyDescent="0.25">
      <c r="C77" s="98" t="e">
        <f>VLOOKUP(B77,Unités!$K$3:$AA$329,17,FALSE)</f>
        <v>#N/A</v>
      </c>
      <c r="H77" s="145"/>
    </row>
    <row r="78" spans="3:8" x14ac:dyDescent="0.25">
      <c r="C78" s="98" t="e">
        <f>VLOOKUP(B78,Unités!$K$3:$AA$329,17,FALSE)</f>
        <v>#N/A</v>
      </c>
      <c r="H78" s="145"/>
    </row>
    <row r="79" spans="3:8" x14ac:dyDescent="0.25">
      <c r="C79" s="98" t="e">
        <f>VLOOKUP(B79,Unités!$K$3:$AA$329,17,FALSE)</f>
        <v>#N/A</v>
      </c>
      <c r="H79" s="145"/>
    </row>
    <row r="80" spans="3:8" x14ac:dyDescent="0.25">
      <c r="C80" s="98" t="e">
        <f>VLOOKUP(B80,Unités!$K$3:$AA$329,17,FALSE)</f>
        <v>#N/A</v>
      </c>
      <c r="H80" s="145"/>
    </row>
    <row r="81" spans="3:8" x14ac:dyDescent="0.25">
      <c r="C81" s="98" t="e">
        <f>VLOOKUP(B81,Unités!$K$3:$AA$329,17,FALSE)</f>
        <v>#N/A</v>
      </c>
      <c r="H81" s="145"/>
    </row>
    <row r="82" spans="3:8" x14ac:dyDescent="0.25">
      <c r="C82" s="98" t="e">
        <f>VLOOKUP(B82,Unités!$K$3:$AA$329,17,FALSE)</f>
        <v>#N/A</v>
      </c>
      <c r="H82" s="145"/>
    </row>
    <row r="83" spans="3:8" x14ac:dyDescent="0.25">
      <c r="C83" s="98" t="e">
        <f>VLOOKUP(B83,Unités!$K$3:$AA$329,17,FALSE)</f>
        <v>#N/A</v>
      </c>
      <c r="H83" s="145"/>
    </row>
    <row r="84" spans="3:8" x14ac:dyDescent="0.25">
      <c r="C84" s="98" t="e">
        <f>VLOOKUP(B84,Unités!$K$3:$AA$329,17,FALSE)</f>
        <v>#N/A</v>
      </c>
      <c r="H84" s="145"/>
    </row>
    <row r="85" spans="3:8" x14ac:dyDescent="0.25">
      <c r="C85" s="98" t="e">
        <f>VLOOKUP(B85,Unités!$K$3:$AA$329,17,FALSE)</f>
        <v>#N/A</v>
      </c>
      <c r="H85" s="145"/>
    </row>
    <row r="86" spans="3:8" x14ac:dyDescent="0.25">
      <c r="C86" s="98" t="e">
        <f>VLOOKUP(B86,Unités!$K$3:$AA$329,17,FALSE)</f>
        <v>#N/A</v>
      </c>
      <c r="H86" s="145"/>
    </row>
    <row r="87" spans="3:8" x14ac:dyDescent="0.25">
      <c r="C87" s="98" t="e">
        <f>VLOOKUP(B87,Unités!$K$3:$AA$329,17,FALSE)</f>
        <v>#N/A</v>
      </c>
      <c r="H87" s="145"/>
    </row>
    <row r="88" spans="3:8" x14ac:dyDescent="0.25">
      <c r="C88" s="98" t="e">
        <f>VLOOKUP(B88,Unités!$K$3:$AA$329,17,FALSE)</f>
        <v>#N/A</v>
      </c>
      <c r="H88" s="145"/>
    </row>
    <row r="89" spans="3:8" x14ac:dyDescent="0.25">
      <c r="C89" s="98" t="e">
        <f>VLOOKUP(B89,Unités!$K$3:$AA$329,17,FALSE)</f>
        <v>#N/A</v>
      </c>
      <c r="H89" s="145"/>
    </row>
    <row r="90" spans="3:8" x14ac:dyDescent="0.25">
      <c r="C90" s="98" t="e">
        <f>VLOOKUP(B90,Unités!$K$3:$AA$329,17,FALSE)</f>
        <v>#N/A</v>
      </c>
      <c r="H90" s="145"/>
    </row>
    <row r="91" spans="3:8" x14ac:dyDescent="0.25">
      <c r="C91" s="98" t="e">
        <f>VLOOKUP(B91,Unités!$K$3:$AA$329,17,FALSE)</f>
        <v>#N/A</v>
      </c>
      <c r="H91" s="145"/>
    </row>
    <row r="92" spans="3:8" x14ac:dyDescent="0.25">
      <c r="C92" s="98" t="e">
        <f>VLOOKUP(B92,Unités!$K$3:$AA$329,17,FALSE)</f>
        <v>#N/A</v>
      </c>
      <c r="H92" s="145"/>
    </row>
    <row r="93" spans="3:8" x14ac:dyDescent="0.25">
      <c r="C93" s="98" t="e">
        <f>VLOOKUP(B93,Unités!$K$3:$AA$329,17,FALSE)</f>
        <v>#N/A</v>
      </c>
      <c r="H93" s="145"/>
    </row>
    <row r="94" spans="3:8" x14ac:dyDescent="0.25">
      <c r="C94" s="98" t="e">
        <f>VLOOKUP(B94,Unités!$K$3:$AA$329,17,FALSE)</f>
        <v>#N/A</v>
      </c>
      <c r="H94" s="145"/>
    </row>
    <row r="95" spans="3:8" x14ac:dyDescent="0.25">
      <c r="C95" s="98" t="e">
        <f>VLOOKUP(B95,Unités!$K$3:$AA$329,17,FALSE)</f>
        <v>#N/A</v>
      </c>
      <c r="H95" s="145"/>
    </row>
    <row r="96" spans="3:8" x14ac:dyDescent="0.25">
      <c r="C96" s="98" t="e">
        <f>VLOOKUP(B96,Unités!$K$3:$AA$329,17,FALSE)</f>
        <v>#N/A</v>
      </c>
      <c r="H96" s="145"/>
    </row>
    <row r="97" spans="3:8" x14ac:dyDescent="0.25">
      <c r="C97" s="98" t="e">
        <f>VLOOKUP(B97,Unités!$K$3:$AA$329,17,FALSE)</f>
        <v>#N/A</v>
      </c>
      <c r="H97" s="145"/>
    </row>
    <row r="98" spans="3:8" x14ac:dyDescent="0.25">
      <c r="C98" s="98" t="e">
        <f>VLOOKUP(B98,Unités!$K$3:$AA$329,17,FALSE)</f>
        <v>#N/A</v>
      </c>
      <c r="H98" s="145"/>
    </row>
    <row r="99" spans="3:8" x14ac:dyDescent="0.25">
      <c r="C99" s="98" t="e">
        <f>VLOOKUP(B99,Unités!$K$3:$AA$329,17,FALSE)</f>
        <v>#N/A</v>
      </c>
      <c r="H99" s="145"/>
    </row>
    <row r="100" spans="3:8" x14ac:dyDescent="0.25">
      <c r="C100" s="98" t="e">
        <f>VLOOKUP(B100,Unités!$K$3:$AA$329,17,FALSE)</f>
        <v>#N/A</v>
      </c>
      <c r="H100" s="145"/>
    </row>
    <row r="101" spans="3:8" x14ac:dyDescent="0.25">
      <c r="C101" s="98" t="e">
        <f>VLOOKUP(B101,Unités!$K$3:$AA$329,17,FALSE)</f>
        <v>#N/A</v>
      </c>
      <c r="H101" s="145"/>
    </row>
    <row r="102" spans="3:8" x14ac:dyDescent="0.25">
      <c r="C102" s="98" t="e">
        <f>VLOOKUP(B102,Unités!$K$3:$AA$329,17,FALSE)</f>
        <v>#N/A</v>
      </c>
      <c r="H102" s="145"/>
    </row>
    <row r="103" spans="3:8" x14ac:dyDescent="0.25">
      <c r="C103" s="98" t="e">
        <f>VLOOKUP(B103,Unités!$K$3:$AA$329,17,FALSE)</f>
        <v>#N/A</v>
      </c>
      <c r="H103" s="145"/>
    </row>
    <row r="104" spans="3:8" x14ac:dyDescent="0.25">
      <c r="C104" s="98" t="e">
        <f>VLOOKUP(B104,Unités!$K$3:$AA$329,17,FALSE)</f>
        <v>#N/A</v>
      </c>
      <c r="H104" s="145"/>
    </row>
    <row r="105" spans="3:8" x14ac:dyDescent="0.25">
      <c r="C105" s="98" t="e">
        <f>VLOOKUP(B105,Unités!$K$3:$AA$329,17,FALSE)</f>
        <v>#N/A</v>
      </c>
      <c r="H105" s="145"/>
    </row>
    <row r="106" spans="3:8" x14ac:dyDescent="0.25">
      <c r="C106" s="98" t="e">
        <f>VLOOKUP(B106,Unités!$K$3:$AA$329,17,FALSE)</f>
        <v>#N/A</v>
      </c>
      <c r="H106" s="145"/>
    </row>
    <row r="107" spans="3:8" x14ac:dyDescent="0.25">
      <c r="C107" s="98" t="e">
        <f>VLOOKUP(B107,Unités!$K$3:$AA$329,17,FALSE)</f>
        <v>#N/A</v>
      </c>
      <c r="H107" s="145"/>
    </row>
    <row r="108" spans="3:8" x14ac:dyDescent="0.25">
      <c r="C108" s="98" t="e">
        <f>VLOOKUP(B108,Unités!$K$3:$AA$329,17,FALSE)</f>
        <v>#N/A</v>
      </c>
      <c r="H108" s="145"/>
    </row>
    <row r="109" spans="3:8" x14ac:dyDescent="0.25">
      <c r="C109" s="98" t="e">
        <f>VLOOKUP(B109,Unités!$K$3:$AA$329,17,FALSE)</f>
        <v>#N/A</v>
      </c>
      <c r="H109" s="145"/>
    </row>
    <row r="110" spans="3:8" x14ac:dyDescent="0.25">
      <c r="C110" s="98" t="e">
        <f>VLOOKUP(B110,Unités!$K$3:$AA$329,17,FALSE)</f>
        <v>#N/A</v>
      </c>
      <c r="H110" s="145"/>
    </row>
    <row r="111" spans="3:8" x14ac:dyDescent="0.25">
      <c r="C111" s="98" t="e">
        <f>VLOOKUP(B111,Unités!$K$3:$AA$329,17,FALSE)</f>
        <v>#N/A</v>
      </c>
      <c r="H111" s="145"/>
    </row>
    <row r="112" spans="3:8" x14ac:dyDescent="0.25">
      <c r="C112" s="98" t="e">
        <f>VLOOKUP(B112,Unités!$K$3:$AA$329,17,FALSE)</f>
        <v>#N/A</v>
      </c>
      <c r="H112" s="145"/>
    </row>
    <row r="113" spans="3:8" x14ac:dyDescent="0.25">
      <c r="C113" s="98" t="e">
        <f>VLOOKUP(B113,Unités!$K$3:$AA$329,17,FALSE)</f>
        <v>#N/A</v>
      </c>
      <c r="H113" s="145"/>
    </row>
    <row r="114" spans="3:8" x14ac:dyDescent="0.25">
      <c r="C114" s="98" t="e">
        <f>VLOOKUP(B114,Unités!$K$3:$AA$329,17,FALSE)</f>
        <v>#N/A</v>
      </c>
      <c r="H114" s="145"/>
    </row>
    <row r="115" spans="3:8" x14ac:dyDescent="0.25">
      <c r="C115" s="98" t="e">
        <f>VLOOKUP(B115,Unités!$K$3:$AA$329,17,FALSE)</f>
        <v>#N/A</v>
      </c>
      <c r="H115" s="145"/>
    </row>
    <row r="116" spans="3:8" x14ac:dyDescent="0.25">
      <c r="C116" s="98" t="e">
        <f>VLOOKUP(B116,Unités!$K$3:$AA$329,17,FALSE)</f>
        <v>#N/A</v>
      </c>
      <c r="H116" s="145"/>
    </row>
    <row r="117" spans="3:8" x14ac:dyDescent="0.25">
      <c r="C117" s="98" t="e">
        <f>VLOOKUP(B117,Unités!$K$3:$AA$329,17,FALSE)</f>
        <v>#N/A</v>
      </c>
      <c r="H117" s="145"/>
    </row>
    <row r="118" spans="3:8" x14ac:dyDescent="0.25">
      <c r="C118" s="98" t="e">
        <f>VLOOKUP(B118,Unités!$K$3:$AA$329,17,FALSE)</f>
        <v>#N/A</v>
      </c>
      <c r="H118" s="145"/>
    </row>
    <row r="119" spans="3:8" x14ac:dyDescent="0.25">
      <c r="C119" s="98" t="e">
        <f>VLOOKUP(B119,Unités!$K$3:$AA$329,17,FALSE)</f>
        <v>#N/A</v>
      </c>
      <c r="H119" s="145"/>
    </row>
    <row r="120" spans="3:8" x14ac:dyDescent="0.25">
      <c r="C120" s="98" t="e">
        <f>VLOOKUP(B120,Unités!$K$3:$AA$329,17,FALSE)</f>
        <v>#N/A</v>
      </c>
      <c r="H120" s="145"/>
    </row>
    <row r="121" spans="3:8" x14ac:dyDescent="0.25">
      <c r="C121" s="98" t="e">
        <f>VLOOKUP(B121,Unités!$K$3:$AA$329,17,FALSE)</f>
        <v>#N/A</v>
      </c>
      <c r="H121" s="145"/>
    </row>
    <row r="122" spans="3:8" x14ac:dyDescent="0.25">
      <c r="C122" s="98" t="e">
        <f>VLOOKUP(B122,Unités!$K$3:$AA$329,17,FALSE)</f>
        <v>#N/A</v>
      </c>
      <c r="H122" s="145"/>
    </row>
    <row r="123" spans="3:8" x14ac:dyDescent="0.25">
      <c r="C123" s="98" t="e">
        <f>VLOOKUP(B123,Unités!$K$3:$AA$329,17,FALSE)</f>
        <v>#N/A</v>
      </c>
      <c r="H123" s="145"/>
    </row>
    <row r="124" spans="3:8" x14ac:dyDescent="0.25">
      <c r="C124" s="98" t="e">
        <f>VLOOKUP(B124,Unités!$K$3:$AA$329,17,FALSE)</f>
        <v>#N/A</v>
      </c>
      <c r="H124" s="145"/>
    </row>
    <row r="125" spans="3:8" x14ac:dyDescent="0.25">
      <c r="C125" s="98" t="e">
        <f>VLOOKUP(B125,Unités!$K$3:$AA$329,17,FALSE)</f>
        <v>#N/A</v>
      </c>
      <c r="H125" s="145"/>
    </row>
    <row r="126" spans="3:8" x14ac:dyDescent="0.25">
      <c r="C126" s="98" t="e">
        <f>VLOOKUP(B126,Unités!$K$3:$AA$329,17,FALSE)</f>
        <v>#N/A</v>
      </c>
      <c r="H126" s="145"/>
    </row>
    <row r="127" spans="3:8" x14ac:dyDescent="0.25">
      <c r="C127" s="98" t="e">
        <f>VLOOKUP(B127,Unités!$K$3:$AA$329,17,FALSE)</f>
        <v>#N/A</v>
      </c>
      <c r="H127" s="145"/>
    </row>
    <row r="128" spans="3:8" x14ac:dyDescent="0.25">
      <c r="C128" s="98" t="e">
        <f>VLOOKUP(B128,Unités!$K$3:$AA$329,17,FALSE)</f>
        <v>#N/A</v>
      </c>
      <c r="H128" s="145"/>
    </row>
    <row r="129" spans="3:8" x14ac:dyDescent="0.25">
      <c r="C129" s="98" t="e">
        <f>VLOOKUP(B129,Unités!$K$3:$AA$329,17,FALSE)</f>
        <v>#N/A</v>
      </c>
      <c r="H129" s="145"/>
    </row>
    <row r="130" spans="3:8" x14ac:dyDescent="0.25">
      <c r="C130" s="98" t="e">
        <f>VLOOKUP(B130,Unités!$K$3:$AA$329,17,FALSE)</f>
        <v>#N/A</v>
      </c>
      <c r="H130" s="145"/>
    </row>
    <row r="131" spans="3:8" x14ac:dyDescent="0.25">
      <c r="C131" s="98" t="e">
        <f>VLOOKUP(B131,Unités!$K$3:$AA$329,17,FALSE)</f>
        <v>#N/A</v>
      </c>
      <c r="H131" s="145"/>
    </row>
    <row r="132" spans="3:8" x14ac:dyDescent="0.25">
      <c r="C132" s="98" t="e">
        <f>VLOOKUP(B132,Unités!$K$3:$AA$329,17,FALSE)</f>
        <v>#N/A</v>
      </c>
      <c r="H132" s="145"/>
    </row>
    <row r="133" spans="3:8" x14ac:dyDescent="0.25">
      <c r="C133" s="98" t="e">
        <f>VLOOKUP(B133,Unités!$K$3:$AA$329,17,FALSE)</f>
        <v>#N/A</v>
      </c>
      <c r="H133" s="145"/>
    </row>
    <row r="134" spans="3:8" x14ac:dyDescent="0.25">
      <c r="C134" s="98" t="e">
        <f>VLOOKUP(B134,Unités!$K$3:$AA$329,17,FALSE)</f>
        <v>#N/A</v>
      </c>
      <c r="H134" s="145"/>
    </row>
    <row r="135" spans="3:8" x14ac:dyDescent="0.25">
      <c r="C135" s="98" t="e">
        <f>VLOOKUP(B135,Unités!$K$3:$AA$329,17,FALSE)</f>
        <v>#N/A</v>
      </c>
      <c r="H135" s="145"/>
    </row>
    <row r="136" spans="3:8" x14ac:dyDescent="0.25">
      <c r="C136" s="98" t="e">
        <f>VLOOKUP(B136,Unités!$K$3:$AA$329,17,FALSE)</f>
        <v>#N/A</v>
      </c>
      <c r="H136" s="145"/>
    </row>
    <row r="137" spans="3:8" x14ac:dyDescent="0.25">
      <c r="C137" s="98" t="e">
        <f>VLOOKUP(B137,Unités!$K$3:$AA$329,17,FALSE)</f>
        <v>#N/A</v>
      </c>
      <c r="H137" s="145"/>
    </row>
    <row r="138" spans="3:8" x14ac:dyDescent="0.25">
      <c r="C138" s="98" t="e">
        <f>VLOOKUP(B138,Unités!$K$3:$AA$329,17,FALSE)</f>
        <v>#N/A</v>
      </c>
      <c r="H138" s="145"/>
    </row>
    <row r="139" spans="3:8" x14ac:dyDescent="0.25">
      <c r="C139" s="98" t="e">
        <f>VLOOKUP(B139,Unités!$K$3:$AA$329,17,FALSE)</f>
        <v>#N/A</v>
      </c>
      <c r="H139" s="145"/>
    </row>
    <row r="140" spans="3:8" x14ac:dyDescent="0.25">
      <c r="C140" s="98" t="e">
        <f>VLOOKUP(B140,Unités!$K$3:$AA$329,17,FALSE)</f>
        <v>#N/A</v>
      </c>
      <c r="H140" s="145"/>
    </row>
    <row r="141" spans="3:8" x14ac:dyDescent="0.25">
      <c r="C141" s="98" t="e">
        <f>VLOOKUP(B141,Unités!$K$3:$AA$329,17,FALSE)</f>
        <v>#N/A</v>
      </c>
      <c r="H141" s="145"/>
    </row>
    <row r="142" spans="3:8" x14ac:dyDescent="0.25">
      <c r="C142" s="98" t="e">
        <f>VLOOKUP(B142,Unités!$K$3:$AA$329,17,FALSE)</f>
        <v>#N/A</v>
      </c>
      <c r="H142" s="145"/>
    </row>
    <row r="143" spans="3:8" x14ac:dyDescent="0.25">
      <c r="C143" s="98" t="e">
        <f>VLOOKUP(B143,Unités!$K$3:$AA$329,17,FALSE)</f>
        <v>#N/A</v>
      </c>
      <c r="H143" s="145"/>
    </row>
    <row r="144" spans="3:8" x14ac:dyDescent="0.25">
      <c r="C144" s="98" t="e">
        <f>VLOOKUP(B144,Unités!$K$3:$AA$329,17,FALSE)</f>
        <v>#N/A</v>
      </c>
      <c r="H144" s="145"/>
    </row>
    <row r="145" spans="3:8" x14ac:dyDescent="0.25">
      <c r="C145" s="98" t="e">
        <f>VLOOKUP(B145,Unités!$K$3:$AA$329,17,FALSE)</f>
        <v>#N/A</v>
      </c>
      <c r="H145" s="145"/>
    </row>
    <row r="146" spans="3:8" x14ac:dyDescent="0.25">
      <c r="C146" s="98" t="e">
        <f>VLOOKUP(B146,Unités!$K$3:$AA$329,17,FALSE)</f>
        <v>#N/A</v>
      </c>
      <c r="H146" s="145"/>
    </row>
    <row r="147" spans="3:8" x14ac:dyDescent="0.25">
      <c r="C147" s="98" t="e">
        <f>VLOOKUP(B147,Unités!$K$3:$AA$329,17,FALSE)</f>
        <v>#N/A</v>
      </c>
      <c r="H147" s="145"/>
    </row>
    <row r="148" spans="3:8" x14ac:dyDescent="0.25">
      <c r="C148" s="98" t="e">
        <f>VLOOKUP(B148,Unités!$K$3:$AA$329,17,FALSE)</f>
        <v>#N/A</v>
      </c>
      <c r="H148" s="145"/>
    </row>
    <row r="149" spans="3:8" x14ac:dyDescent="0.25">
      <c r="C149" s="98" t="e">
        <f>VLOOKUP(B149,Unités!$K$3:$AA$329,17,FALSE)</f>
        <v>#N/A</v>
      </c>
      <c r="H149" s="145"/>
    </row>
    <row r="150" spans="3:8" x14ac:dyDescent="0.25">
      <c r="C150" s="98" t="e">
        <f>VLOOKUP(B150,Unités!$K$3:$AA$329,17,FALSE)</f>
        <v>#N/A</v>
      </c>
      <c r="H150" s="145"/>
    </row>
    <row r="151" spans="3:8" x14ac:dyDescent="0.25">
      <c r="C151" s="98" t="e">
        <f>VLOOKUP(B151,Unités!$K$3:$AA$329,17,FALSE)</f>
        <v>#N/A</v>
      </c>
      <c r="H151" s="145"/>
    </row>
    <row r="152" spans="3:8" x14ac:dyDescent="0.25">
      <c r="C152" s="98" t="e">
        <f>VLOOKUP(B152,Unités!$K$3:$AA$329,17,FALSE)</f>
        <v>#N/A</v>
      </c>
      <c r="H152" s="145"/>
    </row>
    <row r="153" spans="3:8" x14ac:dyDescent="0.25">
      <c r="C153" s="98" t="e">
        <f>VLOOKUP(B153,Unités!$K$3:$AA$329,17,FALSE)</f>
        <v>#N/A</v>
      </c>
      <c r="H153" s="145"/>
    </row>
    <row r="154" spans="3:8" x14ac:dyDescent="0.25">
      <c r="C154" s="98" t="e">
        <f>VLOOKUP(B154,Unités!$K$3:$AA$329,17,FALSE)</f>
        <v>#N/A</v>
      </c>
      <c r="H154" s="145"/>
    </row>
    <row r="155" spans="3:8" x14ac:dyDescent="0.25">
      <c r="C155" s="98" t="e">
        <f>VLOOKUP(B155,Unités!$K$3:$AA$329,17,FALSE)</f>
        <v>#N/A</v>
      </c>
      <c r="H155" s="145"/>
    </row>
    <row r="156" spans="3:8" x14ac:dyDescent="0.25">
      <c r="C156" s="98" t="e">
        <f>VLOOKUP(B156,Unités!$K$3:$AA$329,17,FALSE)</f>
        <v>#N/A</v>
      </c>
      <c r="H156" s="145"/>
    </row>
    <row r="157" spans="3:8" x14ac:dyDescent="0.25">
      <c r="C157" s="98" t="e">
        <f>VLOOKUP(B157,Unités!$K$3:$AA$329,17,FALSE)</f>
        <v>#N/A</v>
      </c>
      <c r="H157" s="145"/>
    </row>
    <row r="158" spans="3:8" x14ac:dyDescent="0.25">
      <c r="C158" s="98" t="e">
        <f>VLOOKUP(B158,Unités!$K$3:$AA$329,17,FALSE)</f>
        <v>#N/A</v>
      </c>
      <c r="H158" s="145"/>
    </row>
    <row r="159" spans="3:8" x14ac:dyDescent="0.25">
      <c r="C159" s="98" t="e">
        <f>VLOOKUP(B159,Unités!$K$3:$AA$329,17,FALSE)</f>
        <v>#N/A</v>
      </c>
      <c r="H159" s="145"/>
    </row>
    <row r="160" spans="3:8" x14ac:dyDescent="0.25">
      <c r="C160" s="98" t="e">
        <f>VLOOKUP(B160,Unités!$K$3:$AA$329,17,FALSE)</f>
        <v>#N/A</v>
      </c>
      <c r="H160" s="145"/>
    </row>
    <row r="161" spans="3:8" x14ac:dyDescent="0.25">
      <c r="C161" s="98" t="e">
        <f>VLOOKUP(B161,Unités!$K$3:$AA$329,17,FALSE)</f>
        <v>#N/A</v>
      </c>
      <c r="H161" s="145"/>
    </row>
    <row r="162" spans="3:8" x14ac:dyDescent="0.25">
      <c r="C162" s="98" t="e">
        <f>VLOOKUP(B162,Unités!$K$3:$AA$329,17,FALSE)</f>
        <v>#N/A</v>
      </c>
      <c r="H162" s="145"/>
    </row>
    <row r="163" spans="3:8" x14ac:dyDescent="0.25">
      <c r="C163" s="98" t="e">
        <f>VLOOKUP(B163,Unités!$K$3:$AA$329,17,FALSE)</f>
        <v>#N/A</v>
      </c>
      <c r="H163" s="145"/>
    </row>
    <row r="164" spans="3:8" x14ac:dyDescent="0.25">
      <c r="C164" s="98" t="e">
        <f>VLOOKUP(B164,Unités!$K$3:$AA$329,17,FALSE)</f>
        <v>#N/A</v>
      </c>
      <c r="H164" s="145"/>
    </row>
    <row r="165" spans="3:8" x14ac:dyDescent="0.25">
      <c r="C165" s="98" t="e">
        <f>VLOOKUP(B165,Unités!$K$3:$AA$329,17,FALSE)</f>
        <v>#N/A</v>
      </c>
      <c r="H165" s="145"/>
    </row>
    <row r="166" spans="3:8" x14ac:dyDescent="0.25">
      <c r="C166" s="98" t="e">
        <f>VLOOKUP(B166,Unités!$K$3:$AA$329,17,FALSE)</f>
        <v>#N/A</v>
      </c>
      <c r="H166" s="145"/>
    </row>
    <row r="167" spans="3:8" x14ac:dyDescent="0.25">
      <c r="C167" s="98" t="e">
        <f>VLOOKUP(B167,Unités!$K$3:$AA$329,17,FALSE)</f>
        <v>#N/A</v>
      </c>
      <c r="H167" s="145"/>
    </row>
    <row r="168" spans="3:8" x14ac:dyDescent="0.25">
      <c r="C168" s="98" t="e">
        <f>VLOOKUP(B168,Unités!$K$3:$AA$329,17,FALSE)</f>
        <v>#N/A</v>
      </c>
      <c r="H168" s="145"/>
    </row>
    <row r="169" spans="3:8" x14ac:dyDescent="0.25">
      <c r="C169" s="98" t="e">
        <f>VLOOKUP(B169,Unités!$K$3:$AA$329,17,FALSE)</f>
        <v>#N/A</v>
      </c>
      <c r="H169" s="145"/>
    </row>
    <row r="170" spans="3:8" x14ac:dyDescent="0.25">
      <c r="C170" s="98" t="e">
        <f>VLOOKUP(B170,Unités!$K$3:$AA$329,17,FALSE)</f>
        <v>#N/A</v>
      </c>
      <c r="H170" s="145"/>
    </row>
    <row r="171" spans="3:8" x14ac:dyDescent="0.25">
      <c r="C171" s="98" t="e">
        <f>VLOOKUP(B171,Unités!$K$3:$AA$329,17,FALSE)</f>
        <v>#N/A</v>
      </c>
      <c r="H171" s="145"/>
    </row>
    <row r="172" spans="3:8" x14ac:dyDescent="0.25">
      <c r="C172" s="98" t="e">
        <f>VLOOKUP(B172,Unités!$K$3:$AA$329,17,FALSE)</f>
        <v>#N/A</v>
      </c>
      <c r="H172" s="145"/>
    </row>
    <row r="173" spans="3:8" x14ac:dyDescent="0.25">
      <c r="C173" s="98" t="e">
        <f>VLOOKUP(B173,Unités!$K$3:$AA$329,17,FALSE)</f>
        <v>#N/A</v>
      </c>
      <c r="H173" s="145"/>
    </row>
    <row r="174" spans="3:8" x14ac:dyDescent="0.25">
      <c r="C174" s="98" t="e">
        <f>VLOOKUP(B174,Unités!$K$3:$AA$329,17,FALSE)</f>
        <v>#N/A</v>
      </c>
      <c r="H174" s="145"/>
    </row>
    <row r="175" spans="3:8" x14ac:dyDescent="0.25">
      <c r="C175" s="98" t="e">
        <f>VLOOKUP(B175,Unités!$K$3:$AA$329,17,FALSE)</f>
        <v>#N/A</v>
      </c>
      <c r="H175" s="145"/>
    </row>
    <row r="176" spans="3:8" x14ac:dyDescent="0.25">
      <c r="C176" s="98" t="e">
        <f>VLOOKUP(B176,Unités!$K$3:$AA$329,17,FALSE)</f>
        <v>#N/A</v>
      </c>
      <c r="H176" s="145"/>
    </row>
    <row r="177" spans="3:8" x14ac:dyDescent="0.25">
      <c r="C177" s="98" t="e">
        <f>VLOOKUP(B177,Unités!$K$3:$AA$329,17,FALSE)</f>
        <v>#N/A</v>
      </c>
      <c r="H177" s="145"/>
    </row>
    <row r="178" spans="3:8" x14ac:dyDescent="0.25">
      <c r="C178" s="98" t="e">
        <f>VLOOKUP(B178,Unités!$K$3:$AA$329,17,FALSE)</f>
        <v>#N/A</v>
      </c>
      <c r="H178" s="145"/>
    </row>
    <row r="179" spans="3:8" x14ac:dyDescent="0.25">
      <c r="C179" s="98" t="e">
        <f>VLOOKUP(B179,Unités!$K$3:$AA$329,17,FALSE)</f>
        <v>#N/A</v>
      </c>
      <c r="H179" s="145"/>
    </row>
    <row r="180" spans="3:8" x14ac:dyDescent="0.25">
      <c r="C180" s="98" t="e">
        <f>VLOOKUP(B180,Unités!$K$3:$AA$329,17,FALSE)</f>
        <v>#N/A</v>
      </c>
      <c r="H180" s="145"/>
    </row>
    <row r="181" spans="3:8" x14ac:dyDescent="0.25">
      <c r="C181" s="98" t="e">
        <f>VLOOKUP(B181,Unités!$K$3:$AA$329,17,FALSE)</f>
        <v>#N/A</v>
      </c>
      <c r="H181" s="145"/>
    </row>
    <row r="182" spans="3:8" x14ac:dyDescent="0.25">
      <c r="C182" s="98" t="e">
        <f>VLOOKUP(B182,Unités!$K$3:$AA$329,17,FALSE)</f>
        <v>#N/A</v>
      </c>
      <c r="H182" s="145"/>
    </row>
    <row r="183" spans="3:8" x14ac:dyDescent="0.25">
      <c r="C183" s="98" t="e">
        <f>VLOOKUP(B183,Unités!$K$3:$AA$329,17,FALSE)</f>
        <v>#N/A</v>
      </c>
      <c r="H183" s="145"/>
    </row>
    <row r="184" spans="3:8" x14ac:dyDescent="0.25">
      <c r="C184" s="98" t="e">
        <f>VLOOKUP(B184,Unités!$K$3:$AA$329,17,FALSE)</f>
        <v>#N/A</v>
      </c>
      <c r="H184" s="145"/>
    </row>
    <row r="185" spans="3:8" x14ac:dyDescent="0.25">
      <c r="C185" s="98" t="e">
        <f>VLOOKUP(B185,Unités!$K$3:$AA$329,17,FALSE)</f>
        <v>#N/A</v>
      </c>
      <c r="H185" s="145"/>
    </row>
    <row r="186" spans="3:8" x14ac:dyDescent="0.25">
      <c r="C186" s="98" t="e">
        <f>VLOOKUP(B186,Unités!$K$3:$AA$329,17,FALSE)</f>
        <v>#N/A</v>
      </c>
      <c r="H186" s="145"/>
    </row>
    <row r="187" spans="3:8" x14ac:dyDescent="0.25">
      <c r="C187" s="98" t="e">
        <f>VLOOKUP(B187,Unités!$K$3:$AA$329,17,FALSE)</f>
        <v>#N/A</v>
      </c>
      <c r="H187" s="145"/>
    </row>
    <row r="188" spans="3:8" x14ac:dyDescent="0.25">
      <c r="C188" s="98" t="e">
        <f>VLOOKUP(B188,Unités!$K$3:$AA$329,17,FALSE)</f>
        <v>#N/A</v>
      </c>
      <c r="H188" s="145"/>
    </row>
    <row r="189" spans="3:8" x14ac:dyDescent="0.25">
      <c r="C189" s="98" t="e">
        <f>VLOOKUP(B189,Unités!$K$3:$AA$329,17,FALSE)</f>
        <v>#N/A</v>
      </c>
      <c r="H189" s="145"/>
    </row>
    <row r="190" spans="3:8" x14ac:dyDescent="0.25">
      <c r="C190" s="98" t="e">
        <f>VLOOKUP(B190,Unités!$K$3:$AA$329,17,FALSE)</f>
        <v>#N/A</v>
      </c>
      <c r="H190" s="145"/>
    </row>
    <row r="191" spans="3:8" x14ac:dyDescent="0.25">
      <c r="C191" s="98" t="e">
        <f>VLOOKUP(B191,Unités!$K$3:$AA$329,17,FALSE)</f>
        <v>#N/A</v>
      </c>
      <c r="H191" s="145"/>
    </row>
    <row r="192" spans="3:8" x14ac:dyDescent="0.25">
      <c r="C192" s="98" t="e">
        <f>VLOOKUP(B192,Unités!$K$3:$AA$329,17,FALSE)</f>
        <v>#N/A</v>
      </c>
      <c r="H192" s="145"/>
    </row>
    <row r="193" spans="3:8" x14ac:dyDescent="0.25">
      <c r="C193" s="98" t="e">
        <f>VLOOKUP(B193,Unités!$K$3:$AA$329,17,FALSE)</f>
        <v>#N/A</v>
      </c>
      <c r="H193" s="145"/>
    </row>
    <row r="194" spans="3:8" x14ac:dyDescent="0.25">
      <c r="C194" s="98" t="e">
        <f>VLOOKUP(B194,Unités!$K$3:$AA$329,17,FALSE)</f>
        <v>#N/A</v>
      </c>
      <c r="H194" s="145"/>
    </row>
    <row r="195" spans="3:8" x14ac:dyDescent="0.25">
      <c r="C195" s="98" t="e">
        <f>VLOOKUP(B195,Unités!$K$3:$AA$329,17,FALSE)</f>
        <v>#N/A</v>
      </c>
      <c r="H195" s="145"/>
    </row>
    <row r="196" spans="3:8" x14ac:dyDescent="0.25">
      <c r="C196" s="98" t="e">
        <f>VLOOKUP(B196,Unités!$K$3:$AA$329,17,FALSE)</f>
        <v>#N/A</v>
      </c>
      <c r="H196" s="145"/>
    </row>
    <row r="197" spans="3:8" x14ac:dyDescent="0.25">
      <c r="C197" s="98" t="e">
        <f>VLOOKUP(B197,Unités!$K$3:$AA$329,17,FALSE)</f>
        <v>#N/A</v>
      </c>
      <c r="H197" s="145"/>
    </row>
    <row r="198" spans="3:8" x14ac:dyDescent="0.25">
      <c r="C198" s="98" t="e">
        <f>VLOOKUP(B198,Unités!$K$3:$AA$329,17,FALSE)</f>
        <v>#N/A</v>
      </c>
      <c r="H198" s="145"/>
    </row>
    <row r="199" spans="3:8" x14ac:dyDescent="0.25">
      <c r="C199" s="98" t="e">
        <f>VLOOKUP(B199,Unités!$K$3:$AA$329,17,FALSE)</f>
        <v>#N/A</v>
      </c>
      <c r="H199" s="145"/>
    </row>
    <row r="200" spans="3:8" x14ac:dyDescent="0.25">
      <c r="C200" s="98" t="e">
        <f>VLOOKUP(B200,Unités!$K$3:$AA$329,17,FALSE)</f>
        <v>#N/A</v>
      </c>
      <c r="H200" s="145"/>
    </row>
    <row r="201" spans="3:8" x14ac:dyDescent="0.25">
      <c r="C201" s="98" t="e">
        <f>VLOOKUP(B201,Unités!$K$3:$AA$329,17,FALSE)</f>
        <v>#N/A</v>
      </c>
      <c r="H201" s="145"/>
    </row>
    <row r="202" spans="3:8" x14ac:dyDescent="0.25">
      <c r="C202" s="98" t="e">
        <f>VLOOKUP(B202,Unités!$K$3:$AA$329,17,FALSE)</f>
        <v>#N/A</v>
      </c>
      <c r="H202" s="145"/>
    </row>
    <row r="203" spans="3:8" x14ac:dyDescent="0.25">
      <c r="C203" s="98" t="e">
        <f>VLOOKUP(B203,Unités!$K$3:$AA$329,17,FALSE)</f>
        <v>#N/A</v>
      </c>
      <c r="H203" s="145"/>
    </row>
    <row r="204" spans="3:8" x14ac:dyDescent="0.25">
      <c r="C204" s="98" t="e">
        <f>VLOOKUP(B204,Unités!$K$3:$AA$329,17,FALSE)</f>
        <v>#N/A</v>
      </c>
      <c r="H204" s="145"/>
    </row>
    <row r="205" spans="3:8" x14ac:dyDescent="0.25">
      <c r="C205" s="98" t="e">
        <f>VLOOKUP(B205,Unités!$K$3:$AA$329,17,FALSE)</f>
        <v>#N/A</v>
      </c>
      <c r="H205" s="145"/>
    </row>
    <row r="206" spans="3:8" x14ac:dyDescent="0.25">
      <c r="C206" s="98" t="e">
        <f>VLOOKUP(B206,Unités!$K$3:$AA$329,17,FALSE)</f>
        <v>#N/A</v>
      </c>
      <c r="H206" s="145"/>
    </row>
    <row r="207" spans="3:8" x14ac:dyDescent="0.25">
      <c r="C207" s="98" t="e">
        <f>VLOOKUP(B207,Unités!$K$3:$AA$329,17,FALSE)</f>
        <v>#N/A</v>
      </c>
      <c r="H207" s="145"/>
    </row>
    <row r="208" spans="3:8" x14ac:dyDescent="0.25">
      <c r="C208" s="98" t="e">
        <f>VLOOKUP(B208,Unités!$K$3:$AA$329,17,FALSE)</f>
        <v>#N/A</v>
      </c>
      <c r="H208" s="145"/>
    </row>
    <row r="209" spans="3:8" x14ac:dyDescent="0.25">
      <c r="C209" s="98" t="e">
        <f>VLOOKUP(B209,Unités!$K$3:$AA$329,17,FALSE)</f>
        <v>#N/A</v>
      </c>
      <c r="H209" s="145"/>
    </row>
    <row r="210" spans="3:8" x14ac:dyDescent="0.25">
      <c r="C210" s="98" t="e">
        <f>VLOOKUP(B210,Unités!$K$3:$AA$329,17,FALSE)</f>
        <v>#N/A</v>
      </c>
      <c r="H210" s="145"/>
    </row>
    <row r="211" spans="3:8" x14ac:dyDescent="0.25">
      <c r="C211" s="98" t="e">
        <f>VLOOKUP(B211,Unités!$K$3:$AA$329,17,FALSE)</f>
        <v>#N/A</v>
      </c>
      <c r="H211" s="145"/>
    </row>
    <row r="212" spans="3:8" x14ac:dyDescent="0.25">
      <c r="C212" s="98" t="e">
        <f>VLOOKUP(B212,Unités!$K$3:$AA$329,17,FALSE)</f>
        <v>#N/A</v>
      </c>
      <c r="H212" s="145"/>
    </row>
    <row r="213" spans="3:8" x14ac:dyDescent="0.25">
      <c r="C213" s="98" t="e">
        <f>VLOOKUP(B213,Unités!$K$3:$AA$329,17,FALSE)</f>
        <v>#N/A</v>
      </c>
      <c r="H213" s="145"/>
    </row>
    <row r="214" spans="3:8" x14ac:dyDescent="0.25">
      <c r="C214" s="98" t="e">
        <f>VLOOKUP(B214,Unités!$K$3:$AA$329,17,FALSE)</f>
        <v>#N/A</v>
      </c>
      <c r="H214" s="145"/>
    </row>
    <row r="215" spans="3:8" x14ac:dyDescent="0.25">
      <c r="C215" s="98" t="e">
        <f>VLOOKUP(B215,Unités!$K$3:$AA$329,17,FALSE)</f>
        <v>#N/A</v>
      </c>
      <c r="H215" s="145"/>
    </row>
    <row r="216" spans="3:8" x14ac:dyDescent="0.25">
      <c r="C216" s="98" t="e">
        <f>VLOOKUP(B216,Unités!$K$3:$AA$329,17,FALSE)</f>
        <v>#N/A</v>
      </c>
      <c r="H216" s="145"/>
    </row>
    <row r="217" spans="3:8" x14ac:dyDescent="0.25">
      <c r="C217" s="98" t="e">
        <f>VLOOKUP(B217,Unités!$K$3:$AA$329,17,FALSE)</f>
        <v>#N/A</v>
      </c>
      <c r="H217" s="145"/>
    </row>
    <row r="218" spans="3:8" x14ac:dyDescent="0.25">
      <c r="C218" s="98" t="e">
        <f>VLOOKUP(B218,Unités!$K$3:$AA$329,17,FALSE)</f>
        <v>#N/A</v>
      </c>
      <c r="H218" s="145"/>
    </row>
    <row r="219" spans="3:8" x14ac:dyDescent="0.25">
      <c r="C219" s="98" t="e">
        <f>VLOOKUP(B219,Unités!$K$3:$AA$329,17,FALSE)</f>
        <v>#N/A</v>
      </c>
      <c r="H219" s="145"/>
    </row>
    <row r="220" spans="3:8" x14ac:dyDescent="0.25">
      <c r="C220" s="98" t="e">
        <f>VLOOKUP(B220,Unités!$K$3:$AA$329,17,FALSE)</f>
        <v>#N/A</v>
      </c>
      <c r="H220" s="145"/>
    </row>
    <row r="221" spans="3:8" x14ac:dyDescent="0.25">
      <c r="C221" s="98" t="e">
        <f>VLOOKUP(B221,Unités!$K$3:$AA$329,17,FALSE)</f>
        <v>#N/A</v>
      </c>
      <c r="H221" s="145"/>
    </row>
    <row r="222" spans="3:8" x14ac:dyDescent="0.25">
      <c r="C222" s="98" t="e">
        <f>VLOOKUP(B222,Unités!$K$3:$AA$329,17,FALSE)</f>
        <v>#N/A</v>
      </c>
      <c r="H222" s="145"/>
    </row>
    <row r="223" spans="3:8" x14ac:dyDescent="0.25">
      <c r="C223" s="98" t="e">
        <f>VLOOKUP(B223,Unités!$K$3:$AA$329,17,FALSE)</f>
        <v>#N/A</v>
      </c>
      <c r="H223" s="145"/>
    </row>
    <row r="224" spans="3:8" x14ac:dyDescent="0.25">
      <c r="C224" s="98" t="e">
        <f>VLOOKUP(B224,Unités!$K$3:$AA$329,17,FALSE)</f>
        <v>#N/A</v>
      </c>
      <c r="H224" s="145"/>
    </row>
    <row r="225" spans="3:8" x14ac:dyDescent="0.25">
      <c r="C225" s="98" t="e">
        <f>VLOOKUP(B225,Unités!$K$3:$AA$329,17,FALSE)</f>
        <v>#N/A</v>
      </c>
      <c r="H225" s="145"/>
    </row>
    <row r="226" spans="3:8" x14ac:dyDescent="0.25">
      <c r="C226" s="98" t="e">
        <f>VLOOKUP(B226,Unités!$K$3:$AA$329,17,FALSE)</f>
        <v>#N/A</v>
      </c>
      <c r="H226" s="145"/>
    </row>
    <row r="227" spans="3:8" x14ac:dyDescent="0.25">
      <c r="C227" s="98" t="e">
        <f>VLOOKUP(B227,Unités!$K$3:$AA$329,17,FALSE)</f>
        <v>#N/A</v>
      </c>
      <c r="H227" s="145"/>
    </row>
    <row r="228" spans="3:8" x14ac:dyDescent="0.25">
      <c r="C228" s="98" t="e">
        <f>VLOOKUP(B228,Unités!$K$3:$AA$329,17,FALSE)</f>
        <v>#N/A</v>
      </c>
      <c r="H228" s="145"/>
    </row>
    <row r="229" spans="3:8" x14ac:dyDescent="0.25">
      <c r="C229" s="98" t="e">
        <f>VLOOKUP(B229,Unités!$K$3:$AA$329,17,FALSE)</f>
        <v>#N/A</v>
      </c>
      <c r="H229" s="145"/>
    </row>
    <row r="230" spans="3:8" x14ac:dyDescent="0.25">
      <c r="C230" s="98" t="e">
        <f>VLOOKUP(B230,Unités!$K$3:$AA$329,17,FALSE)</f>
        <v>#N/A</v>
      </c>
      <c r="H230" s="145"/>
    </row>
    <row r="231" spans="3:8" x14ac:dyDescent="0.25">
      <c r="C231" s="98" t="e">
        <f>VLOOKUP(B231,Unités!$K$3:$AA$329,17,FALSE)</f>
        <v>#N/A</v>
      </c>
      <c r="H231" s="145"/>
    </row>
    <row r="232" spans="3:8" x14ac:dyDescent="0.25">
      <c r="C232" s="98" t="e">
        <f>VLOOKUP(B232,Unités!$K$3:$AA$329,17,FALSE)</f>
        <v>#N/A</v>
      </c>
      <c r="H232" s="145"/>
    </row>
    <row r="233" spans="3:8" x14ac:dyDescent="0.25">
      <c r="C233" s="98" t="e">
        <f>VLOOKUP(B233,Unités!$K$3:$AA$329,17,FALSE)</f>
        <v>#N/A</v>
      </c>
      <c r="H233" s="145"/>
    </row>
    <row r="234" spans="3:8" x14ac:dyDescent="0.25">
      <c r="C234" s="98" t="e">
        <f>VLOOKUP(B234,Unités!$K$3:$AA$329,17,FALSE)</f>
        <v>#N/A</v>
      </c>
      <c r="H234" s="145"/>
    </row>
    <row r="235" spans="3:8" x14ac:dyDescent="0.25">
      <c r="C235" s="98" t="e">
        <f>VLOOKUP(B235,Unités!$K$3:$AA$329,17,FALSE)</f>
        <v>#N/A</v>
      </c>
      <c r="H235" s="145"/>
    </row>
    <row r="236" spans="3:8" x14ac:dyDescent="0.25">
      <c r="C236" s="98" t="e">
        <f>VLOOKUP(B236,Unités!$K$3:$AA$329,17,FALSE)</f>
        <v>#N/A</v>
      </c>
      <c r="H236" s="145"/>
    </row>
    <row r="237" spans="3:8" x14ac:dyDescent="0.25">
      <c r="C237" s="98" t="e">
        <f>VLOOKUP(B237,Unités!$K$3:$AA$329,17,FALSE)</f>
        <v>#N/A</v>
      </c>
      <c r="H237" s="145"/>
    </row>
    <row r="238" spans="3:8" x14ac:dyDescent="0.25">
      <c r="C238" s="98" t="e">
        <f>VLOOKUP(B238,Unités!$K$3:$AA$329,17,FALSE)</f>
        <v>#N/A</v>
      </c>
      <c r="H238" s="145"/>
    </row>
    <row r="239" spans="3:8" x14ac:dyDescent="0.25">
      <c r="C239" s="98" t="e">
        <f>VLOOKUP(B239,Unités!$K$3:$AA$329,17,FALSE)</f>
        <v>#N/A</v>
      </c>
      <c r="H239" s="145"/>
    </row>
    <row r="240" spans="3:8" x14ac:dyDescent="0.25">
      <c r="C240" s="98" t="e">
        <f>VLOOKUP(B240,Unités!$K$3:$AA$329,17,FALSE)</f>
        <v>#N/A</v>
      </c>
      <c r="H240" s="145"/>
    </row>
    <row r="241" spans="3:8" x14ac:dyDescent="0.25">
      <c r="C241" s="98" t="e">
        <f>VLOOKUP(B241,Unités!$K$3:$AA$329,17,FALSE)</f>
        <v>#N/A</v>
      </c>
      <c r="H241" s="145"/>
    </row>
    <row r="242" spans="3:8" x14ac:dyDescent="0.25">
      <c r="C242" s="98" t="e">
        <f>VLOOKUP(B242,Unités!$K$3:$AA$329,17,FALSE)</f>
        <v>#N/A</v>
      </c>
      <c r="H242" s="145"/>
    </row>
    <row r="243" spans="3:8" x14ac:dyDescent="0.25">
      <c r="C243" s="98" t="e">
        <f>VLOOKUP(B243,Unités!$K$3:$AA$329,17,FALSE)</f>
        <v>#N/A</v>
      </c>
      <c r="H243" s="145"/>
    </row>
    <row r="244" spans="3:8" x14ac:dyDescent="0.25">
      <c r="C244" s="98" t="e">
        <f>VLOOKUP(B244,Unités!$K$3:$AA$329,17,FALSE)</f>
        <v>#N/A</v>
      </c>
      <c r="H244" s="145"/>
    </row>
    <row r="245" spans="3:8" x14ac:dyDescent="0.25">
      <c r="C245" s="98" t="e">
        <f>VLOOKUP(B245,Unités!$K$3:$AA$329,17,FALSE)</f>
        <v>#N/A</v>
      </c>
      <c r="H245" s="145"/>
    </row>
    <row r="246" spans="3:8" x14ac:dyDescent="0.25">
      <c r="C246" s="98" t="e">
        <f>VLOOKUP(B246,Unités!$K$3:$AA$329,17,FALSE)</f>
        <v>#N/A</v>
      </c>
      <c r="H246" s="145"/>
    </row>
    <row r="247" spans="3:8" x14ac:dyDescent="0.25">
      <c r="C247" s="98" t="e">
        <f>VLOOKUP(B247,Unités!$K$3:$AA$329,17,FALSE)</f>
        <v>#N/A</v>
      </c>
      <c r="H247" s="145"/>
    </row>
    <row r="248" spans="3:8" x14ac:dyDescent="0.25">
      <c r="C248" s="98" t="e">
        <f>VLOOKUP(B248,Unités!$K$3:$AA$329,17,FALSE)</f>
        <v>#N/A</v>
      </c>
      <c r="H248" s="145"/>
    </row>
    <row r="249" spans="3:8" x14ac:dyDescent="0.25">
      <c r="C249" s="98" t="e">
        <f>VLOOKUP(B249,Unités!$K$3:$AA$329,17,FALSE)</f>
        <v>#N/A</v>
      </c>
      <c r="H249" s="145"/>
    </row>
    <row r="250" spans="3:8" x14ac:dyDescent="0.25">
      <c r="H250" s="145"/>
    </row>
    <row r="251" spans="3:8" x14ac:dyDescent="0.25">
      <c r="H251" s="145"/>
    </row>
    <row r="252" spans="3:8" x14ac:dyDescent="0.25">
      <c r="H252" s="145"/>
    </row>
    <row r="253" spans="3:8" x14ac:dyDescent="0.25">
      <c r="H253" s="145"/>
    </row>
    <row r="254" spans="3:8" x14ac:dyDescent="0.25">
      <c r="H254" s="145"/>
    </row>
    <row r="255" spans="3:8" x14ac:dyDescent="0.25">
      <c r="H255" s="145"/>
    </row>
    <row r="256" spans="3:8" x14ac:dyDescent="0.25">
      <c r="H256" s="145"/>
    </row>
    <row r="257" spans="8:8" x14ac:dyDescent="0.25">
      <c r="H257" s="145"/>
    </row>
    <row r="258" spans="8:8" x14ac:dyDescent="0.25">
      <c r="H258" s="145"/>
    </row>
    <row r="259" spans="8:8" x14ac:dyDescent="0.25">
      <c r="H259" s="145"/>
    </row>
    <row r="260" spans="8:8" x14ac:dyDescent="0.25">
      <c r="H260" s="145"/>
    </row>
    <row r="261" spans="8:8" x14ac:dyDescent="0.25">
      <c r="H261" s="145"/>
    </row>
    <row r="262" spans="8:8" x14ac:dyDescent="0.25">
      <c r="H262" s="145"/>
    </row>
    <row r="263" spans="8:8" x14ac:dyDescent="0.25">
      <c r="H263" s="145"/>
    </row>
    <row r="264" spans="8:8" x14ac:dyDescent="0.25">
      <c r="H264" s="145"/>
    </row>
    <row r="265" spans="8:8" x14ac:dyDescent="0.25">
      <c r="H265" s="145"/>
    </row>
    <row r="266" spans="8:8" x14ac:dyDescent="0.25">
      <c r="H266" s="145"/>
    </row>
    <row r="267" spans="8:8" x14ac:dyDescent="0.25">
      <c r="H267" s="145"/>
    </row>
    <row r="268" spans="8:8" x14ac:dyDescent="0.25">
      <c r="H268" s="145"/>
    </row>
    <row r="269" spans="8:8" x14ac:dyDescent="0.25">
      <c r="H269" s="145"/>
    </row>
    <row r="270" spans="8:8" x14ac:dyDescent="0.25">
      <c r="H270" s="145"/>
    </row>
    <row r="271" spans="8:8" x14ac:dyDescent="0.25">
      <c r="H271" s="145"/>
    </row>
    <row r="272" spans="8:8" x14ac:dyDescent="0.25">
      <c r="H272" s="145"/>
    </row>
    <row r="273" spans="8:8" x14ac:dyDescent="0.25">
      <c r="H273" s="145"/>
    </row>
    <row r="274" spans="8:8" x14ac:dyDescent="0.25">
      <c r="H274" s="145"/>
    </row>
    <row r="275" spans="8:8" x14ac:dyDescent="0.25">
      <c r="H275" s="145"/>
    </row>
    <row r="276" spans="8:8" x14ac:dyDescent="0.25">
      <c r="H276" s="145"/>
    </row>
    <row r="277" spans="8:8" x14ac:dyDescent="0.25">
      <c r="H277" s="145"/>
    </row>
    <row r="278" spans="8:8" x14ac:dyDescent="0.25">
      <c r="H278" s="145"/>
    </row>
    <row r="279" spans="8:8" x14ac:dyDescent="0.25">
      <c r="H279" s="145"/>
    </row>
    <row r="280" spans="8:8" x14ac:dyDescent="0.25">
      <c r="H280" s="145"/>
    </row>
    <row r="281" spans="8:8" x14ac:dyDescent="0.25">
      <c r="H281" s="145"/>
    </row>
    <row r="282" spans="8:8" x14ac:dyDescent="0.25">
      <c r="H282" s="145"/>
    </row>
    <row r="283" spans="8:8" x14ac:dyDescent="0.25">
      <c r="H283" s="145"/>
    </row>
    <row r="284" spans="8:8" x14ac:dyDescent="0.25">
      <c r="H284" s="145"/>
    </row>
    <row r="285" spans="8:8" x14ac:dyDescent="0.25">
      <c r="H285" s="145"/>
    </row>
    <row r="286" spans="8:8" x14ac:dyDescent="0.25">
      <c r="H286" s="145"/>
    </row>
    <row r="287" spans="8:8" x14ac:dyDescent="0.25">
      <c r="H287" s="145"/>
    </row>
    <row r="288" spans="8:8" x14ac:dyDescent="0.25">
      <c r="H288" s="145"/>
    </row>
    <row r="289" spans="8:8" x14ac:dyDescent="0.25">
      <c r="H289" s="145"/>
    </row>
    <row r="290" spans="8:8" x14ac:dyDescent="0.25">
      <c r="H290" s="145"/>
    </row>
  </sheetData>
  <phoneticPr fontId="2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Unités!$K$3:$K$68</xm:f>
          </x14:formula1>
          <xm:sqref>B2:B1048576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P216"/>
  <sheetViews>
    <sheetView topLeftCell="C1" workbookViewId="0">
      <selection activeCell="H8" sqref="H8"/>
    </sheetView>
  </sheetViews>
  <sheetFormatPr baseColWidth="10" defaultColWidth="11.44140625" defaultRowHeight="14.55" x14ac:dyDescent="0.25"/>
  <cols>
    <col min="1" max="1" width="0" style="79" hidden="1" customWidth="1"/>
    <col min="2" max="2" width="13.6640625" style="79" hidden="1" customWidth="1"/>
    <col min="3" max="3" width="11.44140625" style="86"/>
    <col min="4" max="4" width="18.109375" style="86" customWidth="1"/>
    <col min="5" max="5" width="16.33203125" style="94" customWidth="1"/>
    <col min="6" max="6" width="15.109375" style="92" customWidth="1"/>
    <col min="7" max="7" width="24.44140625" style="86" customWidth="1"/>
    <col min="8" max="9" width="15.88671875" style="86" customWidth="1"/>
    <col min="10" max="10" width="21.44140625" style="86" customWidth="1"/>
    <col min="11" max="12" width="21.88671875" style="86" customWidth="1"/>
    <col min="13" max="13" width="17.5546875" style="86" customWidth="1"/>
    <col min="14" max="14" width="26.44140625" style="86" customWidth="1"/>
    <col min="15" max="15" width="18.88671875" style="86" customWidth="1"/>
    <col min="16" max="16" width="31.44140625" style="86" customWidth="1"/>
    <col min="17" max="16384" width="11.44140625" style="79"/>
  </cols>
  <sheetData>
    <row r="1" spans="1:16" s="82" customFormat="1" ht="46.45" customHeight="1" x14ac:dyDescent="0.25">
      <c r="C1" s="85" t="s">
        <v>72</v>
      </c>
      <c r="D1" s="85" t="s">
        <v>194</v>
      </c>
      <c r="E1" s="93" t="s">
        <v>193</v>
      </c>
      <c r="F1" s="91" t="s">
        <v>116</v>
      </c>
      <c r="G1" s="85" t="s">
        <v>117</v>
      </c>
      <c r="H1" s="85" t="s">
        <v>118</v>
      </c>
      <c r="I1" s="85" t="s">
        <v>125</v>
      </c>
      <c r="J1" s="85" t="s">
        <v>126</v>
      </c>
      <c r="K1" s="85" t="s">
        <v>119</v>
      </c>
      <c r="L1" s="85" t="s">
        <v>2037</v>
      </c>
      <c r="M1" s="85" t="s">
        <v>120</v>
      </c>
      <c r="N1" s="85" t="s">
        <v>130</v>
      </c>
      <c r="O1" s="85" t="s">
        <v>98</v>
      </c>
      <c r="P1" s="85" t="s">
        <v>1</v>
      </c>
    </row>
    <row r="2" spans="1:16" x14ac:dyDescent="0.25">
      <c r="A2" s="79" t="str">
        <f>C2&amp;F2</f>
        <v>2018Solide</v>
      </c>
      <c r="B2" s="79" t="str">
        <f>A2&amp;"_"&amp;COUNTIF($A$2:A2,A2)</f>
        <v>2018Solide_1</v>
      </c>
      <c r="C2" s="86">
        <v>2018</v>
      </c>
      <c r="D2" s="86" t="s">
        <v>1714</v>
      </c>
      <c r="E2" s="94">
        <f>VLOOKUP(D2,Unités!$K$3:$AA$329,17,FALSE)</f>
        <v>86435</v>
      </c>
      <c r="F2" s="92" t="s">
        <v>124</v>
      </c>
      <c r="L2" s="86">
        <v>10300</v>
      </c>
    </row>
    <row r="3" spans="1:16" x14ac:dyDescent="0.25">
      <c r="A3" s="79" t="str">
        <f t="shared" ref="A3:A66" si="0">C3&amp;F3</f>
        <v>2018Solide</v>
      </c>
      <c r="B3" s="79" t="str">
        <f>A3&amp;"_"&amp;COUNTIF($A$2:A3,A3)</f>
        <v>2018Solide_2</v>
      </c>
      <c r="C3" s="86">
        <v>2018</v>
      </c>
      <c r="D3" s="86" t="s">
        <v>1716</v>
      </c>
      <c r="E3" s="94">
        <f>VLOOKUP(D3,Unités!$K$3:$AA$329,17,FALSE)</f>
        <v>15613</v>
      </c>
      <c r="F3" s="92" t="s">
        <v>124</v>
      </c>
      <c r="L3" s="86">
        <v>74700</v>
      </c>
    </row>
    <row r="4" spans="1:16" x14ac:dyDescent="0.25">
      <c r="A4" s="79" t="str">
        <f t="shared" si="0"/>
        <v>2018Solide</v>
      </c>
      <c r="B4" s="79" t="str">
        <f>A4&amp;"_"&amp;COUNTIF($A$2:A4,A4)</f>
        <v>2018Solide_3</v>
      </c>
      <c r="C4" s="86">
        <v>2018</v>
      </c>
      <c r="D4" s="86" t="s">
        <v>1715</v>
      </c>
      <c r="E4" s="94">
        <f>VLOOKUP(D4,Unités!$K$3:$AA$329,17,FALSE)</f>
        <v>86448</v>
      </c>
      <c r="F4" s="92" t="s">
        <v>124</v>
      </c>
      <c r="L4" s="86">
        <v>31600</v>
      </c>
    </row>
    <row r="5" spans="1:16" x14ac:dyDescent="0.25">
      <c r="A5" s="79" t="str">
        <f t="shared" si="0"/>
        <v/>
      </c>
      <c r="B5" s="79" t="str">
        <f>A5&amp;"_"&amp;COUNTIF($A$2:A5,A5)</f>
        <v>_1</v>
      </c>
      <c r="E5" s="94" t="e">
        <f>VLOOKUP(D5,Unités!$K$3:$AA$329,17,FALSE)</f>
        <v>#N/A</v>
      </c>
    </row>
    <row r="6" spans="1:16" x14ac:dyDescent="0.25">
      <c r="A6" s="79" t="str">
        <f t="shared" si="0"/>
        <v/>
      </c>
      <c r="B6" s="79" t="str">
        <f>A6&amp;"_"&amp;COUNTIF($A$2:A6,A6)</f>
        <v>_2</v>
      </c>
      <c r="E6" s="94" t="e">
        <f>VLOOKUP(D6,Unités!$K$3:$AA$329,17,FALSE)</f>
        <v>#N/A</v>
      </c>
    </row>
    <row r="7" spans="1:16" x14ac:dyDescent="0.25">
      <c r="A7" s="79" t="str">
        <f t="shared" si="0"/>
        <v/>
      </c>
      <c r="B7" s="79" t="str">
        <f>A7&amp;"_"&amp;COUNTIF($A$2:A7,A7)</f>
        <v>_3</v>
      </c>
      <c r="E7" s="94" t="e">
        <f>VLOOKUP(D7,Unités!$K$3:$AA$329,17,FALSE)</f>
        <v>#N/A</v>
      </c>
    </row>
    <row r="8" spans="1:16" x14ac:dyDescent="0.25">
      <c r="A8" s="79" t="str">
        <f t="shared" si="0"/>
        <v/>
      </c>
      <c r="B8" s="79" t="str">
        <f>A8&amp;"_"&amp;COUNTIF($A$2:A8,A8)</f>
        <v>_4</v>
      </c>
      <c r="E8" s="94" t="e">
        <f>VLOOKUP(D8,Unités!$K$3:$AA$329,17,FALSE)</f>
        <v>#N/A</v>
      </c>
    </row>
    <row r="9" spans="1:16" x14ac:dyDescent="0.25">
      <c r="A9" s="79" t="str">
        <f t="shared" si="0"/>
        <v/>
      </c>
      <c r="B9" s="79" t="str">
        <f>A9&amp;"_"&amp;COUNTIF($A$2:A9,A9)</f>
        <v>_5</v>
      </c>
      <c r="E9" s="94" t="e">
        <f>VLOOKUP(D9,Unités!$K$3:$AA$329,17,FALSE)</f>
        <v>#N/A</v>
      </c>
    </row>
    <row r="10" spans="1:16" x14ac:dyDescent="0.25">
      <c r="A10" s="79" t="str">
        <f t="shared" si="0"/>
        <v/>
      </c>
      <c r="B10" s="79" t="str">
        <f>A10&amp;"_"&amp;COUNTIF($A$2:A10,A10)</f>
        <v>_6</v>
      </c>
      <c r="E10" s="94" t="e">
        <f>VLOOKUP(D10,Unités!$K$3:$AA$329,17,FALSE)</f>
        <v>#N/A</v>
      </c>
    </row>
    <row r="11" spans="1:16" x14ac:dyDescent="0.25">
      <c r="A11" s="79" t="str">
        <f t="shared" si="0"/>
        <v/>
      </c>
      <c r="B11" s="79" t="str">
        <f>A11&amp;"_"&amp;COUNTIF($A$2:A11,A11)</f>
        <v>_7</v>
      </c>
      <c r="E11" s="94" t="e">
        <f>VLOOKUP(D11,Unités!$K$3:$AA$329,17,FALSE)</f>
        <v>#N/A</v>
      </c>
    </row>
    <row r="12" spans="1:16" x14ac:dyDescent="0.25">
      <c r="A12" s="79" t="str">
        <f t="shared" si="0"/>
        <v/>
      </c>
      <c r="B12" s="79" t="str">
        <f>A12&amp;"_"&amp;COUNTIF($A$2:A12,A12)</f>
        <v>_8</v>
      </c>
      <c r="E12" s="94" t="e">
        <f>VLOOKUP(D12,Unités!$K$3:$AA$329,17,FALSE)</f>
        <v>#N/A</v>
      </c>
    </row>
    <row r="13" spans="1:16" x14ac:dyDescent="0.25">
      <c r="A13" s="79" t="str">
        <f t="shared" si="0"/>
        <v/>
      </c>
      <c r="B13" s="79" t="str">
        <f>A13&amp;"_"&amp;COUNTIF($A$2:A13,A13)</f>
        <v>_9</v>
      </c>
      <c r="E13" s="94" t="e">
        <f>VLOOKUP(D13,Unités!$K$3:$AA$329,17,FALSE)</f>
        <v>#N/A</v>
      </c>
    </row>
    <row r="14" spans="1:16" x14ac:dyDescent="0.25">
      <c r="A14" s="79" t="str">
        <f t="shared" si="0"/>
        <v/>
      </c>
      <c r="B14" s="79" t="str">
        <f>A14&amp;"_"&amp;COUNTIF($A$2:A14,A14)</f>
        <v>_10</v>
      </c>
      <c r="E14" s="94" t="e">
        <f>VLOOKUP(D14,Unités!$K$3:$AA$329,17,FALSE)</f>
        <v>#N/A</v>
      </c>
    </row>
    <row r="15" spans="1:16" x14ac:dyDescent="0.25">
      <c r="A15" s="79" t="str">
        <f t="shared" si="0"/>
        <v/>
      </c>
      <c r="B15" s="79" t="str">
        <f>A15&amp;"_"&amp;COUNTIF($A$2:A15,A15)</f>
        <v>_11</v>
      </c>
      <c r="E15" s="94" t="e">
        <f>VLOOKUP(D15,Unités!$K$3:$AA$329,17,FALSE)</f>
        <v>#N/A</v>
      </c>
    </row>
    <row r="16" spans="1:16" x14ac:dyDescent="0.25">
      <c r="A16" s="79" t="str">
        <f t="shared" si="0"/>
        <v/>
      </c>
      <c r="B16" s="79" t="str">
        <f>A16&amp;"_"&amp;COUNTIF($A$2:A16,A16)</f>
        <v>_12</v>
      </c>
      <c r="E16" s="94" t="e">
        <f>VLOOKUP(D16,Unités!$K$3:$AA$329,17,FALSE)</f>
        <v>#N/A</v>
      </c>
    </row>
    <row r="17" spans="1:5" x14ac:dyDescent="0.25">
      <c r="A17" s="79" t="str">
        <f t="shared" si="0"/>
        <v/>
      </c>
      <c r="B17" s="79" t="str">
        <f>A17&amp;"_"&amp;COUNTIF($A$2:A17,A17)</f>
        <v>_13</v>
      </c>
      <c r="E17" s="94" t="e">
        <f>VLOOKUP(D17,Unités!$K$3:$AA$329,17,FALSE)</f>
        <v>#N/A</v>
      </c>
    </row>
    <row r="18" spans="1:5" x14ac:dyDescent="0.25">
      <c r="A18" s="79" t="str">
        <f t="shared" si="0"/>
        <v/>
      </c>
      <c r="B18" s="79" t="str">
        <f>A18&amp;"_"&amp;COUNTIF($A$2:A18,A18)</f>
        <v>_14</v>
      </c>
      <c r="E18" s="94" t="e">
        <f>VLOOKUP(D18,Unités!$K$3:$AA$329,17,FALSE)</f>
        <v>#N/A</v>
      </c>
    </row>
    <row r="19" spans="1:5" x14ac:dyDescent="0.25">
      <c r="A19" s="79" t="str">
        <f t="shared" si="0"/>
        <v/>
      </c>
      <c r="B19" s="79" t="str">
        <f>A19&amp;"_"&amp;COUNTIF($A$2:A19,A19)</f>
        <v>_15</v>
      </c>
      <c r="E19" s="94" t="e">
        <f>VLOOKUP(D19,Unités!$K$3:$AA$329,17,FALSE)</f>
        <v>#N/A</v>
      </c>
    </row>
    <row r="20" spans="1:5" x14ac:dyDescent="0.25">
      <c r="A20" s="79" t="str">
        <f t="shared" si="0"/>
        <v/>
      </c>
      <c r="B20" s="79" t="str">
        <f>A20&amp;"_"&amp;COUNTIF($A$2:A20,A20)</f>
        <v>_16</v>
      </c>
      <c r="E20" s="94" t="e">
        <f>VLOOKUP(D20,Unités!$K$3:$AA$329,17,FALSE)</f>
        <v>#N/A</v>
      </c>
    </row>
    <row r="21" spans="1:5" x14ac:dyDescent="0.25">
      <c r="A21" s="79" t="str">
        <f t="shared" si="0"/>
        <v/>
      </c>
      <c r="B21" s="79" t="str">
        <f>A21&amp;"_"&amp;COUNTIF($A$2:A21,A21)</f>
        <v>_17</v>
      </c>
      <c r="E21" s="94" t="e">
        <f>VLOOKUP(D21,Unités!$K$3:$AA$329,17,FALSE)</f>
        <v>#N/A</v>
      </c>
    </row>
    <row r="22" spans="1:5" x14ac:dyDescent="0.25">
      <c r="A22" s="79" t="str">
        <f t="shared" si="0"/>
        <v/>
      </c>
      <c r="B22" s="79" t="str">
        <f>A22&amp;"_"&amp;COUNTIF($A$2:A22,A22)</f>
        <v>_18</v>
      </c>
      <c r="E22" s="94" t="e">
        <f>VLOOKUP(D22,Unités!$K$3:$AA$329,17,FALSE)</f>
        <v>#N/A</v>
      </c>
    </row>
    <row r="23" spans="1:5" x14ac:dyDescent="0.25">
      <c r="A23" s="79" t="str">
        <f t="shared" si="0"/>
        <v/>
      </c>
      <c r="B23" s="79" t="str">
        <f>A23&amp;"_"&amp;COUNTIF($A$2:A23,A23)</f>
        <v>_19</v>
      </c>
      <c r="E23" s="94" t="e">
        <f>VLOOKUP(D23,Unités!$K$3:$AA$329,17,FALSE)</f>
        <v>#N/A</v>
      </c>
    </row>
    <row r="24" spans="1:5" x14ac:dyDescent="0.25">
      <c r="A24" s="79" t="str">
        <f t="shared" si="0"/>
        <v/>
      </c>
      <c r="B24" s="79" t="str">
        <f>A24&amp;"_"&amp;COUNTIF($A$2:A24,A24)</f>
        <v>_20</v>
      </c>
      <c r="E24" s="94" t="e">
        <f>VLOOKUP(D24,Unités!$K$3:$AA$329,17,FALSE)</f>
        <v>#N/A</v>
      </c>
    </row>
    <row r="25" spans="1:5" x14ac:dyDescent="0.25">
      <c r="A25" s="79" t="str">
        <f t="shared" si="0"/>
        <v/>
      </c>
      <c r="B25" s="79" t="str">
        <f>A25&amp;"_"&amp;COUNTIF($A$2:A25,A25)</f>
        <v>_21</v>
      </c>
      <c r="E25" s="94" t="e">
        <f>VLOOKUP(D25,Unités!$K$3:$AA$329,17,FALSE)</f>
        <v>#N/A</v>
      </c>
    </row>
    <row r="26" spans="1:5" x14ac:dyDescent="0.25">
      <c r="A26" s="79" t="str">
        <f t="shared" si="0"/>
        <v/>
      </c>
      <c r="B26" s="79" t="str">
        <f>A26&amp;"_"&amp;COUNTIF($A$2:A26,A26)</f>
        <v>_22</v>
      </c>
      <c r="E26" s="94" t="e">
        <f>VLOOKUP(D26,Unités!$K$3:$AA$329,17,FALSE)</f>
        <v>#N/A</v>
      </c>
    </row>
    <row r="27" spans="1:5" x14ac:dyDescent="0.25">
      <c r="A27" s="79" t="str">
        <f t="shared" si="0"/>
        <v/>
      </c>
      <c r="B27" s="79" t="str">
        <f>A27&amp;"_"&amp;COUNTIF($A$2:A27,A27)</f>
        <v>_23</v>
      </c>
      <c r="E27" s="94" t="e">
        <f>VLOOKUP(D27,Unités!$K$3:$AA$329,17,FALSE)</f>
        <v>#N/A</v>
      </c>
    </row>
    <row r="28" spans="1:5" x14ac:dyDescent="0.25">
      <c r="A28" s="79" t="str">
        <f t="shared" si="0"/>
        <v/>
      </c>
      <c r="B28" s="79" t="str">
        <f>A28&amp;"_"&amp;COUNTIF($A$2:A28,A28)</f>
        <v>_24</v>
      </c>
      <c r="E28" s="94" t="e">
        <f>VLOOKUP(D28,Unités!$K$3:$AA$329,17,FALSE)</f>
        <v>#N/A</v>
      </c>
    </row>
    <row r="29" spans="1:5" x14ac:dyDescent="0.25">
      <c r="A29" s="79" t="str">
        <f t="shared" si="0"/>
        <v/>
      </c>
      <c r="B29" s="79" t="str">
        <f>A29&amp;"_"&amp;COUNTIF($A$2:A29,A29)</f>
        <v>_25</v>
      </c>
      <c r="E29" s="94" t="e">
        <f>VLOOKUP(D29,Unités!$K$3:$AA$329,17,FALSE)</f>
        <v>#N/A</v>
      </c>
    </row>
    <row r="30" spans="1:5" x14ac:dyDescent="0.25">
      <c r="A30" s="79" t="str">
        <f t="shared" si="0"/>
        <v/>
      </c>
      <c r="B30" s="79" t="str">
        <f>A30&amp;"_"&amp;COUNTIF($A$2:A30,A30)</f>
        <v>_26</v>
      </c>
      <c r="E30" s="94" t="e">
        <f>VLOOKUP(D30,Unités!$K$3:$AA$329,17,FALSE)</f>
        <v>#N/A</v>
      </c>
    </row>
    <row r="31" spans="1:5" x14ac:dyDescent="0.25">
      <c r="A31" s="79" t="str">
        <f t="shared" si="0"/>
        <v/>
      </c>
      <c r="B31" s="79" t="str">
        <f>A31&amp;"_"&amp;COUNTIF($A$2:A31,A31)</f>
        <v>_27</v>
      </c>
      <c r="E31" s="94" t="e">
        <f>VLOOKUP(D31,Unités!$K$3:$AA$329,17,FALSE)</f>
        <v>#N/A</v>
      </c>
    </row>
    <row r="32" spans="1:5" x14ac:dyDescent="0.25">
      <c r="A32" s="79" t="str">
        <f t="shared" si="0"/>
        <v/>
      </c>
      <c r="B32" s="79" t="str">
        <f>A32&amp;"_"&amp;COUNTIF($A$2:A32,A32)</f>
        <v>_28</v>
      </c>
      <c r="E32" s="94" t="e">
        <f>VLOOKUP(D32,Unités!$K$3:$AA$329,17,FALSE)</f>
        <v>#N/A</v>
      </c>
    </row>
    <row r="33" spans="1:5" x14ac:dyDescent="0.25">
      <c r="A33" s="79" t="str">
        <f t="shared" si="0"/>
        <v/>
      </c>
      <c r="B33" s="79" t="str">
        <f>A33&amp;"_"&amp;COUNTIF($A$2:A33,A33)</f>
        <v>_29</v>
      </c>
      <c r="E33" s="94" t="e">
        <f>VLOOKUP(D33,Unités!$K$3:$AA$329,17,FALSE)</f>
        <v>#N/A</v>
      </c>
    </row>
    <row r="34" spans="1:5" x14ac:dyDescent="0.25">
      <c r="A34" s="79" t="str">
        <f t="shared" si="0"/>
        <v/>
      </c>
      <c r="B34" s="79" t="str">
        <f>A34&amp;"_"&amp;COUNTIF($A$2:A34,A34)</f>
        <v>_30</v>
      </c>
      <c r="E34" s="94" t="e">
        <f>VLOOKUP(D34,Unités!$K$3:$AA$329,17,FALSE)</f>
        <v>#N/A</v>
      </c>
    </row>
    <row r="35" spans="1:5" x14ac:dyDescent="0.25">
      <c r="A35" s="79" t="str">
        <f t="shared" si="0"/>
        <v/>
      </c>
      <c r="B35" s="79" t="str">
        <f>A35&amp;"_"&amp;COUNTIF($A$2:A35,A35)</f>
        <v>_31</v>
      </c>
      <c r="E35" s="94" t="e">
        <f>VLOOKUP(D35,Unités!$K$3:$AA$329,17,FALSE)</f>
        <v>#N/A</v>
      </c>
    </row>
    <row r="36" spans="1:5" x14ac:dyDescent="0.25">
      <c r="A36" s="79" t="str">
        <f t="shared" si="0"/>
        <v/>
      </c>
      <c r="B36" s="79" t="str">
        <f>A36&amp;"_"&amp;COUNTIF($A$2:A36,A36)</f>
        <v>_32</v>
      </c>
      <c r="E36" s="94" t="e">
        <f>VLOOKUP(D36,Unités!$K$3:$AA$329,17,FALSE)</f>
        <v>#N/A</v>
      </c>
    </row>
    <row r="37" spans="1:5" x14ac:dyDescent="0.25">
      <c r="A37" s="79" t="str">
        <f t="shared" si="0"/>
        <v/>
      </c>
      <c r="B37" s="79" t="str">
        <f>A37&amp;"_"&amp;COUNTIF($A$2:A37,A37)</f>
        <v>_33</v>
      </c>
      <c r="E37" s="94" t="e">
        <f>VLOOKUP(D37,Unités!$K$3:$AA$329,17,FALSE)</f>
        <v>#N/A</v>
      </c>
    </row>
    <row r="38" spans="1:5" x14ac:dyDescent="0.25">
      <c r="A38" s="79" t="str">
        <f t="shared" si="0"/>
        <v/>
      </c>
      <c r="B38" s="79" t="str">
        <f>A38&amp;"_"&amp;COUNTIF($A$2:A38,A38)</f>
        <v>_34</v>
      </c>
      <c r="E38" s="94" t="e">
        <f>VLOOKUP(D38,Unités!$K$3:$AA$329,17,FALSE)</f>
        <v>#N/A</v>
      </c>
    </row>
    <row r="39" spans="1:5" x14ac:dyDescent="0.25">
      <c r="A39" s="79" t="str">
        <f t="shared" si="0"/>
        <v/>
      </c>
      <c r="B39" s="79" t="str">
        <f>A39&amp;"_"&amp;COUNTIF($A$2:A39,A39)</f>
        <v>_35</v>
      </c>
      <c r="E39" s="94" t="e">
        <f>VLOOKUP(D39,Unités!$K$3:$AA$329,17,FALSE)</f>
        <v>#N/A</v>
      </c>
    </row>
    <row r="40" spans="1:5" x14ac:dyDescent="0.25">
      <c r="A40" s="79" t="str">
        <f t="shared" si="0"/>
        <v/>
      </c>
      <c r="B40" s="79" t="str">
        <f>A40&amp;"_"&amp;COUNTIF($A$2:A40,A40)</f>
        <v>_36</v>
      </c>
      <c r="E40" s="94" t="e">
        <f>VLOOKUP(D40,Unités!$K$3:$AA$329,17,FALSE)</f>
        <v>#N/A</v>
      </c>
    </row>
    <row r="41" spans="1:5" x14ac:dyDescent="0.25">
      <c r="A41" s="79" t="str">
        <f t="shared" si="0"/>
        <v/>
      </c>
      <c r="B41" s="79" t="str">
        <f>A41&amp;"_"&amp;COUNTIF($A$2:A41,A41)</f>
        <v>_37</v>
      </c>
      <c r="E41" s="94" t="e">
        <f>VLOOKUP(D41,Unités!$K$3:$AA$329,17,FALSE)</f>
        <v>#N/A</v>
      </c>
    </row>
    <row r="42" spans="1:5" x14ac:dyDescent="0.25">
      <c r="A42" s="79" t="str">
        <f t="shared" si="0"/>
        <v/>
      </c>
      <c r="B42" s="79" t="str">
        <f>A42&amp;"_"&amp;COUNTIF($A$2:A42,A42)</f>
        <v>_38</v>
      </c>
      <c r="E42" s="94" t="e">
        <f>VLOOKUP(D42,Unités!$K$3:$AA$329,17,FALSE)</f>
        <v>#N/A</v>
      </c>
    </row>
    <row r="43" spans="1:5" x14ac:dyDescent="0.25">
      <c r="A43" s="79" t="str">
        <f t="shared" si="0"/>
        <v/>
      </c>
      <c r="B43" s="79" t="str">
        <f>A43&amp;"_"&amp;COUNTIF($A$2:A43,A43)</f>
        <v>_39</v>
      </c>
      <c r="E43" s="94" t="e">
        <f>VLOOKUP(D43,Unités!$K$3:$AA$329,17,FALSE)</f>
        <v>#N/A</v>
      </c>
    </row>
    <row r="44" spans="1:5" x14ac:dyDescent="0.25">
      <c r="A44" s="79" t="str">
        <f t="shared" si="0"/>
        <v/>
      </c>
      <c r="B44" s="79" t="str">
        <f>A44&amp;"_"&amp;COUNTIF($A$2:A44,A44)</f>
        <v>_40</v>
      </c>
      <c r="E44" s="94" t="e">
        <f>VLOOKUP(D44,Unités!$K$3:$AA$329,17,FALSE)</f>
        <v>#N/A</v>
      </c>
    </row>
    <row r="45" spans="1:5" x14ac:dyDescent="0.25">
      <c r="A45" s="79" t="str">
        <f t="shared" si="0"/>
        <v/>
      </c>
      <c r="B45" s="79" t="str">
        <f>A45&amp;"_"&amp;COUNTIF($A$2:A45,A45)</f>
        <v>_41</v>
      </c>
      <c r="E45" s="94" t="e">
        <f>VLOOKUP(D45,Unités!$K$3:$AA$329,17,FALSE)</f>
        <v>#N/A</v>
      </c>
    </row>
    <row r="46" spans="1:5" x14ac:dyDescent="0.25">
      <c r="A46" s="79" t="str">
        <f t="shared" si="0"/>
        <v/>
      </c>
      <c r="B46" s="79" t="str">
        <f>A46&amp;"_"&amp;COUNTIF($A$2:A46,A46)</f>
        <v>_42</v>
      </c>
      <c r="E46" s="94" t="e">
        <f>VLOOKUP(D46,Unités!$K$3:$AA$329,17,FALSE)</f>
        <v>#N/A</v>
      </c>
    </row>
    <row r="47" spans="1:5" x14ac:dyDescent="0.25">
      <c r="A47" s="79" t="str">
        <f t="shared" si="0"/>
        <v/>
      </c>
      <c r="B47" s="79" t="str">
        <f>A47&amp;"_"&amp;COUNTIF($A$2:A47,A47)</f>
        <v>_43</v>
      </c>
      <c r="E47" s="94" t="e">
        <f>VLOOKUP(D47,Unités!$K$3:$AA$329,17,FALSE)</f>
        <v>#N/A</v>
      </c>
    </row>
    <row r="48" spans="1:5" x14ac:dyDescent="0.25">
      <c r="A48" s="79" t="str">
        <f t="shared" si="0"/>
        <v/>
      </c>
      <c r="B48" s="79" t="str">
        <f>A48&amp;"_"&amp;COUNTIF($A$2:A48,A48)</f>
        <v>_44</v>
      </c>
      <c r="E48" s="94" t="e">
        <f>VLOOKUP(D48,Unités!$K$3:$AA$329,17,FALSE)</f>
        <v>#N/A</v>
      </c>
    </row>
    <row r="49" spans="1:5" x14ac:dyDescent="0.25">
      <c r="A49" s="79" t="str">
        <f t="shared" si="0"/>
        <v/>
      </c>
      <c r="B49" s="79" t="str">
        <f>A49&amp;"_"&amp;COUNTIF($A$2:A49,A49)</f>
        <v>_45</v>
      </c>
      <c r="E49" s="94" t="e">
        <f>VLOOKUP(D49,Unités!$K$3:$AA$329,17,FALSE)</f>
        <v>#N/A</v>
      </c>
    </row>
    <row r="50" spans="1:5" x14ac:dyDescent="0.25">
      <c r="A50" s="79" t="str">
        <f t="shared" si="0"/>
        <v/>
      </c>
      <c r="B50" s="79" t="str">
        <f>A50&amp;"_"&amp;COUNTIF($A$2:A50,A50)</f>
        <v>_46</v>
      </c>
      <c r="E50" s="94" t="e">
        <f>VLOOKUP(D50,Unités!$K$3:$AA$329,17,FALSE)</f>
        <v>#N/A</v>
      </c>
    </row>
    <row r="51" spans="1:5" x14ac:dyDescent="0.25">
      <c r="A51" s="79" t="str">
        <f t="shared" si="0"/>
        <v/>
      </c>
      <c r="B51" s="79" t="str">
        <f>A51&amp;"_"&amp;COUNTIF($A$2:A51,A51)</f>
        <v>_47</v>
      </c>
      <c r="E51" s="94" t="e">
        <f>VLOOKUP(D51,Unités!$K$3:$AA$329,17,FALSE)</f>
        <v>#N/A</v>
      </c>
    </row>
    <row r="52" spans="1:5" x14ac:dyDescent="0.25">
      <c r="A52" s="79" t="str">
        <f t="shared" si="0"/>
        <v/>
      </c>
      <c r="B52" s="79" t="str">
        <f>A52&amp;"_"&amp;COUNTIF($A$2:A52,A52)</f>
        <v>_48</v>
      </c>
      <c r="E52" s="94" t="e">
        <f>VLOOKUP(D52,Unités!$K$3:$AA$329,17,FALSE)</f>
        <v>#N/A</v>
      </c>
    </row>
    <row r="53" spans="1:5" x14ac:dyDescent="0.25">
      <c r="A53" s="79" t="str">
        <f t="shared" si="0"/>
        <v/>
      </c>
      <c r="B53" s="79" t="str">
        <f>A53&amp;"_"&amp;COUNTIF($A$2:A53,A53)</f>
        <v>_49</v>
      </c>
      <c r="E53" s="94" t="e">
        <f>VLOOKUP(D53,Unités!$K$3:$AA$329,17,FALSE)</f>
        <v>#N/A</v>
      </c>
    </row>
    <row r="54" spans="1:5" x14ac:dyDescent="0.25">
      <c r="A54" s="79" t="str">
        <f t="shared" si="0"/>
        <v/>
      </c>
      <c r="B54" s="79" t="str">
        <f>A54&amp;"_"&amp;COUNTIF($A$2:A54,A54)</f>
        <v>_50</v>
      </c>
      <c r="E54" s="94" t="e">
        <f>VLOOKUP(D54,Unités!$K$3:$AA$329,17,FALSE)</f>
        <v>#N/A</v>
      </c>
    </row>
    <row r="55" spans="1:5" x14ac:dyDescent="0.25">
      <c r="A55" s="79" t="str">
        <f t="shared" si="0"/>
        <v/>
      </c>
      <c r="B55" s="79" t="str">
        <f>A55&amp;"_"&amp;COUNTIF($A$2:A55,A55)</f>
        <v>_51</v>
      </c>
      <c r="E55" s="94" t="e">
        <f>VLOOKUP(D55,Unités!$K$3:$AA$329,17,FALSE)</f>
        <v>#N/A</v>
      </c>
    </row>
    <row r="56" spans="1:5" x14ac:dyDescent="0.25">
      <c r="A56" s="79" t="str">
        <f t="shared" si="0"/>
        <v/>
      </c>
      <c r="B56" s="79" t="str">
        <f>A56&amp;"_"&amp;COUNTIF($A$2:A56,A56)</f>
        <v>_52</v>
      </c>
      <c r="E56" s="94" t="e">
        <f>VLOOKUP(D56,Unités!$K$3:$AA$329,17,FALSE)</f>
        <v>#N/A</v>
      </c>
    </row>
    <row r="57" spans="1:5" x14ac:dyDescent="0.25">
      <c r="A57" s="79" t="str">
        <f t="shared" si="0"/>
        <v/>
      </c>
      <c r="B57" s="79" t="str">
        <f>A57&amp;"_"&amp;COUNTIF($A$2:A57,A57)</f>
        <v>_53</v>
      </c>
      <c r="E57" s="94" t="e">
        <f>VLOOKUP(D57,Unités!$K$3:$AA$329,17,FALSE)</f>
        <v>#N/A</v>
      </c>
    </row>
    <row r="58" spans="1:5" x14ac:dyDescent="0.25">
      <c r="A58" s="79" t="str">
        <f t="shared" si="0"/>
        <v/>
      </c>
      <c r="B58" s="79" t="str">
        <f>A58&amp;"_"&amp;COUNTIF($A$2:A58,A58)</f>
        <v>_54</v>
      </c>
      <c r="E58" s="94" t="e">
        <f>VLOOKUP(D58,Unités!$K$3:$AA$329,17,FALSE)</f>
        <v>#N/A</v>
      </c>
    </row>
    <row r="59" spans="1:5" x14ac:dyDescent="0.25">
      <c r="A59" s="79" t="str">
        <f t="shared" si="0"/>
        <v/>
      </c>
      <c r="B59" s="79" t="str">
        <f>A59&amp;"_"&amp;COUNTIF($A$2:A59,A59)</f>
        <v>_55</v>
      </c>
      <c r="E59" s="94" t="e">
        <f>VLOOKUP(D59,Unités!$K$3:$AA$329,17,FALSE)</f>
        <v>#N/A</v>
      </c>
    </row>
    <row r="60" spans="1:5" x14ac:dyDescent="0.25">
      <c r="A60" s="79" t="str">
        <f t="shared" si="0"/>
        <v/>
      </c>
      <c r="B60" s="79" t="str">
        <f>A60&amp;"_"&amp;COUNTIF($A$2:A60,A60)</f>
        <v>_56</v>
      </c>
      <c r="E60" s="94" t="e">
        <f>VLOOKUP(D60,Unités!$K$3:$AA$329,17,FALSE)</f>
        <v>#N/A</v>
      </c>
    </row>
    <row r="61" spans="1:5" x14ac:dyDescent="0.25">
      <c r="A61" s="79" t="str">
        <f t="shared" si="0"/>
        <v/>
      </c>
      <c r="B61" s="79" t="str">
        <f>A61&amp;"_"&amp;COUNTIF($A$2:A61,A61)</f>
        <v>_57</v>
      </c>
      <c r="E61" s="94" t="e">
        <f>VLOOKUP(D61,Unités!$K$3:$AA$329,17,FALSE)</f>
        <v>#N/A</v>
      </c>
    </row>
    <row r="62" spans="1:5" x14ac:dyDescent="0.25">
      <c r="A62" s="79" t="str">
        <f t="shared" si="0"/>
        <v/>
      </c>
      <c r="B62" s="79" t="str">
        <f>A62&amp;"_"&amp;COUNTIF($A$2:A62,A62)</f>
        <v>_58</v>
      </c>
      <c r="E62" s="94" t="e">
        <f>VLOOKUP(D62,Unités!$K$3:$AA$329,17,FALSE)</f>
        <v>#N/A</v>
      </c>
    </row>
    <row r="63" spans="1:5" x14ac:dyDescent="0.25">
      <c r="A63" s="79" t="str">
        <f t="shared" si="0"/>
        <v/>
      </c>
      <c r="B63" s="79" t="str">
        <f>A63&amp;"_"&amp;COUNTIF($A$2:A63,A63)</f>
        <v>_59</v>
      </c>
      <c r="E63" s="94" t="e">
        <f>VLOOKUP(D63,Unités!$K$3:$AA$329,17,FALSE)</f>
        <v>#N/A</v>
      </c>
    </row>
    <row r="64" spans="1:5" x14ac:dyDescent="0.25">
      <c r="A64" s="79" t="str">
        <f t="shared" si="0"/>
        <v/>
      </c>
      <c r="B64" s="79" t="str">
        <f>A64&amp;"_"&amp;COUNTIF($A$2:A64,A64)</f>
        <v>_60</v>
      </c>
      <c r="E64" s="94" t="e">
        <f>VLOOKUP(D64,Unités!$K$3:$AA$329,17,FALSE)</f>
        <v>#N/A</v>
      </c>
    </row>
    <row r="65" spans="1:5" x14ac:dyDescent="0.25">
      <c r="A65" s="79" t="str">
        <f t="shared" si="0"/>
        <v/>
      </c>
      <c r="B65" s="79" t="str">
        <f>A65&amp;"_"&amp;COUNTIF($A$2:A65,A65)</f>
        <v>_61</v>
      </c>
      <c r="E65" s="94" t="e">
        <f>VLOOKUP(D65,Unités!$K$3:$AA$329,17,FALSE)</f>
        <v>#N/A</v>
      </c>
    </row>
    <row r="66" spans="1:5" x14ac:dyDescent="0.25">
      <c r="A66" s="79" t="str">
        <f t="shared" si="0"/>
        <v/>
      </c>
      <c r="B66" s="79" t="str">
        <f>A66&amp;"_"&amp;COUNTIF($A$2:A66,A66)</f>
        <v>_62</v>
      </c>
      <c r="E66" s="94" t="e">
        <f>VLOOKUP(D66,Unités!$K$3:$AA$329,17,FALSE)</f>
        <v>#N/A</v>
      </c>
    </row>
    <row r="67" spans="1:5" x14ac:dyDescent="0.25">
      <c r="A67" s="79" t="str">
        <f t="shared" ref="A67:A130" si="1">C67&amp;F67</f>
        <v/>
      </c>
      <c r="B67" s="79" t="str">
        <f>A67&amp;"_"&amp;COUNTIF($A$2:A67,A67)</f>
        <v>_63</v>
      </c>
      <c r="E67" s="94" t="e">
        <f>VLOOKUP(D67,Unités!$K$3:$AA$329,17,FALSE)</f>
        <v>#N/A</v>
      </c>
    </row>
    <row r="68" spans="1:5" x14ac:dyDescent="0.25">
      <c r="A68" s="79" t="str">
        <f t="shared" si="1"/>
        <v/>
      </c>
      <c r="B68" s="79" t="str">
        <f>A68&amp;"_"&amp;COUNTIF($A$2:A68,A68)</f>
        <v>_64</v>
      </c>
      <c r="E68" s="94" t="e">
        <f>VLOOKUP(D68,Unités!$K$3:$AA$329,17,FALSE)</f>
        <v>#N/A</v>
      </c>
    </row>
    <row r="69" spans="1:5" x14ac:dyDescent="0.25">
      <c r="A69" s="79" t="str">
        <f t="shared" si="1"/>
        <v/>
      </c>
      <c r="B69" s="79" t="str">
        <f>A69&amp;"_"&amp;COUNTIF($A$2:A69,A69)</f>
        <v>_65</v>
      </c>
      <c r="E69" s="94" t="e">
        <f>VLOOKUP(D69,Unités!$K$3:$AA$329,17,FALSE)</f>
        <v>#N/A</v>
      </c>
    </row>
    <row r="70" spans="1:5" x14ac:dyDescent="0.25">
      <c r="A70" s="79" t="str">
        <f t="shared" si="1"/>
        <v/>
      </c>
      <c r="B70" s="79" t="str">
        <f>A70&amp;"_"&amp;COUNTIF($A$2:A70,A70)</f>
        <v>_66</v>
      </c>
      <c r="E70" s="94" t="e">
        <f>VLOOKUP(D70,Unités!$K$3:$AA$329,17,FALSE)</f>
        <v>#N/A</v>
      </c>
    </row>
    <row r="71" spans="1:5" x14ac:dyDescent="0.25">
      <c r="A71" s="79" t="str">
        <f t="shared" si="1"/>
        <v/>
      </c>
      <c r="B71" s="79" t="str">
        <f>A71&amp;"_"&amp;COUNTIF($A$2:A71,A71)</f>
        <v>_67</v>
      </c>
      <c r="E71" s="94" t="e">
        <f>VLOOKUP(D71,Unités!$K$3:$AA$329,17,FALSE)</f>
        <v>#N/A</v>
      </c>
    </row>
    <row r="72" spans="1:5" x14ac:dyDescent="0.25">
      <c r="A72" s="79" t="str">
        <f t="shared" si="1"/>
        <v/>
      </c>
      <c r="B72" s="79" t="str">
        <f>A72&amp;"_"&amp;COUNTIF($A$2:A72,A72)</f>
        <v>_68</v>
      </c>
      <c r="E72" s="94" t="e">
        <f>VLOOKUP(D72,Unités!$K$3:$AA$329,17,FALSE)</f>
        <v>#N/A</v>
      </c>
    </row>
    <row r="73" spans="1:5" x14ac:dyDescent="0.25">
      <c r="A73" s="79" t="str">
        <f t="shared" si="1"/>
        <v/>
      </c>
      <c r="B73" s="79" t="str">
        <f>A73&amp;"_"&amp;COUNTIF($A$2:A73,A73)</f>
        <v>_69</v>
      </c>
      <c r="E73" s="94" t="e">
        <f>VLOOKUP(D73,Unités!$K$3:$AA$329,17,FALSE)</f>
        <v>#N/A</v>
      </c>
    </row>
    <row r="74" spans="1:5" x14ac:dyDescent="0.25">
      <c r="A74" s="79" t="str">
        <f t="shared" si="1"/>
        <v/>
      </c>
      <c r="B74" s="79" t="str">
        <f>A74&amp;"_"&amp;COUNTIF($A$2:A74,A74)</f>
        <v>_70</v>
      </c>
      <c r="E74" s="94" t="e">
        <f>VLOOKUP(D74,Unités!$K$3:$AA$329,17,FALSE)</f>
        <v>#N/A</v>
      </c>
    </row>
    <row r="75" spans="1:5" x14ac:dyDescent="0.25">
      <c r="A75" s="79" t="str">
        <f t="shared" si="1"/>
        <v/>
      </c>
      <c r="B75" s="79" t="str">
        <f>A75&amp;"_"&amp;COUNTIF($A$2:A75,A75)</f>
        <v>_71</v>
      </c>
      <c r="E75" s="94" t="e">
        <f>VLOOKUP(D75,Unités!$K$3:$AA$329,17,FALSE)</f>
        <v>#N/A</v>
      </c>
    </row>
    <row r="76" spans="1:5" x14ac:dyDescent="0.25">
      <c r="A76" s="79" t="str">
        <f t="shared" si="1"/>
        <v/>
      </c>
      <c r="B76" s="79" t="str">
        <f>A76&amp;"_"&amp;COUNTIF($A$2:A76,A76)</f>
        <v>_72</v>
      </c>
      <c r="E76" s="94" t="e">
        <f>VLOOKUP(D76,Unités!$K$3:$AA$329,17,FALSE)</f>
        <v>#N/A</v>
      </c>
    </row>
    <row r="77" spans="1:5" x14ac:dyDescent="0.25">
      <c r="A77" s="79" t="str">
        <f t="shared" si="1"/>
        <v/>
      </c>
      <c r="B77" s="79" t="str">
        <f>A77&amp;"_"&amp;COUNTIF($A$2:A77,A77)</f>
        <v>_73</v>
      </c>
      <c r="E77" s="94" t="e">
        <f>VLOOKUP(D77,Unités!$K$3:$AA$329,17,FALSE)</f>
        <v>#N/A</v>
      </c>
    </row>
    <row r="78" spans="1:5" x14ac:dyDescent="0.25">
      <c r="A78" s="79" t="str">
        <f t="shared" si="1"/>
        <v/>
      </c>
      <c r="B78" s="79" t="str">
        <f>A78&amp;"_"&amp;COUNTIF($A$2:A78,A78)</f>
        <v>_74</v>
      </c>
      <c r="E78" s="94" t="e">
        <f>VLOOKUP(D78,Unités!$K$3:$AA$329,17,FALSE)</f>
        <v>#N/A</v>
      </c>
    </row>
    <row r="79" spans="1:5" x14ac:dyDescent="0.25">
      <c r="A79" s="79" t="str">
        <f t="shared" si="1"/>
        <v/>
      </c>
      <c r="B79" s="79" t="str">
        <f>A79&amp;"_"&amp;COUNTIF($A$2:A79,A79)</f>
        <v>_75</v>
      </c>
      <c r="E79" s="94" t="e">
        <f>VLOOKUP(D79,Unités!$K$3:$AA$329,17,FALSE)</f>
        <v>#N/A</v>
      </c>
    </row>
    <row r="80" spans="1:5" x14ac:dyDescent="0.25">
      <c r="A80" s="79" t="str">
        <f t="shared" si="1"/>
        <v/>
      </c>
      <c r="B80" s="79" t="str">
        <f>A80&amp;"_"&amp;COUNTIF($A$2:A80,A80)</f>
        <v>_76</v>
      </c>
      <c r="E80" s="94" t="e">
        <f>VLOOKUP(D80,Unités!$K$3:$AA$329,17,FALSE)</f>
        <v>#N/A</v>
      </c>
    </row>
    <row r="81" spans="1:5" x14ac:dyDescent="0.25">
      <c r="A81" s="79" t="str">
        <f t="shared" si="1"/>
        <v/>
      </c>
      <c r="B81" s="79" t="str">
        <f>A81&amp;"_"&amp;COUNTIF($A$2:A81,A81)</f>
        <v>_77</v>
      </c>
      <c r="E81" s="94" t="e">
        <f>VLOOKUP(D81,Unités!$K$3:$AA$329,17,FALSE)</f>
        <v>#N/A</v>
      </c>
    </row>
    <row r="82" spans="1:5" x14ac:dyDescent="0.25">
      <c r="A82" s="79" t="str">
        <f t="shared" si="1"/>
        <v/>
      </c>
      <c r="B82" s="79" t="str">
        <f>A82&amp;"_"&amp;COUNTIF($A$2:A82,A82)</f>
        <v>_78</v>
      </c>
      <c r="E82" s="94" t="e">
        <f>VLOOKUP(D82,Unités!$K$3:$AA$329,17,FALSE)</f>
        <v>#N/A</v>
      </c>
    </row>
    <row r="83" spans="1:5" x14ac:dyDescent="0.25">
      <c r="A83" s="79" t="str">
        <f t="shared" si="1"/>
        <v/>
      </c>
      <c r="B83" s="79" t="str">
        <f>A83&amp;"_"&amp;COUNTIF($A$2:A83,A83)</f>
        <v>_79</v>
      </c>
      <c r="E83" s="94" t="e">
        <f>VLOOKUP(D83,Unités!$K$3:$AA$329,17,FALSE)</f>
        <v>#N/A</v>
      </c>
    </row>
    <row r="84" spans="1:5" x14ac:dyDescent="0.25">
      <c r="A84" s="79" t="str">
        <f t="shared" si="1"/>
        <v/>
      </c>
      <c r="B84" s="79" t="str">
        <f>A84&amp;"_"&amp;COUNTIF($A$2:A84,A84)</f>
        <v>_80</v>
      </c>
      <c r="E84" s="94" t="e">
        <f>VLOOKUP(D84,Unités!$K$3:$AA$329,17,FALSE)</f>
        <v>#N/A</v>
      </c>
    </row>
    <row r="85" spans="1:5" x14ac:dyDescent="0.25">
      <c r="A85" s="79" t="str">
        <f t="shared" si="1"/>
        <v/>
      </c>
      <c r="B85" s="79" t="str">
        <f>A85&amp;"_"&amp;COUNTIF($A$2:A85,A85)</f>
        <v>_81</v>
      </c>
      <c r="E85" s="94" t="e">
        <f>VLOOKUP(D85,Unités!$K$3:$AA$329,17,FALSE)</f>
        <v>#N/A</v>
      </c>
    </row>
    <row r="86" spans="1:5" x14ac:dyDescent="0.25">
      <c r="A86" s="79" t="str">
        <f t="shared" si="1"/>
        <v/>
      </c>
      <c r="B86" s="79" t="str">
        <f>A86&amp;"_"&amp;COUNTIF($A$2:A86,A86)</f>
        <v>_82</v>
      </c>
      <c r="E86" s="94" t="e">
        <f>VLOOKUP(D86,Unités!$K$3:$AA$329,17,FALSE)</f>
        <v>#N/A</v>
      </c>
    </row>
    <row r="87" spans="1:5" x14ac:dyDescent="0.25">
      <c r="A87" s="79" t="str">
        <f t="shared" si="1"/>
        <v/>
      </c>
      <c r="B87" s="79" t="str">
        <f>A87&amp;"_"&amp;COUNTIF($A$2:A87,A87)</f>
        <v>_83</v>
      </c>
      <c r="E87" s="94" t="e">
        <f>VLOOKUP(D87,Unités!$K$3:$AA$329,17,FALSE)</f>
        <v>#N/A</v>
      </c>
    </row>
    <row r="88" spans="1:5" x14ac:dyDescent="0.25">
      <c r="A88" s="79" t="str">
        <f t="shared" si="1"/>
        <v/>
      </c>
      <c r="B88" s="79" t="str">
        <f>A88&amp;"_"&amp;COUNTIF($A$2:A88,A88)</f>
        <v>_84</v>
      </c>
      <c r="E88" s="94" t="e">
        <f>VLOOKUP(D88,Unités!$K$3:$AA$329,17,FALSE)</f>
        <v>#N/A</v>
      </c>
    </row>
    <row r="89" spans="1:5" x14ac:dyDescent="0.25">
      <c r="A89" s="79" t="str">
        <f t="shared" si="1"/>
        <v/>
      </c>
      <c r="B89" s="79" t="str">
        <f>A89&amp;"_"&amp;COUNTIF($A$2:A89,A89)</f>
        <v>_85</v>
      </c>
      <c r="E89" s="94" t="e">
        <f>VLOOKUP(D89,Unités!$K$3:$AA$329,17,FALSE)</f>
        <v>#N/A</v>
      </c>
    </row>
    <row r="90" spans="1:5" x14ac:dyDescent="0.25">
      <c r="A90" s="79" t="str">
        <f t="shared" si="1"/>
        <v/>
      </c>
      <c r="B90" s="79" t="str">
        <f>A90&amp;"_"&amp;COUNTIF($A$2:A90,A90)</f>
        <v>_86</v>
      </c>
      <c r="E90" s="94" t="e">
        <f>VLOOKUP(D90,Unités!$K$3:$AA$329,17,FALSE)</f>
        <v>#N/A</v>
      </c>
    </row>
    <row r="91" spans="1:5" x14ac:dyDescent="0.25">
      <c r="A91" s="79" t="str">
        <f t="shared" si="1"/>
        <v/>
      </c>
      <c r="B91" s="79" t="str">
        <f>A91&amp;"_"&amp;COUNTIF($A$2:A91,A91)</f>
        <v>_87</v>
      </c>
      <c r="E91" s="94" t="e">
        <f>VLOOKUP(D91,Unités!$K$3:$AA$329,17,FALSE)</f>
        <v>#N/A</v>
      </c>
    </row>
    <row r="92" spans="1:5" x14ac:dyDescent="0.25">
      <c r="A92" s="79" t="str">
        <f t="shared" si="1"/>
        <v/>
      </c>
      <c r="B92" s="79" t="str">
        <f>A92&amp;"_"&amp;COUNTIF($A$2:A92,A92)</f>
        <v>_88</v>
      </c>
      <c r="E92" s="94" t="e">
        <f>VLOOKUP(D92,Unités!$K$3:$AA$329,17,FALSE)</f>
        <v>#N/A</v>
      </c>
    </row>
    <row r="93" spans="1:5" x14ac:dyDescent="0.25">
      <c r="A93" s="79" t="str">
        <f t="shared" si="1"/>
        <v/>
      </c>
      <c r="B93" s="79" t="str">
        <f>A93&amp;"_"&amp;COUNTIF($A$2:A93,A93)</f>
        <v>_89</v>
      </c>
      <c r="E93" s="94" t="e">
        <f>VLOOKUP(D93,Unités!$K$3:$AA$329,17,FALSE)</f>
        <v>#N/A</v>
      </c>
    </row>
    <row r="94" spans="1:5" x14ac:dyDescent="0.25">
      <c r="A94" s="79" t="str">
        <f t="shared" si="1"/>
        <v/>
      </c>
      <c r="B94" s="79" t="str">
        <f>A94&amp;"_"&amp;COUNTIF($A$2:A94,A94)</f>
        <v>_90</v>
      </c>
      <c r="E94" s="94" t="e">
        <f>VLOOKUP(D94,Unités!$K$3:$AA$329,17,FALSE)</f>
        <v>#N/A</v>
      </c>
    </row>
    <row r="95" spans="1:5" x14ac:dyDescent="0.25">
      <c r="A95" s="79" t="str">
        <f t="shared" si="1"/>
        <v/>
      </c>
      <c r="B95" s="79" t="str">
        <f>A95&amp;"_"&amp;COUNTIF($A$2:A95,A95)</f>
        <v>_91</v>
      </c>
      <c r="E95" s="94" t="e">
        <f>VLOOKUP(D95,Unités!$K$3:$AA$329,17,FALSE)</f>
        <v>#N/A</v>
      </c>
    </row>
    <row r="96" spans="1:5" x14ac:dyDescent="0.25">
      <c r="A96" s="79" t="str">
        <f t="shared" si="1"/>
        <v/>
      </c>
      <c r="B96" s="79" t="str">
        <f>A96&amp;"_"&amp;COUNTIF($A$2:A96,A96)</f>
        <v>_92</v>
      </c>
      <c r="E96" s="94" t="e">
        <f>VLOOKUP(D96,Unités!$K$3:$AA$329,17,FALSE)</f>
        <v>#N/A</v>
      </c>
    </row>
    <row r="97" spans="1:5" x14ac:dyDescent="0.25">
      <c r="A97" s="79" t="str">
        <f t="shared" si="1"/>
        <v/>
      </c>
      <c r="B97" s="79" t="str">
        <f>A97&amp;"_"&amp;COUNTIF($A$2:A97,A97)</f>
        <v>_93</v>
      </c>
      <c r="E97" s="94" t="e">
        <f>VLOOKUP(D97,Unités!$K$3:$AA$329,17,FALSE)</f>
        <v>#N/A</v>
      </c>
    </row>
    <row r="98" spans="1:5" x14ac:dyDescent="0.25">
      <c r="A98" s="79" t="str">
        <f t="shared" si="1"/>
        <v/>
      </c>
      <c r="B98" s="79" t="str">
        <f>A98&amp;"_"&amp;COUNTIF($A$2:A98,A98)</f>
        <v>_94</v>
      </c>
      <c r="E98" s="94" t="e">
        <f>VLOOKUP(D98,Unités!$K$3:$AA$329,17,FALSE)</f>
        <v>#N/A</v>
      </c>
    </row>
    <row r="99" spans="1:5" x14ac:dyDescent="0.25">
      <c r="A99" s="79" t="str">
        <f t="shared" si="1"/>
        <v/>
      </c>
      <c r="B99" s="79" t="str">
        <f>A99&amp;"_"&amp;COUNTIF($A$2:A99,A99)</f>
        <v>_95</v>
      </c>
      <c r="E99" s="94" t="e">
        <f>VLOOKUP(D99,Unités!$K$3:$AA$329,17,FALSE)</f>
        <v>#N/A</v>
      </c>
    </row>
    <row r="100" spans="1:5" x14ac:dyDescent="0.25">
      <c r="A100" s="79" t="str">
        <f t="shared" si="1"/>
        <v/>
      </c>
      <c r="B100" s="79" t="str">
        <f>A100&amp;"_"&amp;COUNTIF($A$2:A100,A100)</f>
        <v>_96</v>
      </c>
      <c r="E100" s="94" t="e">
        <f>VLOOKUP(D100,Unités!$K$3:$AA$329,17,FALSE)</f>
        <v>#N/A</v>
      </c>
    </row>
    <row r="101" spans="1:5" x14ac:dyDescent="0.25">
      <c r="A101" s="79" t="str">
        <f t="shared" si="1"/>
        <v/>
      </c>
      <c r="B101" s="79" t="str">
        <f>A101&amp;"_"&amp;COUNTIF($A$2:A101,A101)</f>
        <v>_97</v>
      </c>
      <c r="E101" s="94" t="e">
        <f>VLOOKUP(D101,Unités!$K$3:$AA$329,17,FALSE)</f>
        <v>#N/A</v>
      </c>
    </row>
    <row r="102" spans="1:5" x14ac:dyDescent="0.25">
      <c r="A102" s="79" t="str">
        <f t="shared" si="1"/>
        <v/>
      </c>
      <c r="B102" s="79" t="str">
        <f>A102&amp;"_"&amp;COUNTIF($A$2:A102,A102)</f>
        <v>_98</v>
      </c>
      <c r="E102" s="94" t="e">
        <f>VLOOKUP(D102,Unités!$K$3:$AA$329,17,FALSE)</f>
        <v>#N/A</v>
      </c>
    </row>
    <row r="103" spans="1:5" x14ac:dyDescent="0.25">
      <c r="A103" s="79" t="str">
        <f t="shared" si="1"/>
        <v/>
      </c>
      <c r="B103" s="79" t="str">
        <f>A103&amp;"_"&amp;COUNTIF($A$2:A103,A103)</f>
        <v>_99</v>
      </c>
      <c r="E103" s="94" t="e">
        <f>VLOOKUP(D103,Unités!$K$3:$AA$329,17,FALSE)</f>
        <v>#N/A</v>
      </c>
    </row>
    <row r="104" spans="1:5" x14ac:dyDescent="0.25">
      <c r="A104" s="79" t="str">
        <f t="shared" si="1"/>
        <v/>
      </c>
      <c r="B104" s="79" t="str">
        <f>A104&amp;"_"&amp;COUNTIF($A$2:A104,A104)</f>
        <v>_100</v>
      </c>
      <c r="E104" s="94" t="e">
        <f>VLOOKUP(D104,Unités!$K$3:$AA$329,17,FALSE)</f>
        <v>#N/A</v>
      </c>
    </row>
    <row r="105" spans="1:5" x14ac:dyDescent="0.25">
      <c r="A105" s="79" t="str">
        <f t="shared" si="1"/>
        <v/>
      </c>
      <c r="B105" s="79" t="str">
        <f>A105&amp;"_"&amp;COUNTIF($A$2:A105,A105)</f>
        <v>_101</v>
      </c>
      <c r="E105" s="94" t="e">
        <f>VLOOKUP(D105,Unités!$K$3:$AA$329,17,FALSE)</f>
        <v>#N/A</v>
      </c>
    </row>
    <row r="106" spans="1:5" x14ac:dyDescent="0.25">
      <c r="A106" s="79" t="str">
        <f t="shared" si="1"/>
        <v/>
      </c>
      <c r="B106" s="79" t="str">
        <f>A106&amp;"_"&amp;COUNTIF($A$2:A106,A106)</f>
        <v>_102</v>
      </c>
      <c r="E106" s="94" t="e">
        <f>VLOOKUP(D106,Unités!$K$3:$AA$329,17,FALSE)</f>
        <v>#N/A</v>
      </c>
    </row>
    <row r="107" spans="1:5" x14ac:dyDescent="0.25">
      <c r="A107" s="79" t="str">
        <f t="shared" si="1"/>
        <v/>
      </c>
      <c r="B107" s="79" t="str">
        <f>A107&amp;"_"&amp;COUNTIF($A$2:A107,A107)</f>
        <v>_103</v>
      </c>
      <c r="E107" s="94" t="e">
        <f>VLOOKUP(D107,Unités!$K$3:$AA$329,17,FALSE)</f>
        <v>#N/A</v>
      </c>
    </row>
    <row r="108" spans="1:5" x14ac:dyDescent="0.25">
      <c r="A108" s="79" t="str">
        <f t="shared" si="1"/>
        <v/>
      </c>
      <c r="B108" s="79" t="str">
        <f>A108&amp;"_"&amp;COUNTIF($A$2:A108,A108)</f>
        <v>_104</v>
      </c>
      <c r="E108" s="94" t="e">
        <f>VLOOKUP(D108,Unités!$K$3:$AA$329,17,FALSE)</f>
        <v>#N/A</v>
      </c>
    </row>
    <row r="109" spans="1:5" x14ac:dyDescent="0.25">
      <c r="A109" s="79" t="str">
        <f t="shared" si="1"/>
        <v/>
      </c>
      <c r="B109" s="79" t="str">
        <f>A109&amp;"_"&amp;COUNTIF($A$2:A109,A109)</f>
        <v>_105</v>
      </c>
      <c r="E109" s="94" t="e">
        <f>VLOOKUP(D109,Unités!$K$3:$AA$329,17,FALSE)</f>
        <v>#N/A</v>
      </c>
    </row>
    <row r="110" spans="1:5" x14ac:dyDescent="0.25">
      <c r="A110" s="79" t="str">
        <f t="shared" si="1"/>
        <v/>
      </c>
      <c r="B110" s="79" t="str">
        <f>A110&amp;"_"&amp;COUNTIF($A$2:A110,A110)</f>
        <v>_106</v>
      </c>
      <c r="E110" s="94" t="e">
        <f>VLOOKUP(D110,Unités!$K$3:$AA$329,17,FALSE)</f>
        <v>#N/A</v>
      </c>
    </row>
    <row r="111" spans="1:5" x14ac:dyDescent="0.25">
      <c r="A111" s="79" t="str">
        <f t="shared" si="1"/>
        <v/>
      </c>
      <c r="B111" s="79" t="str">
        <f>A111&amp;"_"&amp;COUNTIF($A$2:A111,A111)</f>
        <v>_107</v>
      </c>
      <c r="E111" s="94" t="e">
        <f>VLOOKUP(D111,Unités!$K$3:$AA$329,17,FALSE)</f>
        <v>#N/A</v>
      </c>
    </row>
    <row r="112" spans="1:5" x14ac:dyDescent="0.25">
      <c r="A112" s="79" t="str">
        <f t="shared" si="1"/>
        <v/>
      </c>
      <c r="B112" s="79" t="str">
        <f>A112&amp;"_"&amp;COUNTIF($A$2:A112,A112)</f>
        <v>_108</v>
      </c>
      <c r="E112" s="94" t="e">
        <f>VLOOKUP(D112,Unités!$K$3:$AA$329,17,FALSE)</f>
        <v>#N/A</v>
      </c>
    </row>
    <row r="113" spans="1:5" x14ac:dyDescent="0.25">
      <c r="A113" s="79" t="str">
        <f t="shared" si="1"/>
        <v/>
      </c>
      <c r="B113" s="79" t="str">
        <f>A113&amp;"_"&amp;COUNTIF($A$2:A113,A113)</f>
        <v>_109</v>
      </c>
      <c r="E113" s="94" t="e">
        <f>VLOOKUP(D113,Unités!$K$3:$AA$329,17,FALSE)</f>
        <v>#N/A</v>
      </c>
    </row>
    <row r="114" spans="1:5" x14ac:dyDescent="0.25">
      <c r="A114" s="79" t="str">
        <f t="shared" si="1"/>
        <v/>
      </c>
      <c r="B114" s="79" t="str">
        <f>A114&amp;"_"&amp;COUNTIF($A$2:A114,A114)</f>
        <v>_110</v>
      </c>
      <c r="E114" s="94" t="e">
        <f>VLOOKUP(D114,Unités!$K$3:$AA$329,17,FALSE)</f>
        <v>#N/A</v>
      </c>
    </row>
    <row r="115" spans="1:5" x14ac:dyDescent="0.25">
      <c r="A115" s="79" t="str">
        <f t="shared" si="1"/>
        <v/>
      </c>
      <c r="B115" s="79" t="str">
        <f>A115&amp;"_"&amp;COUNTIF($A$2:A115,A115)</f>
        <v>_111</v>
      </c>
      <c r="E115" s="94" t="e">
        <f>VLOOKUP(D115,Unités!$K$3:$AA$329,17,FALSE)</f>
        <v>#N/A</v>
      </c>
    </row>
    <row r="116" spans="1:5" x14ac:dyDescent="0.25">
      <c r="A116" s="79" t="str">
        <f t="shared" si="1"/>
        <v/>
      </c>
      <c r="B116" s="79" t="str">
        <f>A116&amp;"_"&amp;COUNTIF($A$2:A116,A116)</f>
        <v>_112</v>
      </c>
      <c r="E116" s="94" t="e">
        <f>VLOOKUP(D116,Unités!$K$3:$AA$329,17,FALSE)</f>
        <v>#N/A</v>
      </c>
    </row>
    <row r="117" spans="1:5" x14ac:dyDescent="0.25">
      <c r="A117" s="79" t="str">
        <f t="shared" si="1"/>
        <v/>
      </c>
      <c r="B117" s="79" t="str">
        <f>A117&amp;"_"&amp;COUNTIF($A$2:A117,A117)</f>
        <v>_113</v>
      </c>
      <c r="E117" s="94" t="e">
        <f>VLOOKUP(D117,Unités!$K$3:$AA$329,17,FALSE)</f>
        <v>#N/A</v>
      </c>
    </row>
    <row r="118" spans="1:5" x14ac:dyDescent="0.25">
      <c r="A118" s="79" t="str">
        <f t="shared" si="1"/>
        <v/>
      </c>
      <c r="B118" s="79" t="str">
        <f>A118&amp;"_"&amp;COUNTIF($A$2:A118,A118)</f>
        <v>_114</v>
      </c>
      <c r="E118" s="94" t="e">
        <f>VLOOKUP(D118,Unités!$K$3:$AA$329,17,FALSE)</f>
        <v>#N/A</v>
      </c>
    </row>
    <row r="119" spans="1:5" x14ac:dyDescent="0.25">
      <c r="A119" s="79" t="str">
        <f t="shared" si="1"/>
        <v/>
      </c>
      <c r="B119" s="79" t="str">
        <f>A119&amp;"_"&amp;COUNTIF($A$2:A119,A119)</f>
        <v>_115</v>
      </c>
      <c r="E119" s="94" t="e">
        <f>VLOOKUP(D119,Unités!$K$3:$AA$329,17,FALSE)</f>
        <v>#N/A</v>
      </c>
    </row>
    <row r="120" spans="1:5" x14ac:dyDescent="0.25">
      <c r="A120" s="79" t="str">
        <f t="shared" si="1"/>
        <v/>
      </c>
      <c r="B120" s="79" t="str">
        <f>A120&amp;"_"&amp;COUNTIF($A$2:A120,A120)</f>
        <v>_116</v>
      </c>
      <c r="E120" s="94" t="e">
        <f>VLOOKUP(D120,Unités!$K$3:$AA$329,17,FALSE)</f>
        <v>#N/A</v>
      </c>
    </row>
    <row r="121" spans="1:5" x14ac:dyDescent="0.25">
      <c r="A121" s="79" t="str">
        <f t="shared" si="1"/>
        <v/>
      </c>
      <c r="B121" s="79" t="str">
        <f>A121&amp;"_"&amp;COUNTIF($A$2:A121,A121)</f>
        <v>_117</v>
      </c>
      <c r="E121" s="94" t="e">
        <f>VLOOKUP(D121,Unités!$K$3:$AA$329,17,FALSE)</f>
        <v>#N/A</v>
      </c>
    </row>
    <row r="122" spans="1:5" x14ac:dyDescent="0.25">
      <c r="A122" s="79" t="str">
        <f t="shared" si="1"/>
        <v/>
      </c>
      <c r="B122" s="79" t="str">
        <f>A122&amp;"_"&amp;COUNTIF($A$2:A122,A122)</f>
        <v>_118</v>
      </c>
      <c r="E122" s="94" t="e">
        <f>VLOOKUP(D122,Unités!$K$3:$AA$329,17,FALSE)</f>
        <v>#N/A</v>
      </c>
    </row>
    <row r="123" spans="1:5" x14ac:dyDescent="0.25">
      <c r="A123" s="79" t="str">
        <f t="shared" si="1"/>
        <v/>
      </c>
      <c r="B123" s="79" t="str">
        <f>A123&amp;"_"&amp;COUNTIF($A$2:A123,A123)</f>
        <v>_119</v>
      </c>
      <c r="E123" s="94" t="e">
        <f>VLOOKUP(D123,Unités!$K$3:$AA$329,17,FALSE)</f>
        <v>#N/A</v>
      </c>
    </row>
    <row r="124" spans="1:5" x14ac:dyDescent="0.25">
      <c r="A124" s="79" t="str">
        <f t="shared" si="1"/>
        <v/>
      </c>
      <c r="B124" s="79" t="str">
        <f>A124&amp;"_"&amp;COUNTIF($A$2:A124,A124)</f>
        <v>_120</v>
      </c>
      <c r="E124" s="94" t="e">
        <f>VLOOKUP(D124,Unités!$K$3:$AA$329,17,FALSE)</f>
        <v>#N/A</v>
      </c>
    </row>
    <row r="125" spans="1:5" x14ac:dyDescent="0.25">
      <c r="A125" s="79" t="str">
        <f t="shared" si="1"/>
        <v/>
      </c>
      <c r="B125" s="79" t="str">
        <f>A125&amp;"_"&amp;COUNTIF($A$2:A125,A125)</f>
        <v>_121</v>
      </c>
      <c r="E125" s="94" t="e">
        <f>VLOOKUP(D125,Unités!$K$3:$AA$329,17,FALSE)</f>
        <v>#N/A</v>
      </c>
    </row>
    <row r="126" spans="1:5" x14ac:dyDescent="0.25">
      <c r="A126" s="79" t="str">
        <f t="shared" si="1"/>
        <v/>
      </c>
      <c r="B126" s="79" t="str">
        <f>A126&amp;"_"&amp;COUNTIF($A$2:A126,A126)</f>
        <v>_122</v>
      </c>
      <c r="E126" s="94" t="e">
        <f>VLOOKUP(D126,Unités!$K$3:$AA$329,17,FALSE)</f>
        <v>#N/A</v>
      </c>
    </row>
    <row r="127" spans="1:5" x14ac:dyDescent="0.25">
      <c r="A127" s="79" t="str">
        <f t="shared" si="1"/>
        <v/>
      </c>
      <c r="B127" s="79" t="str">
        <f>A127&amp;"_"&amp;COUNTIF($A$2:A127,A127)</f>
        <v>_123</v>
      </c>
      <c r="E127" s="94" t="e">
        <f>VLOOKUP(D127,Unités!$K$3:$AA$329,17,FALSE)</f>
        <v>#N/A</v>
      </c>
    </row>
    <row r="128" spans="1:5" x14ac:dyDescent="0.25">
      <c r="A128" s="79" t="str">
        <f t="shared" si="1"/>
        <v/>
      </c>
      <c r="B128" s="79" t="str">
        <f>A128&amp;"_"&amp;COUNTIF($A$2:A128,A128)</f>
        <v>_124</v>
      </c>
      <c r="E128" s="94" t="e">
        <f>VLOOKUP(D128,Unités!$K$3:$AA$329,17,FALSE)</f>
        <v>#N/A</v>
      </c>
    </row>
    <row r="129" spans="1:5" x14ac:dyDescent="0.25">
      <c r="A129" s="79" t="str">
        <f t="shared" si="1"/>
        <v/>
      </c>
      <c r="B129" s="79" t="str">
        <f>A129&amp;"_"&amp;COUNTIF($A$2:A129,A129)</f>
        <v>_125</v>
      </c>
      <c r="E129" s="94" t="e">
        <f>VLOOKUP(D129,Unités!$K$3:$AA$329,17,FALSE)</f>
        <v>#N/A</v>
      </c>
    </row>
    <row r="130" spans="1:5" x14ac:dyDescent="0.25">
      <c r="A130" s="79" t="str">
        <f t="shared" si="1"/>
        <v/>
      </c>
      <c r="B130" s="79" t="str">
        <f>A130&amp;"_"&amp;COUNTIF($A$2:A130,A130)</f>
        <v>_126</v>
      </c>
      <c r="E130" s="94" t="e">
        <f>VLOOKUP(D130,Unités!$K$3:$AA$329,17,FALSE)</f>
        <v>#N/A</v>
      </c>
    </row>
    <row r="131" spans="1:5" x14ac:dyDescent="0.25">
      <c r="A131" s="79" t="str">
        <f t="shared" ref="A131:A194" si="2">C131&amp;F131</f>
        <v/>
      </c>
      <c r="B131" s="79" t="str">
        <f>A131&amp;"_"&amp;COUNTIF($A$2:A131,A131)</f>
        <v>_127</v>
      </c>
      <c r="E131" s="94" t="e">
        <f>VLOOKUP(D131,Unités!$K$3:$AA$329,17,FALSE)</f>
        <v>#N/A</v>
      </c>
    </row>
    <row r="132" spans="1:5" x14ac:dyDescent="0.25">
      <c r="A132" s="79" t="str">
        <f t="shared" si="2"/>
        <v/>
      </c>
      <c r="B132" s="79" t="str">
        <f>A132&amp;"_"&amp;COUNTIF($A$2:A132,A132)</f>
        <v>_128</v>
      </c>
      <c r="E132" s="94" t="e">
        <f>VLOOKUP(D132,Unités!$K$3:$AA$329,17,FALSE)</f>
        <v>#N/A</v>
      </c>
    </row>
    <row r="133" spans="1:5" x14ac:dyDescent="0.25">
      <c r="A133" s="79" t="str">
        <f t="shared" si="2"/>
        <v/>
      </c>
      <c r="B133" s="79" t="str">
        <f>A133&amp;"_"&amp;COUNTIF($A$2:A133,A133)</f>
        <v>_129</v>
      </c>
      <c r="E133" s="94" t="e">
        <f>VLOOKUP(D133,Unités!$K$3:$AA$329,17,FALSE)</f>
        <v>#N/A</v>
      </c>
    </row>
    <row r="134" spans="1:5" x14ac:dyDescent="0.25">
      <c r="A134" s="79" t="str">
        <f t="shared" si="2"/>
        <v/>
      </c>
      <c r="B134" s="79" t="str">
        <f>A134&amp;"_"&amp;COUNTIF($A$2:A134,A134)</f>
        <v>_130</v>
      </c>
      <c r="E134" s="94" t="e">
        <f>VLOOKUP(D134,Unités!$K$3:$AA$329,17,FALSE)</f>
        <v>#N/A</v>
      </c>
    </row>
    <row r="135" spans="1:5" x14ac:dyDescent="0.25">
      <c r="A135" s="79" t="str">
        <f t="shared" si="2"/>
        <v/>
      </c>
      <c r="B135" s="79" t="str">
        <f>A135&amp;"_"&amp;COUNTIF($A$2:A135,A135)</f>
        <v>_131</v>
      </c>
      <c r="E135" s="94" t="e">
        <f>VLOOKUP(D135,Unités!$K$3:$AA$329,17,FALSE)</f>
        <v>#N/A</v>
      </c>
    </row>
    <row r="136" spans="1:5" x14ac:dyDescent="0.25">
      <c r="A136" s="79" t="str">
        <f t="shared" si="2"/>
        <v/>
      </c>
      <c r="B136" s="79" t="str">
        <f>A136&amp;"_"&amp;COUNTIF($A$2:A136,A136)</f>
        <v>_132</v>
      </c>
      <c r="E136" s="94" t="e">
        <f>VLOOKUP(D136,Unités!$K$3:$AA$329,17,FALSE)</f>
        <v>#N/A</v>
      </c>
    </row>
    <row r="137" spans="1:5" x14ac:dyDescent="0.25">
      <c r="A137" s="79" t="str">
        <f t="shared" si="2"/>
        <v/>
      </c>
      <c r="B137" s="79" t="str">
        <f>A137&amp;"_"&amp;COUNTIF($A$2:A137,A137)</f>
        <v>_133</v>
      </c>
      <c r="E137" s="94" t="e">
        <f>VLOOKUP(D137,Unités!$K$3:$AA$329,17,FALSE)</f>
        <v>#N/A</v>
      </c>
    </row>
    <row r="138" spans="1:5" x14ac:dyDescent="0.25">
      <c r="A138" s="79" t="str">
        <f t="shared" si="2"/>
        <v/>
      </c>
      <c r="B138" s="79" t="str">
        <f>A138&amp;"_"&amp;COUNTIF($A$2:A138,A138)</f>
        <v>_134</v>
      </c>
      <c r="E138" s="94" t="e">
        <f>VLOOKUP(D138,Unités!$K$3:$AA$329,17,FALSE)</f>
        <v>#N/A</v>
      </c>
    </row>
    <row r="139" spans="1:5" x14ac:dyDescent="0.25">
      <c r="A139" s="79" t="str">
        <f t="shared" si="2"/>
        <v/>
      </c>
      <c r="B139" s="79" t="str">
        <f>A139&amp;"_"&amp;COUNTIF($A$2:A139,A139)</f>
        <v>_135</v>
      </c>
      <c r="E139" s="94" t="e">
        <f>VLOOKUP(D139,Unités!$K$3:$AA$329,17,FALSE)</f>
        <v>#N/A</v>
      </c>
    </row>
    <row r="140" spans="1:5" x14ac:dyDescent="0.25">
      <c r="A140" s="79" t="str">
        <f t="shared" si="2"/>
        <v/>
      </c>
      <c r="B140" s="79" t="str">
        <f>A140&amp;"_"&amp;COUNTIF($A$2:A140,A140)</f>
        <v>_136</v>
      </c>
      <c r="E140" s="94" t="e">
        <f>VLOOKUP(D140,Unités!$K$3:$AA$329,17,FALSE)</f>
        <v>#N/A</v>
      </c>
    </row>
    <row r="141" spans="1:5" x14ac:dyDescent="0.25">
      <c r="A141" s="79" t="str">
        <f t="shared" si="2"/>
        <v/>
      </c>
      <c r="B141" s="79" t="str">
        <f>A141&amp;"_"&amp;COUNTIF($A$2:A141,A141)</f>
        <v>_137</v>
      </c>
      <c r="E141" s="94" t="e">
        <f>VLOOKUP(D141,Unités!$K$3:$AA$329,17,FALSE)</f>
        <v>#N/A</v>
      </c>
    </row>
    <row r="142" spans="1:5" x14ac:dyDescent="0.25">
      <c r="A142" s="79" t="str">
        <f t="shared" si="2"/>
        <v/>
      </c>
      <c r="B142" s="79" t="str">
        <f>A142&amp;"_"&amp;COUNTIF($A$2:A142,A142)</f>
        <v>_138</v>
      </c>
      <c r="E142" s="94" t="e">
        <f>VLOOKUP(D142,Unités!$K$3:$AA$329,17,FALSE)</f>
        <v>#N/A</v>
      </c>
    </row>
    <row r="143" spans="1:5" x14ac:dyDescent="0.25">
      <c r="A143" s="79" t="str">
        <f t="shared" si="2"/>
        <v/>
      </c>
      <c r="B143" s="79" t="str">
        <f>A143&amp;"_"&amp;COUNTIF($A$2:A143,A143)</f>
        <v>_139</v>
      </c>
      <c r="E143" s="94" t="e">
        <f>VLOOKUP(D143,Unités!$K$3:$AA$329,17,FALSE)</f>
        <v>#N/A</v>
      </c>
    </row>
    <row r="144" spans="1:5" x14ac:dyDescent="0.25">
      <c r="A144" s="79" t="str">
        <f t="shared" si="2"/>
        <v/>
      </c>
      <c r="B144" s="79" t="str">
        <f>A144&amp;"_"&amp;COUNTIF($A$2:A144,A144)</f>
        <v>_140</v>
      </c>
      <c r="E144" s="94" t="e">
        <f>VLOOKUP(D144,Unités!$K$3:$AA$329,17,FALSE)</f>
        <v>#N/A</v>
      </c>
    </row>
    <row r="145" spans="1:5" x14ac:dyDescent="0.25">
      <c r="A145" s="79" t="str">
        <f t="shared" si="2"/>
        <v/>
      </c>
      <c r="B145" s="79" t="str">
        <f>A145&amp;"_"&amp;COUNTIF($A$2:A145,A145)</f>
        <v>_141</v>
      </c>
      <c r="E145" s="94" t="e">
        <f>VLOOKUP(D145,Unités!$K$3:$AA$329,17,FALSE)</f>
        <v>#N/A</v>
      </c>
    </row>
    <row r="146" spans="1:5" x14ac:dyDescent="0.25">
      <c r="A146" s="79" t="str">
        <f t="shared" si="2"/>
        <v/>
      </c>
      <c r="B146" s="79" t="str">
        <f>A146&amp;"_"&amp;COUNTIF($A$2:A146,A146)</f>
        <v>_142</v>
      </c>
      <c r="E146" s="94" t="e">
        <f>VLOOKUP(D146,Unités!$K$3:$AA$329,17,FALSE)</f>
        <v>#N/A</v>
      </c>
    </row>
    <row r="147" spans="1:5" x14ac:dyDescent="0.25">
      <c r="A147" s="79" t="str">
        <f t="shared" si="2"/>
        <v/>
      </c>
      <c r="B147" s="79" t="str">
        <f>A147&amp;"_"&amp;COUNTIF($A$2:A147,A147)</f>
        <v>_143</v>
      </c>
      <c r="E147" s="94" t="e">
        <f>VLOOKUP(D147,Unités!$K$3:$AA$329,17,FALSE)</f>
        <v>#N/A</v>
      </c>
    </row>
    <row r="148" spans="1:5" x14ac:dyDescent="0.25">
      <c r="A148" s="79" t="str">
        <f t="shared" si="2"/>
        <v/>
      </c>
      <c r="B148" s="79" t="str">
        <f>A148&amp;"_"&amp;COUNTIF($A$2:A148,A148)</f>
        <v>_144</v>
      </c>
      <c r="E148" s="94" t="e">
        <f>VLOOKUP(D148,Unités!$K$3:$AA$329,17,FALSE)</f>
        <v>#N/A</v>
      </c>
    </row>
    <row r="149" spans="1:5" x14ac:dyDescent="0.25">
      <c r="A149" s="79" t="str">
        <f t="shared" si="2"/>
        <v/>
      </c>
      <c r="B149" s="79" t="str">
        <f>A149&amp;"_"&amp;COUNTIF($A$2:A149,A149)</f>
        <v>_145</v>
      </c>
      <c r="E149" s="94" t="e">
        <f>VLOOKUP(D149,Unités!$K$3:$AA$329,17,FALSE)</f>
        <v>#N/A</v>
      </c>
    </row>
    <row r="150" spans="1:5" x14ac:dyDescent="0.25">
      <c r="A150" s="79" t="str">
        <f t="shared" si="2"/>
        <v/>
      </c>
      <c r="B150" s="79" t="str">
        <f>A150&amp;"_"&amp;COUNTIF($A$2:A150,A150)</f>
        <v>_146</v>
      </c>
      <c r="E150" s="94" t="e">
        <f>VLOOKUP(D150,Unités!$K$3:$AA$329,17,FALSE)</f>
        <v>#N/A</v>
      </c>
    </row>
    <row r="151" spans="1:5" x14ac:dyDescent="0.25">
      <c r="A151" s="79" t="str">
        <f t="shared" si="2"/>
        <v/>
      </c>
      <c r="B151" s="79" t="str">
        <f>A151&amp;"_"&amp;COUNTIF($A$2:A151,A151)</f>
        <v>_147</v>
      </c>
      <c r="E151" s="94" t="e">
        <f>VLOOKUP(D151,Unités!$K$3:$AA$329,17,FALSE)</f>
        <v>#N/A</v>
      </c>
    </row>
    <row r="152" spans="1:5" x14ac:dyDescent="0.25">
      <c r="A152" s="79" t="str">
        <f t="shared" si="2"/>
        <v/>
      </c>
      <c r="B152" s="79" t="str">
        <f>A152&amp;"_"&amp;COUNTIF($A$2:A152,A152)</f>
        <v>_148</v>
      </c>
      <c r="E152" s="94" t="e">
        <f>VLOOKUP(D152,Unités!$K$3:$AA$329,17,FALSE)</f>
        <v>#N/A</v>
      </c>
    </row>
    <row r="153" spans="1:5" x14ac:dyDescent="0.25">
      <c r="A153" s="79" t="str">
        <f t="shared" si="2"/>
        <v/>
      </c>
      <c r="B153" s="79" t="str">
        <f>A153&amp;"_"&amp;COUNTIF($A$2:A153,A153)</f>
        <v>_149</v>
      </c>
      <c r="E153" s="94" t="e">
        <f>VLOOKUP(D153,Unités!$K$3:$AA$329,17,FALSE)</f>
        <v>#N/A</v>
      </c>
    </row>
    <row r="154" spans="1:5" x14ac:dyDescent="0.25">
      <c r="A154" s="79" t="str">
        <f t="shared" si="2"/>
        <v/>
      </c>
      <c r="B154" s="79" t="str">
        <f>A154&amp;"_"&amp;COUNTIF($A$2:A154,A154)</f>
        <v>_150</v>
      </c>
      <c r="E154" s="94" t="e">
        <f>VLOOKUP(D154,Unités!$K$3:$AA$329,17,FALSE)</f>
        <v>#N/A</v>
      </c>
    </row>
    <row r="155" spans="1:5" x14ac:dyDescent="0.25">
      <c r="A155" s="79" t="str">
        <f t="shared" si="2"/>
        <v/>
      </c>
      <c r="B155" s="79" t="str">
        <f>A155&amp;"_"&amp;COUNTIF($A$2:A155,A155)</f>
        <v>_151</v>
      </c>
      <c r="E155" s="94" t="e">
        <f>VLOOKUP(D155,Unités!$K$3:$AA$329,17,FALSE)</f>
        <v>#N/A</v>
      </c>
    </row>
    <row r="156" spans="1:5" x14ac:dyDescent="0.25">
      <c r="A156" s="79" t="str">
        <f t="shared" si="2"/>
        <v/>
      </c>
      <c r="B156" s="79" t="str">
        <f>A156&amp;"_"&amp;COUNTIF($A$2:A156,A156)</f>
        <v>_152</v>
      </c>
      <c r="E156" s="94" t="e">
        <f>VLOOKUP(D156,Unités!$K$3:$AA$329,17,FALSE)</f>
        <v>#N/A</v>
      </c>
    </row>
    <row r="157" spans="1:5" x14ac:dyDescent="0.25">
      <c r="A157" s="79" t="str">
        <f t="shared" si="2"/>
        <v/>
      </c>
      <c r="B157" s="79" t="str">
        <f>A157&amp;"_"&amp;COUNTIF($A$2:A157,A157)</f>
        <v>_153</v>
      </c>
      <c r="E157" s="94" t="e">
        <f>VLOOKUP(D157,Unités!$K$3:$AA$329,17,FALSE)</f>
        <v>#N/A</v>
      </c>
    </row>
    <row r="158" spans="1:5" x14ac:dyDescent="0.25">
      <c r="A158" s="79" t="str">
        <f t="shared" si="2"/>
        <v/>
      </c>
      <c r="B158" s="79" t="str">
        <f>A158&amp;"_"&amp;COUNTIF($A$2:A158,A158)</f>
        <v>_154</v>
      </c>
      <c r="E158" s="94" t="e">
        <f>VLOOKUP(D158,Unités!$K$3:$AA$329,17,FALSE)</f>
        <v>#N/A</v>
      </c>
    </row>
    <row r="159" spans="1:5" x14ac:dyDescent="0.25">
      <c r="A159" s="79" t="str">
        <f t="shared" si="2"/>
        <v/>
      </c>
      <c r="B159" s="79" t="str">
        <f>A159&amp;"_"&amp;COUNTIF($A$2:A159,A159)</f>
        <v>_155</v>
      </c>
      <c r="E159" s="94" t="e">
        <f>VLOOKUP(D159,Unités!$K$3:$AA$329,17,FALSE)</f>
        <v>#N/A</v>
      </c>
    </row>
    <row r="160" spans="1:5" x14ac:dyDescent="0.25">
      <c r="A160" s="79" t="str">
        <f t="shared" si="2"/>
        <v/>
      </c>
      <c r="B160" s="79" t="str">
        <f>A160&amp;"_"&amp;COUNTIF($A$2:A160,A160)</f>
        <v>_156</v>
      </c>
      <c r="E160" s="94" t="e">
        <f>VLOOKUP(D160,Unités!$K$3:$AA$329,17,FALSE)</f>
        <v>#N/A</v>
      </c>
    </row>
    <row r="161" spans="1:5" x14ac:dyDescent="0.25">
      <c r="A161" s="79" t="str">
        <f t="shared" si="2"/>
        <v/>
      </c>
      <c r="B161" s="79" t="str">
        <f>A161&amp;"_"&amp;COUNTIF($A$2:A161,A161)</f>
        <v>_157</v>
      </c>
      <c r="E161" s="94" t="e">
        <f>VLOOKUP(D161,Unités!$K$3:$AA$329,17,FALSE)</f>
        <v>#N/A</v>
      </c>
    </row>
    <row r="162" spans="1:5" x14ac:dyDescent="0.25">
      <c r="A162" s="79" t="str">
        <f t="shared" si="2"/>
        <v/>
      </c>
      <c r="B162" s="79" t="str">
        <f>A162&amp;"_"&amp;COUNTIF($A$2:A162,A162)</f>
        <v>_158</v>
      </c>
      <c r="E162" s="94" t="e">
        <f>VLOOKUP(D162,Unités!$K$3:$AA$329,17,FALSE)</f>
        <v>#N/A</v>
      </c>
    </row>
    <row r="163" spans="1:5" x14ac:dyDescent="0.25">
      <c r="A163" s="79" t="str">
        <f t="shared" si="2"/>
        <v/>
      </c>
      <c r="B163" s="79" t="str">
        <f>A163&amp;"_"&amp;COUNTIF($A$2:A163,A163)</f>
        <v>_159</v>
      </c>
      <c r="E163" s="94" t="e">
        <f>VLOOKUP(D163,Unités!$K$3:$AA$329,17,FALSE)</f>
        <v>#N/A</v>
      </c>
    </row>
    <row r="164" spans="1:5" x14ac:dyDescent="0.25">
      <c r="A164" s="79" t="str">
        <f t="shared" si="2"/>
        <v/>
      </c>
      <c r="B164" s="79" t="str">
        <f>A164&amp;"_"&amp;COUNTIF($A$2:A164,A164)</f>
        <v>_160</v>
      </c>
      <c r="E164" s="94" t="e">
        <f>VLOOKUP(D164,Unités!$K$3:$AA$329,17,FALSE)</f>
        <v>#N/A</v>
      </c>
    </row>
    <row r="165" spans="1:5" x14ac:dyDescent="0.25">
      <c r="A165" s="79" t="str">
        <f t="shared" si="2"/>
        <v/>
      </c>
      <c r="B165" s="79" t="str">
        <f>A165&amp;"_"&amp;COUNTIF($A$2:A165,A165)</f>
        <v>_161</v>
      </c>
      <c r="E165" s="94" t="e">
        <f>VLOOKUP(D165,Unités!$K$3:$AA$329,17,FALSE)</f>
        <v>#N/A</v>
      </c>
    </row>
    <row r="166" spans="1:5" x14ac:dyDescent="0.25">
      <c r="A166" s="79" t="str">
        <f t="shared" si="2"/>
        <v/>
      </c>
      <c r="B166" s="79" t="str">
        <f>A166&amp;"_"&amp;COUNTIF($A$2:A166,A166)</f>
        <v>_162</v>
      </c>
      <c r="E166" s="94" t="e">
        <f>VLOOKUP(D166,Unités!$K$3:$AA$329,17,FALSE)</f>
        <v>#N/A</v>
      </c>
    </row>
    <row r="167" spans="1:5" x14ac:dyDescent="0.25">
      <c r="A167" s="79" t="str">
        <f t="shared" si="2"/>
        <v/>
      </c>
      <c r="B167" s="79" t="str">
        <f>A167&amp;"_"&amp;COUNTIF($A$2:A167,A167)</f>
        <v>_163</v>
      </c>
      <c r="E167" s="94" t="e">
        <f>VLOOKUP(D167,Unités!$K$3:$AA$329,17,FALSE)</f>
        <v>#N/A</v>
      </c>
    </row>
    <row r="168" spans="1:5" x14ac:dyDescent="0.25">
      <c r="A168" s="79" t="str">
        <f t="shared" si="2"/>
        <v/>
      </c>
      <c r="B168" s="79" t="str">
        <f>A168&amp;"_"&amp;COUNTIF($A$2:A168,A168)</f>
        <v>_164</v>
      </c>
      <c r="E168" s="94" t="e">
        <f>VLOOKUP(D168,Unités!$K$3:$AA$329,17,FALSE)</f>
        <v>#N/A</v>
      </c>
    </row>
    <row r="169" spans="1:5" x14ac:dyDescent="0.25">
      <c r="A169" s="79" t="str">
        <f t="shared" si="2"/>
        <v/>
      </c>
      <c r="B169" s="79" t="str">
        <f>A169&amp;"_"&amp;COUNTIF($A$2:A169,A169)</f>
        <v>_165</v>
      </c>
      <c r="E169" s="94" t="e">
        <f>VLOOKUP(D169,Unités!$K$3:$AA$329,17,FALSE)</f>
        <v>#N/A</v>
      </c>
    </row>
    <row r="170" spans="1:5" x14ac:dyDescent="0.25">
      <c r="A170" s="79" t="str">
        <f t="shared" si="2"/>
        <v/>
      </c>
      <c r="B170" s="79" t="str">
        <f>A170&amp;"_"&amp;COUNTIF($A$2:A170,A170)</f>
        <v>_166</v>
      </c>
      <c r="E170" s="94" t="e">
        <f>VLOOKUP(D170,Unités!$K$3:$AA$329,17,FALSE)</f>
        <v>#N/A</v>
      </c>
    </row>
    <row r="171" spans="1:5" x14ac:dyDescent="0.25">
      <c r="A171" s="79" t="str">
        <f t="shared" si="2"/>
        <v/>
      </c>
      <c r="B171" s="79" t="str">
        <f>A171&amp;"_"&amp;COUNTIF($A$2:A171,A171)</f>
        <v>_167</v>
      </c>
      <c r="E171" s="94" t="e">
        <f>VLOOKUP(D171,Unités!$K$3:$AA$329,17,FALSE)</f>
        <v>#N/A</v>
      </c>
    </row>
    <row r="172" spans="1:5" x14ac:dyDescent="0.25">
      <c r="A172" s="79" t="str">
        <f t="shared" si="2"/>
        <v/>
      </c>
      <c r="B172" s="79" t="str">
        <f>A172&amp;"_"&amp;COUNTIF($A$2:A172,A172)</f>
        <v>_168</v>
      </c>
      <c r="E172" s="94" t="e">
        <f>VLOOKUP(D172,Unités!$K$3:$AA$329,17,FALSE)</f>
        <v>#N/A</v>
      </c>
    </row>
    <row r="173" spans="1:5" x14ac:dyDescent="0.25">
      <c r="A173" s="79" t="str">
        <f t="shared" si="2"/>
        <v/>
      </c>
      <c r="B173" s="79" t="str">
        <f>A173&amp;"_"&amp;COUNTIF($A$2:A173,A173)</f>
        <v>_169</v>
      </c>
      <c r="E173" s="94" t="e">
        <f>VLOOKUP(D173,Unités!$K$3:$AA$329,17,FALSE)</f>
        <v>#N/A</v>
      </c>
    </row>
    <row r="174" spans="1:5" x14ac:dyDescent="0.25">
      <c r="A174" s="79" t="str">
        <f t="shared" si="2"/>
        <v/>
      </c>
      <c r="B174" s="79" t="str">
        <f>A174&amp;"_"&amp;COUNTIF($A$2:A174,A174)</f>
        <v>_170</v>
      </c>
      <c r="E174" s="94" t="e">
        <f>VLOOKUP(D174,Unités!$K$3:$AA$329,17,FALSE)</f>
        <v>#N/A</v>
      </c>
    </row>
    <row r="175" spans="1:5" x14ac:dyDescent="0.25">
      <c r="A175" s="79" t="str">
        <f t="shared" si="2"/>
        <v/>
      </c>
      <c r="B175" s="79" t="str">
        <f>A175&amp;"_"&amp;COUNTIF($A$2:A175,A175)</f>
        <v>_171</v>
      </c>
      <c r="E175" s="94" t="e">
        <f>VLOOKUP(D175,Unités!$K$3:$AA$329,17,FALSE)</f>
        <v>#N/A</v>
      </c>
    </row>
    <row r="176" spans="1:5" x14ac:dyDescent="0.25">
      <c r="A176" s="79" t="str">
        <f t="shared" si="2"/>
        <v/>
      </c>
      <c r="B176" s="79" t="str">
        <f>A176&amp;"_"&amp;COUNTIF($A$2:A176,A176)</f>
        <v>_172</v>
      </c>
      <c r="E176" s="94" t="e">
        <f>VLOOKUP(D176,Unités!$K$3:$AA$329,17,FALSE)</f>
        <v>#N/A</v>
      </c>
    </row>
    <row r="177" spans="1:5" x14ac:dyDescent="0.25">
      <c r="A177" s="79" t="str">
        <f t="shared" si="2"/>
        <v/>
      </c>
      <c r="B177" s="79" t="str">
        <f>A177&amp;"_"&amp;COUNTIF($A$2:A177,A177)</f>
        <v>_173</v>
      </c>
      <c r="E177" s="94" t="e">
        <f>VLOOKUP(D177,Unités!$K$3:$AA$329,17,FALSE)</f>
        <v>#N/A</v>
      </c>
    </row>
    <row r="178" spans="1:5" x14ac:dyDescent="0.25">
      <c r="A178" s="79" t="str">
        <f t="shared" si="2"/>
        <v/>
      </c>
      <c r="B178" s="79" t="str">
        <f>A178&amp;"_"&amp;COUNTIF($A$2:A178,A178)</f>
        <v>_174</v>
      </c>
      <c r="E178" s="94" t="e">
        <f>VLOOKUP(D178,Unités!$K$3:$AA$329,17,FALSE)</f>
        <v>#N/A</v>
      </c>
    </row>
    <row r="179" spans="1:5" x14ac:dyDescent="0.25">
      <c r="A179" s="79" t="str">
        <f t="shared" si="2"/>
        <v/>
      </c>
      <c r="B179" s="79" t="str">
        <f>A179&amp;"_"&amp;COUNTIF($A$2:A179,A179)</f>
        <v>_175</v>
      </c>
      <c r="E179" s="94" t="e">
        <f>VLOOKUP(D179,Unités!$K$3:$AA$329,17,FALSE)</f>
        <v>#N/A</v>
      </c>
    </row>
    <row r="180" spans="1:5" x14ac:dyDescent="0.25">
      <c r="A180" s="79" t="str">
        <f t="shared" si="2"/>
        <v/>
      </c>
      <c r="B180" s="79" t="str">
        <f>A180&amp;"_"&amp;COUNTIF($A$2:A180,A180)</f>
        <v>_176</v>
      </c>
      <c r="E180" s="94" t="e">
        <f>VLOOKUP(D180,Unités!$K$3:$AA$329,17,FALSE)</f>
        <v>#N/A</v>
      </c>
    </row>
    <row r="181" spans="1:5" x14ac:dyDescent="0.25">
      <c r="A181" s="79" t="str">
        <f t="shared" si="2"/>
        <v/>
      </c>
      <c r="B181" s="79" t="str">
        <f>A181&amp;"_"&amp;COUNTIF($A$2:A181,A181)</f>
        <v>_177</v>
      </c>
      <c r="E181" s="94" t="e">
        <f>VLOOKUP(D181,Unités!$K$3:$AA$329,17,FALSE)</f>
        <v>#N/A</v>
      </c>
    </row>
    <row r="182" spans="1:5" x14ac:dyDescent="0.25">
      <c r="A182" s="79" t="str">
        <f t="shared" si="2"/>
        <v/>
      </c>
      <c r="B182" s="79" t="str">
        <f>A182&amp;"_"&amp;COUNTIF($A$2:A182,A182)</f>
        <v>_178</v>
      </c>
      <c r="E182" s="94" t="e">
        <f>VLOOKUP(D182,Unités!$K$3:$AA$329,17,FALSE)</f>
        <v>#N/A</v>
      </c>
    </row>
    <row r="183" spans="1:5" x14ac:dyDescent="0.25">
      <c r="A183" s="79" t="str">
        <f t="shared" si="2"/>
        <v/>
      </c>
      <c r="B183" s="79" t="str">
        <f>A183&amp;"_"&amp;COUNTIF($A$2:A183,A183)</f>
        <v>_179</v>
      </c>
      <c r="E183" s="94" t="e">
        <f>VLOOKUP(D183,Unités!$K$3:$AA$329,17,FALSE)</f>
        <v>#N/A</v>
      </c>
    </row>
    <row r="184" spans="1:5" x14ac:dyDescent="0.25">
      <c r="A184" s="79" t="str">
        <f t="shared" si="2"/>
        <v/>
      </c>
      <c r="B184" s="79" t="str">
        <f>A184&amp;"_"&amp;COUNTIF($A$2:A184,A184)</f>
        <v>_180</v>
      </c>
      <c r="E184" s="94" t="e">
        <f>VLOOKUP(D184,Unités!$K$3:$AA$329,17,FALSE)</f>
        <v>#N/A</v>
      </c>
    </row>
    <row r="185" spans="1:5" x14ac:dyDescent="0.25">
      <c r="A185" s="79" t="str">
        <f t="shared" si="2"/>
        <v/>
      </c>
      <c r="B185" s="79" t="str">
        <f>A185&amp;"_"&amp;COUNTIF($A$2:A185,A185)</f>
        <v>_181</v>
      </c>
      <c r="E185" s="94" t="e">
        <f>VLOOKUP(D185,Unités!$K$3:$AA$329,17,FALSE)</f>
        <v>#N/A</v>
      </c>
    </row>
    <row r="186" spans="1:5" x14ac:dyDescent="0.25">
      <c r="A186" s="79" t="str">
        <f t="shared" si="2"/>
        <v/>
      </c>
      <c r="B186" s="79" t="str">
        <f>A186&amp;"_"&amp;COUNTIF($A$2:A186,A186)</f>
        <v>_182</v>
      </c>
      <c r="E186" s="94" t="e">
        <f>VLOOKUP(D186,Unités!$K$3:$AA$329,17,FALSE)</f>
        <v>#N/A</v>
      </c>
    </row>
    <row r="187" spans="1:5" x14ac:dyDescent="0.25">
      <c r="A187" s="79" t="str">
        <f t="shared" si="2"/>
        <v/>
      </c>
      <c r="B187" s="79" t="str">
        <f>A187&amp;"_"&amp;COUNTIF($A$2:A187,A187)</f>
        <v>_183</v>
      </c>
      <c r="E187" s="94" t="e">
        <f>VLOOKUP(D187,Unités!$K$3:$AA$329,17,FALSE)</f>
        <v>#N/A</v>
      </c>
    </row>
    <row r="188" spans="1:5" x14ac:dyDescent="0.25">
      <c r="A188" s="79" t="str">
        <f t="shared" si="2"/>
        <v/>
      </c>
      <c r="B188" s="79" t="str">
        <f>A188&amp;"_"&amp;COUNTIF($A$2:A188,A188)</f>
        <v>_184</v>
      </c>
      <c r="E188" s="94" t="e">
        <f>VLOOKUP(D188,Unités!$K$3:$AA$329,17,FALSE)</f>
        <v>#N/A</v>
      </c>
    </row>
    <row r="189" spans="1:5" x14ac:dyDescent="0.25">
      <c r="A189" s="79" t="str">
        <f t="shared" si="2"/>
        <v/>
      </c>
      <c r="B189" s="79" t="str">
        <f>A189&amp;"_"&amp;COUNTIF($A$2:A189,A189)</f>
        <v>_185</v>
      </c>
      <c r="E189" s="94" t="e">
        <f>VLOOKUP(D189,Unités!$K$3:$AA$329,17,FALSE)</f>
        <v>#N/A</v>
      </c>
    </row>
    <row r="190" spans="1:5" x14ac:dyDescent="0.25">
      <c r="A190" s="79" t="str">
        <f t="shared" si="2"/>
        <v/>
      </c>
      <c r="B190" s="79" t="str">
        <f>A190&amp;"_"&amp;COUNTIF($A$2:A190,A190)</f>
        <v>_186</v>
      </c>
      <c r="E190" s="94" t="e">
        <f>VLOOKUP(D190,Unités!$K$3:$AA$329,17,FALSE)</f>
        <v>#N/A</v>
      </c>
    </row>
    <row r="191" spans="1:5" x14ac:dyDescent="0.25">
      <c r="A191" s="79" t="str">
        <f t="shared" si="2"/>
        <v/>
      </c>
      <c r="B191" s="79" t="str">
        <f>A191&amp;"_"&amp;COUNTIF($A$2:A191,A191)</f>
        <v>_187</v>
      </c>
      <c r="E191" s="94" t="e">
        <f>VLOOKUP(D191,Unités!$K$3:$AA$329,17,FALSE)</f>
        <v>#N/A</v>
      </c>
    </row>
    <row r="192" spans="1:5" x14ac:dyDescent="0.25">
      <c r="A192" s="79" t="str">
        <f t="shared" si="2"/>
        <v/>
      </c>
      <c r="B192" s="79" t="str">
        <f>A192&amp;"_"&amp;COUNTIF($A$2:A192,A192)</f>
        <v>_188</v>
      </c>
      <c r="E192" s="94" t="e">
        <f>VLOOKUP(D192,Unités!$K$3:$AA$329,17,FALSE)</f>
        <v>#N/A</v>
      </c>
    </row>
    <row r="193" spans="1:5" x14ac:dyDescent="0.25">
      <c r="A193" s="79" t="str">
        <f t="shared" si="2"/>
        <v/>
      </c>
      <c r="B193" s="79" t="str">
        <f>A193&amp;"_"&amp;COUNTIF($A$2:A193,A193)</f>
        <v>_189</v>
      </c>
      <c r="E193" s="94" t="e">
        <f>VLOOKUP(D193,Unités!$K$3:$AA$329,17,FALSE)</f>
        <v>#N/A</v>
      </c>
    </row>
    <row r="194" spans="1:5" x14ac:dyDescent="0.25">
      <c r="A194" s="79" t="str">
        <f t="shared" si="2"/>
        <v/>
      </c>
      <c r="B194" s="79" t="str">
        <f>A194&amp;"_"&amp;COUNTIF($A$2:A194,A194)</f>
        <v>_190</v>
      </c>
      <c r="E194" s="94" t="e">
        <f>VLOOKUP(D194,Unités!$K$3:$AA$329,17,FALSE)</f>
        <v>#N/A</v>
      </c>
    </row>
    <row r="195" spans="1:5" x14ac:dyDescent="0.25">
      <c r="A195" s="79" t="str">
        <f t="shared" ref="A195:A216" si="3">C195&amp;F195</f>
        <v/>
      </c>
      <c r="B195" s="79" t="str">
        <f>A195&amp;"_"&amp;COUNTIF($A$2:A195,A195)</f>
        <v>_191</v>
      </c>
      <c r="E195" s="94" t="e">
        <f>VLOOKUP(D195,Unités!$K$3:$AA$329,17,FALSE)</f>
        <v>#N/A</v>
      </c>
    </row>
    <row r="196" spans="1:5" x14ac:dyDescent="0.25">
      <c r="A196" s="79" t="str">
        <f t="shared" si="3"/>
        <v/>
      </c>
      <c r="B196" s="79" t="str">
        <f>A196&amp;"_"&amp;COUNTIF($A$2:A196,A196)</f>
        <v>_192</v>
      </c>
      <c r="E196" s="94" t="e">
        <f>VLOOKUP(D196,Unités!$K$3:$AA$329,17,FALSE)</f>
        <v>#N/A</v>
      </c>
    </row>
    <row r="197" spans="1:5" x14ac:dyDescent="0.25">
      <c r="A197" s="79" t="str">
        <f t="shared" si="3"/>
        <v/>
      </c>
      <c r="B197" s="79" t="str">
        <f>A197&amp;"_"&amp;COUNTIF($A$2:A197,A197)</f>
        <v>_193</v>
      </c>
      <c r="E197" s="94" t="e">
        <f>VLOOKUP(D197,Unités!$K$3:$AA$329,17,FALSE)</f>
        <v>#N/A</v>
      </c>
    </row>
    <row r="198" spans="1:5" x14ac:dyDescent="0.25">
      <c r="A198" s="79" t="str">
        <f t="shared" si="3"/>
        <v/>
      </c>
      <c r="B198" s="79" t="str">
        <f>A198&amp;"_"&amp;COUNTIF($A$2:A198,A198)</f>
        <v>_194</v>
      </c>
      <c r="E198" s="94" t="e">
        <f>VLOOKUP(D198,Unités!$K$3:$AA$329,17,FALSE)</f>
        <v>#N/A</v>
      </c>
    </row>
    <row r="199" spans="1:5" x14ac:dyDescent="0.25">
      <c r="A199" s="79" t="str">
        <f t="shared" si="3"/>
        <v/>
      </c>
      <c r="B199" s="79" t="str">
        <f>A199&amp;"_"&amp;COUNTIF($A$2:A199,A199)</f>
        <v>_195</v>
      </c>
      <c r="E199" s="94" t="e">
        <f>VLOOKUP(D199,Unités!$K$3:$AA$329,17,FALSE)</f>
        <v>#N/A</v>
      </c>
    </row>
    <row r="200" spans="1:5" x14ac:dyDescent="0.25">
      <c r="A200" s="79" t="str">
        <f t="shared" si="3"/>
        <v/>
      </c>
      <c r="B200" s="79" t="str">
        <f>A200&amp;"_"&amp;COUNTIF($A$2:A200,A200)</f>
        <v>_196</v>
      </c>
      <c r="E200" s="94" t="e">
        <f>VLOOKUP(D200,Unités!$K$3:$AA$329,17,FALSE)</f>
        <v>#N/A</v>
      </c>
    </row>
    <row r="201" spans="1:5" x14ac:dyDescent="0.25">
      <c r="A201" s="79" t="str">
        <f t="shared" si="3"/>
        <v/>
      </c>
      <c r="B201" s="79" t="str">
        <f>A201&amp;"_"&amp;COUNTIF($A$2:A201,A201)</f>
        <v>_197</v>
      </c>
      <c r="E201" s="94" t="e">
        <f>VLOOKUP(D201,Unités!$K$3:$AA$329,17,FALSE)</f>
        <v>#N/A</v>
      </c>
    </row>
    <row r="202" spans="1:5" x14ac:dyDescent="0.25">
      <c r="A202" s="79" t="str">
        <f t="shared" si="3"/>
        <v/>
      </c>
      <c r="B202" s="79" t="str">
        <f>A202&amp;"_"&amp;COUNTIF($A$2:A202,A202)</f>
        <v>_198</v>
      </c>
      <c r="E202" s="94" t="e">
        <f>VLOOKUP(D202,Unités!$K$3:$AA$329,17,FALSE)</f>
        <v>#N/A</v>
      </c>
    </row>
    <row r="203" spans="1:5" x14ac:dyDescent="0.25">
      <c r="A203" s="79" t="str">
        <f t="shared" si="3"/>
        <v/>
      </c>
      <c r="B203" s="79" t="str">
        <f>A203&amp;"_"&amp;COUNTIF($A$2:A203,A203)</f>
        <v>_199</v>
      </c>
      <c r="E203" s="94" t="e">
        <f>VLOOKUP(D203,Unités!$K$3:$AA$329,17,FALSE)</f>
        <v>#N/A</v>
      </c>
    </row>
    <row r="204" spans="1:5" x14ac:dyDescent="0.25">
      <c r="A204" s="79" t="str">
        <f t="shared" si="3"/>
        <v/>
      </c>
      <c r="B204" s="79" t="str">
        <f>A204&amp;"_"&amp;COUNTIF($A$2:A204,A204)</f>
        <v>_200</v>
      </c>
      <c r="E204" s="94" t="e">
        <f>VLOOKUP(D204,Unités!$K$3:$AA$329,17,FALSE)</f>
        <v>#N/A</v>
      </c>
    </row>
    <row r="205" spans="1:5" x14ac:dyDescent="0.25">
      <c r="A205" s="79" t="str">
        <f t="shared" si="3"/>
        <v/>
      </c>
      <c r="B205" s="79" t="str">
        <f>A205&amp;"_"&amp;COUNTIF($A$2:A205,A205)</f>
        <v>_201</v>
      </c>
      <c r="E205" s="94" t="e">
        <f>VLOOKUP(D205,Unités!$K$3:$AA$329,17,FALSE)</f>
        <v>#N/A</v>
      </c>
    </row>
    <row r="206" spans="1:5" x14ac:dyDescent="0.25">
      <c r="A206" s="79" t="str">
        <f t="shared" si="3"/>
        <v/>
      </c>
      <c r="B206" s="79" t="str">
        <f>A206&amp;"_"&amp;COUNTIF($A$2:A206,A206)</f>
        <v>_202</v>
      </c>
      <c r="E206" s="94" t="e">
        <f>VLOOKUP(D206,Unités!$K$3:$AA$329,17,FALSE)</f>
        <v>#N/A</v>
      </c>
    </row>
    <row r="207" spans="1:5" x14ac:dyDescent="0.25">
      <c r="A207" s="79" t="str">
        <f t="shared" si="3"/>
        <v/>
      </c>
      <c r="B207" s="79" t="str">
        <f>A207&amp;"_"&amp;COUNTIF($A$2:A207,A207)</f>
        <v>_203</v>
      </c>
      <c r="E207" s="94" t="e">
        <f>VLOOKUP(D207,Unités!$K$3:$AA$329,17,FALSE)</f>
        <v>#N/A</v>
      </c>
    </row>
    <row r="208" spans="1:5" x14ac:dyDescent="0.25">
      <c r="A208" s="79" t="str">
        <f t="shared" si="3"/>
        <v/>
      </c>
      <c r="B208" s="79" t="str">
        <f>A208&amp;"_"&amp;COUNTIF($A$2:A208,A208)</f>
        <v>_204</v>
      </c>
      <c r="E208" s="94" t="e">
        <f>VLOOKUP(D208,Unités!$K$3:$AA$329,17,FALSE)</f>
        <v>#N/A</v>
      </c>
    </row>
    <row r="209" spans="1:5" x14ac:dyDescent="0.25">
      <c r="A209" s="79" t="str">
        <f t="shared" si="3"/>
        <v/>
      </c>
      <c r="B209" s="79" t="str">
        <f>A209&amp;"_"&amp;COUNTIF($A$2:A209,A209)</f>
        <v>_205</v>
      </c>
      <c r="E209" s="94" t="e">
        <f>VLOOKUP(D209,Unités!$K$3:$AA$329,17,FALSE)</f>
        <v>#N/A</v>
      </c>
    </row>
    <row r="210" spans="1:5" x14ac:dyDescent="0.25">
      <c r="A210" s="79" t="str">
        <f t="shared" si="3"/>
        <v/>
      </c>
      <c r="B210" s="79" t="str">
        <f>A210&amp;"_"&amp;COUNTIF($A$2:A210,A210)</f>
        <v>_206</v>
      </c>
      <c r="E210" s="94" t="e">
        <f>VLOOKUP(D210,Unités!$K$3:$AA$329,17,FALSE)</f>
        <v>#N/A</v>
      </c>
    </row>
    <row r="211" spans="1:5" x14ac:dyDescent="0.25">
      <c r="A211" s="79" t="str">
        <f t="shared" si="3"/>
        <v/>
      </c>
      <c r="B211" s="79" t="str">
        <f>A211&amp;"_"&amp;COUNTIF($A$2:A211,A211)</f>
        <v>_207</v>
      </c>
      <c r="E211" s="94" t="e">
        <f>VLOOKUP(D211,Unités!$K$3:$AA$329,17,FALSE)</f>
        <v>#N/A</v>
      </c>
    </row>
    <row r="212" spans="1:5" x14ac:dyDescent="0.25">
      <c r="A212" s="79" t="str">
        <f t="shared" si="3"/>
        <v/>
      </c>
      <c r="B212" s="79" t="str">
        <f>A212&amp;"_"&amp;COUNTIF($A$2:A212,A212)</f>
        <v>_208</v>
      </c>
      <c r="E212" s="94" t="e">
        <f>VLOOKUP(D212,Unités!$K$3:$AA$329,17,FALSE)</f>
        <v>#N/A</v>
      </c>
    </row>
    <row r="213" spans="1:5" x14ac:dyDescent="0.25">
      <c r="A213" s="79" t="str">
        <f t="shared" si="3"/>
        <v/>
      </c>
      <c r="B213" s="79" t="str">
        <f>A213&amp;"_"&amp;COUNTIF($A$2:A213,A213)</f>
        <v>_209</v>
      </c>
      <c r="E213" s="94" t="e">
        <f>VLOOKUP(D213,Unités!$K$3:$AA$329,17,FALSE)</f>
        <v>#N/A</v>
      </c>
    </row>
    <row r="214" spans="1:5" x14ac:dyDescent="0.25">
      <c r="A214" s="79" t="str">
        <f t="shared" si="3"/>
        <v/>
      </c>
      <c r="B214" s="79" t="str">
        <f>A214&amp;"_"&amp;COUNTIF($A$2:A214,A214)</f>
        <v>_210</v>
      </c>
      <c r="E214" s="94" t="e">
        <f>VLOOKUP(D214,Unités!$K$3:$AA$329,17,FALSE)</f>
        <v>#N/A</v>
      </c>
    </row>
    <row r="215" spans="1:5" x14ac:dyDescent="0.25">
      <c r="A215" s="79" t="str">
        <f t="shared" si="3"/>
        <v/>
      </c>
      <c r="B215" s="79" t="str">
        <f>A215&amp;"_"&amp;COUNTIF($A$2:A215,A215)</f>
        <v>_211</v>
      </c>
      <c r="E215" s="94" t="e">
        <f>VLOOKUP(D215,Unités!$K$3:$AA$329,17,FALSE)</f>
        <v>#N/A</v>
      </c>
    </row>
    <row r="216" spans="1:5" x14ac:dyDescent="0.25">
      <c r="A216" s="79" t="str">
        <f t="shared" si="3"/>
        <v/>
      </c>
      <c r="B216" s="79" t="str">
        <f>A216&amp;"_"&amp;COUNTIF($A$2:A216,A216)</f>
        <v>_212</v>
      </c>
      <c r="E216" s="94" t="e">
        <f>VLOOKUP(D216,Unités!$K$3:$AA$329,17,FALSE)</f>
        <v>#N/A</v>
      </c>
    </row>
  </sheetData>
  <phoneticPr fontId="21"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Listes!$B$104:$B$107</xm:f>
          </x14:formula1>
          <xm:sqref>F2:F1048576</xm:sqref>
        </x14:dataValidation>
        <x14:dataValidation type="list" allowBlank="1" showInputMessage="1" showErrorMessage="1" xr:uid="{00000000-0002-0000-0600-000001000000}">
          <x14:formula1>
            <xm:f>Listes!$B$110:$B$113</xm:f>
          </x14:formula1>
          <xm:sqref>G2:G1048576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B2:X60"/>
  <sheetViews>
    <sheetView workbookViewId="0">
      <selection activeCell="R29" sqref="R29"/>
    </sheetView>
  </sheetViews>
  <sheetFormatPr baseColWidth="10" defaultRowHeight="14.55" x14ac:dyDescent="0.25"/>
  <cols>
    <col min="1" max="1" width="3.88671875" customWidth="1"/>
    <col min="2" max="2" width="44.33203125" customWidth="1"/>
    <col min="9" max="9" width="11.109375" customWidth="1"/>
  </cols>
  <sheetData>
    <row r="2" spans="2:24" s="149" customFormat="1" ht="17.55" x14ac:dyDescent="0.25">
      <c r="B2" s="150" t="s">
        <v>37</v>
      </c>
    </row>
    <row r="3" spans="2:24" ht="15.15" thickBot="1" x14ac:dyDescent="0.3"/>
    <row r="4" spans="2:24" x14ac:dyDescent="0.25">
      <c r="B4" s="174" t="s">
        <v>2015</v>
      </c>
      <c r="C4" s="167" t="s">
        <v>135</v>
      </c>
      <c r="D4" s="167" t="s">
        <v>136</v>
      </c>
      <c r="E4" s="167" t="s">
        <v>137</v>
      </c>
      <c r="F4" s="167" t="s">
        <v>138</v>
      </c>
      <c r="G4" s="167" t="s">
        <v>139</v>
      </c>
      <c r="H4" s="168" t="s">
        <v>140</v>
      </c>
      <c r="I4" s="161" t="s">
        <v>2005</v>
      </c>
    </row>
    <row r="5" spans="2:24" x14ac:dyDescent="0.25">
      <c r="B5" s="160" t="str">
        <f>Listes!B47</f>
        <v>En fonctionnement</v>
      </c>
      <c r="C5" s="159">
        <f>COUNTIFS(Unités!$BI$3:$BI$1048576,BILAN!$B5,Unités!$BE$3:$BE$1048576,BILAN!C$4)</f>
        <v>3</v>
      </c>
      <c r="D5" s="159">
        <f>COUNTIFS(Unités!$BI$3:$BI$1048576,BILAN!$B5,Unités!$BE$3:$BE$1048576,BILAN!D$4)</f>
        <v>9</v>
      </c>
      <c r="E5" s="159">
        <f>COUNTIFS(Unités!$BI$3:$BI$1048576,BILAN!$B5,Unités!$BE$3:$BE$1048576,BILAN!E$4)</f>
        <v>14</v>
      </c>
      <c r="F5" s="159">
        <f>COUNTIFS(Unités!$BI$3:$BI$1048576,BILAN!$B5,Unités!$BE$3:$BE$1048576,BILAN!F$4)</f>
        <v>2</v>
      </c>
      <c r="G5" s="159">
        <f>COUNTIFS(Unités!$BI$3:$BI$1048576,BILAN!$B5,Unités!$BE$3:$BE$1048576,BILAN!G$4)</f>
        <v>0</v>
      </c>
      <c r="H5" s="159">
        <f>COUNTIFS(Unités!$BI$3:$BI$1048576,BILAN!$B5,Unités!$BE$3:$BE$1048576,BILAN!H$4)</f>
        <v>0</v>
      </c>
      <c r="I5" s="162">
        <f>SUM(C5:H5)</f>
        <v>28</v>
      </c>
    </row>
    <row r="6" spans="2:24" x14ac:dyDescent="0.25">
      <c r="B6" s="160" t="str">
        <f>Listes!B48</f>
        <v>A l'étude</v>
      </c>
      <c r="C6" s="159">
        <f>COUNTIFS(Unités!$BI$3:$BI$1048576,BILAN!$B6,Unités!$BE$3:$BE$1048576,BILAN!C$4)</f>
        <v>1</v>
      </c>
      <c r="D6" s="159">
        <f>COUNTIFS(Unités!$BI$3:$BI$1048576,BILAN!$B6,Unités!$BE$3:$BE$1048576,BILAN!D$4)</f>
        <v>1</v>
      </c>
      <c r="E6" s="159">
        <f>COUNTIFS(Unités!$BI$3:$BI$1048576,BILAN!$B6,Unités!$BE$3:$BE$1048576,BILAN!E$4)</f>
        <v>20</v>
      </c>
      <c r="F6" s="159">
        <f>COUNTIFS(Unités!$BI$3:$BI$1048576,BILAN!$B6,Unités!$BE$3:$BE$1048576,BILAN!F$4)</f>
        <v>11</v>
      </c>
      <c r="G6" s="159">
        <f>COUNTIFS(Unités!$BI$3:$BI$1048576,BILAN!$B6,Unités!$BE$3:$BE$1048576,BILAN!G$4)</f>
        <v>0</v>
      </c>
      <c r="H6" s="159">
        <f>COUNTIFS(Unités!$BI$3:$BI$1048576,BILAN!$B6,Unités!$BE$3:$BE$1048576,BILAN!H$4)</f>
        <v>0</v>
      </c>
      <c r="I6" s="162">
        <f>SUM(C6:H6)</f>
        <v>33</v>
      </c>
    </row>
    <row r="7" spans="2:24" x14ac:dyDescent="0.25">
      <c r="B7" s="160" t="str">
        <f>Listes!B49</f>
        <v>En cours de construction</v>
      </c>
      <c r="C7" s="159">
        <f>COUNTIFS(Unités!$BI$3:$BI$1048576,BILAN!$B7,Unités!$BE$3:$BE$1048576,BILAN!C$4)</f>
        <v>0</v>
      </c>
      <c r="D7" s="159">
        <f>COUNTIFS(Unités!$BI$3:$BI$1048576,BILAN!$B7,Unités!$BE$3:$BE$1048576,BILAN!D$4)</f>
        <v>1</v>
      </c>
      <c r="E7" s="159">
        <f>COUNTIFS(Unités!$BI$3:$BI$1048576,BILAN!$B7,Unités!$BE$3:$BE$1048576,BILAN!E$4)</f>
        <v>3</v>
      </c>
      <c r="F7" s="159">
        <f>COUNTIFS(Unités!$BI$3:$BI$1048576,BILAN!$B7,Unités!$BE$3:$BE$1048576,BILAN!F$4)</f>
        <v>1</v>
      </c>
      <c r="G7" s="159">
        <f>COUNTIFS(Unités!$BI$3:$BI$1048576,BILAN!$B7,Unités!$BE$3:$BE$1048576,BILAN!G$4)</f>
        <v>0</v>
      </c>
      <c r="H7" s="159">
        <f>COUNTIFS(Unités!$BI$3:$BI$1048576,BILAN!$B7,Unités!$BE$3:$BE$1048576,BILAN!H$4)</f>
        <v>0</v>
      </c>
      <c r="I7" s="162">
        <f>SUM(C7:H7)</f>
        <v>5</v>
      </c>
    </row>
    <row r="8" spans="2:24" x14ac:dyDescent="0.25">
      <c r="B8" s="160" t="str">
        <f>Listes!B50</f>
        <v>A l'arrêt</v>
      </c>
      <c r="C8" s="159">
        <f>COUNTIFS(Unités!$BI$3:$BI$1048576,BILAN!$B8,Unités!$BE$3:$BE$1048576,BILAN!C$4)</f>
        <v>0</v>
      </c>
      <c r="D8" s="159">
        <f>COUNTIFS(Unités!$BI$3:$BI$1048576,BILAN!$B8,Unités!$BE$3:$BE$1048576,BILAN!D$4)</f>
        <v>0</v>
      </c>
      <c r="E8" s="159">
        <f>COUNTIFS(Unités!$BI$3:$BI$1048576,BILAN!$B8,Unités!$BE$3:$BE$1048576,BILAN!E$4)</f>
        <v>0</v>
      </c>
      <c r="F8" s="159">
        <f>COUNTIFS(Unités!$BI$3:$BI$1048576,BILAN!$B8,Unités!$BE$3:$BE$1048576,BILAN!F$4)</f>
        <v>0</v>
      </c>
      <c r="G8" s="159">
        <f>COUNTIFS(Unités!$BI$3:$BI$1048576,BILAN!$B8,Unités!$BE$3:$BE$1048576,BILAN!G$4)</f>
        <v>0</v>
      </c>
      <c r="H8" s="159">
        <f>COUNTIFS(Unités!$BI$3:$BI$1048576,BILAN!$B8,Unités!$BE$3:$BE$1048576,BILAN!H$4)</f>
        <v>0</v>
      </c>
      <c r="I8" s="162">
        <f>SUM(C8:H8)</f>
        <v>0</v>
      </c>
    </row>
    <row r="9" spans="2:24" ht="15.15" thickBot="1" x14ac:dyDescent="0.3">
      <c r="B9" s="164" t="str">
        <f>Listes!B51</f>
        <v>En cours de rénovation</v>
      </c>
      <c r="C9" s="159">
        <f>COUNTIFS(Unités!$BI$3:$BI$1048576,BILAN!$B9,Unités!$BE$3:$BE$1048576,BILAN!C$4)</f>
        <v>0</v>
      </c>
      <c r="D9" s="159">
        <f>COUNTIFS(Unités!$BI$3:$BI$1048576,BILAN!$B9,Unités!$BE$3:$BE$1048576,BILAN!D$4)</f>
        <v>0</v>
      </c>
      <c r="E9" s="159">
        <f>COUNTIFS(Unités!$BI$3:$BI$1048576,BILAN!$B9,Unités!$BE$3:$BE$1048576,BILAN!E$4)</f>
        <v>0</v>
      </c>
      <c r="F9" s="159">
        <f>COUNTIFS(Unités!$BI$3:$BI$1048576,BILAN!$B9,Unités!$BE$3:$BE$1048576,BILAN!F$4)</f>
        <v>0</v>
      </c>
      <c r="G9" s="159">
        <f>COUNTIFS(Unités!$BI$3:$BI$1048576,BILAN!$B9,Unités!$BE$3:$BE$1048576,BILAN!G$4)</f>
        <v>0</v>
      </c>
      <c r="H9" s="159">
        <f>COUNTIFS(Unités!$BI$3:$BI$1048576,BILAN!$B9,Unités!$BE$3:$BE$1048576,BILAN!H$4)</f>
        <v>0</v>
      </c>
      <c r="I9" s="163">
        <f>SUM(C9:H9)</f>
        <v>0</v>
      </c>
    </row>
    <row r="10" spans="2:24" ht="15.15" thickBot="1" x14ac:dyDescent="0.3">
      <c r="B10" s="165" t="s">
        <v>2005</v>
      </c>
      <c r="C10" s="166">
        <f t="shared" ref="C10:I10" si="0">SUM(C5:C9)</f>
        <v>4</v>
      </c>
      <c r="D10" s="166">
        <f t="shared" si="0"/>
        <v>11</v>
      </c>
      <c r="E10" s="166">
        <f t="shared" si="0"/>
        <v>37</v>
      </c>
      <c r="F10" s="166">
        <f t="shared" si="0"/>
        <v>14</v>
      </c>
      <c r="G10" s="166">
        <f t="shared" si="0"/>
        <v>0</v>
      </c>
      <c r="H10" s="172">
        <f t="shared" si="0"/>
        <v>0</v>
      </c>
      <c r="I10" s="173">
        <f t="shared" si="0"/>
        <v>66</v>
      </c>
    </row>
    <row r="12" spans="2:24" x14ac:dyDescent="0.25">
      <c r="B12" s="158" t="s">
        <v>91</v>
      </c>
      <c r="C12" s="154">
        <v>1940</v>
      </c>
      <c r="D12" s="154">
        <v>1987</v>
      </c>
      <c r="E12" s="154">
        <v>1991</v>
      </c>
      <c r="F12" s="154">
        <v>1992</v>
      </c>
      <c r="G12" s="154">
        <v>1993</v>
      </c>
      <c r="H12" s="154">
        <v>1995</v>
      </c>
      <c r="I12" s="154">
        <v>2002</v>
      </c>
      <c r="J12" s="154">
        <v>2007</v>
      </c>
      <c r="K12" s="154">
        <v>2010</v>
      </c>
      <c r="L12" s="154">
        <v>2013</v>
      </c>
      <c r="M12" s="154">
        <v>2014</v>
      </c>
      <c r="N12" s="154">
        <v>2015</v>
      </c>
      <c r="O12" s="154">
        <v>2016</v>
      </c>
      <c r="P12" s="154">
        <v>2017</v>
      </c>
      <c r="Q12" s="154">
        <v>2018</v>
      </c>
      <c r="R12" s="154">
        <v>2019</v>
      </c>
      <c r="S12" s="154">
        <v>2020</v>
      </c>
      <c r="T12" s="154">
        <v>2021</v>
      </c>
      <c r="U12" s="154">
        <v>2022</v>
      </c>
      <c r="V12" s="154">
        <v>2023</v>
      </c>
      <c r="W12" s="154">
        <v>2024</v>
      </c>
      <c r="X12" s="154">
        <v>2025</v>
      </c>
    </row>
    <row r="13" spans="2:24" x14ac:dyDescent="0.25">
      <c r="B13" s="158" t="s">
        <v>2016</v>
      </c>
      <c r="C13" s="154">
        <f>COUNTIF(Unités!$BF$3:$BF$1048576,BILAN!C12)</f>
        <v>1</v>
      </c>
      <c r="D13" s="154">
        <f>COUNTIF(Unités!$BF$3:$BF$1048576,BILAN!D12)</f>
        <v>1</v>
      </c>
      <c r="E13" s="154">
        <f>COUNTIF(Unités!$BF$3:$BF$1048576,BILAN!E12)</f>
        <v>1</v>
      </c>
      <c r="F13" s="154">
        <f>COUNTIF(Unités!$BF$3:$BF$1048576,BILAN!F12)</f>
        <v>1</v>
      </c>
      <c r="G13" s="154">
        <f>COUNTIF(Unités!$BF$3:$BF$1048576,BILAN!G12)</f>
        <v>1</v>
      </c>
      <c r="H13" s="154">
        <f>COUNTIF(Unités!$BF$3:$BF$1048576,BILAN!H12)</f>
        <v>1</v>
      </c>
      <c r="I13" s="154">
        <f>COUNTIF(Unités!$BF$3:$BF$1048576,BILAN!I12)</f>
        <v>1</v>
      </c>
      <c r="J13" s="154">
        <f>COUNTIF(Unités!$BF$3:$BF$1048576,BILAN!J12)</f>
        <v>1</v>
      </c>
      <c r="K13" s="154">
        <f>COUNTIF(Unités!$BF$3:$BF$1048576,BILAN!K12)</f>
        <v>1</v>
      </c>
      <c r="L13" s="154">
        <f>COUNTIF(Unités!$BF$3:$BF$1048576,BILAN!L12)</f>
        <v>4</v>
      </c>
      <c r="M13" s="154">
        <f>COUNTIF(Unités!$BF$3:$BF$1048576,BILAN!M12)</f>
        <v>2</v>
      </c>
      <c r="N13" s="154">
        <f>COUNTIF(Unités!$BF$3:$BF$1048576,BILAN!N12)</f>
        <v>0</v>
      </c>
      <c r="O13" s="154">
        <f>COUNTIF(Unités!$BF$3:$BF$1048576,BILAN!O12)</f>
        <v>1</v>
      </c>
      <c r="P13" s="154">
        <f>COUNTIF(Unités!$BF$3:$BF$1048576,BILAN!P12)</f>
        <v>3</v>
      </c>
      <c r="Q13" s="154">
        <f>COUNTIF(Unités!$BF$3:$BF$1048576,BILAN!Q12)</f>
        <v>3</v>
      </c>
      <c r="R13" s="154">
        <f>COUNTIF(Unités!$BF$3:$BF$1048576,BILAN!R12)</f>
        <v>3</v>
      </c>
      <c r="S13" s="154">
        <f>COUNTIF(Unités!$BF$3:$BF$1048576,BILAN!S12)</f>
        <v>15</v>
      </c>
      <c r="T13" s="154">
        <f>COUNTIF(Unités!$BF$3:$BF$1048576,BILAN!T12)</f>
        <v>22</v>
      </c>
      <c r="U13" s="154">
        <f>COUNTIF(Unités!$BF$3:$BF$1048576,BILAN!U12)</f>
        <v>2</v>
      </c>
      <c r="V13" s="154">
        <f>COUNTIF(Unités!$BF$3:$BF$1048576,BILAN!V12)</f>
        <v>2</v>
      </c>
      <c r="W13" s="154">
        <f>COUNTIF(Unités!$BF$3:$BF$1048576,BILAN!W12)</f>
        <v>0</v>
      </c>
      <c r="X13" s="154">
        <f>COUNTIF(Unités!$BF$3:$BF$1048576,BILAN!X12)</f>
        <v>0</v>
      </c>
    </row>
    <row r="15" spans="2:24" s="149" customFormat="1" ht="17.55" x14ac:dyDescent="0.25">
      <c r="B15" s="150" t="s">
        <v>2009</v>
      </c>
    </row>
    <row r="17" spans="2:17" x14ac:dyDescent="0.25">
      <c r="B17" s="155" t="s">
        <v>2010</v>
      </c>
      <c r="C17" s="155">
        <v>2018</v>
      </c>
      <c r="D17" s="155">
        <v>2019</v>
      </c>
      <c r="E17" s="155">
        <v>2020</v>
      </c>
      <c r="G17" s="170" t="s">
        <v>2046</v>
      </c>
      <c r="K17" s="170" t="s">
        <v>2011</v>
      </c>
      <c r="L17" s="171"/>
      <c r="M17" s="171"/>
      <c r="O17" s="170" t="s">
        <v>2029</v>
      </c>
    </row>
    <row r="18" spans="2:17" x14ac:dyDescent="0.25">
      <c r="B18" s="193" t="s">
        <v>2005</v>
      </c>
      <c r="C18" s="156">
        <f>SUM(C19:C39)</f>
        <v>105146.15</v>
      </c>
      <c r="D18" s="156">
        <f>SUM(D19:D39)</f>
        <v>0</v>
      </c>
      <c r="E18" s="156">
        <f>SUM(E19:E39)</f>
        <v>0</v>
      </c>
      <c r="G18" s="155">
        <v>2018</v>
      </c>
      <c r="H18" s="155">
        <v>2019</v>
      </c>
      <c r="I18" s="155">
        <v>2020</v>
      </c>
      <c r="K18" s="155">
        <v>2018</v>
      </c>
      <c r="L18" s="155">
        <v>2019</v>
      </c>
      <c r="M18" s="155">
        <v>2020</v>
      </c>
      <c r="O18" s="155">
        <v>2018</v>
      </c>
      <c r="P18" s="155">
        <v>2019</v>
      </c>
      <c r="Q18" s="155">
        <v>2020</v>
      </c>
    </row>
    <row r="19" spans="2:17" x14ac:dyDescent="0.25">
      <c r="B19" s="157" t="str">
        <f>Listes!B63</f>
        <v>Fumiers-lisiers d'élevage</v>
      </c>
      <c r="C19" s="169">
        <f>SUMIFS(Entrants!$G$2:$G$1048576,Entrants!$A$2:$A$1048576,C$17,Entrants!$D$2:$D$1048576,$B19)</f>
        <v>4041.38</v>
      </c>
      <c r="D19" s="169">
        <f>SUMIFS(Entrants!$G$2:$G$1048576,Entrants!$A$2:$A$1048576,D$17,Entrants!$D$2:$D$1048576,$B19)</f>
        <v>0</v>
      </c>
      <c r="E19" s="169">
        <f>SUMIFS(Entrants!$G$2:$G$1048576,Entrants!$A$2:$A$1048576,E$17,Entrants!$D$2:$D$1048576,$B19)</f>
        <v>0</v>
      </c>
      <c r="G19" s="169">
        <f>IFERROR(AVERAGEIFS(Entrants!$E$2:$E$1048576,Entrants!$D$2:$D$1048576,$B19,Entrants!$A$2:$A$1048576,G$18),"Vide")</f>
        <v>0</v>
      </c>
      <c r="H19" s="169" t="str">
        <f>IFERROR(AVERAGEIFS(Entrants!$E$2:$E$1048576,Entrants!$D$2:$D$1048576,$B19,Entrants!$A$2:$A$1048576,H$18),"Vide")</f>
        <v>Vide</v>
      </c>
      <c r="I19" s="169" t="str">
        <f>IFERROR(AVERAGEIFS(Entrants!$E$2:$E$1048576,Entrants!$D$2:$D$1048576,$B19,Entrants!$A$2:$A$1048576,I$18),"Vide")</f>
        <v>Vide</v>
      </c>
      <c r="K19" s="169">
        <f>COUNTIFS(Entrants!$D$2:$D$1048576,$B19,Entrants!$A$2:$A$1048576,K$18)</f>
        <v>2</v>
      </c>
      <c r="L19" s="169">
        <f>COUNTIFS(Entrants!$D$2:$D$1048576,$B19,Entrants!$A$2:$A$1048576,L$18)</f>
        <v>0</v>
      </c>
      <c r="M19" s="169">
        <f>COUNTIFS(Entrants!$D$2:$D$1048576,$B19,Entrants!$A$2:$A$1048576,M$18)</f>
        <v>0</v>
      </c>
      <c r="O19" s="169">
        <f>IFERROR(C19*G19,"Vide")</f>
        <v>0</v>
      </c>
      <c r="P19" s="169" t="str">
        <f t="shared" ref="P19:Q19" si="1">IFERROR(D19*H19,"Vide")</f>
        <v>Vide</v>
      </c>
      <c r="Q19" s="169" t="str">
        <f t="shared" si="1"/>
        <v>Vide</v>
      </c>
    </row>
    <row r="20" spans="2:17" x14ac:dyDescent="0.25">
      <c r="B20" s="157" t="str">
        <f>Listes!B64</f>
        <v>Fumiers équins</v>
      </c>
      <c r="C20" s="169">
        <f>SUMIFS(Entrants!$G$2:$G$1048576,Entrants!$A$2:$A$1048576,C$17,Entrants!$D$2:$D$1048576,$B20)</f>
        <v>174.48</v>
      </c>
      <c r="D20" s="169">
        <f>SUMIFS(Entrants!$G$2:$G$1048576,Entrants!$A$2:$A$1048576,D$17,Entrants!$D$2:$D$1048576,$B20)</f>
        <v>0</v>
      </c>
      <c r="E20" s="169">
        <f>SUMIFS(Entrants!$G$2:$G$1048576,Entrants!$A$2:$A$1048576,E$17,Entrants!$D$2:$D$1048576,$B20)</f>
        <v>0</v>
      </c>
      <c r="G20" s="169" t="str">
        <f>IFERROR(AVERAGEIFS(Entrants!$E$2:$E$1048576,Entrants!$D$2:$D$1048576,$B20,Entrants!$A$2:$A$1048576,G$18),"Vide")</f>
        <v>Vide</v>
      </c>
      <c r="H20" s="169" t="str">
        <f>IFERROR(AVERAGEIFS(Entrants!$E$2:$E$1048576,Entrants!$D$2:$D$1048576,$B20,Entrants!$A$2:$A$1048576,H$18),"Vide")</f>
        <v>Vide</v>
      </c>
      <c r="I20" s="169" t="str">
        <f>IFERROR(AVERAGEIFS(Entrants!$E$2:$E$1048576,Entrants!$D$2:$D$1048576,$B20,Entrants!$A$2:$A$1048576,I$18),"Vide")</f>
        <v>Vide</v>
      </c>
      <c r="K20" s="169">
        <f>COUNTIFS(Entrants!$D$2:$D$1048576,$B20,Entrants!$A$2:$A$1048576,K$18)</f>
        <v>1</v>
      </c>
      <c r="L20" s="169">
        <f>COUNTIFS(Entrants!$D$2:$D$1048576,$B20,Entrants!$A$2:$A$1048576,L$18)</f>
        <v>0</v>
      </c>
      <c r="M20" s="169">
        <f>COUNTIFS(Entrants!$D$2:$D$1048576,$B20,Entrants!$A$2:$A$1048576,M$18)</f>
        <v>0</v>
      </c>
      <c r="O20" s="169" t="str">
        <f t="shared" ref="O20:O39" si="2">IFERROR(C20*G20,"Vide")</f>
        <v>Vide</v>
      </c>
      <c r="P20" s="169" t="str">
        <f t="shared" ref="P20:P39" si="3">IFERROR(D20*H20,"Vide")</f>
        <v>Vide</v>
      </c>
      <c r="Q20" s="169" t="str">
        <f t="shared" ref="Q20:Q39" si="4">IFERROR(E20*I20,"Vide")</f>
        <v>Vide</v>
      </c>
    </row>
    <row r="21" spans="2:17" x14ac:dyDescent="0.25">
      <c r="B21" s="157" t="str">
        <f>Listes!B65</f>
        <v>Cultures intermédiaires à vocation énergétique (CIVE)</v>
      </c>
      <c r="C21" s="169">
        <f>SUMIFS(Entrants!$G$2:$G$1048576,Entrants!$A$2:$A$1048576,C$17,Entrants!$D$2:$D$1048576,$B21)</f>
        <v>48715.668999999994</v>
      </c>
      <c r="D21" s="169">
        <f>SUMIFS(Entrants!$G$2:$G$1048576,Entrants!$A$2:$A$1048576,D$17,Entrants!$D$2:$D$1048576,$B21)</f>
        <v>0</v>
      </c>
      <c r="E21" s="169">
        <f>SUMIFS(Entrants!$G$2:$G$1048576,Entrants!$A$2:$A$1048576,E$17,Entrants!$D$2:$D$1048576,$B21)</f>
        <v>0</v>
      </c>
      <c r="G21" s="169">
        <f>IFERROR(AVERAGEIFS(Entrants!$E$2:$E$1048576,Entrants!$D$2:$D$1048576,$B21,Entrants!$A$2:$A$1048576,G$18),"Vide")</f>
        <v>9.5522237621267472</v>
      </c>
      <c r="H21" s="169" t="str">
        <f>IFERROR(AVERAGEIFS(Entrants!$E$2:$E$1048576,Entrants!$D$2:$D$1048576,$B21,Entrants!$A$2:$A$1048576,H$18),"Vide")</f>
        <v>Vide</v>
      </c>
      <c r="I21" s="169" t="str">
        <f>IFERROR(AVERAGEIFS(Entrants!$E$2:$E$1048576,Entrants!$D$2:$D$1048576,$B21,Entrants!$A$2:$A$1048576,I$18),"Vide")</f>
        <v>Vide</v>
      </c>
      <c r="K21" s="169">
        <f>COUNTIFS(Entrants!$D$2:$D$1048576,$B21,Entrants!$A$2:$A$1048576,K$18)</f>
        <v>9</v>
      </c>
      <c r="L21" s="169">
        <f>COUNTIFS(Entrants!$D$2:$D$1048576,$B21,Entrants!$A$2:$A$1048576,L$18)</f>
        <v>0</v>
      </c>
      <c r="M21" s="169">
        <f>COUNTIFS(Entrants!$D$2:$D$1048576,$B21,Entrants!$A$2:$A$1048576,M$18)</f>
        <v>0</v>
      </c>
      <c r="O21" s="169">
        <f t="shared" si="2"/>
        <v>465342.97100970132</v>
      </c>
      <c r="P21" s="169" t="str">
        <f t="shared" si="3"/>
        <v>Vide</v>
      </c>
      <c r="Q21" s="169" t="str">
        <f t="shared" si="4"/>
        <v>Vide</v>
      </c>
    </row>
    <row r="22" spans="2:17" x14ac:dyDescent="0.25">
      <c r="B22" s="157" t="str">
        <f>Listes!B66</f>
        <v>Menues pailles</v>
      </c>
      <c r="C22" s="169">
        <f>SUMIFS(Entrants!$G$2:$G$1048576,Entrants!$A$2:$A$1048576,C$17,Entrants!$D$2:$D$1048576,$B22)</f>
        <v>0</v>
      </c>
      <c r="D22" s="169">
        <f>SUMIFS(Entrants!$G$2:$G$1048576,Entrants!$A$2:$A$1048576,D$17,Entrants!$D$2:$D$1048576,$B22)</f>
        <v>0</v>
      </c>
      <c r="E22" s="169">
        <f>SUMIFS(Entrants!$G$2:$G$1048576,Entrants!$A$2:$A$1048576,E$17,Entrants!$D$2:$D$1048576,$B22)</f>
        <v>0</v>
      </c>
      <c r="G22" s="169" t="str">
        <f>IFERROR(AVERAGEIFS(Entrants!$E$2:$E$1048576,Entrants!$D$2:$D$1048576,$B22,Entrants!$A$2:$A$1048576,G$18),"Vide")</f>
        <v>Vide</v>
      </c>
      <c r="H22" s="169" t="str">
        <f>IFERROR(AVERAGEIFS(Entrants!$E$2:$E$1048576,Entrants!$D$2:$D$1048576,$B22,Entrants!$A$2:$A$1048576,H$18),"Vide")</f>
        <v>Vide</v>
      </c>
      <c r="I22" s="169" t="str">
        <f>IFERROR(AVERAGEIFS(Entrants!$E$2:$E$1048576,Entrants!$D$2:$D$1048576,$B22,Entrants!$A$2:$A$1048576,I$18),"Vide")</f>
        <v>Vide</v>
      </c>
      <c r="K22" s="169">
        <f>COUNTIFS(Entrants!$D$2:$D$1048576,$B22,Entrants!$A$2:$A$1048576,K$18)</f>
        <v>0</v>
      </c>
      <c r="L22" s="169">
        <f>COUNTIFS(Entrants!$D$2:$D$1048576,$B22,Entrants!$A$2:$A$1048576,L$18)</f>
        <v>0</v>
      </c>
      <c r="M22" s="169">
        <f>COUNTIFS(Entrants!$D$2:$D$1048576,$B22,Entrants!$A$2:$A$1048576,M$18)</f>
        <v>0</v>
      </c>
      <c r="O22" s="169" t="str">
        <f t="shared" si="2"/>
        <v>Vide</v>
      </c>
      <c r="P22" s="169" t="str">
        <f t="shared" si="3"/>
        <v>Vide</v>
      </c>
      <c r="Q22" s="169" t="str">
        <f t="shared" si="4"/>
        <v>Vide</v>
      </c>
    </row>
    <row r="23" spans="2:17" x14ac:dyDescent="0.25">
      <c r="B23" s="157" t="str">
        <f>Listes!B67</f>
        <v>Autres résidus de culture</v>
      </c>
      <c r="C23" s="169">
        <f>SUMIFS(Entrants!$G$2:$G$1048576,Entrants!$A$2:$A$1048576,C$17,Entrants!$D$2:$D$1048576,$B23)</f>
        <v>7.98</v>
      </c>
      <c r="D23" s="169">
        <f>SUMIFS(Entrants!$G$2:$G$1048576,Entrants!$A$2:$A$1048576,D$17,Entrants!$D$2:$D$1048576,$B23)</f>
        <v>0</v>
      </c>
      <c r="E23" s="169">
        <f>SUMIFS(Entrants!$G$2:$G$1048576,Entrants!$A$2:$A$1048576,E$17,Entrants!$D$2:$D$1048576,$B23)</f>
        <v>0</v>
      </c>
      <c r="G23" s="169" t="str">
        <f>IFERROR(AVERAGEIFS(Entrants!$E$2:$E$1048576,Entrants!$D$2:$D$1048576,$B23,Entrants!$A$2:$A$1048576,G$18),"Vide")</f>
        <v>Vide</v>
      </c>
      <c r="H23" s="169" t="str">
        <f>IFERROR(AVERAGEIFS(Entrants!$E$2:$E$1048576,Entrants!$D$2:$D$1048576,$B23,Entrants!$A$2:$A$1048576,H$18),"Vide")</f>
        <v>Vide</v>
      </c>
      <c r="I23" s="169" t="str">
        <f>IFERROR(AVERAGEIFS(Entrants!$E$2:$E$1048576,Entrants!$D$2:$D$1048576,$B23,Entrants!$A$2:$A$1048576,I$18),"Vide")</f>
        <v>Vide</v>
      </c>
      <c r="K23" s="169">
        <f>COUNTIFS(Entrants!$D$2:$D$1048576,$B23,Entrants!$A$2:$A$1048576,K$18)</f>
        <v>1</v>
      </c>
      <c r="L23" s="169">
        <f>COUNTIFS(Entrants!$D$2:$D$1048576,$B23,Entrants!$A$2:$A$1048576,L$18)</f>
        <v>0</v>
      </c>
      <c r="M23" s="169">
        <f>COUNTIFS(Entrants!$D$2:$D$1048576,$B23,Entrants!$A$2:$A$1048576,M$18)</f>
        <v>0</v>
      </c>
      <c r="O23" s="169" t="str">
        <f t="shared" si="2"/>
        <v>Vide</v>
      </c>
      <c r="P23" s="169" t="str">
        <f t="shared" si="3"/>
        <v>Vide</v>
      </c>
      <c r="Q23" s="169" t="str">
        <f t="shared" si="4"/>
        <v>Vide</v>
      </c>
    </row>
    <row r="24" spans="2:17" x14ac:dyDescent="0.25">
      <c r="B24" s="157" t="str">
        <f>Listes!B68</f>
        <v>Cultures dédiées cultivées à titre de culture principale</v>
      </c>
      <c r="C24" s="169">
        <f>SUMIFS(Entrants!$G$2:$G$1048576,Entrants!$A$2:$A$1048576,C$17,Entrants!$D$2:$D$1048576,$B24)</f>
        <v>500</v>
      </c>
      <c r="D24" s="169">
        <f>SUMIFS(Entrants!$G$2:$G$1048576,Entrants!$A$2:$A$1048576,D$17,Entrants!$D$2:$D$1048576,$B24)</f>
        <v>0</v>
      </c>
      <c r="E24" s="169">
        <f>SUMIFS(Entrants!$G$2:$G$1048576,Entrants!$A$2:$A$1048576,E$17,Entrants!$D$2:$D$1048576,$B24)</f>
        <v>0</v>
      </c>
      <c r="G24" s="169">
        <f>IFERROR(AVERAGEIFS(Entrants!$E$2:$E$1048576,Entrants!$D$2:$D$1048576,$B24,Entrants!$A$2:$A$1048576,G$18),"Vide")</f>
        <v>25</v>
      </c>
      <c r="H24" s="169" t="str">
        <f>IFERROR(AVERAGEIFS(Entrants!$E$2:$E$1048576,Entrants!$D$2:$D$1048576,$B24,Entrants!$A$2:$A$1048576,H$18),"Vide")</f>
        <v>Vide</v>
      </c>
      <c r="I24" s="169" t="str">
        <f>IFERROR(AVERAGEIFS(Entrants!$E$2:$E$1048576,Entrants!$D$2:$D$1048576,$B24,Entrants!$A$2:$A$1048576,I$18),"Vide")</f>
        <v>Vide</v>
      </c>
      <c r="K24" s="169">
        <f>COUNTIFS(Entrants!$D$2:$D$1048576,$B24,Entrants!$A$2:$A$1048576,K$18)</f>
        <v>1</v>
      </c>
      <c r="L24" s="169">
        <f>COUNTIFS(Entrants!$D$2:$D$1048576,$B24,Entrants!$A$2:$A$1048576,L$18)</f>
        <v>0</v>
      </c>
      <c r="M24" s="169">
        <f>COUNTIFS(Entrants!$D$2:$D$1048576,$B24,Entrants!$A$2:$A$1048576,M$18)</f>
        <v>0</v>
      </c>
      <c r="O24" s="169">
        <f t="shared" si="2"/>
        <v>12500</v>
      </c>
      <c r="P24" s="169" t="str">
        <f t="shared" si="3"/>
        <v>Vide</v>
      </c>
      <c r="Q24" s="169" t="str">
        <f t="shared" si="4"/>
        <v>Vide</v>
      </c>
    </row>
    <row r="25" spans="2:17" x14ac:dyDescent="0.25">
      <c r="B25" s="157" t="str">
        <f>Listes!B69</f>
        <v>Herbes - fauchages de prairies</v>
      </c>
      <c r="C25" s="169">
        <f>SUMIFS(Entrants!$G$2:$G$1048576,Entrants!$A$2:$A$1048576,C$17,Entrants!$D$2:$D$1048576,$B25)</f>
        <v>0</v>
      </c>
      <c r="D25" s="169">
        <f>SUMIFS(Entrants!$G$2:$G$1048576,Entrants!$A$2:$A$1048576,D$17,Entrants!$D$2:$D$1048576,$B25)</f>
        <v>0</v>
      </c>
      <c r="E25" s="169">
        <f>SUMIFS(Entrants!$G$2:$G$1048576,Entrants!$A$2:$A$1048576,E$17,Entrants!$D$2:$D$1048576,$B25)</f>
        <v>0</v>
      </c>
      <c r="G25" s="169" t="str">
        <f>IFERROR(AVERAGEIFS(Entrants!$E$2:$E$1048576,Entrants!$D$2:$D$1048576,$B25,Entrants!$A$2:$A$1048576,G$18),"Vide")</f>
        <v>Vide</v>
      </c>
      <c r="H25" s="169" t="str">
        <f>IFERROR(AVERAGEIFS(Entrants!$E$2:$E$1048576,Entrants!$D$2:$D$1048576,$B25,Entrants!$A$2:$A$1048576,H$18),"Vide")</f>
        <v>Vide</v>
      </c>
      <c r="I25" s="169" t="str">
        <f>IFERROR(AVERAGEIFS(Entrants!$E$2:$E$1048576,Entrants!$D$2:$D$1048576,$B25,Entrants!$A$2:$A$1048576,I$18),"Vide")</f>
        <v>Vide</v>
      </c>
      <c r="K25" s="169">
        <f>COUNTIFS(Entrants!$D$2:$D$1048576,$B25,Entrants!$A$2:$A$1048576,K$18)</f>
        <v>0</v>
      </c>
      <c r="L25" s="169">
        <f>COUNTIFS(Entrants!$D$2:$D$1048576,$B25,Entrants!$A$2:$A$1048576,L$18)</f>
        <v>0</v>
      </c>
      <c r="M25" s="169">
        <f>COUNTIFS(Entrants!$D$2:$D$1048576,$B25,Entrants!$A$2:$A$1048576,M$18)</f>
        <v>0</v>
      </c>
      <c r="O25" s="169" t="str">
        <f t="shared" si="2"/>
        <v>Vide</v>
      </c>
      <c r="P25" s="169" t="str">
        <f t="shared" si="3"/>
        <v>Vide</v>
      </c>
      <c r="Q25" s="169" t="str">
        <f t="shared" si="4"/>
        <v>Vide</v>
      </c>
    </row>
    <row r="26" spans="2:17" x14ac:dyDescent="0.25">
      <c r="B26" s="157" t="str">
        <f>Listes!B70</f>
        <v>Pulpes de betteraves</v>
      </c>
      <c r="C26" s="169">
        <f>SUMIFS(Entrants!$G$2:$G$1048576,Entrants!$A$2:$A$1048576,C$17,Entrants!$D$2:$D$1048576,$B26)</f>
        <v>24776.521000000001</v>
      </c>
      <c r="D26" s="169">
        <f>SUMIFS(Entrants!$G$2:$G$1048576,Entrants!$A$2:$A$1048576,D$17,Entrants!$D$2:$D$1048576,$B26)</f>
        <v>0</v>
      </c>
      <c r="E26" s="169">
        <f>SUMIFS(Entrants!$G$2:$G$1048576,Entrants!$A$2:$A$1048576,E$17,Entrants!$D$2:$D$1048576,$B26)</f>
        <v>0</v>
      </c>
      <c r="G26" s="169">
        <f>IFERROR(AVERAGEIFS(Entrants!$E$2:$E$1048576,Entrants!$D$2:$D$1048576,$B26,Entrants!$A$2:$A$1048576,G$18),"Vide")</f>
        <v>66.599999999999994</v>
      </c>
      <c r="H26" s="169" t="str">
        <f>IFERROR(AVERAGEIFS(Entrants!$E$2:$E$1048576,Entrants!$D$2:$D$1048576,$B26,Entrants!$A$2:$A$1048576,H$18),"Vide")</f>
        <v>Vide</v>
      </c>
      <c r="I26" s="169" t="str">
        <f>IFERROR(AVERAGEIFS(Entrants!$E$2:$E$1048576,Entrants!$D$2:$D$1048576,$B26,Entrants!$A$2:$A$1048576,I$18),"Vide")</f>
        <v>Vide</v>
      </c>
      <c r="K26" s="169">
        <f>COUNTIFS(Entrants!$D$2:$D$1048576,$B26,Entrants!$A$2:$A$1048576,K$18)</f>
        <v>9</v>
      </c>
      <c r="L26" s="169">
        <f>COUNTIFS(Entrants!$D$2:$D$1048576,$B26,Entrants!$A$2:$A$1048576,L$18)</f>
        <v>0</v>
      </c>
      <c r="M26" s="169">
        <f>COUNTIFS(Entrants!$D$2:$D$1048576,$B26,Entrants!$A$2:$A$1048576,M$18)</f>
        <v>0</v>
      </c>
      <c r="O26" s="169">
        <f t="shared" si="2"/>
        <v>1650116.2985999999</v>
      </c>
      <c r="P26" s="169" t="str">
        <f t="shared" si="3"/>
        <v>Vide</v>
      </c>
      <c r="Q26" s="169" t="str">
        <f t="shared" si="4"/>
        <v>Vide</v>
      </c>
    </row>
    <row r="27" spans="2:17" x14ac:dyDescent="0.25">
      <c r="B27" s="157" t="str">
        <f>Listes!B71</f>
        <v>Issus de silo</v>
      </c>
      <c r="C27" s="169">
        <f>SUMIFS(Entrants!$G$2:$G$1048576,Entrants!$A$2:$A$1048576,C$17,Entrants!$D$2:$D$1048576,$B27)</f>
        <v>5359.7</v>
      </c>
      <c r="D27" s="169">
        <f>SUMIFS(Entrants!$G$2:$G$1048576,Entrants!$A$2:$A$1048576,D$17,Entrants!$D$2:$D$1048576,$B27)</f>
        <v>0</v>
      </c>
      <c r="E27" s="169">
        <f>SUMIFS(Entrants!$G$2:$G$1048576,Entrants!$A$2:$A$1048576,E$17,Entrants!$D$2:$D$1048576,$B27)</f>
        <v>0</v>
      </c>
      <c r="G27" s="169">
        <f>IFERROR(AVERAGEIFS(Entrants!$E$2:$E$1048576,Entrants!$D$2:$D$1048576,$B27,Entrants!$A$2:$A$1048576,G$18),"Vide")</f>
        <v>17.364783180026279</v>
      </c>
      <c r="H27" s="169" t="str">
        <f>IFERROR(AVERAGEIFS(Entrants!$E$2:$E$1048576,Entrants!$D$2:$D$1048576,$B27,Entrants!$A$2:$A$1048576,H$18),"Vide")</f>
        <v>Vide</v>
      </c>
      <c r="I27" s="169" t="str">
        <f>IFERROR(AVERAGEIFS(Entrants!$E$2:$E$1048576,Entrants!$D$2:$D$1048576,$B27,Entrants!$A$2:$A$1048576,I$18),"Vide")</f>
        <v>Vide</v>
      </c>
      <c r="K27" s="169">
        <f>COUNTIFS(Entrants!$D$2:$D$1048576,$B27,Entrants!$A$2:$A$1048576,K$18)</f>
        <v>7</v>
      </c>
      <c r="L27" s="169">
        <f>COUNTIFS(Entrants!$D$2:$D$1048576,$B27,Entrants!$A$2:$A$1048576,L$18)</f>
        <v>0</v>
      </c>
      <c r="M27" s="169">
        <f>COUNTIFS(Entrants!$D$2:$D$1048576,$B27,Entrants!$A$2:$A$1048576,M$18)</f>
        <v>0</v>
      </c>
      <c r="O27" s="169">
        <f t="shared" si="2"/>
        <v>93070.028409986844</v>
      </c>
      <c r="P27" s="169" t="str">
        <f t="shared" si="3"/>
        <v>Vide</v>
      </c>
      <c r="Q27" s="169" t="str">
        <f t="shared" si="4"/>
        <v>Vide</v>
      </c>
    </row>
    <row r="28" spans="2:17" x14ac:dyDescent="0.25">
      <c r="B28" s="157" t="str">
        <f>Listes!B72</f>
        <v>Autres résidus ou déchets végétaux des industries agro-alimentaires</v>
      </c>
      <c r="C28" s="169">
        <f>SUMIFS(Entrants!$G$2:$G$1048576,Entrants!$A$2:$A$1048576,C$17,Entrants!$D$2:$D$1048576,$B28)</f>
        <v>14346.29</v>
      </c>
      <c r="D28" s="169">
        <f>SUMIFS(Entrants!$G$2:$G$1048576,Entrants!$A$2:$A$1048576,D$17,Entrants!$D$2:$D$1048576,$B28)</f>
        <v>0</v>
      </c>
      <c r="E28" s="169">
        <f>SUMIFS(Entrants!$G$2:$G$1048576,Entrants!$A$2:$A$1048576,E$17,Entrants!$D$2:$D$1048576,$B28)</f>
        <v>0</v>
      </c>
      <c r="G28" s="169">
        <f>IFERROR(AVERAGEIFS(Entrants!$E$2:$E$1048576,Entrants!$D$2:$D$1048576,$B28,Entrants!$A$2:$A$1048576,G$18),"Vide")</f>
        <v>123.15584078056963</v>
      </c>
      <c r="H28" s="169" t="str">
        <f>IFERROR(AVERAGEIFS(Entrants!$E$2:$E$1048576,Entrants!$D$2:$D$1048576,$B28,Entrants!$A$2:$A$1048576,H$18),"Vide")</f>
        <v>Vide</v>
      </c>
      <c r="I28" s="169" t="str">
        <f>IFERROR(AVERAGEIFS(Entrants!$E$2:$E$1048576,Entrants!$D$2:$D$1048576,$B28,Entrants!$A$2:$A$1048576,I$18),"Vide")</f>
        <v>Vide</v>
      </c>
      <c r="K28" s="169">
        <f>COUNTIFS(Entrants!$D$2:$D$1048576,$B28,Entrants!$A$2:$A$1048576,K$18)</f>
        <v>9</v>
      </c>
      <c r="L28" s="169">
        <f>COUNTIFS(Entrants!$D$2:$D$1048576,$B28,Entrants!$A$2:$A$1048576,L$18)</f>
        <v>0</v>
      </c>
      <c r="M28" s="169">
        <f>COUNTIFS(Entrants!$D$2:$D$1048576,$B28,Entrants!$A$2:$A$1048576,M$18)</f>
        <v>0</v>
      </c>
      <c r="O28" s="169">
        <f t="shared" si="2"/>
        <v>1766829.4070318784</v>
      </c>
      <c r="P28" s="169" t="str">
        <f t="shared" si="3"/>
        <v>Vide</v>
      </c>
      <c r="Q28" s="169" t="str">
        <f t="shared" si="4"/>
        <v>Vide</v>
      </c>
    </row>
    <row r="29" spans="2:17" x14ac:dyDescent="0.25">
      <c r="B29" s="157" t="str">
        <f>Listes!B73</f>
        <v>Autres résidus ou déchets d'industries</v>
      </c>
      <c r="C29" s="169">
        <f>SUMIFS(Entrants!$G$2:$G$1048576,Entrants!$A$2:$A$1048576,C$17,Entrants!$D$2:$D$1048576,$B29)</f>
        <v>0</v>
      </c>
      <c r="D29" s="169">
        <f>SUMIFS(Entrants!$G$2:$G$1048576,Entrants!$A$2:$A$1048576,D$17,Entrants!$D$2:$D$1048576,$B29)</f>
        <v>0</v>
      </c>
      <c r="E29" s="169">
        <f>SUMIFS(Entrants!$G$2:$G$1048576,Entrants!$A$2:$A$1048576,E$17,Entrants!$D$2:$D$1048576,$B29)</f>
        <v>0</v>
      </c>
      <c r="G29" s="169" t="str">
        <f>IFERROR(AVERAGEIFS(Entrants!$E$2:$E$1048576,Entrants!$D$2:$D$1048576,$B29,Entrants!$A$2:$A$1048576,G$18),"Vide")</f>
        <v>Vide</v>
      </c>
      <c r="H29" s="169" t="str">
        <f>IFERROR(AVERAGEIFS(Entrants!$E$2:$E$1048576,Entrants!$D$2:$D$1048576,$B29,Entrants!$A$2:$A$1048576,H$18),"Vide")</f>
        <v>Vide</v>
      </c>
      <c r="I29" s="169" t="str">
        <f>IFERROR(AVERAGEIFS(Entrants!$E$2:$E$1048576,Entrants!$D$2:$D$1048576,$B29,Entrants!$A$2:$A$1048576,I$18),"Vide")</f>
        <v>Vide</v>
      </c>
      <c r="K29" s="169">
        <f>COUNTIFS(Entrants!$D$2:$D$1048576,$B29,Entrants!$A$2:$A$1048576,K$18)</f>
        <v>0</v>
      </c>
      <c r="L29" s="169">
        <f>COUNTIFS(Entrants!$D$2:$D$1048576,$B29,Entrants!$A$2:$A$1048576,L$18)</f>
        <v>0</v>
      </c>
      <c r="M29" s="169">
        <f>COUNTIFS(Entrants!$D$2:$D$1048576,$B29,Entrants!$A$2:$A$1048576,M$18)</f>
        <v>0</v>
      </c>
      <c r="O29" s="169" t="str">
        <f t="shared" si="2"/>
        <v>Vide</v>
      </c>
      <c r="P29" s="169" t="str">
        <f t="shared" si="3"/>
        <v>Vide</v>
      </c>
      <c r="Q29" s="169" t="str">
        <f t="shared" si="4"/>
        <v>Vide</v>
      </c>
    </row>
    <row r="30" spans="2:17" x14ac:dyDescent="0.25">
      <c r="B30" s="157" t="str">
        <f>Listes!B74</f>
        <v>Résidus ou déchets végétaux d’autres agro industries</v>
      </c>
      <c r="C30" s="169">
        <f>SUMIFS(Entrants!$G$2:$G$1048576,Entrants!$A$2:$A$1048576,C$17,Entrants!$D$2:$D$1048576,$B30)</f>
        <v>2634.97</v>
      </c>
      <c r="D30" s="169">
        <f>SUMIFS(Entrants!$G$2:$G$1048576,Entrants!$A$2:$A$1048576,D$17,Entrants!$D$2:$D$1048576,$B30)</f>
        <v>0</v>
      </c>
      <c r="E30" s="169">
        <f>SUMIFS(Entrants!$G$2:$G$1048576,Entrants!$A$2:$A$1048576,E$17,Entrants!$D$2:$D$1048576,$B30)</f>
        <v>0</v>
      </c>
      <c r="G30" s="169">
        <f>IFERROR(AVERAGEIFS(Entrants!$E$2:$E$1048576,Entrants!$D$2:$D$1048576,$B30,Entrants!$A$2:$A$1048576,G$18),"Vide")</f>
        <v>113.62146892655367</v>
      </c>
      <c r="H30" s="169" t="str">
        <f>IFERROR(AVERAGEIFS(Entrants!$E$2:$E$1048576,Entrants!$D$2:$D$1048576,$B30,Entrants!$A$2:$A$1048576,H$18),"Vide")</f>
        <v>Vide</v>
      </c>
      <c r="I30" s="169" t="str">
        <f>IFERROR(AVERAGEIFS(Entrants!$E$2:$E$1048576,Entrants!$D$2:$D$1048576,$B30,Entrants!$A$2:$A$1048576,I$18),"Vide")</f>
        <v>Vide</v>
      </c>
      <c r="K30" s="169">
        <f>COUNTIFS(Entrants!$D$2:$D$1048576,$B30,Entrants!$A$2:$A$1048576,K$18)</f>
        <v>5</v>
      </c>
      <c r="L30" s="169">
        <f>COUNTIFS(Entrants!$D$2:$D$1048576,$B30,Entrants!$A$2:$A$1048576,L$18)</f>
        <v>0</v>
      </c>
      <c r="M30" s="169">
        <f>COUNTIFS(Entrants!$D$2:$D$1048576,$B30,Entrants!$A$2:$A$1048576,M$18)</f>
        <v>0</v>
      </c>
      <c r="O30" s="169">
        <f t="shared" si="2"/>
        <v>299389.16197740112</v>
      </c>
      <c r="P30" s="169" t="str">
        <f t="shared" si="3"/>
        <v>Vide</v>
      </c>
      <c r="Q30" s="169" t="str">
        <f t="shared" si="4"/>
        <v>Vide</v>
      </c>
    </row>
    <row r="31" spans="2:17" x14ac:dyDescent="0.25">
      <c r="B31" s="157" t="str">
        <f>Listes!B75</f>
        <v>Autres résidus ou déchets organiques d’autres agro industries</v>
      </c>
      <c r="C31" s="169">
        <f>SUMIFS(Entrants!$G$2:$G$1048576,Entrants!$A$2:$A$1048576,C$17,Entrants!$D$2:$D$1048576,$B31)</f>
        <v>3015</v>
      </c>
      <c r="D31" s="169">
        <f>SUMIFS(Entrants!$G$2:$G$1048576,Entrants!$A$2:$A$1048576,D$17,Entrants!$D$2:$D$1048576,$B31)</f>
        <v>0</v>
      </c>
      <c r="E31" s="169">
        <f>SUMIFS(Entrants!$G$2:$G$1048576,Entrants!$A$2:$A$1048576,E$17,Entrants!$D$2:$D$1048576,$B31)</f>
        <v>0</v>
      </c>
      <c r="G31" s="169">
        <f>IFERROR(AVERAGEIFS(Entrants!$E$2:$E$1048576,Entrants!$D$2:$D$1048576,$B31,Entrants!$A$2:$A$1048576,G$18),"Vide")</f>
        <v>7.5</v>
      </c>
      <c r="H31" s="169" t="str">
        <f>IFERROR(AVERAGEIFS(Entrants!$E$2:$E$1048576,Entrants!$D$2:$D$1048576,$B31,Entrants!$A$2:$A$1048576,H$18),"Vide")</f>
        <v>Vide</v>
      </c>
      <c r="I31" s="169" t="str">
        <f>IFERROR(AVERAGEIFS(Entrants!$E$2:$E$1048576,Entrants!$D$2:$D$1048576,$B31,Entrants!$A$2:$A$1048576,I$18),"Vide")</f>
        <v>Vide</v>
      </c>
      <c r="K31" s="169">
        <f>COUNTIFS(Entrants!$D$2:$D$1048576,$B31,Entrants!$A$2:$A$1048576,K$18)</f>
        <v>2</v>
      </c>
      <c r="L31" s="169">
        <f>COUNTIFS(Entrants!$D$2:$D$1048576,$B31,Entrants!$A$2:$A$1048576,L$18)</f>
        <v>0</v>
      </c>
      <c r="M31" s="169">
        <f>COUNTIFS(Entrants!$D$2:$D$1048576,$B31,Entrants!$A$2:$A$1048576,M$18)</f>
        <v>0</v>
      </c>
      <c r="O31" s="169">
        <f t="shared" si="2"/>
        <v>22612.5</v>
      </c>
      <c r="P31" s="169" t="str">
        <f t="shared" si="3"/>
        <v>Vide</v>
      </c>
      <c r="Q31" s="169" t="str">
        <f t="shared" si="4"/>
        <v>Vide</v>
      </c>
    </row>
    <row r="32" spans="2:17" x14ac:dyDescent="0.25">
      <c r="B32" s="157" t="str">
        <f>Listes!B76</f>
        <v>Fraction Fermentescible des Ordures Ménagères (FFOM) issues d’un Traitement Mécano-Biologique (TMB)</v>
      </c>
      <c r="C32" s="169">
        <f>SUMIFS(Entrants!$G$2:$G$1048576,Entrants!$A$2:$A$1048576,C$17,Entrants!$D$2:$D$1048576,$B32)</f>
        <v>0</v>
      </c>
      <c r="D32" s="169">
        <f>SUMIFS(Entrants!$G$2:$G$1048576,Entrants!$A$2:$A$1048576,D$17,Entrants!$D$2:$D$1048576,$B32)</f>
        <v>0</v>
      </c>
      <c r="E32" s="169">
        <f>SUMIFS(Entrants!$G$2:$G$1048576,Entrants!$A$2:$A$1048576,E$17,Entrants!$D$2:$D$1048576,$B32)</f>
        <v>0</v>
      </c>
      <c r="G32" s="169" t="str">
        <f>IFERROR(AVERAGEIFS(Entrants!$E$2:$E$1048576,Entrants!$D$2:$D$1048576,$B32,Entrants!$A$2:$A$1048576,G$18),"Vide")</f>
        <v>Vide</v>
      </c>
      <c r="H32" s="169" t="str">
        <f>IFERROR(AVERAGEIFS(Entrants!$E$2:$E$1048576,Entrants!$D$2:$D$1048576,$B32,Entrants!$A$2:$A$1048576,H$18),"Vide")</f>
        <v>Vide</v>
      </c>
      <c r="I32" s="169" t="str">
        <f>IFERROR(AVERAGEIFS(Entrants!$E$2:$E$1048576,Entrants!$D$2:$D$1048576,$B32,Entrants!$A$2:$A$1048576,I$18),"Vide")</f>
        <v>Vide</v>
      </c>
      <c r="K32" s="169">
        <f>COUNTIFS(Entrants!$D$2:$D$1048576,$B32,Entrants!$A$2:$A$1048576,K$18)</f>
        <v>0</v>
      </c>
      <c r="L32" s="169">
        <f>COUNTIFS(Entrants!$D$2:$D$1048576,$B32,Entrants!$A$2:$A$1048576,L$18)</f>
        <v>0</v>
      </c>
      <c r="M32" s="169">
        <f>COUNTIFS(Entrants!$D$2:$D$1048576,$B32,Entrants!$A$2:$A$1048576,M$18)</f>
        <v>0</v>
      </c>
      <c r="O32" s="169" t="str">
        <f t="shared" si="2"/>
        <v>Vide</v>
      </c>
      <c r="P32" s="169" t="str">
        <f t="shared" si="3"/>
        <v>Vide</v>
      </c>
      <c r="Q32" s="169" t="str">
        <f t="shared" si="4"/>
        <v>Vide</v>
      </c>
    </row>
    <row r="33" spans="2:17" x14ac:dyDescent="0.25">
      <c r="B33" s="157" t="str">
        <f>Listes!B77</f>
        <v>Déchets de Cuisines et de Tables (DCT) triés à la source</v>
      </c>
      <c r="C33" s="169">
        <f>SUMIFS(Entrants!$G$2:$G$1048576,Entrants!$A$2:$A$1048576,C$17,Entrants!$D$2:$D$1048576,$B33)</f>
        <v>0</v>
      </c>
      <c r="D33" s="169">
        <f>SUMIFS(Entrants!$G$2:$G$1048576,Entrants!$A$2:$A$1048576,D$17,Entrants!$D$2:$D$1048576,$B33)</f>
        <v>0</v>
      </c>
      <c r="E33" s="169">
        <f>SUMIFS(Entrants!$G$2:$G$1048576,Entrants!$A$2:$A$1048576,E$17,Entrants!$D$2:$D$1048576,$B33)</f>
        <v>0</v>
      </c>
      <c r="G33" s="169" t="str">
        <f>IFERROR(AVERAGEIFS(Entrants!$E$2:$E$1048576,Entrants!$D$2:$D$1048576,$B33,Entrants!$A$2:$A$1048576,G$18),"Vide")</f>
        <v>Vide</v>
      </c>
      <c r="H33" s="169" t="str">
        <f>IFERROR(AVERAGEIFS(Entrants!$E$2:$E$1048576,Entrants!$D$2:$D$1048576,$B33,Entrants!$A$2:$A$1048576,H$18),"Vide")</f>
        <v>Vide</v>
      </c>
      <c r="I33" s="169" t="str">
        <f>IFERROR(AVERAGEIFS(Entrants!$E$2:$E$1048576,Entrants!$D$2:$D$1048576,$B33,Entrants!$A$2:$A$1048576,I$18),"Vide")</f>
        <v>Vide</v>
      </c>
      <c r="K33" s="169">
        <f>COUNTIFS(Entrants!$D$2:$D$1048576,$B33,Entrants!$A$2:$A$1048576,K$18)</f>
        <v>0</v>
      </c>
      <c r="L33" s="169">
        <f>COUNTIFS(Entrants!$D$2:$D$1048576,$B33,Entrants!$A$2:$A$1048576,L$18)</f>
        <v>0</v>
      </c>
      <c r="M33" s="169">
        <f>COUNTIFS(Entrants!$D$2:$D$1048576,$B33,Entrants!$A$2:$A$1048576,M$18)</f>
        <v>0</v>
      </c>
      <c r="O33" s="169" t="str">
        <f t="shared" si="2"/>
        <v>Vide</v>
      </c>
      <c r="P33" s="169" t="str">
        <f t="shared" si="3"/>
        <v>Vide</v>
      </c>
      <c r="Q33" s="169" t="str">
        <f t="shared" si="4"/>
        <v>Vide</v>
      </c>
    </row>
    <row r="34" spans="2:17" x14ac:dyDescent="0.25">
      <c r="B34" s="157" t="str">
        <f>Listes!B78</f>
        <v>Déchets verts</v>
      </c>
      <c r="C34" s="169">
        <f>SUMIFS(Entrants!$G$2:$G$1048576,Entrants!$A$2:$A$1048576,C$17,Entrants!$D$2:$D$1048576,$B34)</f>
        <v>1574.1599999999999</v>
      </c>
      <c r="D34" s="169">
        <f>SUMIFS(Entrants!$G$2:$G$1048576,Entrants!$A$2:$A$1048576,D$17,Entrants!$D$2:$D$1048576,$B34)</f>
        <v>0</v>
      </c>
      <c r="E34" s="169">
        <f>SUMIFS(Entrants!$G$2:$G$1048576,Entrants!$A$2:$A$1048576,E$17,Entrants!$D$2:$D$1048576,$B34)</f>
        <v>0</v>
      </c>
      <c r="G34" s="169" t="str">
        <f>IFERROR(AVERAGEIFS(Entrants!$E$2:$E$1048576,Entrants!$D$2:$D$1048576,$B34,Entrants!$A$2:$A$1048576,G$18),"Vide")</f>
        <v>Vide</v>
      </c>
      <c r="H34" s="169" t="str">
        <f>IFERROR(AVERAGEIFS(Entrants!$E$2:$E$1048576,Entrants!$D$2:$D$1048576,$B34,Entrants!$A$2:$A$1048576,H$18),"Vide")</f>
        <v>Vide</v>
      </c>
      <c r="I34" s="169" t="str">
        <f>IFERROR(AVERAGEIFS(Entrants!$E$2:$E$1048576,Entrants!$D$2:$D$1048576,$B34,Entrants!$A$2:$A$1048576,I$18),"Vide")</f>
        <v>Vide</v>
      </c>
      <c r="K34" s="169">
        <f>COUNTIFS(Entrants!$D$2:$D$1048576,$B34,Entrants!$A$2:$A$1048576,K$18)</f>
        <v>1</v>
      </c>
      <c r="L34" s="169">
        <f>COUNTIFS(Entrants!$D$2:$D$1048576,$B34,Entrants!$A$2:$A$1048576,L$18)</f>
        <v>0</v>
      </c>
      <c r="M34" s="169">
        <f>COUNTIFS(Entrants!$D$2:$D$1048576,$B34,Entrants!$A$2:$A$1048576,M$18)</f>
        <v>0</v>
      </c>
      <c r="O34" s="169" t="str">
        <f t="shared" si="2"/>
        <v>Vide</v>
      </c>
      <c r="P34" s="169" t="str">
        <f t="shared" si="3"/>
        <v>Vide</v>
      </c>
      <c r="Q34" s="169" t="str">
        <f t="shared" si="4"/>
        <v>Vide</v>
      </c>
    </row>
    <row r="35" spans="2:17" x14ac:dyDescent="0.25">
      <c r="B35" s="157" t="str">
        <f>Listes!B79</f>
        <v>Huiles alimentaires usagées (HAU)</v>
      </c>
      <c r="C35" s="169">
        <f>SUMIFS(Entrants!$G$2:$G$1048576,Entrants!$A$2:$A$1048576,C$17,Entrants!$D$2:$D$1048576,$B35)</f>
        <v>0</v>
      </c>
      <c r="D35" s="169">
        <f>SUMIFS(Entrants!$G$2:$G$1048576,Entrants!$A$2:$A$1048576,D$17,Entrants!$D$2:$D$1048576,$B35)</f>
        <v>0</v>
      </c>
      <c r="E35" s="169">
        <f>SUMIFS(Entrants!$G$2:$G$1048576,Entrants!$A$2:$A$1048576,E$17,Entrants!$D$2:$D$1048576,$B35)</f>
        <v>0</v>
      </c>
      <c r="G35" s="169" t="str">
        <f>IFERROR(AVERAGEIFS(Entrants!$E$2:$E$1048576,Entrants!$D$2:$D$1048576,$B35,Entrants!$A$2:$A$1048576,G$18),"Vide")</f>
        <v>Vide</v>
      </c>
      <c r="H35" s="169" t="str">
        <f>IFERROR(AVERAGEIFS(Entrants!$E$2:$E$1048576,Entrants!$D$2:$D$1048576,$B35,Entrants!$A$2:$A$1048576,H$18),"Vide")</f>
        <v>Vide</v>
      </c>
      <c r="I35" s="169" t="str">
        <f>IFERROR(AVERAGEIFS(Entrants!$E$2:$E$1048576,Entrants!$D$2:$D$1048576,$B35,Entrants!$A$2:$A$1048576,I$18),"Vide")</f>
        <v>Vide</v>
      </c>
      <c r="K35" s="169">
        <f>COUNTIFS(Entrants!$D$2:$D$1048576,$B35,Entrants!$A$2:$A$1048576,K$18)</f>
        <v>0</v>
      </c>
      <c r="L35" s="169">
        <f>COUNTIFS(Entrants!$D$2:$D$1048576,$B35,Entrants!$A$2:$A$1048576,L$18)</f>
        <v>0</v>
      </c>
      <c r="M35" s="169">
        <f>COUNTIFS(Entrants!$D$2:$D$1048576,$B35,Entrants!$A$2:$A$1048576,M$18)</f>
        <v>0</v>
      </c>
      <c r="O35" s="169" t="str">
        <f t="shared" si="2"/>
        <v>Vide</v>
      </c>
      <c r="P35" s="169" t="str">
        <f t="shared" si="3"/>
        <v>Vide</v>
      </c>
      <c r="Q35" s="169" t="str">
        <f t="shared" si="4"/>
        <v>Vide</v>
      </c>
    </row>
    <row r="36" spans="2:17" x14ac:dyDescent="0.25">
      <c r="B36" s="157" t="str">
        <f>Listes!B80</f>
        <v>Boues urbaines ou industrielles</v>
      </c>
      <c r="C36" s="169">
        <f>SUMIFS(Entrants!$G$2:$G$1048576,Entrants!$A$2:$A$1048576,C$17,Entrants!$D$2:$D$1048576,$B36)</f>
        <v>0</v>
      </c>
      <c r="D36" s="169">
        <f>SUMIFS(Entrants!$G$2:$G$1048576,Entrants!$A$2:$A$1048576,D$17,Entrants!$D$2:$D$1048576,$B36)</f>
        <v>0</v>
      </c>
      <c r="E36" s="169">
        <f>SUMIFS(Entrants!$G$2:$G$1048576,Entrants!$A$2:$A$1048576,E$17,Entrants!$D$2:$D$1048576,$B36)</f>
        <v>0</v>
      </c>
      <c r="G36" s="169" t="str">
        <f>IFERROR(AVERAGEIFS(Entrants!$E$2:$E$1048576,Entrants!$D$2:$D$1048576,$B36,Entrants!$A$2:$A$1048576,G$18),"Vide")</f>
        <v>Vide</v>
      </c>
      <c r="H36" s="169" t="str">
        <f>IFERROR(AVERAGEIFS(Entrants!$E$2:$E$1048576,Entrants!$D$2:$D$1048576,$B36,Entrants!$A$2:$A$1048576,H$18),"Vide")</f>
        <v>Vide</v>
      </c>
      <c r="I36" s="169" t="str">
        <f>IFERROR(AVERAGEIFS(Entrants!$E$2:$E$1048576,Entrants!$D$2:$D$1048576,$B36,Entrants!$A$2:$A$1048576,I$18),"Vide")</f>
        <v>Vide</v>
      </c>
      <c r="K36" s="169">
        <f>COUNTIFS(Entrants!$D$2:$D$1048576,$B36,Entrants!$A$2:$A$1048576,K$18)</f>
        <v>0</v>
      </c>
      <c r="L36" s="169">
        <f>COUNTIFS(Entrants!$D$2:$D$1048576,$B36,Entrants!$A$2:$A$1048576,L$18)</f>
        <v>0</v>
      </c>
      <c r="M36" s="169">
        <f>COUNTIFS(Entrants!$D$2:$D$1048576,$B36,Entrants!$A$2:$A$1048576,M$18)</f>
        <v>0</v>
      </c>
      <c r="O36" s="169" t="str">
        <f t="shared" si="2"/>
        <v>Vide</v>
      </c>
      <c r="P36" s="169" t="str">
        <f t="shared" si="3"/>
        <v>Vide</v>
      </c>
      <c r="Q36" s="169" t="str">
        <f t="shared" si="4"/>
        <v>Vide</v>
      </c>
    </row>
    <row r="37" spans="2:17" x14ac:dyDescent="0.25">
      <c r="B37" s="157" t="str">
        <f>Listes!B81</f>
        <v>Boues d’industries agro-alimentaires</v>
      </c>
      <c r="C37" s="169">
        <f>SUMIFS(Entrants!$G$2:$G$1048576,Entrants!$A$2:$A$1048576,C$17,Entrants!$D$2:$D$1048576,$B37)</f>
        <v>0</v>
      </c>
      <c r="D37" s="169">
        <f>SUMIFS(Entrants!$G$2:$G$1048576,Entrants!$A$2:$A$1048576,D$17,Entrants!$D$2:$D$1048576,$B37)</f>
        <v>0</v>
      </c>
      <c r="E37" s="169">
        <f>SUMIFS(Entrants!$G$2:$G$1048576,Entrants!$A$2:$A$1048576,E$17,Entrants!$D$2:$D$1048576,$B37)</f>
        <v>0</v>
      </c>
      <c r="G37" s="169" t="str">
        <f>IFERROR(AVERAGEIFS(Entrants!$E$2:$E$1048576,Entrants!$D$2:$D$1048576,$B37,Entrants!$A$2:$A$1048576,G$18),"Vide")</f>
        <v>Vide</v>
      </c>
      <c r="H37" s="169" t="str">
        <f>IFERROR(AVERAGEIFS(Entrants!$E$2:$E$1048576,Entrants!$D$2:$D$1048576,$B37,Entrants!$A$2:$A$1048576,H$18),"Vide")</f>
        <v>Vide</v>
      </c>
      <c r="I37" s="169" t="str">
        <f>IFERROR(AVERAGEIFS(Entrants!$E$2:$E$1048576,Entrants!$D$2:$D$1048576,$B37,Entrants!$A$2:$A$1048576,I$18),"Vide")</f>
        <v>Vide</v>
      </c>
      <c r="K37" s="169">
        <f>COUNTIFS(Entrants!$D$2:$D$1048576,$B37,Entrants!$A$2:$A$1048576,K$18)</f>
        <v>0</v>
      </c>
      <c r="L37" s="169">
        <f>COUNTIFS(Entrants!$D$2:$D$1048576,$B37,Entrants!$A$2:$A$1048576,L$18)</f>
        <v>0</v>
      </c>
      <c r="M37" s="169">
        <f>COUNTIFS(Entrants!$D$2:$D$1048576,$B37,Entrants!$A$2:$A$1048576,M$18)</f>
        <v>0</v>
      </c>
      <c r="O37" s="169" t="str">
        <f t="shared" si="2"/>
        <v>Vide</v>
      </c>
      <c r="P37" s="169" t="str">
        <f t="shared" si="3"/>
        <v>Vide</v>
      </c>
      <c r="Q37" s="169" t="str">
        <f t="shared" si="4"/>
        <v>Vide</v>
      </c>
    </row>
    <row r="38" spans="2:17" x14ac:dyDescent="0.25">
      <c r="B38" s="157" t="str">
        <f>Listes!B82</f>
        <v>Déchets graisseux de la restauration</v>
      </c>
      <c r="C38" s="169">
        <f>SUMIFS(Entrants!$G$2:$G$1048576,Entrants!$A$2:$A$1048576,C$17,Entrants!$D$2:$D$1048576,$B38)</f>
        <v>0</v>
      </c>
      <c r="D38" s="169">
        <f>SUMIFS(Entrants!$G$2:$G$1048576,Entrants!$A$2:$A$1048576,D$17,Entrants!$D$2:$D$1048576,$B38)</f>
        <v>0</v>
      </c>
      <c r="E38" s="169">
        <f>SUMIFS(Entrants!$G$2:$G$1048576,Entrants!$A$2:$A$1048576,E$17,Entrants!$D$2:$D$1048576,$B38)</f>
        <v>0</v>
      </c>
      <c r="G38" s="169" t="str">
        <f>IFERROR(AVERAGEIFS(Entrants!$E$2:$E$1048576,Entrants!$D$2:$D$1048576,$B38,Entrants!$A$2:$A$1048576,G$18),"Vide")</f>
        <v>Vide</v>
      </c>
      <c r="H38" s="169" t="str">
        <f>IFERROR(AVERAGEIFS(Entrants!$E$2:$E$1048576,Entrants!$D$2:$D$1048576,$B38,Entrants!$A$2:$A$1048576,H$18),"Vide")</f>
        <v>Vide</v>
      </c>
      <c r="I38" s="169" t="str">
        <f>IFERROR(AVERAGEIFS(Entrants!$E$2:$E$1048576,Entrants!$D$2:$D$1048576,$B38,Entrants!$A$2:$A$1048576,I$18),"Vide")</f>
        <v>Vide</v>
      </c>
      <c r="K38" s="169">
        <f>COUNTIFS(Entrants!$D$2:$D$1048576,$B38,Entrants!$A$2:$A$1048576,K$18)</f>
        <v>0</v>
      </c>
      <c r="L38" s="169">
        <f>COUNTIFS(Entrants!$D$2:$D$1048576,$B38,Entrants!$A$2:$A$1048576,L$18)</f>
        <v>0</v>
      </c>
      <c r="M38" s="169">
        <f>COUNTIFS(Entrants!$D$2:$D$1048576,$B38,Entrants!$A$2:$A$1048576,M$18)</f>
        <v>0</v>
      </c>
      <c r="O38" s="169" t="str">
        <f t="shared" si="2"/>
        <v>Vide</v>
      </c>
      <c r="P38" s="169" t="str">
        <f t="shared" si="3"/>
        <v>Vide</v>
      </c>
      <c r="Q38" s="169" t="str">
        <f t="shared" si="4"/>
        <v>Vide</v>
      </c>
    </row>
    <row r="39" spans="2:17" x14ac:dyDescent="0.25">
      <c r="B39" s="157" t="str">
        <f>Listes!B83</f>
        <v>Autres</v>
      </c>
      <c r="C39" s="169">
        <f>SUMIFS(Entrants!$G$2:$G$1048576,Entrants!$A$2:$A$1048576,C$17,Entrants!$D$2:$D$1048576,$B39)</f>
        <v>0</v>
      </c>
      <c r="D39" s="169">
        <f>SUMIFS(Entrants!$G$2:$G$1048576,Entrants!$A$2:$A$1048576,D$17,Entrants!$D$2:$D$1048576,$B39)</f>
        <v>0</v>
      </c>
      <c r="E39" s="169">
        <f>SUMIFS(Entrants!$G$2:$G$1048576,Entrants!$A$2:$A$1048576,E$17,Entrants!$D$2:$D$1048576,$B39)</f>
        <v>0</v>
      </c>
      <c r="G39" s="169" t="str">
        <f>IFERROR(AVERAGEIFS(Entrants!$E$2:$E$1048576,Entrants!$D$2:$D$1048576,$B39,Entrants!$A$2:$A$1048576,G$18),"Vide")</f>
        <v>Vide</v>
      </c>
      <c r="H39" s="169" t="str">
        <f>IFERROR(AVERAGEIFS(Entrants!$E$2:$E$1048576,Entrants!$D$2:$D$1048576,$B39,Entrants!$A$2:$A$1048576,H$18),"Vide")</f>
        <v>Vide</v>
      </c>
      <c r="I39" s="169" t="str">
        <f>IFERROR(AVERAGEIFS(Entrants!$E$2:$E$1048576,Entrants!$D$2:$D$1048576,$B39,Entrants!$A$2:$A$1048576,I$18),"Vide")</f>
        <v>Vide</v>
      </c>
      <c r="K39" s="169">
        <f>COUNTIFS(Entrants!$D$2:$D$1048576,$B39,Entrants!$A$2:$A$1048576,K$18)</f>
        <v>0</v>
      </c>
      <c r="L39" s="169">
        <f>COUNTIFS(Entrants!$D$2:$D$1048576,$B39,Entrants!$A$2:$A$1048576,L$18)</f>
        <v>0</v>
      </c>
      <c r="M39" s="169">
        <f>COUNTIFS(Entrants!$D$2:$D$1048576,$B39,Entrants!$A$2:$A$1048576,M$18)</f>
        <v>0</v>
      </c>
      <c r="O39" s="169" t="str">
        <f t="shared" si="2"/>
        <v>Vide</v>
      </c>
      <c r="P39" s="169" t="str">
        <f t="shared" si="3"/>
        <v>Vide</v>
      </c>
      <c r="Q39" s="169" t="str">
        <f t="shared" si="4"/>
        <v>Vide</v>
      </c>
    </row>
    <row r="42" spans="2:17" s="149" customFormat="1" ht="17.55" x14ac:dyDescent="0.25">
      <c r="B42" s="150" t="s">
        <v>2007</v>
      </c>
    </row>
    <row r="44" spans="2:17" x14ac:dyDescent="0.25">
      <c r="B44" s="155" t="s">
        <v>2032</v>
      </c>
      <c r="C44" s="155">
        <v>2018</v>
      </c>
      <c r="D44" s="155">
        <v>2019</v>
      </c>
      <c r="E44" s="155">
        <v>2020</v>
      </c>
      <c r="K44" s="191" t="s">
        <v>2011</v>
      </c>
    </row>
    <row r="45" spans="2:17" x14ac:dyDescent="0.25">
      <c r="B45" s="193" t="s">
        <v>2005</v>
      </c>
      <c r="C45" s="192">
        <f>SUM(C46:C48)</f>
        <v>124772.80233000001</v>
      </c>
      <c r="D45" s="192">
        <f>SUM(D46:D48)</f>
        <v>0</v>
      </c>
      <c r="E45" s="192">
        <f>SUM(E46:E48)</f>
        <v>0</v>
      </c>
      <c r="K45" s="155">
        <v>2018</v>
      </c>
      <c r="L45" s="155">
        <v>2019</v>
      </c>
      <c r="M45" s="155">
        <v>2020</v>
      </c>
    </row>
    <row r="46" spans="2:17" x14ac:dyDescent="0.25">
      <c r="B46" s="154" t="s">
        <v>2013</v>
      </c>
      <c r="C46" s="169">
        <f>SUMIFS(Sortants_NRJ!$H$2:$H$1048576,Sortants_NRJ!$A$2:$A$1048576,C44)</f>
        <v>124772.80233000001</v>
      </c>
      <c r="D46" s="169">
        <f>SUMIFS(Sortants_NRJ!$H$2:$H$1048576,Sortants_NRJ!$A$2:$A$1048576,D44)</f>
        <v>0</v>
      </c>
      <c r="E46" s="169">
        <f>SUMIFS(Sortants_NRJ!$H$2:$H$1048576,Sortants_NRJ!$A$2:$A$1048576,E44)</f>
        <v>0</v>
      </c>
      <c r="K46" s="154">
        <f>COUNTIFS(Sortants_NRJ!$H$2:$H$1048576,"&gt;0",Sortants_NRJ!$A$2:$A$1048576,K45)</f>
        <v>10</v>
      </c>
      <c r="L46" s="154">
        <f>COUNTIFS(Sortants_NRJ!$H$2:$H$1048576,"&gt;0",Sortants_NRJ!$A$2:$A$1048576,L45)</f>
        <v>0</v>
      </c>
      <c r="M46" s="154">
        <f>COUNTIFS(Sortants_NRJ!$H$2:$H$1048576,"&gt;0",Sortants_NRJ!$A$2:$A$1048576,M45)</f>
        <v>0</v>
      </c>
    </row>
    <row r="47" spans="2:17" x14ac:dyDescent="0.25">
      <c r="B47" s="154" t="s">
        <v>135</v>
      </c>
      <c r="C47" s="169">
        <f>SUMIFS(Sortants_NRJ!$J$2:$J$1048576,Sortants_NRJ!$A$2:$A$1048576,C44)</f>
        <v>0</v>
      </c>
      <c r="D47" s="169">
        <f>SUMIFS(Sortants_NRJ!$J$2:$J$1048576,Sortants_NRJ!$A$2:$A$1048576,D44)</f>
        <v>0</v>
      </c>
      <c r="E47" s="169">
        <f>SUMIFS(Sortants_NRJ!$J$2:$J$1048576,Sortants_NRJ!$A$2:$A$1048576,E44)</f>
        <v>0</v>
      </c>
      <c r="K47" s="154">
        <f>COUNTIFS(Sortants_NRJ!$J$2:$J$1048576,"&gt;0",Sortants_NRJ!$A$2:$A$1048576,K45)</f>
        <v>0</v>
      </c>
      <c r="L47" s="154">
        <f>COUNTIFS(Sortants_NRJ!$J$2:$J$1048576,"&gt;0",Sortants_NRJ!$A$2:$A$1048576,L45)</f>
        <v>0</v>
      </c>
      <c r="M47" s="154">
        <f>COUNTIFS(Sortants_NRJ!$J$2:$J$1048576,"&gt;0",Sortants_NRJ!$A$2:$A$1048576,M45)</f>
        <v>0</v>
      </c>
    </row>
    <row r="48" spans="2:17" x14ac:dyDescent="0.25">
      <c r="B48" s="154" t="s">
        <v>2014</v>
      </c>
      <c r="C48" s="169">
        <f>SUMIFS(Sortants_NRJ!$M$2:$M$1048576,Sortants_NRJ!$A$2:$A$1048576,C44)</f>
        <v>0</v>
      </c>
      <c r="D48" s="169">
        <f>SUMIFS(Sortants_NRJ!$M$2:$M$1048576,Sortants_NRJ!$A$2:$A$1048576,D44)</f>
        <v>0</v>
      </c>
      <c r="E48" s="169">
        <f>SUMIFS(Sortants_NRJ!$M$2:$M$1048576,Sortants_NRJ!$A$2:$A$1048576,E44)</f>
        <v>0</v>
      </c>
      <c r="K48" s="154">
        <f>COUNTIFS(Sortants_NRJ!$M$2:$M$1048576,"&gt;0",Sortants_NRJ!$A$2:$A$1048576,K45)</f>
        <v>0</v>
      </c>
      <c r="L48" s="154">
        <f>COUNTIFS(Sortants_NRJ!$M$2:$M$1048576,"&gt;0",Sortants_NRJ!$A$2:$A$1048576,L45)</f>
        <v>0</v>
      </c>
      <c r="M48" s="154">
        <f>COUNTIFS(Sortants_NRJ!$M$2:$M$1048576,"&gt;0",Sortants_NRJ!$A$2:$A$1048576,M45)</f>
        <v>0</v>
      </c>
    </row>
    <row r="50" spans="2:13" s="149" customFormat="1" ht="17.55" x14ac:dyDescent="0.25">
      <c r="B50" s="150" t="s">
        <v>2008</v>
      </c>
    </row>
    <row r="52" spans="2:13" x14ac:dyDescent="0.25">
      <c r="B52" s="155" t="s">
        <v>119</v>
      </c>
      <c r="C52" s="155">
        <v>2018</v>
      </c>
      <c r="D52" s="155">
        <v>2019</v>
      </c>
      <c r="E52" s="155">
        <v>2020</v>
      </c>
      <c r="K52" s="191" t="s">
        <v>2011</v>
      </c>
    </row>
    <row r="53" spans="2:13" x14ac:dyDescent="0.25">
      <c r="B53" s="155" t="s">
        <v>2005</v>
      </c>
      <c r="C53" s="192">
        <f>SUM(C54:C57)</f>
        <v>0</v>
      </c>
      <c r="D53" s="192">
        <f>SUM(D54:D57)</f>
        <v>0</v>
      </c>
      <c r="E53" s="192">
        <f>SUM(E54:E57)</f>
        <v>0</v>
      </c>
      <c r="K53" s="155">
        <v>2018</v>
      </c>
      <c r="L53" s="155">
        <v>2019</v>
      </c>
      <c r="M53" s="155">
        <v>2020</v>
      </c>
    </row>
    <row r="54" spans="2:13" x14ac:dyDescent="0.25">
      <c r="B54" s="194" t="str">
        <f>Listes!B104</f>
        <v>Brut</v>
      </c>
      <c r="C54" s="195">
        <f>SUMIFS(Sortants_Agro!$K$2:$K$1048576,Sortants_Agro!$F$2:$F$1048576,$B54,Sortants_Agro!$C$2:$C$1048576,C$52)</f>
        <v>0</v>
      </c>
      <c r="D54" s="195">
        <f>SUMIFS(Sortants_Agro!$K$2:$K$1048576,Sortants_Agro!$F$2:$F$1048576,$B54,Sortants_Agro!$C$2:$C$1048576,D$52)</f>
        <v>0</v>
      </c>
      <c r="E54" s="195">
        <f>SUMIFS(Sortants_Agro!$K$2:$K$1048576,Sortants_Agro!$F$2:$F$1048576,$B54,Sortants_Agro!$C$2:$C$1048576,E$52)</f>
        <v>0</v>
      </c>
      <c r="K54" s="154">
        <f>COUNTIFS(Sortants_Agro!$F$2:$F$1048576,$B54,Sortants_Agro!$C$2:$C$1048576,K$53)</f>
        <v>0</v>
      </c>
      <c r="L54" s="154">
        <f>COUNTIFS(Sortants_Agro!$F$2:$F$1048576,$B54,Sortants_Agro!$C$2:$C$1048576,L$53)</f>
        <v>0</v>
      </c>
      <c r="M54" s="154">
        <f>COUNTIFS(Sortants_Agro!$F$2:$F$1048576,$B54,Sortants_Agro!$C$2:$C$1048576,M$53)</f>
        <v>0</v>
      </c>
    </row>
    <row r="55" spans="2:13" x14ac:dyDescent="0.25">
      <c r="B55" s="154" t="str">
        <f>Listes!B105</f>
        <v>Liquide</v>
      </c>
      <c r="C55" s="195">
        <f>SUMIFS(Sortants_Agro!$K$2:$K$1048576,Sortants_Agro!$F$2:$F$1048576,$B55,Sortants_Agro!$C$2:$C$1048576,C$52)</f>
        <v>0</v>
      </c>
      <c r="D55" s="195">
        <f>SUMIFS(Sortants_Agro!$K$2:$K$1048576,Sortants_Agro!$F$2:$F$1048576,$B55,Sortants_Agro!$C$2:$C$1048576,D$52)</f>
        <v>0</v>
      </c>
      <c r="E55" s="195">
        <f>SUMIFS(Sortants_Agro!$K$2:$K$1048576,Sortants_Agro!$F$2:$F$1048576,$B55,Sortants_Agro!$C$2:$C$1048576,E$52)</f>
        <v>0</v>
      </c>
      <c r="K55" s="154">
        <f>COUNTIFS(Sortants_Agro!$F$2:$F$1048576,$B55,Sortants_Agro!$C$2:$C$1048576,K$53)</f>
        <v>0</v>
      </c>
      <c r="L55" s="154">
        <f>COUNTIFS(Sortants_Agro!$F$2:$F$1048576,$B55,Sortants_Agro!$C$2:$C$1048576,L$53)</f>
        <v>0</v>
      </c>
      <c r="M55" s="154">
        <f>COUNTIFS(Sortants_Agro!$F$2:$F$1048576,$B55,Sortants_Agro!$C$2:$C$1048576,M$53)</f>
        <v>0</v>
      </c>
    </row>
    <row r="56" spans="2:13" x14ac:dyDescent="0.25">
      <c r="B56" s="154" t="str">
        <f>Listes!B106</f>
        <v>Solide</v>
      </c>
      <c r="C56" s="195">
        <f>SUMIFS(Sortants_Agro!$K$2:$K$1048576,Sortants_Agro!$F$2:$F$1048576,$B56,Sortants_Agro!$C$2:$C$1048576,C$52)</f>
        <v>0</v>
      </c>
      <c r="D56" s="195">
        <f>SUMIFS(Sortants_Agro!$K$2:$K$1048576,Sortants_Agro!$F$2:$F$1048576,$B56,Sortants_Agro!$C$2:$C$1048576,D$52)</f>
        <v>0</v>
      </c>
      <c r="E56" s="195">
        <f>SUMIFS(Sortants_Agro!$K$2:$K$1048576,Sortants_Agro!$F$2:$F$1048576,$B56,Sortants_Agro!$C$2:$C$1048576,E$52)</f>
        <v>0</v>
      </c>
      <c r="K56" s="154">
        <f>COUNTIFS(Sortants_Agro!$F$2:$F$1048576,$B56,Sortants_Agro!$C$2:$C$1048576,K$53)</f>
        <v>3</v>
      </c>
      <c r="L56" s="154">
        <f>COUNTIFS(Sortants_Agro!$F$2:$F$1048576,$B56,Sortants_Agro!$C$2:$C$1048576,L$53)</f>
        <v>0</v>
      </c>
      <c r="M56" s="154">
        <f>COUNTIFS(Sortants_Agro!$F$2:$F$1048576,$B56,Sortants_Agro!$C$2:$C$1048576,M$53)</f>
        <v>0</v>
      </c>
    </row>
    <row r="57" spans="2:13" x14ac:dyDescent="0.25">
      <c r="B57" s="154" t="str">
        <f>Listes!B107</f>
        <v xml:space="preserve">Digestat composté </v>
      </c>
      <c r="C57" s="195">
        <f>SUMIFS(Sortants_Agro!$K$2:$K$1048576,Sortants_Agro!$F$2:$F$1048576,$B57,Sortants_Agro!$C$2:$C$1048576,C$52)</f>
        <v>0</v>
      </c>
      <c r="D57" s="195">
        <f>SUMIFS(Sortants_Agro!$K$2:$K$1048576,Sortants_Agro!$F$2:$F$1048576,$B57,Sortants_Agro!$C$2:$C$1048576,D$52)</f>
        <v>0</v>
      </c>
      <c r="E57" s="195">
        <f>SUMIFS(Sortants_Agro!$K$2:$K$1048576,Sortants_Agro!$F$2:$F$1048576,$B57,Sortants_Agro!$C$2:$C$1048576,E$52)</f>
        <v>0</v>
      </c>
      <c r="K57" s="154">
        <f>COUNTIFS(Sortants_Agro!$F$2:$F$1048576,$B57,Sortants_Agro!$C$2:$C$1048576,K$53)</f>
        <v>0</v>
      </c>
      <c r="L57" s="154">
        <f>COUNTIFS(Sortants_Agro!$F$2:$F$1048576,$B57,Sortants_Agro!$C$2:$C$1048576,L$53)</f>
        <v>0</v>
      </c>
      <c r="M57" s="154">
        <f>COUNTIFS(Sortants_Agro!$F$2:$F$1048576,$B57,Sortants_Agro!$C$2:$C$1048576,M$53)</f>
        <v>0</v>
      </c>
    </row>
    <row r="59" spans="2:13" x14ac:dyDescent="0.25">
      <c r="B59" s="155" t="s">
        <v>2039</v>
      </c>
      <c r="C59" s="155">
        <v>2018</v>
      </c>
      <c r="D59" s="155">
        <v>2019</v>
      </c>
      <c r="E59" s="155">
        <v>2020</v>
      </c>
    </row>
    <row r="60" spans="2:13" x14ac:dyDescent="0.25">
      <c r="B60" s="155" t="s">
        <v>2038</v>
      </c>
      <c r="C60" s="192">
        <f>SUMIFS(Sortants_Agro!$L$2:$L$1048576,Sortants_Agro!$C$2:$C$1048576,C$59)</f>
        <v>116600</v>
      </c>
      <c r="D60" s="192">
        <f>SUMIFS(Sortants_Agro!$L$2:$L$1048576,Sortants_Agro!$C$2:$C$1048576,D$59)</f>
        <v>0</v>
      </c>
      <c r="E60" s="192">
        <f>SUMIFS(Sortants_Agro!$L$2:$L$1048576,Sortants_Agro!$C$2:$C$1048576,E$59)</f>
        <v>0</v>
      </c>
    </row>
  </sheetData>
  <phoneticPr fontId="2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H37"/>
  <sheetViews>
    <sheetView topLeftCell="A19" workbookViewId="0">
      <selection activeCell="J32" sqref="J32"/>
    </sheetView>
  </sheetViews>
  <sheetFormatPr baseColWidth="10" defaultRowHeight="14.55" x14ac:dyDescent="0.25"/>
  <cols>
    <col min="1" max="2" width="4.33203125" customWidth="1"/>
    <col min="3" max="3" width="29.5546875" customWidth="1"/>
    <col min="4" max="4" width="20.44140625" customWidth="1"/>
    <col min="5" max="5" width="15.5546875" customWidth="1"/>
    <col min="6" max="6" width="33.33203125" customWidth="1"/>
    <col min="7" max="7" width="24.6640625" customWidth="1"/>
    <col min="8" max="8" width="28.5546875" customWidth="1"/>
  </cols>
  <sheetData>
    <row r="2" spans="2:8" x14ac:dyDescent="0.25">
      <c r="F2" s="185" t="s">
        <v>2026</v>
      </c>
      <c r="G2" s="186" t="s">
        <v>2025</v>
      </c>
      <c r="H2" s="187" t="s">
        <v>2024</v>
      </c>
    </row>
    <row r="3" spans="2:8" x14ac:dyDescent="0.25">
      <c r="C3" t="s">
        <v>2023</v>
      </c>
    </row>
    <row r="4" spans="2:8" ht="29.05" x14ac:dyDescent="0.25">
      <c r="C4" s="175" t="s">
        <v>33</v>
      </c>
      <c r="D4" s="176" t="s">
        <v>194</v>
      </c>
      <c r="E4" s="177" t="s">
        <v>132</v>
      </c>
      <c r="F4" s="178" t="s">
        <v>0</v>
      </c>
      <c r="G4" s="178" t="s">
        <v>2017</v>
      </c>
      <c r="H4" s="178" t="s">
        <v>2018</v>
      </c>
    </row>
    <row r="5" spans="2:8" x14ac:dyDescent="0.25">
      <c r="B5">
        <v>1</v>
      </c>
      <c r="C5" s="179" t="s">
        <v>479</v>
      </c>
      <c r="D5" s="180" t="s">
        <v>1525</v>
      </c>
      <c r="E5" s="181" t="s">
        <v>137</v>
      </c>
      <c r="F5" s="183" t="s">
        <v>2020</v>
      </c>
      <c r="G5" s="227" t="s">
        <v>2022</v>
      </c>
      <c r="H5" s="184"/>
    </row>
    <row r="6" spans="2:8" x14ac:dyDescent="0.25">
      <c r="B6">
        <v>2</v>
      </c>
      <c r="C6" s="179" t="s">
        <v>1367</v>
      </c>
      <c r="D6" s="180" t="s">
        <v>1700</v>
      </c>
      <c r="E6" s="181" t="s">
        <v>137</v>
      </c>
      <c r="F6" s="183" t="s">
        <v>2021</v>
      </c>
      <c r="G6" s="228"/>
      <c r="H6" s="184"/>
    </row>
    <row r="7" spans="2:8" x14ac:dyDescent="0.25">
      <c r="B7">
        <v>3</v>
      </c>
      <c r="C7" s="179" t="s">
        <v>1406</v>
      </c>
      <c r="D7" s="180" t="s">
        <v>1699</v>
      </c>
      <c r="E7" s="181" t="s">
        <v>137</v>
      </c>
      <c r="F7" s="183" t="s">
        <v>2020</v>
      </c>
      <c r="G7" s="228"/>
      <c r="H7" s="184"/>
    </row>
    <row r="8" spans="2:8" x14ac:dyDescent="0.25">
      <c r="B8">
        <v>4</v>
      </c>
      <c r="C8" s="179" t="s">
        <v>475</v>
      </c>
      <c r="D8" s="180" t="s">
        <v>1528</v>
      </c>
      <c r="E8" s="181" t="s">
        <v>137</v>
      </c>
      <c r="F8" s="183" t="s">
        <v>2019</v>
      </c>
      <c r="G8" s="228"/>
      <c r="H8" s="184"/>
    </row>
    <row r="9" spans="2:8" x14ac:dyDescent="0.25">
      <c r="B9">
        <v>5</v>
      </c>
      <c r="C9" s="179" t="s">
        <v>393</v>
      </c>
      <c r="D9" s="180" t="s">
        <v>1529</v>
      </c>
      <c r="E9" s="181" t="s">
        <v>137</v>
      </c>
      <c r="F9" s="183" t="s">
        <v>2019</v>
      </c>
      <c r="G9" s="228"/>
      <c r="H9" s="184"/>
    </row>
    <row r="10" spans="2:8" x14ac:dyDescent="0.25">
      <c r="B10">
        <v>6</v>
      </c>
      <c r="C10" s="179" t="s">
        <v>1098</v>
      </c>
      <c r="D10" s="180" t="s">
        <v>1530</v>
      </c>
      <c r="E10" s="181" t="s">
        <v>138</v>
      </c>
      <c r="F10" s="183" t="s">
        <v>2020</v>
      </c>
      <c r="G10" s="228"/>
      <c r="H10" s="184"/>
    </row>
    <row r="11" spans="2:8" x14ac:dyDescent="0.25">
      <c r="B11">
        <v>7</v>
      </c>
      <c r="C11" s="179" t="s">
        <v>1316</v>
      </c>
      <c r="D11" s="180" t="s">
        <v>1531</v>
      </c>
      <c r="E11" s="181" t="s">
        <v>137</v>
      </c>
      <c r="F11" s="183" t="s">
        <v>2020</v>
      </c>
      <c r="G11" s="228"/>
      <c r="H11" s="184"/>
    </row>
    <row r="12" spans="2:8" x14ac:dyDescent="0.25">
      <c r="B12">
        <v>8</v>
      </c>
      <c r="C12" s="179" t="s">
        <v>1175</v>
      </c>
      <c r="D12" s="181" t="s">
        <v>1698</v>
      </c>
      <c r="E12" s="181" t="s">
        <v>137</v>
      </c>
      <c r="F12" s="183" t="s">
        <v>2020</v>
      </c>
      <c r="G12" s="228"/>
      <c r="H12" s="184"/>
    </row>
    <row r="13" spans="2:8" x14ac:dyDescent="0.25">
      <c r="B13">
        <v>9</v>
      </c>
      <c r="C13" s="179" t="s">
        <v>1367</v>
      </c>
      <c r="D13" s="180" t="s">
        <v>1533</v>
      </c>
      <c r="E13" s="181" t="s">
        <v>137</v>
      </c>
      <c r="F13" s="183" t="s">
        <v>2021</v>
      </c>
      <c r="G13" s="228"/>
      <c r="H13" s="184"/>
    </row>
    <row r="14" spans="2:8" x14ac:dyDescent="0.25">
      <c r="B14">
        <v>10</v>
      </c>
      <c r="C14" s="179" t="s">
        <v>1384</v>
      </c>
      <c r="D14" s="181" t="s">
        <v>1544</v>
      </c>
      <c r="E14" s="181" t="s">
        <v>137</v>
      </c>
      <c r="F14" s="183" t="s">
        <v>2019</v>
      </c>
      <c r="G14" s="229"/>
      <c r="H14" s="184"/>
    </row>
    <row r="15" spans="2:8" x14ac:dyDescent="0.25">
      <c r="B15">
        <v>11</v>
      </c>
      <c r="C15" s="179" t="s">
        <v>303</v>
      </c>
      <c r="D15" s="180" t="s">
        <v>1542</v>
      </c>
      <c r="E15" s="181" t="s">
        <v>136</v>
      </c>
      <c r="F15" s="184"/>
      <c r="G15" s="184"/>
      <c r="H15" s="184"/>
    </row>
    <row r="16" spans="2:8" x14ac:dyDescent="0.25">
      <c r="B16">
        <v>12</v>
      </c>
      <c r="C16" s="179" t="s">
        <v>1264</v>
      </c>
      <c r="D16" s="180" t="s">
        <v>1716</v>
      </c>
      <c r="E16" s="181" t="s">
        <v>136</v>
      </c>
      <c r="F16" s="184"/>
      <c r="G16" s="186"/>
      <c r="H16" s="186"/>
    </row>
    <row r="17" spans="2:8" x14ac:dyDescent="0.25">
      <c r="B17">
        <v>13</v>
      </c>
      <c r="C17" s="179" t="s">
        <v>1400</v>
      </c>
      <c r="D17" s="180" t="s">
        <v>1715</v>
      </c>
      <c r="E17" s="181" t="s">
        <v>136</v>
      </c>
      <c r="F17" s="184"/>
      <c r="G17" s="186"/>
      <c r="H17" s="186"/>
    </row>
    <row r="18" spans="2:8" x14ac:dyDescent="0.25">
      <c r="B18">
        <v>14</v>
      </c>
      <c r="C18" s="179" t="s">
        <v>527</v>
      </c>
      <c r="D18" s="180" t="s">
        <v>1709</v>
      </c>
      <c r="E18" s="181" t="s">
        <v>136</v>
      </c>
      <c r="F18" s="184"/>
      <c r="G18" s="186"/>
      <c r="H18" s="186"/>
    </row>
    <row r="19" spans="2:8" x14ac:dyDescent="0.25">
      <c r="B19">
        <v>15</v>
      </c>
      <c r="C19" s="179" t="s">
        <v>626</v>
      </c>
      <c r="D19" s="180" t="s">
        <v>1719</v>
      </c>
      <c r="E19" s="182" t="s">
        <v>135</v>
      </c>
      <c r="F19" s="184"/>
      <c r="G19" s="184"/>
      <c r="H19" s="184"/>
    </row>
    <row r="20" spans="2:8" x14ac:dyDescent="0.25">
      <c r="B20">
        <v>16</v>
      </c>
      <c r="C20" s="179" t="s">
        <v>1409</v>
      </c>
      <c r="D20" s="180" t="s">
        <v>1714</v>
      </c>
      <c r="E20" s="182" t="s">
        <v>135</v>
      </c>
      <c r="F20" s="184"/>
      <c r="G20" s="184"/>
      <c r="H20" s="184"/>
    </row>
    <row r="21" spans="2:8" x14ac:dyDescent="0.25">
      <c r="B21">
        <v>17</v>
      </c>
      <c r="C21" s="179" t="s">
        <v>362</v>
      </c>
      <c r="D21" s="180" t="s">
        <v>1743</v>
      </c>
      <c r="E21" s="181" t="s">
        <v>136</v>
      </c>
      <c r="F21" s="184"/>
      <c r="G21" s="184"/>
      <c r="H21" s="184"/>
    </row>
    <row r="22" spans="2:8" x14ac:dyDescent="0.25">
      <c r="B22">
        <v>18</v>
      </c>
      <c r="C22" s="179" t="s">
        <v>1085</v>
      </c>
      <c r="D22" s="180" t="s">
        <v>1720</v>
      </c>
      <c r="E22" s="182" t="s">
        <v>135</v>
      </c>
      <c r="F22" s="184"/>
      <c r="G22" s="184"/>
      <c r="H22" s="184"/>
    </row>
    <row r="23" spans="2:8" x14ac:dyDescent="0.25">
      <c r="B23">
        <v>19</v>
      </c>
      <c r="C23" s="179" t="s">
        <v>789</v>
      </c>
      <c r="D23" s="180" t="s">
        <v>1718</v>
      </c>
      <c r="E23" s="181" t="s">
        <v>136</v>
      </c>
      <c r="F23" s="184"/>
      <c r="G23" s="184"/>
      <c r="H23" s="184"/>
    </row>
    <row r="24" spans="2:8" x14ac:dyDescent="0.25">
      <c r="B24">
        <v>20</v>
      </c>
      <c r="C24" s="179" t="s">
        <v>620</v>
      </c>
      <c r="D24" s="180" t="s">
        <v>1548</v>
      </c>
      <c r="E24" s="181" t="s">
        <v>136</v>
      </c>
      <c r="F24" s="184"/>
      <c r="G24" s="184"/>
      <c r="H24" s="184"/>
    </row>
    <row r="25" spans="2:8" x14ac:dyDescent="0.25">
      <c r="B25">
        <v>21</v>
      </c>
      <c r="C25" s="179" t="s">
        <v>1415</v>
      </c>
      <c r="D25" s="180" t="s">
        <v>1550</v>
      </c>
      <c r="E25" s="181" t="s">
        <v>136</v>
      </c>
      <c r="F25" s="184"/>
      <c r="G25" s="184"/>
      <c r="H25" s="184"/>
    </row>
    <row r="27" spans="2:8" x14ac:dyDescent="0.25">
      <c r="C27" t="s">
        <v>2062</v>
      </c>
    </row>
    <row r="28" spans="2:8" x14ac:dyDescent="0.25">
      <c r="C28" s="205" t="s">
        <v>2063</v>
      </c>
    </row>
    <row r="30" spans="2:8" x14ac:dyDescent="0.25">
      <c r="C30" s="201" t="s">
        <v>2040</v>
      </c>
    </row>
    <row r="31" spans="2:8" ht="50.25" customHeight="1" x14ac:dyDescent="0.25">
      <c r="C31" s="230" t="s">
        <v>2043</v>
      </c>
      <c r="D31" s="230"/>
      <c r="E31" s="230"/>
      <c r="F31" s="230"/>
      <c r="G31" s="230"/>
      <c r="H31" s="230"/>
    </row>
    <row r="32" spans="2:8" ht="36" customHeight="1" x14ac:dyDescent="0.25">
      <c r="C32" s="230" t="s">
        <v>2044</v>
      </c>
      <c r="D32" s="230"/>
      <c r="E32" s="230"/>
      <c r="F32" s="230"/>
      <c r="G32" s="230"/>
      <c r="H32" s="230"/>
    </row>
    <row r="33" spans="3:8" ht="47.2" customHeight="1" x14ac:dyDescent="0.25">
      <c r="C33" s="231" t="s">
        <v>2045</v>
      </c>
      <c r="D33" s="231"/>
      <c r="E33" s="231"/>
      <c r="F33" s="231"/>
      <c r="G33" s="231"/>
      <c r="H33" s="231"/>
    </row>
    <row r="35" spans="3:8" x14ac:dyDescent="0.25">
      <c r="C35" s="201" t="s">
        <v>2041</v>
      </c>
    </row>
    <row r="36" spans="3:8" x14ac:dyDescent="0.25">
      <c r="C36" s="232" t="s">
        <v>2042</v>
      </c>
      <c r="D36" s="232"/>
      <c r="E36" s="232"/>
      <c r="F36" s="232"/>
      <c r="G36" s="232"/>
      <c r="H36" s="232"/>
    </row>
    <row r="37" spans="3:8" x14ac:dyDescent="0.25">
      <c r="C37" t="s">
        <v>2061</v>
      </c>
    </row>
  </sheetData>
  <mergeCells count="5">
    <mergeCell ref="G5:G14"/>
    <mergeCell ref="C31:H31"/>
    <mergeCell ref="C32:H32"/>
    <mergeCell ref="C33:H33"/>
    <mergeCell ref="C36:H36"/>
  </mergeCells>
  <phoneticPr fontId="2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INFO</vt:lpstr>
      <vt:lpstr>Unités</vt:lpstr>
      <vt:lpstr>Entrants-détails</vt:lpstr>
      <vt:lpstr>Sortants_NRJ-détails</vt:lpstr>
      <vt:lpstr>Entrants</vt:lpstr>
      <vt:lpstr>Sortants_NRJ</vt:lpstr>
      <vt:lpstr>Sortants_Agro</vt:lpstr>
      <vt:lpstr>BILAN</vt:lpstr>
      <vt:lpstr>Suivi BDD</vt:lpstr>
      <vt:lpstr>Listes</vt:lpstr>
      <vt:lpstr>Commune et code insee et postal</vt:lpstr>
    </vt:vector>
  </TitlesOfParts>
  <Company>IAU-IDF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KLEIN Theo</dc:creator>
  <cp:lastModifiedBy>Lenovo</cp:lastModifiedBy>
  <dcterms:created xsi:type="dcterms:W3CDTF">2019-12-10T09:43:33Z</dcterms:created>
  <dcterms:modified xsi:type="dcterms:W3CDTF">2020-06-16T14:52:34Z</dcterms:modified>
</cp:coreProperties>
</file>