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EEK\SunSensor\sun-sensor-hardware\doc\3D_models\"/>
    </mc:Choice>
  </mc:AlternateContent>
  <bookViews>
    <workbookView xWindow="0" yWindow="0" windowWidth="13185" windowHeight="10725"/>
  </bookViews>
  <sheets>
    <sheet name="Arkusz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3" i="1" l="1"/>
  <c r="F24" i="1" s="1"/>
  <c r="J19" i="1"/>
  <c r="L19" i="1" s="1"/>
  <c r="C19" i="1"/>
  <c r="C20" i="1" s="1"/>
  <c r="C21" i="1" s="1"/>
  <c r="C22" i="1" s="1"/>
  <c r="J18" i="1"/>
  <c r="L18" i="1" s="1"/>
  <c r="L17" i="1"/>
  <c r="J17" i="1"/>
  <c r="K17" i="1" s="1"/>
  <c r="J16" i="1"/>
  <c r="L16" i="1" s="1"/>
  <c r="K18" i="1" l="1"/>
  <c r="K19" i="1"/>
  <c r="K16" i="1"/>
  <c r="J6" i="1"/>
  <c r="J5" i="1"/>
  <c r="K5" i="1" s="1"/>
  <c r="L6" i="1"/>
  <c r="K6" i="1"/>
  <c r="J4" i="1"/>
  <c r="L4" i="1" s="1"/>
  <c r="J3" i="1"/>
  <c r="L3" i="1" s="1"/>
  <c r="K3" i="1" l="1"/>
  <c r="K4" i="1"/>
  <c r="L5" i="1"/>
  <c r="C10" i="1"/>
  <c r="F11" i="1" s="1"/>
  <c r="C6" i="1"/>
  <c r="C7" i="1" s="1"/>
  <c r="C8" i="1" s="1"/>
  <c r="C9" i="1" s="1"/>
</calcChain>
</file>

<file path=xl/sharedStrings.xml><?xml version="1.0" encoding="utf-8"?>
<sst xmlns="http://schemas.openxmlformats.org/spreadsheetml/2006/main" count="101" uniqueCount="41">
  <si>
    <t>sensor length</t>
  </si>
  <si>
    <t>sensor width</t>
  </si>
  <si>
    <t>Name</t>
  </si>
  <si>
    <t>Symbol</t>
  </si>
  <si>
    <t>Value</t>
  </si>
  <si>
    <t>Unit</t>
  </si>
  <si>
    <t>mm</t>
  </si>
  <si>
    <t>L</t>
  </si>
  <si>
    <t>Lp</t>
  </si>
  <si>
    <t>Wp</t>
  </si>
  <si>
    <t>pieces</t>
  </si>
  <si>
    <t>N</t>
  </si>
  <si>
    <t>sensor number</t>
  </si>
  <si>
    <t>sensor array length</t>
  </si>
  <si>
    <t>dmax</t>
  </si>
  <si>
    <t>space between array and slit</t>
  </si>
  <si>
    <t>maximum distance from center to edge of array</t>
  </si>
  <si>
    <t>h</t>
  </si>
  <si>
    <t>slit length</t>
  </si>
  <si>
    <t>b</t>
  </si>
  <si>
    <t>slit width</t>
  </si>
  <si>
    <t>a</t>
  </si>
  <si>
    <t>slit height</t>
  </si>
  <si>
    <t>c</t>
  </si>
  <si>
    <t>&lt;</t>
  </si>
  <si>
    <t>Photoresistor</t>
  </si>
  <si>
    <t>From</t>
  </si>
  <si>
    <t>Center</t>
  </si>
  <si>
    <t>To</t>
  </si>
  <si>
    <t>VERSION 2-3</t>
  </si>
  <si>
    <t>VERSION 4-6</t>
  </si>
  <si>
    <t>Bolt size</t>
  </si>
  <si>
    <t>M3</t>
  </si>
  <si>
    <t>Nut size</t>
  </si>
  <si>
    <t>Size</t>
  </si>
  <si>
    <t>Width</t>
  </si>
  <si>
    <t>Height</t>
  </si>
  <si>
    <t>-</t>
  </si>
  <si>
    <t>Borders</t>
  </si>
  <si>
    <t>Length S</t>
  </si>
  <si>
    <t>Length 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</si>
</sst>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1" fillId="0" borderId="1" xfId="0" applyFont="1" applyFill="1" applyBorder="1"/>
    <xf numFmtId="0" fontId="0" fillId="0" borderId="1" xfId="0" applyBorder="1" applyAlignment="1">
      <alignment horizontal="right"/>
    </xf>
    <xf numFmtId="0" fontId="1" fillId="0" borderId="0" xfId="0" applyFont="1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tabSelected="1" zoomScaleNormal="100" workbookViewId="0">
      <selection activeCell="Q27" sqref="Q27"/>
    </sheetView>
  </sheetViews>
  <sheetFormatPr defaultRowHeight="15" x14ac:dyDescent="0.25"/>
  <cols>
    <col min="1" max="1" width="44" bestFit="1" customWidth="1"/>
    <col min="2" max="2" width="7.5703125" bestFit="1" customWidth="1"/>
    <col min="3" max="3" width="6.140625" bestFit="1" customWidth="1"/>
    <col min="4" max="4" width="6.7109375" bestFit="1" customWidth="1"/>
    <col min="5" max="5" width="2" bestFit="1" customWidth="1"/>
    <col min="6" max="6" width="5" bestFit="1" customWidth="1"/>
    <col min="7" max="7" width="4.42578125" bestFit="1" customWidth="1"/>
    <col min="9" max="9" width="13.140625" bestFit="1" customWidth="1"/>
    <col min="10" max="10" width="7.85546875" bestFit="1" customWidth="1"/>
    <col min="11" max="11" width="8.42578125" bestFit="1" customWidth="1"/>
    <col min="12" max="12" width="8.28515625" bestFit="1" customWidth="1"/>
    <col min="13" max="13" width="4.85546875" bestFit="1" customWidth="1"/>
  </cols>
  <sheetData>
    <row r="1" spans="1:13" x14ac:dyDescent="0.25">
      <c r="A1" s="7" t="s">
        <v>29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</row>
    <row r="2" spans="1:13" x14ac:dyDescent="0.25">
      <c r="A2" s="2" t="s">
        <v>2</v>
      </c>
      <c r="B2" s="2" t="s">
        <v>3</v>
      </c>
      <c r="C2" s="2" t="s">
        <v>4</v>
      </c>
      <c r="D2" s="2" t="s">
        <v>5</v>
      </c>
      <c r="I2" s="4" t="s">
        <v>25</v>
      </c>
      <c r="J2" s="4" t="s">
        <v>26</v>
      </c>
      <c r="K2" s="4" t="s">
        <v>27</v>
      </c>
      <c r="L2" s="4" t="s">
        <v>28</v>
      </c>
      <c r="M2" s="4" t="s">
        <v>5</v>
      </c>
    </row>
    <row r="3" spans="1:13" x14ac:dyDescent="0.25">
      <c r="A3" s="3" t="s">
        <v>0</v>
      </c>
      <c r="B3" s="3" t="s">
        <v>8</v>
      </c>
      <c r="C3" s="3">
        <v>4.5</v>
      </c>
      <c r="D3" s="3" t="s">
        <v>6</v>
      </c>
      <c r="I3" s="3">
        <v>1</v>
      </c>
      <c r="J3" s="3">
        <f>C3*-2</f>
        <v>-9</v>
      </c>
      <c r="K3" s="3">
        <f>J3+$C$3/2</f>
        <v>-6.75</v>
      </c>
      <c r="L3" s="3">
        <f>J3+$C$3</f>
        <v>-4.5</v>
      </c>
      <c r="M3" s="3" t="s">
        <v>6</v>
      </c>
    </row>
    <row r="4" spans="1:13" x14ac:dyDescent="0.25">
      <c r="A4" s="3" t="s">
        <v>1</v>
      </c>
      <c r="B4" s="3" t="s">
        <v>9</v>
      </c>
      <c r="C4" s="3">
        <v>5.2</v>
      </c>
      <c r="D4" s="3" t="s">
        <v>6</v>
      </c>
      <c r="I4" s="3">
        <v>2</v>
      </c>
      <c r="J4" s="3">
        <f>C3*-1</f>
        <v>-4.5</v>
      </c>
      <c r="K4" s="3">
        <f>J4+$C$3/2</f>
        <v>-2.25</v>
      </c>
      <c r="L4" s="3">
        <f>J4+$C$3</f>
        <v>0</v>
      </c>
      <c r="M4" s="3" t="s">
        <v>6</v>
      </c>
    </row>
    <row r="5" spans="1:13" x14ac:dyDescent="0.25">
      <c r="A5" s="3" t="s">
        <v>12</v>
      </c>
      <c r="B5" s="3" t="s">
        <v>11</v>
      </c>
      <c r="C5" s="3">
        <v>4</v>
      </c>
      <c r="D5" s="3" t="s">
        <v>10</v>
      </c>
      <c r="I5" s="3">
        <v>3</v>
      </c>
      <c r="J5" s="3">
        <f>C3*0</f>
        <v>0</v>
      </c>
      <c r="K5" s="3">
        <f>J5+$C$3/2</f>
        <v>2.25</v>
      </c>
      <c r="L5" s="3">
        <f>J5+$C$3</f>
        <v>4.5</v>
      </c>
      <c r="M5" s="3" t="s">
        <v>6</v>
      </c>
    </row>
    <row r="6" spans="1:13" x14ac:dyDescent="0.25">
      <c r="A6" s="3" t="s">
        <v>13</v>
      </c>
      <c r="B6" s="3" t="s">
        <v>7</v>
      </c>
      <c r="C6" s="3">
        <f>C5*C3</f>
        <v>18</v>
      </c>
      <c r="D6" s="3" t="s">
        <v>6</v>
      </c>
      <c r="I6" s="3">
        <v>4</v>
      </c>
      <c r="J6" s="3">
        <f>C3*1</f>
        <v>4.5</v>
      </c>
      <c r="K6" s="3">
        <f>J6+$C$3/2</f>
        <v>6.75</v>
      </c>
      <c r="L6" s="3">
        <f>J6+$C$3</f>
        <v>9</v>
      </c>
      <c r="M6" s="3" t="s">
        <v>6</v>
      </c>
    </row>
    <row r="7" spans="1:13" x14ac:dyDescent="0.25">
      <c r="A7" s="3" t="s">
        <v>16</v>
      </c>
      <c r="B7" s="3" t="s">
        <v>14</v>
      </c>
      <c r="C7" s="3">
        <f>C6/2</f>
        <v>9</v>
      </c>
      <c r="D7" s="3" t="s">
        <v>6</v>
      </c>
    </row>
    <row r="8" spans="1:13" x14ac:dyDescent="0.25">
      <c r="A8" s="3" t="s">
        <v>15</v>
      </c>
      <c r="B8" s="3" t="s">
        <v>17</v>
      </c>
      <c r="C8" s="3">
        <f>C7</f>
        <v>9</v>
      </c>
      <c r="D8" s="3" t="s">
        <v>6</v>
      </c>
    </row>
    <row r="9" spans="1:13" x14ac:dyDescent="0.25">
      <c r="A9" s="3" t="s">
        <v>18</v>
      </c>
      <c r="B9" s="3" t="s">
        <v>19</v>
      </c>
      <c r="C9" s="3">
        <f>2*C8</f>
        <v>18</v>
      </c>
      <c r="D9" s="3" t="s">
        <v>6</v>
      </c>
    </row>
    <row r="10" spans="1:13" x14ac:dyDescent="0.25">
      <c r="A10" s="3" t="s">
        <v>20</v>
      </c>
      <c r="B10" s="3" t="s">
        <v>21</v>
      </c>
      <c r="C10" s="3">
        <f>C3*1.5</f>
        <v>6.75</v>
      </c>
      <c r="D10" s="3" t="s">
        <v>6</v>
      </c>
    </row>
    <row r="11" spans="1:13" x14ac:dyDescent="0.25">
      <c r="A11" s="3" t="s">
        <v>22</v>
      </c>
      <c r="B11" s="3" t="s">
        <v>23</v>
      </c>
      <c r="C11" s="3">
        <v>0.2</v>
      </c>
      <c r="D11" s="3" t="s">
        <v>6</v>
      </c>
      <c r="E11" s="1" t="s">
        <v>24</v>
      </c>
      <c r="F11">
        <f>C10/TANH(45)</f>
        <v>6.75</v>
      </c>
      <c r="G11" t="s">
        <v>6</v>
      </c>
    </row>
    <row r="14" spans="1:13" x14ac:dyDescent="0.25">
      <c r="A14" s="7" t="s">
        <v>30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</row>
    <row r="15" spans="1:13" x14ac:dyDescent="0.25">
      <c r="A15" s="2" t="s">
        <v>2</v>
      </c>
      <c r="B15" s="2" t="s">
        <v>3</v>
      </c>
      <c r="C15" s="2" t="s">
        <v>4</v>
      </c>
      <c r="D15" s="2" t="s">
        <v>5</v>
      </c>
      <c r="I15" s="4" t="s">
        <v>25</v>
      </c>
      <c r="J15" s="4" t="s">
        <v>26</v>
      </c>
      <c r="K15" s="4" t="s">
        <v>27</v>
      </c>
      <c r="L15" s="4" t="s">
        <v>28</v>
      </c>
      <c r="M15" s="4" t="s">
        <v>5</v>
      </c>
    </row>
    <row r="16" spans="1:13" x14ac:dyDescent="0.25">
      <c r="A16" s="3" t="s">
        <v>0</v>
      </c>
      <c r="B16" s="3" t="s">
        <v>8</v>
      </c>
      <c r="C16" s="3">
        <v>4.5</v>
      </c>
      <c r="D16" s="3" t="s">
        <v>6</v>
      </c>
      <c r="I16" s="3">
        <v>1</v>
      </c>
      <c r="J16" s="3">
        <f>C16*-2</f>
        <v>-9</v>
      </c>
      <c r="K16" s="3">
        <f>J16+$C$3/2</f>
        <v>-6.75</v>
      </c>
      <c r="L16" s="3">
        <f>J16+$C$3</f>
        <v>-4.5</v>
      </c>
      <c r="M16" s="3" t="s">
        <v>6</v>
      </c>
    </row>
    <row r="17" spans="1:13" x14ac:dyDescent="0.25">
      <c r="A17" s="3" t="s">
        <v>1</v>
      </c>
      <c r="B17" s="3" t="s">
        <v>9</v>
      </c>
      <c r="C17" s="3">
        <v>5.2</v>
      </c>
      <c r="D17" s="3" t="s">
        <v>6</v>
      </c>
      <c r="I17" s="3">
        <v>2</v>
      </c>
      <c r="J17" s="3">
        <f>C16*-1</f>
        <v>-4.5</v>
      </c>
      <c r="K17" s="3">
        <f>J17+$C$3/2</f>
        <v>-2.25</v>
      </c>
      <c r="L17" s="3">
        <f>J17+$C$3</f>
        <v>0</v>
      </c>
      <c r="M17" s="3" t="s">
        <v>6</v>
      </c>
    </row>
    <row r="18" spans="1:13" x14ac:dyDescent="0.25">
      <c r="A18" s="3" t="s">
        <v>12</v>
      </c>
      <c r="B18" s="3" t="s">
        <v>11</v>
      </c>
      <c r="C18" s="3">
        <v>4</v>
      </c>
      <c r="D18" s="3" t="s">
        <v>10</v>
      </c>
      <c r="I18" s="3">
        <v>3</v>
      </c>
      <c r="J18" s="3">
        <f>C16*0</f>
        <v>0</v>
      </c>
      <c r="K18" s="3">
        <f>J18+$C$3/2</f>
        <v>2.25</v>
      </c>
      <c r="L18" s="3">
        <f>J18+$C$3</f>
        <v>4.5</v>
      </c>
      <c r="M18" s="3" t="s">
        <v>6</v>
      </c>
    </row>
    <row r="19" spans="1:13" x14ac:dyDescent="0.25">
      <c r="A19" s="3" t="s">
        <v>13</v>
      </c>
      <c r="B19" s="3" t="s">
        <v>7</v>
      </c>
      <c r="C19" s="3">
        <f>C18*C16</f>
        <v>18</v>
      </c>
      <c r="D19" s="3" t="s">
        <v>6</v>
      </c>
      <c r="I19" s="3">
        <v>4</v>
      </c>
      <c r="J19" s="3">
        <f>C16*1</f>
        <v>4.5</v>
      </c>
      <c r="K19" s="3">
        <f>J19+$C$3/2</f>
        <v>6.75</v>
      </c>
      <c r="L19" s="3">
        <f>J19+$C$3</f>
        <v>9</v>
      </c>
      <c r="M19" s="3" t="s">
        <v>6</v>
      </c>
    </row>
    <row r="20" spans="1:13" x14ac:dyDescent="0.25">
      <c r="A20" s="3" t="s">
        <v>16</v>
      </c>
      <c r="B20" s="3" t="s">
        <v>14</v>
      </c>
      <c r="C20" s="3">
        <f>C19/2</f>
        <v>9</v>
      </c>
      <c r="D20" s="3" t="s">
        <v>6</v>
      </c>
    </row>
    <row r="21" spans="1:13" x14ac:dyDescent="0.25">
      <c r="A21" s="3" t="s">
        <v>15</v>
      </c>
      <c r="B21" s="3" t="s">
        <v>17</v>
      </c>
      <c r="C21" s="3">
        <f>C20</f>
        <v>9</v>
      </c>
      <c r="D21" s="3" t="s">
        <v>6</v>
      </c>
      <c r="I21" s="2" t="s">
        <v>31</v>
      </c>
      <c r="J21" s="2" t="s">
        <v>34</v>
      </c>
      <c r="K21" s="2" t="s">
        <v>39</v>
      </c>
      <c r="L21" s="2" t="s">
        <v>40</v>
      </c>
      <c r="M21" s="2" t="s">
        <v>5</v>
      </c>
    </row>
    <row r="22" spans="1:13" x14ac:dyDescent="0.25">
      <c r="A22" s="3" t="s">
        <v>18</v>
      </c>
      <c r="B22" s="3" t="s">
        <v>19</v>
      </c>
      <c r="C22" s="3">
        <f>2*C21</f>
        <v>18</v>
      </c>
      <c r="D22" s="3" t="s">
        <v>6</v>
      </c>
      <c r="I22" s="3" t="s">
        <v>37</v>
      </c>
      <c r="J22" s="6" t="s">
        <v>32</v>
      </c>
      <c r="K22" s="3">
        <v>10</v>
      </c>
      <c r="L22" s="3">
        <v>20</v>
      </c>
      <c r="M22" s="3" t="s">
        <v>6</v>
      </c>
    </row>
    <row r="23" spans="1:13" x14ac:dyDescent="0.25">
      <c r="A23" s="3" t="s">
        <v>20</v>
      </c>
      <c r="B23" s="3" t="s">
        <v>21</v>
      </c>
      <c r="C23" s="3">
        <f>C16*1.2</f>
        <v>5.3999999999999995</v>
      </c>
      <c r="D23" s="3" t="s">
        <v>6</v>
      </c>
      <c r="I23" s="2" t="s">
        <v>33</v>
      </c>
      <c r="J23" s="2" t="s">
        <v>38</v>
      </c>
      <c r="K23" s="2" t="s">
        <v>36</v>
      </c>
      <c r="L23" s="5" t="s">
        <v>35</v>
      </c>
      <c r="M23" s="2" t="s">
        <v>5</v>
      </c>
    </row>
    <row r="24" spans="1:13" x14ac:dyDescent="0.25">
      <c r="A24" s="3" t="s">
        <v>22</v>
      </c>
      <c r="B24" s="3" t="s">
        <v>23</v>
      </c>
      <c r="C24" s="3">
        <v>0.2</v>
      </c>
      <c r="D24" s="3" t="s">
        <v>6</v>
      </c>
      <c r="E24" s="1" t="s">
        <v>24</v>
      </c>
      <c r="F24">
        <f>C23/TANH(45)</f>
        <v>5.3999999999999995</v>
      </c>
      <c r="G24" t="s">
        <v>6</v>
      </c>
      <c r="I24" s="3" t="s">
        <v>37</v>
      </c>
      <c r="J24" s="3">
        <v>6</v>
      </c>
      <c r="K24" s="3">
        <v>2.4</v>
      </c>
      <c r="L24" s="3">
        <v>5.4</v>
      </c>
      <c r="M24" s="3" t="s">
        <v>6</v>
      </c>
    </row>
  </sheetData>
  <mergeCells count="2">
    <mergeCell ref="A1:M1"/>
    <mergeCell ref="A14:M14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wiktor.szczeszek99@gmail.com</dc:creator>
  <cp:lastModifiedBy>wiktor.szczeszek99@gmail.com</cp:lastModifiedBy>
  <dcterms:created xsi:type="dcterms:W3CDTF">2024-11-30T17:38:01Z</dcterms:created>
  <dcterms:modified xsi:type="dcterms:W3CDTF">2024-12-12T21:38:45Z</dcterms:modified>
</cp:coreProperties>
</file>