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jy/Documents/2020-2021/债券交易系统/Assignment-2/"/>
    </mc:Choice>
  </mc:AlternateContent>
  <xr:revisionPtr revIDLastSave="0" documentId="13_ncr:1_{8C105D0D-5B4F-9249-93C9-97629275CB65}" xr6:coauthVersionLast="45" xr6:coauthVersionMax="45" xr10:uidLastSave="{00000000-0000-0000-0000-000000000000}"/>
  <bookViews>
    <workbookView xWindow="0" yWindow="460" windowWidth="28800" windowHeight="16380" xr2:uid="{BB7E3C53-9B8A-F747-BF4D-8EEA505036A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K2" i="1" l="1"/>
  <c r="K4" i="1"/>
  <c r="K3" i="1"/>
  <c r="G2" i="1"/>
  <c r="H2" i="1"/>
  <c r="I2" i="1" s="1"/>
  <c r="J2" i="1" s="1"/>
  <c r="M2" i="1" l="1"/>
  <c r="J3" i="1"/>
  <c r="M3" i="1" s="1"/>
  <c r="J4" i="1"/>
  <c r="M4" i="1" s="1"/>
  <c r="O4" i="1" l="1"/>
  <c r="N4" i="1" s="1"/>
  <c r="N5" i="1" l="1"/>
  <c r="Q4" i="1"/>
</calcChain>
</file>

<file path=xl/sharedStrings.xml><?xml version="1.0" encoding="utf-8"?>
<sst xmlns="http://schemas.openxmlformats.org/spreadsheetml/2006/main" count="18" uniqueCount="18">
  <si>
    <t>coupon date</t>
    <phoneticPr fontId="2" type="noConversion"/>
  </si>
  <si>
    <t>settlement date</t>
    <phoneticPr fontId="2" type="noConversion"/>
  </si>
  <si>
    <t>cpn</t>
    <phoneticPr fontId="2" type="noConversion"/>
  </si>
  <si>
    <t>cpn frequence</t>
    <phoneticPr fontId="2" type="noConversion"/>
  </si>
  <si>
    <t>actual days</t>
    <phoneticPr fontId="2" type="noConversion"/>
  </si>
  <si>
    <t># of days in a year</t>
    <phoneticPr fontId="2" type="noConversion"/>
  </si>
  <si>
    <t>cpn days</t>
    <phoneticPr fontId="2" type="noConversion"/>
  </si>
  <si>
    <t>fractional cpn</t>
    <phoneticPr fontId="2" type="noConversion"/>
  </si>
  <si>
    <t>acc. Interest</t>
    <phoneticPr fontId="2" type="noConversion"/>
  </si>
  <si>
    <t>Interest period</t>
    <phoneticPr fontId="2" type="noConversion"/>
  </si>
  <si>
    <t>cash flow</t>
    <phoneticPr fontId="2" type="noConversion"/>
  </si>
  <si>
    <t>yield</t>
    <phoneticPr fontId="2" type="noConversion"/>
  </si>
  <si>
    <t>discount at yield</t>
    <phoneticPr fontId="2" type="noConversion"/>
  </si>
  <si>
    <t>clean price</t>
    <phoneticPr fontId="2" type="noConversion"/>
  </si>
  <si>
    <t>dirty price</t>
    <phoneticPr fontId="2" type="noConversion"/>
  </si>
  <si>
    <t>trading amount</t>
    <phoneticPr fontId="2" type="noConversion"/>
  </si>
  <si>
    <t>settlement amount</t>
    <phoneticPr fontId="2" type="noConversion"/>
  </si>
  <si>
    <t>Basis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</si>
</sst>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jy/Downloads/zju.bts.project/bond.trading.system.project(for%20excel97-200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ment"/>
      <sheetName val="Yield.Curve"/>
      <sheetName val="Bond.Position"/>
      <sheetName val="Position.BPV.Curv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676D-09F9-3946-B378-024DBB224B7B}">
  <sheetPr codeName="Sheet1"/>
  <dimension ref="A1:R5"/>
  <sheetViews>
    <sheetView tabSelected="1" topLeftCell="C1" workbookViewId="0">
      <selection activeCell="E2" sqref="E2"/>
    </sheetView>
  </sheetViews>
  <sheetFormatPr baseColWidth="10" defaultRowHeight="16"/>
  <cols>
    <col min="17" max="17" width="12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>
        <v>37956</v>
      </c>
      <c r="B2" s="2">
        <v>38211</v>
      </c>
      <c r="C2" s="3">
        <v>7.4999999999999997E-2</v>
      </c>
      <c r="D2">
        <v>1</v>
      </c>
      <c r="E2">
        <f>COUPDAYBS(B2,A4,D2,[1]Bond.Position!$F$10)</f>
        <v>251</v>
      </c>
      <c r="F2">
        <v>360</v>
      </c>
      <c r="G2">
        <f>F2/D2</f>
        <v>360</v>
      </c>
      <c r="H2">
        <f>E2/G2</f>
        <v>0.69722222222222219</v>
      </c>
      <c r="I2">
        <f>H2*C2/D2</f>
        <v>5.229166666666666E-2</v>
      </c>
      <c r="J2">
        <f>I2+ROW(J2)-2</f>
        <v>5.2291666666666625E-2</v>
      </c>
      <c r="K2">
        <f>C2/D2</f>
        <v>7.4999999999999997E-2</v>
      </c>
      <c r="L2" s="3">
        <v>6.7500000000000004E-2</v>
      </c>
      <c r="M2">
        <f>K2/((1+L2/D2)^J2)</f>
        <v>7.4744262224568397E-2</v>
      </c>
      <c r="R2">
        <v>4</v>
      </c>
    </row>
    <row r="3" spans="1:18">
      <c r="A3" s="2">
        <v>38322</v>
      </c>
      <c r="C3" s="3">
        <v>7.4999999999999997E-2</v>
      </c>
      <c r="D3">
        <v>1</v>
      </c>
      <c r="J3">
        <f>I2+ROW(J3)-2</f>
        <v>1.0522916666666666</v>
      </c>
      <c r="K3">
        <f t="shared" ref="K3" si="0">C3/D3</f>
        <v>7.4999999999999997E-2</v>
      </c>
      <c r="L3" s="3">
        <v>6.7500000000000004E-2</v>
      </c>
      <c r="M3">
        <f t="shared" ref="M3:M4" si="1">K3/((1+L3/D3)^J3)</f>
        <v>7.0018044238471563E-2</v>
      </c>
      <c r="R3">
        <v>4</v>
      </c>
    </row>
    <row r="4" spans="1:18">
      <c r="A4" s="2">
        <v>38687</v>
      </c>
      <c r="C4" s="3">
        <v>7.4999999999999997E-2</v>
      </c>
      <c r="D4">
        <v>1</v>
      </c>
      <c r="J4">
        <f>I2+ROW(J4)-2</f>
        <v>2.0522916666666671</v>
      </c>
      <c r="K4">
        <f>C4/D4+1</f>
        <v>1.075</v>
      </c>
      <c r="L4" s="3">
        <v>6.7500000000000004E-2</v>
      </c>
      <c r="M4">
        <f t="shared" si="1"/>
        <v>0.94013299055559019</v>
      </c>
      <c r="N4">
        <f>O4-I2*100</f>
        <v>103.26036303519633</v>
      </c>
      <c r="O4">
        <f>SUM(M2:M4)*100</f>
        <v>108.48952970186301</v>
      </c>
      <c r="P4">
        <v>10000000</v>
      </c>
      <c r="Q4">
        <f>P4*N4</f>
        <v>1032603630.3519634</v>
      </c>
      <c r="R4">
        <v>4</v>
      </c>
    </row>
    <row r="5" spans="1:18">
      <c r="N5">
        <f>ROUND(N4,1/8%)</f>
        <v>103.26036303519599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宅宅宅宅 西</cp:lastModifiedBy>
  <dcterms:created xsi:type="dcterms:W3CDTF">2020-04-13T11:31:21Z</dcterms:created>
  <dcterms:modified xsi:type="dcterms:W3CDTF">2020-04-25T14:55:39Z</dcterms:modified>
</cp:coreProperties>
</file>