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jy/Desktop/assinment/"/>
    </mc:Choice>
  </mc:AlternateContent>
  <xr:revisionPtr revIDLastSave="0" documentId="13_ncr:1_{75AB78CD-9F46-B44D-9C83-1BB37A143159}" xr6:coauthVersionLast="45" xr6:coauthVersionMax="45" xr10:uidLastSave="{00000000-0000-0000-0000-000000000000}"/>
  <bookViews>
    <workbookView xWindow="0" yWindow="7420" windowWidth="28800" windowHeight="16380" xr2:uid="{BB7E3C53-9B8A-F747-BF4D-8EEA50503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M5" i="1"/>
  <c r="M6" i="1"/>
  <c r="M7" i="1"/>
  <c r="M8" i="1"/>
  <c r="M9" i="1"/>
  <c r="M10" i="1"/>
  <c r="M11" i="1"/>
  <c r="M12" i="1"/>
  <c r="M13" i="1"/>
  <c r="M14" i="1"/>
  <c r="K14" i="1"/>
  <c r="K5" i="1"/>
  <c r="K6" i="1"/>
  <c r="K7" i="1"/>
  <c r="K8" i="1"/>
  <c r="K9" i="1"/>
  <c r="K10" i="1"/>
  <c r="K11" i="1"/>
  <c r="K12" i="1"/>
  <c r="K13" i="1"/>
  <c r="K4" i="1"/>
  <c r="I2" i="1"/>
  <c r="J5" i="1"/>
  <c r="J6" i="1"/>
  <c r="J7" i="1"/>
  <c r="J8" i="1"/>
  <c r="J9" i="1"/>
  <c r="J10" i="1"/>
  <c r="J11" i="1"/>
  <c r="J12" i="1"/>
  <c r="J13" i="1"/>
  <c r="J14" i="1"/>
  <c r="G2" i="1"/>
  <c r="K2" i="1" l="1"/>
  <c r="K3" i="1"/>
  <c r="E2" i="1"/>
  <c r="H2" i="1" s="1"/>
  <c r="J2" i="1" s="1"/>
  <c r="M2" i="1" s="1"/>
  <c r="J3" i="1" l="1"/>
  <c r="M3" i="1" s="1"/>
  <c r="O14" i="1" s="1"/>
  <c r="J4" i="1"/>
  <c r="M4" i="1" s="1"/>
</calcChain>
</file>

<file path=xl/sharedStrings.xml><?xml version="1.0" encoding="utf-8"?>
<sst xmlns="http://schemas.openxmlformats.org/spreadsheetml/2006/main" count="18" uniqueCount="18">
  <si>
    <t>coupon date</t>
    <phoneticPr fontId="2" type="noConversion"/>
  </si>
  <si>
    <t>settlement date</t>
    <phoneticPr fontId="2" type="noConversion"/>
  </si>
  <si>
    <t>cpn</t>
    <phoneticPr fontId="2" type="noConversion"/>
  </si>
  <si>
    <t>cpn frequence</t>
    <phoneticPr fontId="2" type="noConversion"/>
  </si>
  <si>
    <t>actual days</t>
    <phoneticPr fontId="2" type="noConversion"/>
  </si>
  <si>
    <t># of days in a year</t>
    <phoneticPr fontId="2" type="noConversion"/>
  </si>
  <si>
    <t>cpn days</t>
    <phoneticPr fontId="2" type="noConversion"/>
  </si>
  <si>
    <t>fractional cpn</t>
    <phoneticPr fontId="2" type="noConversion"/>
  </si>
  <si>
    <t>acc. Interest</t>
    <phoneticPr fontId="2" type="noConversion"/>
  </si>
  <si>
    <t>Interest period</t>
    <phoneticPr fontId="2" type="noConversion"/>
  </si>
  <si>
    <t>cash flow</t>
    <phoneticPr fontId="2" type="noConversion"/>
  </si>
  <si>
    <t>yield</t>
    <phoneticPr fontId="2" type="noConversion"/>
  </si>
  <si>
    <t>discount at yield</t>
    <phoneticPr fontId="2" type="noConversion"/>
  </si>
  <si>
    <t>clean price</t>
    <phoneticPr fontId="2" type="noConversion"/>
  </si>
  <si>
    <t>dirty price</t>
    <phoneticPr fontId="2" type="noConversion"/>
  </si>
  <si>
    <t>trading amount</t>
    <phoneticPr fontId="2" type="noConversion"/>
  </si>
  <si>
    <t>settlement amount</t>
    <phoneticPr fontId="2" type="noConversion"/>
  </si>
  <si>
    <t>Basis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</si>
</sst>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676D-09F9-3946-B378-024DBB224B7B}">
  <dimension ref="A1:R14"/>
  <sheetViews>
    <sheetView tabSelected="1" workbookViewId="0">
      <selection activeCell="N15" sqref="N15"/>
    </sheetView>
  </sheetViews>
  <sheetFormatPr baseColWidth="10" defaultRowHeight="16"/>
  <cols>
    <col min="17" max="17" width="12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37915</v>
      </c>
      <c r="B2" s="2">
        <v>38097</v>
      </c>
      <c r="C2" s="3">
        <v>7.4999999999999997E-2</v>
      </c>
      <c r="D2">
        <v>2</v>
      </c>
      <c r="E2">
        <f>COUPDAYBS(B2,A4,D2,R2)</f>
        <v>182</v>
      </c>
      <c r="F2">
        <v>365</v>
      </c>
      <c r="G2">
        <f>A3-A2</f>
        <v>183</v>
      </c>
      <c r="H2">
        <f>E2/G2</f>
        <v>0.99453551912568305</v>
      </c>
      <c r="I2">
        <f>H2*C2/D2</f>
        <v>3.7295081967213116E-2</v>
      </c>
      <c r="J2">
        <f>I2+ROW(J2)-2</f>
        <v>3.7295081967213317E-2</v>
      </c>
      <c r="K2">
        <f>C2/D2</f>
        <v>3.7499999999999999E-2</v>
      </c>
      <c r="L2" s="3">
        <v>7.0000000000000007E-2</v>
      </c>
      <c r="M2">
        <f>K2/((1+L2/D2)^J2)</f>
        <v>3.7451918200071689E-2</v>
      </c>
      <c r="R2">
        <v>1</v>
      </c>
    </row>
    <row r="3" spans="1:18">
      <c r="A3" s="2">
        <v>38098</v>
      </c>
      <c r="C3" s="3">
        <v>7.4999999999999997E-2</v>
      </c>
      <c r="D3">
        <v>2</v>
      </c>
      <c r="I3">
        <v>3.7295080000000001E-2</v>
      </c>
      <c r="J3">
        <f>I2+ROW(J3)-2</f>
        <v>1.0372950819672133</v>
      </c>
      <c r="K3">
        <f t="shared" ref="K3" si="0">C3/D3</f>
        <v>3.7499999999999999E-2</v>
      </c>
      <c r="L3" s="3">
        <v>7.0000000000000007E-2</v>
      </c>
      <c r="M3">
        <f t="shared" ref="M3:M14" si="1">K3/((1+L3/D3)^J3)</f>
        <v>3.6185428212629656E-2</v>
      </c>
      <c r="R3">
        <v>1</v>
      </c>
    </row>
    <row r="4" spans="1:18">
      <c r="A4" s="2">
        <v>38281</v>
      </c>
      <c r="C4" s="3">
        <v>7.4999999999999997E-2</v>
      </c>
      <c r="D4">
        <v>2</v>
      </c>
      <c r="I4">
        <v>3.7295080000000001E-2</v>
      </c>
      <c r="J4">
        <f>I2+ROW(J4)-2</f>
        <v>2.0372950819672129</v>
      </c>
      <c r="K4">
        <f>C4/D4</f>
        <v>3.7499999999999999E-2</v>
      </c>
      <c r="L4" s="3">
        <v>7.0000000000000007E-2</v>
      </c>
      <c r="M4">
        <f t="shared" si="1"/>
        <v>3.4961766389014159E-2</v>
      </c>
      <c r="R4">
        <v>1</v>
      </c>
    </row>
    <row r="5" spans="1:18">
      <c r="A5" s="2">
        <v>38463</v>
      </c>
      <c r="C5" s="3">
        <v>7.4999999999999997E-2</v>
      </c>
      <c r="D5">
        <v>2</v>
      </c>
      <c r="I5">
        <v>3.7295080000000001E-2</v>
      </c>
      <c r="J5">
        <f t="shared" ref="J5" si="2">I5+ROW(J5)-2</f>
        <v>3.0372950799999998</v>
      </c>
      <c r="K5">
        <f t="shared" ref="K5:K14" si="3">C5/D5</f>
        <v>3.7499999999999999E-2</v>
      </c>
      <c r="L5" s="3">
        <v>7.0000000000000007E-2</v>
      </c>
      <c r="M5">
        <f t="shared" si="1"/>
        <v>3.3779484436116135E-2</v>
      </c>
      <c r="R5">
        <v>1</v>
      </c>
    </row>
    <row r="6" spans="1:18">
      <c r="A6" s="2">
        <v>38646</v>
      </c>
      <c r="C6" s="3">
        <v>7.4999999999999997E-2</v>
      </c>
      <c r="D6">
        <v>2</v>
      </c>
      <c r="I6">
        <v>3.7295080000000001E-2</v>
      </c>
      <c r="J6">
        <f t="shared" ref="J6:J14" si="4">I5+ROW(J6)-2</f>
        <v>4.0372950799999998</v>
      </c>
      <c r="K6">
        <f t="shared" si="3"/>
        <v>3.7499999999999999E-2</v>
      </c>
      <c r="L6" s="3">
        <v>7.0000000000000007E-2</v>
      </c>
      <c r="M6">
        <f t="shared" si="1"/>
        <v>3.2637183030063903E-2</v>
      </c>
      <c r="R6">
        <v>1</v>
      </c>
    </row>
    <row r="7" spans="1:18">
      <c r="A7" s="2">
        <v>38828</v>
      </c>
      <c r="C7" s="3">
        <v>7.4999999999999997E-2</v>
      </c>
      <c r="D7">
        <v>2</v>
      </c>
      <c r="I7">
        <v>3.7295080000000001E-2</v>
      </c>
      <c r="J7">
        <f t="shared" ref="J7" si="5">I5+ROW(J7)-2</f>
        <v>5.0372950799999998</v>
      </c>
      <c r="K7">
        <f t="shared" si="3"/>
        <v>3.7499999999999999E-2</v>
      </c>
      <c r="L7" s="3">
        <v>7.0000000000000007E-2</v>
      </c>
      <c r="M7">
        <f t="shared" si="1"/>
        <v>3.1533510173974787E-2</v>
      </c>
      <c r="R7">
        <v>1</v>
      </c>
    </row>
    <row r="8" spans="1:18">
      <c r="A8" s="2">
        <v>39011</v>
      </c>
      <c r="C8" s="3">
        <v>7.4999999999999997E-2</v>
      </c>
      <c r="D8">
        <v>2</v>
      </c>
      <c r="I8">
        <v>3.7295080000000001E-2</v>
      </c>
      <c r="J8">
        <f t="shared" ref="J8" si="6">I8+ROW(J8)-2</f>
        <v>6.0372950799999998</v>
      </c>
      <c r="K8">
        <f t="shared" si="3"/>
        <v>3.7499999999999999E-2</v>
      </c>
      <c r="L8" s="3">
        <v>7.0000000000000007E-2</v>
      </c>
      <c r="M8">
        <f t="shared" si="1"/>
        <v>3.0467159588381438E-2</v>
      </c>
      <c r="R8">
        <v>1</v>
      </c>
    </row>
    <row r="9" spans="1:18">
      <c r="A9" s="2">
        <v>39193</v>
      </c>
      <c r="C9" s="3">
        <v>7.4999999999999997E-2</v>
      </c>
      <c r="D9">
        <v>2</v>
      </c>
      <c r="I9">
        <v>3.7295080000000001E-2</v>
      </c>
      <c r="J9">
        <f t="shared" ref="J9:J14" si="7">I8+ROW(J9)-2</f>
        <v>7.0372950799999998</v>
      </c>
      <c r="K9">
        <f t="shared" si="3"/>
        <v>3.7499999999999999E-2</v>
      </c>
      <c r="L9" s="3">
        <v>7.0000000000000007E-2</v>
      </c>
      <c r="M9">
        <f t="shared" si="1"/>
        <v>2.9436869167518299E-2</v>
      </c>
      <c r="R9">
        <v>1</v>
      </c>
    </row>
    <row r="10" spans="1:18">
      <c r="A10" s="2">
        <v>39376</v>
      </c>
      <c r="C10" s="3">
        <v>7.4999999999999997E-2</v>
      </c>
      <c r="D10">
        <v>2</v>
      </c>
      <c r="I10">
        <v>3.7295080000000001E-2</v>
      </c>
      <c r="J10">
        <f t="shared" ref="J10" si="8">I8+ROW(J10)-2</f>
        <v>8.0372950799999998</v>
      </c>
      <c r="K10">
        <f t="shared" si="3"/>
        <v>3.7499999999999999E-2</v>
      </c>
      <c r="L10" s="3">
        <v>7.0000000000000007E-2</v>
      </c>
      <c r="M10">
        <f t="shared" si="1"/>
        <v>2.8441419485524932E-2</v>
      </c>
      <c r="R10">
        <v>1</v>
      </c>
    </row>
    <row r="11" spans="1:18">
      <c r="A11" s="2">
        <v>39559</v>
      </c>
      <c r="C11" s="3">
        <v>7.4999999999999997E-2</v>
      </c>
      <c r="D11">
        <v>2</v>
      </c>
      <c r="I11">
        <v>3.7295080000000001E-2</v>
      </c>
      <c r="J11">
        <f t="shared" ref="J11" si="9">I11+ROW(J11)-2</f>
        <v>9.0372950799999998</v>
      </c>
      <c r="K11">
        <f t="shared" si="3"/>
        <v>3.7499999999999999E-2</v>
      </c>
      <c r="L11" s="3">
        <v>7.0000000000000007E-2</v>
      </c>
      <c r="M11">
        <f t="shared" si="1"/>
        <v>2.7479632353164186E-2</v>
      </c>
      <c r="R11">
        <v>1</v>
      </c>
    </row>
    <row r="12" spans="1:18">
      <c r="A12" s="2">
        <v>39742</v>
      </c>
      <c r="C12" s="3">
        <v>7.4999999999999997E-2</v>
      </c>
      <c r="D12">
        <v>2</v>
      </c>
      <c r="I12">
        <v>3.7295080000000001E-2</v>
      </c>
      <c r="J12">
        <f t="shared" ref="J12:J14" si="10">I11+ROW(J12)-2</f>
        <v>10.03729508</v>
      </c>
      <c r="K12">
        <f t="shared" si="3"/>
        <v>3.7499999999999999E-2</v>
      </c>
      <c r="L12" s="3">
        <v>7.0000000000000007E-2</v>
      </c>
      <c r="M12">
        <f t="shared" si="1"/>
        <v>2.6550369423347042E-2</v>
      </c>
      <c r="R12">
        <v>1</v>
      </c>
    </row>
    <row r="13" spans="1:18">
      <c r="A13" s="2">
        <v>39924</v>
      </c>
      <c r="C13" s="3">
        <v>7.4999999999999997E-2</v>
      </c>
      <c r="D13">
        <v>2</v>
      </c>
      <c r="I13">
        <v>3.7295080000000001E-2</v>
      </c>
      <c r="J13">
        <f t="shared" ref="J13" si="11">I11+ROW(J13)-2</f>
        <v>11.03729508</v>
      </c>
      <c r="K13">
        <f t="shared" si="3"/>
        <v>3.7499999999999999E-2</v>
      </c>
      <c r="L13" s="3">
        <v>7.0000000000000007E-2</v>
      </c>
      <c r="M13">
        <f t="shared" si="1"/>
        <v>2.5652530843813567E-2</v>
      </c>
      <c r="R13">
        <v>1</v>
      </c>
    </row>
    <row r="14" spans="1:18">
      <c r="A14" s="2">
        <v>40107</v>
      </c>
      <c r="C14" s="3">
        <v>7.4999999999999997E-2</v>
      </c>
      <c r="D14">
        <v>2</v>
      </c>
      <c r="I14">
        <v>3.7295080000000001E-2</v>
      </c>
      <c r="J14">
        <f t="shared" ref="J14" si="12">I14+ROW(J14)-2</f>
        <v>12.03729508</v>
      </c>
      <c r="K14">
        <f>C14/D14+1</f>
        <v>1.0375000000000001</v>
      </c>
      <c r="L14" s="3">
        <v>7.0000000000000007E-2</v>
      </c>
      <c r="M14">
        <f t="shared" si="1"/>
        <v>0.68571982609872029</v>
      </c>
      <c r="N14">
        <f>O14-I2*100</f>
        <v>102.30020154351271</v>
      </c>
      <c r="O14">
        <f>SUM(M2:M14)*100</f>
        <v>106.02970974023403</v>
      </c>
      <c r="R1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2020-04-13T11:31:21Z</dcterms:created>
  <dcterms:modified xsi:type="dcterms:W3CDTF">2020-04-13T11:57:14Z</dcterms:modified>
</cp:coreProperties>
</file>