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an\Desktop\연세\22-2\생산계획론\Case Study 1\"/>
    </mc:Choice>
  </mc:AlternateContent>
  <xr:revisionPtr revIDLastSave="0" documentId="13_ncr:1_{80877D8D-B8C9-40DD-A77A-4B072947F1CD}" xr6:coauthVersionLast="47" xr6:coauthVersionMax="47" xr10:uidLastSave="{00000000-0000-0000-0000-000000000000}"/>
  <bookViews>
    <workbookView xWindow="-110" yWindow="-110" windowWidth="22620" windowHeight="13620" activeTab="1" xr2:uid="{FB7E4DC5-15CA-4206-960A-7CC091490B29}"/>
  </bookViews>
  <sheets>
    <sheet name="시도표" sheetId="12" r:id="rId1"/>
    <sheet name="seasonal factor" sheetId="14" r:id="rId2"/>
    <sheet name="D8 F검정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5" i="14" l="1"/>
  <c r="U56" i="14"/>
  <c r="V56" i="14"/>
  <c r="U57" i="14"/>
  <c r="V59" i="14"/>
  <c r="U60" i="14"/>
  <c r="V60" i="14"/>
  <c r="V53" i="14"/>
  <c r="L54" i="14"/>
  <c r="I55" i="14"/>
  <c r="J55" i="14"/>
  <c r="K55" i="14"/>
  <c r="L56" i="14"/>
  <c r="J53" i="14"/>
  <c r="K53" i="14"/>
  <c r="L53" i="14"/>
  <c r="V43" i="14"/>
  <c r="U44" i="14"/>
  <c r="V44" i="14"/>
  <c r="U45" i="14"/>
  <c r="V47" i="14"/>
  <c r="U48" i="14"/>
  <c r="V48" i="14"/>
  <c r="V41" i="14"/>
  <c r="S38" i="14"/>
  <c r="I43" i="14"/>
  <c r="J41" i="14"/>
  <c r="K41" i="14"/>
  <c r="S62" i="14"/>
  <c r="U54" i="14" s="1"/>
  <c r="D58" i="14"/>
  <c r="I54" i="14" s="1"/>
  <c r="S50" i="14"/>
  <c r="U42" i="14" s="1"/>
  <c r="D46" i="14"/>
  <c r="I42" i="14" s="1"/>
  <c r="U30" i="14"/>
  <c r="U31" i="14"/>
  <c r="U32" i="14"/>
  <c r="U33" i="14"/>
  <c r="V33" i="14"/>
  <c r="U34" i="14"/>
  <c r="U35" i="14"/>
  <c r="U36" i="14"/>
  <c r="V29" i="14"/>
  <c r="U29" i="14"/>
  <c r="X29" i="14" s="1"/>
  <c r="I30" i="14"/>
  <c r="J31" i="14"/>
  <c r="K31" i="14"/>
  <c r="L31" i="14"/>
  <c r="I32" i="14"/>
  <c r="K29" i="14"/>
  <c r="L29" i="14"/>
  <c r="I29" i="14"/>
  <c r="U21" i="14"/>
  <c r="V21" i="14"/>
  <c r="V17" i="14"/>
  <c r="U17" i="14"/>
  <c r="X17" i="14" s="1"/>
  <c r="S26" i="14"/>
  <c r="U19" i="14" s="1"/>
  <c r="S14" i="14"/>
  <c r="V9" i="14" s="1"/>
  <c r="D34" i="14"/>
  <c r="K30" i="14" s="1"/>
  <c r="D22" i="14"/>
  <c r="D10" i="14"/>
  <c r="L6" i="14" s="1"/>
  <c r="G61" i="13"/>
  <c r="L61" i="13" s="1"/>
  <c r="F108" i="13"/>
  <c r="E108" i="13"/>
  <c r="E107" i="13"/>
  <c r="J107" i="13" s="1"/>
  <c r="E106" i="13"/>
  <c r="I106" i="13" s="1"/>
  <c r="E105" i="13"/>
  <c r="I105" i="13" s="1"/>
  <c r="E104" i="13"/>
  <c r="I104" i="13" s="1"/>
  <c r="K104" i="13" s="1"/>
  <c r="E103" i="13"/>
  <c r="H128" i="13"/>
  <c r="G128" i="13"/>
  <c r="M128" i="13" s="1"/>
  <c r="Q128" i="13" s="1"/>
  <c r="G127" i="13"/>
  <c r="L127" i="13" s="1"/>
  <c r="P127" i="13" s="1"/>
  <c r="G126" i="13"/>
  <c r="N126" i="13" s="1"/>
  <c r="R126" i="13" s="1"/>
  <c r="G125" i="13"/>
  <c r="M125" i="13" s="1"/>
  <c r="Q125" i="13" s="1"/>
  <c r="H96" i="13"/>
  <c r="G96" i="13"/>
  <c r="K96" i="13" s="1"/>
  <c r="O96" i="13" s="1"/>
  <c r="G95" i="13"/>
  <c r="M95" i="13" s="1"/>
  <c r="Q95" i="13" s="1"/>
  <c r="G94" i="13"/>
  <c r="N94" i="13" s="1"/>
  <c r="R94" i="13" s="1"/>
  <c r="G93" i="13"/>
  <c r="L93" i="13" s="1"/>
  <c r="P93" i="13" s="1"/>
  <c r="H75" i="13"/>
  <c r="G75" i="13"/>
  <c r="M75" i="13" s="1"/>
  <c r="Q75" i="13" s="1"/>
  <c r="G74" i="13"/>
  <c r="M74" i="13" s="1"/>
  <c r="Q74" i="13" s="1"/>
  <c r="G73" i="13"/>
  <c r="N73" i="13" s="1"/>
  <c r="R73" i="13" s="1"/>
  <c r="G72" i="13"/>
  <c r="N72" i="13" s="1"/>
  <c r="R72" i="13" s="1"/>
  <c r="F53" i="13"/>
  <c r="E49" i="13"/>
  <c r="E50" i="13"/>
  <c r="J50" i="13" s="1"/>
  <c r="L50" i="13" s="1"/>
  <c r="E51" i="13"/>
  <c r="I51" i="13" s="1"/>
  <c r="K51" i="13" s="1"/>
  <c r="E52" i="13"/>
  <c r="I52" i="13" s="1"/>
  <c r="K52" i="13" s="1"/>
  <c r="E53" i="13"/>
  <c r="I53" i="13" s="1"/>
  <c r="K53" i="13" s="1"/>
  <c r="E48" i="13"/>
  <c r="I48" i="13" s="1"/>
  <c r="K48" i="13" s="1"/>
  <c r="H41" i="13"/>
  <c r="G41" i="13"/>
  <c r="M41" i="13" s="1"/>
  <c r="Q41" i="13" s="1"/>
  <c r="G40" i="13"/>
  <c r="G39" i="13"/>
  <c r="L39" i="13" s="1"/>
  <c r="P39" i="13" s="1"/>
  <c r="G38" i="13"/>
  <c r="N38" i="13" s="1"/>
  <c r="R38" i="13" s="1"/>
  <c r="G17" i="13"/>
  <c r="M17" i="13" s="1"/>
  <c r="Q17" i="13" s="1"/>
  <c r="G18" i="13"/>
  <c r="M18" i="13" s="1"/>
  <c r="Q18" i="13" s="1"/>
  <c r="G19" i="13"/>
  <c r="L19" i="13" s="1"/>
  <c r="G16" i="13"/>
  <c r="L16" i="13" s="1"/>
  <c r="P16" i="13" s="1"/>
  <c r="H19" i="13"/>
  <c r="G28" i="13"/>
  <c r="L28" i="13" s="1"/>
  <c r="P28" i="13" s="1"/>
  <c r="G29" i="13"/>
  <c r="G30" i="13"/>
  <c r="M30" i="13" s="1"/>
  <c r="Q30" i="13" s="1"/>
  <c r="G27" i="13"/>
  <c r="N27" i="13" s="1"/>
  <c r="R27" i="13" s="1"/>
  <c r="N8" i="13"/>
  <c r="R8" i="13" s="1"/>
  <c r="M8" i="13"/>
  <c r="Q8" i="13" s="1"/>
  <c r="L8" i="13"/>
  <c r="P8" i="13" s="1"/>
  <c r="K8" i="13"/>
  <c r="O8" i="13" s="1"/>
  <c r="H8" i="13"/>
  <c r="I5" i="13" s="1"/>
  <c r="J5" i="13" s="1"/>
  <c r="N7" i="13"/>
  <c r="R7" i="13" s="1"/>
  <c r="M7" i="13"/>
  <c r="Q7" i="13" s="1"/>
  <c r="L7" i="13"/>
  <c r="P7" i="13" s="1"/>
  <c r="K7" i="13"/>
  <c r="O7" i="13" s="1"/>
  <c r="N6" i="13"/>
  <c r="R6" i="13" s="1"/>
  <c r="M6" i="13"/>
  <c r="Q6" i="13" s="1"/>
  <c r="L6" i="13"/>
  <c r="P6" i="13" s="1"/>
  <c r="K6" i="13"/>
  <c r="O6" i="13" s="1"/>
  <c r="N5" i="13"/>
  <c r="R5" i="13" s="1"/>
  <c r="M5" i="13"/>
  <c r="Q5" i="13" s="1"/>
  <c r="L5" i="13"/>
  <c r="P5" i="13" s="1"/>
  <c r="K5" i="13"/>
  <c r="O5" i="13" s="1"/>
  <c r="H30" i="13"/>
  <c r="H118" i="13"/>
  <c r="G118" i="13"/>
  <c r="M118" i="13" s="1"/>
  <c r="G117" i="13"/>
  <c r="L117" i="13" s="1"/>
  <c r="G116" i="13"/>
  <c r="N116" i="13" s="1"/>
  <c r="G115" i="13"/>
  <c r="L115" i="13" s="1"/>
  <c r="H86" i="13"/>
  <c r="G86" i="13"/>
  <c r="L86" i="13" s="1"/>
  <c r="G85" i="13"/>
  <c r="M85" i="13" s="1"/>
  <c r="G84" i="13"/>
  <c r="L84" i="13" s="1"/>
  <c r="G83" i="13"/>
  <c r="L83" i="13" s="1"/>
  <c r="H64" i="13"/>
  <c r="I61" i="13" s="1"/>
  <c r="J61" i="13" s="1"/>
  <c r="G64" i="13"/>
  <c r="G62" i="13"/>
  <c r="L62" i="13" s="1"/>
  <c r="P62" i="13" s="1"/>
  <c r="G63" i="13"/>
  <c r="N63" i="13" s="1"/>
  <c r="R63" i="13" s="1"/>
  <c r="V24" i="14" l="1"/>
  <c r="V22" i="14"/>
  <c r="V18" i="14"/>
  <c r="J32" i="14"/>
  <c r="J30" i="14"/>
  <c r="I41" i="14"/>
  <c r="L43" i="14"/>
  <c r="V45" i="14"/>
  <c r="I53" i="14"/>
  <c r="L55" i="14"/>
  <c r="U53" i="14"/>
  <c r="X53" i="14" s="1"/>
  <c r="V57" i="14"/>
  <c r="U22" i="14"/>
  <c r="U18" i="14"/>
  <c r="X18" i="14" s="1"/>
  <c r="L41" i="14"/>
  <c r="K43" i="14"/>
  <c r="N43" i="14" s="1"/>
  <c r="J43" i="14"/>
  <c r="L44" i="14"/>
  <c r="U24" i="14"/>
  <c r="X24" i="14" s="1"/>
  <c r="U20" i="14"/>
  <c r="J29" i="14"/>
  <c r="I31" i="14"/>
  <c r="K44" i="14"/>
  <c r="K42" i="14"/>
  <c r="U47" i="14"/>
  <c r="U43" i="14"/>
  <c r="K56" i="14"/>
  <c r="K54" i="14"/>
  <c r="N54" i="14" s="1"/>
  <c r="U59" i="14"/>
  <c r="U55" i="14"/>
  <c r="X21" i="14"/>
  <c r="V20" i="14"/>
  <c r="V23" i="14"/>
  <c r="V19" i="14"/>
  <c r="L32" i="14"/>
  <c r="L30" i="14"/>
  <c r="J44" i="14"/>
  <c r="N44" i="14" s="1"/>
  <c r="J42" i="14"/>
  <c r="V46" i="14"/>
  <c r="X46" i="14" s="1"/>
  <c r="V42" i="14"/>
  <c r="J56" i="14"/>
  <c r="J54" i="14"/>
  <c r="V58" i="14"/>
  <c r="V54" i="14"/>
  <c r="X54" i="14" s="1"/>
  <c r="L42" i="14"/>
  <c r="U23" i="14"/>
  <c r="X23" i="14" s="1"/>
  <c r="K32" i="14"/>
  <c r="I44" i="14"/>
  <c r="U46" i="14"/>
  <c r="I56" i="14"/>
  <c r="U58" i="14"/>
  <c r="X58" i="14" s="1"/>
  <c r="N55" i="14"/>
  <c r="U41" i="14"/>
  <c r="X43" i="14"/>
  <c r="X33" i="14"/>
  <c r="V36" i="14"/>
  <c r="X36" i="14" s="1"/>
  <c r="V32" i="14"/>
  <c r="X32" i="14" s="1"/>
  <c r="X56" i="14"/>
  <c r="X59" i="14"/>
  <c r="V35" i="14"/>
  <c r="X35" i="14" s="1"/>
  <c r="V31" i="14"/>
  <c r="X55" i="14"/>
  <c r="X57" i="14"/>
  <c r="X60" i="14"/>
  <c r="V34" i="14"/>
  <c r="X34" i="14" s="1"/>
  <c r="V30" i="14"/>
  <c r="X30" i="14" s="1"/>
  <c r="I46" i="14"/>
  <c r="N41" i="14"/>
  <c r="N53" i="14"/>
  <c r="X31" i="14"/>
  <c r="X22" i="14"/>
  <c r="X19" i="14"/>
  <c r="V5" i="14"/>
  <c r="U9" i="14"/>
  <c r="X9" i="14" s="1"/>
  <c r="V12" i="14"/>
  <c r="V8" i="14"/>
  <c r="U12" i="14"/>
  <c r="X12" i="14" s="1"/>
  <c r="U8" i="14"/>
  <c r="X8" i="14" s="1"/>
  <c r="V11" i="14"/>
  <c r="V7" i="14"/>
  <c r="U11" i="14"/>
  <c r="U7" i="14"/>
  <c r="V10" i="14"/>
  <c r="V6" i="14"/>
  <c r="U10" i="14"/>
  <c r="X10" i="14" s="1"/>
  <c r="U6" i="14"/>
  <c r="X6" i="14" s="1"/>
  <c r="U5" i="14"/>
  <c r="X5" i="14" s="1"/>
  <c r="I19" i="14"/>
  <c r="I17" i="14"/>
  <c r="L17" i="14"/>
  <c r="K17" i="14"/>
  <c r="J17" i="14"/>
  <c r="L19" i="14"/>
  <c r="J7" i="14"/>
  <c r="K19" i="14"/>
  <c r="I7" i="14"/>
  <c r="J19" i="14"/>
  <c r="L20" i="14"/>
  <c r="L18" i="14"/>
  <c r="K20" i="14"/>
  <c r="K18" i="14"/>
  <c r="K5" i="14"/>
  <c r="J20" i="14"/>
  <c r="J18" i="14"/>
  <c r="J5" i="14"/>
  <c r="I20" i="14"/>
  <c r="I18" i="14"/>
  <c r="K8" i="14"/>
  <c r="K6" i="14"/>
  <c r="J8" i="14"/>
  <c r="J6" i="14"/>
  <c r="I8" i="14"/>
  <c r="I6" i="14"/>
  <c r="I5" i="14"/>
  <c r="L7" i="14"/>
  <c r="L5" i="14"/>
  <c r="K7" i="14"/>
  <c r="L8" i="14"/>
  <c r="M61" i="13"/>
  <c r="Q61" i="13" s="1"/>
  <c r="K61" i="13"/>
  <c r="O61" i="13" s="1"/>
  <c r="N118" i="13"/>
  <c r="R118" i="13" s="1"/>
  <c r="I107" i="13"/>
  <c r="K107" i="13" s="1"/>
  <c r="L118" i="13"/>
  <c r="P118" i="13" s="1"/>
  <c r="J51" i="13"/>
  <c r="L51" i="13" s="1"/>
  <c r="J106" i="13"/>
  <c r="L106" i="13" s="1"/>
  <c r="G103" i="13"/>
  <c r="H103" i="13" s="1"/>
  <c r="G104" i="13"/>
  <c r="H104" i="13" s="1"/>
  <c r="I103" i="13"/>
  <c r="K103" i="13" s="1"/>
  <c r="J105" i="13"/>
  <c r="L105" i="13" s="1"/>
  <c r="I64" i="13"/>
  <c r="J64" i="13" s="1"/>
  <c r="J103" i="13"/>
  <c r="L103" i="13" s="1"/>
  <c r="J108" i="13"/>
  <c r="L108" i="13" s="1"/>
  <c r="J104" i="13"/>
  <c r="L104" i="13" s="1"/>
  <c r="I108" i="13"/>
  <c r="K108" i="13" s="1"/>
  <c r="L107" i="13"/>
  <c r="K105" i="13"/>
  <c r="G107" i="13"/>
  <c r="H107" i="13" s="1"/>
  <c r="G108" i="13"/>
  <c r="H108" i="13" s="1"/>
  <c r="G106" i="13"/>
  <c r="H106" i="13" s="1"/>
  <c r="G105" i="13"/>
  <c r="H105" i="13" s="1"/>
  <c r="K106" i="13"/>
  <c r="G50" i="13"/>
  <c r="H50" i="13" s="1"/>
  <c r="J48" i="13"/>
  <c r="L48" i="13" s="1"/>
  <c r="J53" i="13"/>
  <c r="L53" i="13" s="1"/>
  <c r="G51" i="13"/>
  <c r="H51" i="13" s="1"/>
  <c r="G49" i="13"/>
  <c r="H49" i="13" s="1"/>
  <c r="I50" i="13"/>
  <c r="K50" i="13" s="1"/>
  <c r="G48" i="13"/>
  <c r="H48" i="13" s="1"/>
  <c r="G53" i="13"/>
  <c r="H53" i="13" s="1"/>
  <c r="J52" i="13"/>
  <c r="L52" i="13" s="1"/>
  <c r="J49" i="13"/>
  <c r="L49" i="13" s="1"/>
  <c r="I49" i="13"/>
  <c r="K49" i="13" s="1"/>
  <c r="G52" i="13"/>
  <c r="H52" i="13" s="1"/>
  <c r="N125" i="13"/>
  <c r="R125" i="13" s="1"/>
  <c r="M126" i="13"/>
  <c r="Q126" i="13" s="1"/>
  <c r="K128" i="13"/>
  <c r="O128" i="13" s="1"/>
  <c r="L128" i="13"/>
  <c r="P128" i="13" s="1"/>
  <c r="I128" i="13"/>
  <c r="J128" i="13" s="1"/>
  <c r="K127" i="13"/>
  <c r="O127" i="13" s="1"/>
  <c r="M127" i="13"/>
  <c r="Q127" i="13" s="1"/>
  <c r="I126" i="13"/>
  <c r="J126" i="13" s="1"/>
  <c r="L125" i="13"/>
  <c r="P125" i="13" s="1"/>
  <c r="I127" i="13"/>
  <c r="J127" i="13" s="1"/>
  <c r="I125" i="13"/>
  <c r="J125" i="13" s="1"/>
  <c r="L126" i="13"/>
  <c r="P126" i="13" s="1"/>
  <c r="I96" i="13"/>
  <c r="J96" i="13" s="1"/>
  <c r="L94" i="13"/>
  <c r="P94" i="13" s="1"/>
  <c r="M94" i="13"/>
  <c r="Q94" i="13" s="1"/>
  <c r="M93" i="13"/>
  <c r="Q93" i="13" s="1"/>
  <c r="L96" i="13"/>
  <c r="P96" i="13" s="1"/>
  <c r="N93" i="13"/>
  <c r="R93" i="13" s="1"/>
  <c r="M96" i="13"/>
  <c r="Q96" i="13" s="1"/>
  <c r="L95" i="13"/>
  <c r="P95" i="13" s="1"/>
  <c r="K95" i="13"/>
  <c r="O95" i="13" s="1"/>
  <c r="I93" i="13"/>
  <c r="J93" i="13" s="1"/>
  <c r="I94" i="13"/>
  <c r="J94" i="13" s="1"/>
  <c r="I95" i="13"/>
  <c r="J95" i="13" s="1"/>
  <c r="M72" i="13"/>
  <c r="Q72" i="13" s="1"/>
  <c r="L73" i="13"/>
  <c r="P73" i="13" s="1"/>
  <c r="M73" i="13"/>
  <c r="Q73" i="13" s="1"/>
  <c r="L72" i="13"/>
  <c r="P72" i="13" s="1"/>
  <c r="I75" i="13"/>
  <c r="J75" i="13" s="1"/>
  <c r="K75" i="13"/>
  <c r="O75" i="13" s="1"/>
  <c r="I72" i="13"/>
  <c r="J72" i="13" s="1"/>
  <c r="K74" i="13"/>
  <c r="O74" i="13" s="1"/>
  <c r="L74" i="13"/>
  <c r="P74" i="13" s="1"/>
  <c r="I73" i="13"/>
  <c r="J73" i="13" s="1"/>
  <c r="L75" i="13"/>
  <c r="P75" i="13" s="1"/>
  <c r="I74" i="13"/>
  <c r="J74" i="13" s="1"/>
  <c r="N39" i="13"/>
  <c r="R39" i="13" s="1"/>
  <c r="M39" i="13"/>
  <c r="Q39" i="13" s="1"/>
  <c r="I40" i="13"/>
  <c r="J40" i="13" s="1"/>
  <c r="K40" i="13"/>
  <c r="O40" i="13" s="1"/>
  <c r="L40" i="13"/>
  <c r="P40" i="13" s="1"/>
  <c r="I39" i="13"/>
  <c r="J39" i="13" s="1"/>
  <c r="I38" i="13"/>
  <c r="J38" i="13" s="1"/>
  <c r="M40" i="13"/>
  <c r="Q40" i="13" s="1"/>
  <c r="I41" i="13"/>
  <c r="J41" i="13" s="1"/>
  <c r="L38" i="13"/>
  <c r="P38" i="13" s="1"/>
  <c r="M38" i="13"/>
  <c r="Q38" i="13" s="1"/>
  <c r="K41" i="13"/>
  <c r="O41" i="13" s="1"/>
  <c r="L41" i="13"/>
  <c r="P41" i="13" s="1"/>
  <c r="I62" i="13"/>
  <c r="J62" i="13" s="1"/>
  <c r="M117" i="13"/>
  <c r="Q117" i="13" s="1"/>
  <c r="I63" i="13"/>
  <c r="J63" i="13" s="1"/>
  <c r="M64" i="13"/>
  <c r="Q64" i="13" s="1"/>
  <c r="M116" i="13"/>
  <c r="Q116" i="13" s="1"/>
  <c r="N61" i="13"/>
  <c r="R61" i="13" s="1"/>
  <c r="L116" i="13"/>
  <c r="P116" i="13" s="1"/>
  <c r="M19" i="13"/>
  <c r="Q19" i="13" s="1"/>
  <c r="K63" i="13"/>
  <c r="O63" i="13" s="1"/>
  <c r="N115" i="13"/>
  <c r="R115" i="13" s="1"/>
  <c r="N83" i="13"/>
  <c r="R83" i="13" s="1"/>
  <c r="L64" i="13"/>
  <c r="P64" i="13" s="1"/>
  <c r="M83" i="13"/>
  <c r="Q83" i="13" s="1"/>
  <c r="L17" i="13"/>
  <c r="P17" i="13" s="1"/>
  <c r="M115" i="13"/>
  <c r="Q115" i="13" s="1"/>
  <c r="K18" i="13"/>
  <c r="O18" i="13" s="1"/>
  <c r="N62" i="13"/>
  <c r="R62" i="13" s="1"/>
  <c r="L85" i="13"/>
  <c r="P85" i="13" s="1"/>
  <c r="N84" i="13"/>
  <c r="R84" i="13" s="1"/>
  <c r="P61" i="13"/>
  <c r="M63" i="13"/>
  <c r="Q63" i="13" s="1"/>
  <c r="K64" i="13"/>
  <c r="O64" i="13" s="1"/>
  <c r="L63" i="13"/>
  <c r="P63" i="13" s="1"/>
  <c r="M86" i="13"/>
  <c r="Q86" i="13" s="1"/>
  <c r="N117" i="13"/>
  <c r="R117" i="13" s="1"/>
  <c r="L18" i="13"/>
  <c r="P18" i="13" s="1"/>
  <c r="K62" i="13"/>
  <c r="O62" i="13" s="1"/>
  <c r="M62" i="13"/>
  <c r="Q62" i="13" s="1"/>
  <c r="N85" i="13"/>
  <c r="R85" i="13" s="1"/>
  <c r="I17" i="13"/>
  <c r="J17" i="13" s="1"/>
  <c r="M16" i="13"/>
  <c r="Q16" i="13" s="1"/>
  <c r="N17" i="13"/>
  <c r="R17" i="13" s="1"/>
  <c r="P86" i="13"/>
  <c r="N16" i="13"/>
  <c r="R16" i="13" s="1"/>
  <c r="N64" i="13"/>
  <c r="R64" i="13" s="1"/>
  <c r="M84" i="13"/>
  <c r="Q84" i="13" s="1"/>
  <c r="K19" i="13"/>
  <c r="O19" i="13" s="1"/>
  <c r="N86" i="13"/>
  <c r="R86" i="13" s="1"/>
  <c r="P19" i="13"/>
  <c r="I18" i="13"/>
  <c r="J18" i="13" s="1"/>
  <c r="I16" i="13"/>
  <c r="J16" i="13" s="1"/>
  <c r="I19" i="13"/>
  <c r="J19" i="13" s="1"/>
  <c r="I7" i="13"/>
  <c r="J7" i="13" s="1"/>
  <c r="R10" i="13"/>
  <c r="I8" i="13"/>
  <c r="J8" i="13" s="1"/>
  <c r="I6" i="13"/>
  <c r="J6" i="13" s="1"/>
  <c r="I29" i="13"/>
  <c r="J29" i="13" s="1"/>
  <c r="K29" i="13"/>
  <c r="O29" i="13" s="1"/>
  <c r="L29" i="13"/>
  <c r="P29" i="13" s="1"/>
  <c r="I28" i="13"/>
  <c r="J28" i="13" s="1"/>
  <c r="N29" i="13"/>
  <c r="R29" i="13" s="1"/>
  <c r="K28" i="13"/>
  <c r="O28" i="13" s="1"/>
  <c r="M28" i="13"/>
  <c r="Q28" i="13" s="1"/>
  <c r="N28" i="13"/>
  <c r="R28" i="13" s="1"/>
  <c r="N30" i="13"/>
  <c r="R30" i="13" s="1"/>
  <c r="I27" i="13"/>
  <c r="J27" i="13" s="1"/>
  <c r="K27" i="13"/>
  <c r="O27" i="13" s="1"/>
  <c r="M29" i="13"/>
  <c r="Q29" i="13" s="1"/>
  <c r="I30" i="13"/>
  <c r="J30" i="13" s="1"/>
  <c r="L27" i="13"/>
  <c r="P27" i="13" s="1"/>
  <c r="M27" i="13"/>
  <c r="Q27" i="13" s="1"/>
  <c r="K30" i="13"/>
  <c r="O30" i="13" s="1"/>
  <c r="L30" i="13"/>
  <c r="P30" i="13" s="1"/>
  <c r="Q118" i="13"/>
  <c r="I117" i="13"/>
  <c r="J117" i="13" s="1"/>
  <c r="P117" i="13"/>
  <c r="K117" i="13"/>
  <c r="O117" i="13" s="1"/>
  <c r="I116" i="13"/>
  <c r="J116" i="13" s="1"/>
  <c r="R116" i="13"/>
  <c r="K116" i="13"/>
  <c r="O116" i="13" s="1"/>
  <c r="I115" i="13"/>
  <c r="J115" i="13" s="1"/>
  <c r="K115" i="13"/>
  <c r="O115" i="13" s="1"/>
  <c r="I118" i="13"/>
  <c r="J118" i="13" s="1"/>
  <c r="P115" i="13"/>
  <c r="K118" i="13"/>
  <c r="O118" i="13" s="1"/>
  <c r="Q85" i="13"/>
  <c r="I85" i="13"/>
  <c r="J85" i="13" s="1"/>
  <c r="I84" i="13"/>
  <c r="J84" i="13" s="1"/>
  <c r="K85" i="13"/>
  <c r="O85" i="13" s="1"/>
  <c r="K84" i="13"/>
  <c r="O84" i="13" s="1"/>
  <c r="P84" i="13"/>
  <c r="I83" i="13"/>
  <c r="J83" i="13" s="1"/>
  <c r="K83" i="13"/>
  <c r="O83" i="13" s="1"/>
  <c r="I86" i="13"/>
  <c r="J86" i="13" s="1"/>
  <c r="K86" i="13"/>
  <c r="O86" i="13" s="1"/>
  <c r="P83" i="13"/>
  <c r="N42" i="14" l="1"/>
  <c r="X20" i="14"/>
  <c r="X26" i="14" s="1"/>
  <c r="N56" i="14"/>
  <c r="I58" i="14"/>
  <c r="X62" i="14"/>
  <c r="N58" i="14"/>
  <c r="X48" i="14"/>
  <c r="X47" i="14"/>
  <c r="X42" i="14"/>
  <c r="X45" i="14"/>
  <c r="X41" i="14"/>
  <c r="X44" i="14"/>
  <c r="N46" i="14"/>
  <c r="X38" i="14"/>
  <c r="X11" i="14"/>
  <c r="I34" i="14"/>
  <c r="X7" i="14"/>
  <c r="N17" i="14"/>
  <c r="I22" i="14"/>
  <c r="N7" i="14"/>
  <c r="N31" i="14"/>
  <c r="N19" i="14"/>
  <c r="N32" i="14"/>
  <c r="N6" i="14"/>
  <c r="N18" i="14"/>
  <c r="N29" i="14"/>
  <c r="N8" i="14"/>
  <c r="N20" i="14"/>
  <c r="N30" i="14"/>
  <c r="N5" i="14"/>
  <c r="I10" i="14"/>
  <c r="L110" i="13"/>
  <c r="H110" i="13"/>
  <c r="J66" i="13"/>
  <c r="L55" i="13"/>
  <c r="H55" i="13"/>
  <c r="J130" i="13"/>
  <c r="R130" i="13"/>
  <c r="R98" i="13"/>
  <c r="J98" i="13"/>
  <c r="J77" i="13"/>
  <c r="R77" i="13"/>
  <c r="R43" i="13"/>
  <c r="J43" i="13"/>
  <c r="R21" i="13"/>
  <c r="R66" i="13"/>
  <c r="J21" i="13"/>
  <c r="J10" i="13"/>
  <c r="R12" i="13" s="1"/>
  <c r="R32" i="13"/>
  <c r="J32" i="13"/>
  <c r="R120" i="13"/>
  <c r="J120" i="13"/>
  <c r="R88" i="13"/>
  <c r="J88" i="13"/>
  <c r="X14" i="14" l="1"/>
  <c r="X50" i="14"/>
  <c r="N10" i="14"/>
  <c r="N22" i="14"/>
  <c r="N34" i="14"/>
  <c r="R68" i="13"/>
  <c r="R45" i="13"/>
  <c r="L112" i="13"/>
  <c r="L57" i="13"/>
  <c r="R23" i="13"/>
  <c r="R132" i="13"/>
  <c r="R100" i="13"/>
  <c r="R79" i="13"/>
  <c r="R34" i="13"/>
  <c r="R122" i="13"/>
  <c r="R90" i="13"/>
  <c r="C22" i="12" l="1"/>
</calcChain>
</file>

<file path=xl/sharedStrings.xml><?xml version="1.0" encoding="utf-8"?>
<sst xmlns="http://schemas.openxmlformats.org/spreadsheetml/2006/main" count="348" uniqueCount="32">
  <si>
    <t>Month</t>
    <phoneticPr fontId="1" type="noConversion"/>
  </si>
  <si>
    <t>전체평균</t>
    <phoneticPr fontId="1" type="noConversion"/>
  </si>
  <si>
    <t>Scotch</t>
    <phoneticPr fontId="1" type="noConversion"/>
  </si>
  <si>
    <t>Whiskey</t>
    <phoneticPr fontId="1" type="noConversion"/>
  </si>
  <si>
    <t>Rum</t>
    <phoneticPr fontId="1" type="noConversion"/>
  </si>
  <si>
    <t>Vodka</t>
    <phoneticPr fontId="1" type="noConversion"/>
  </si>
  <si>
    <t>Gin</t>
    <phoneticPr fontId="1" type="noConversion"/>
  </si>
  <si>
    <t>x.j</t>
    <phoneticPr fontId="1" type="noConversion"/>
  </si>
  <si>
    <t>x..</t>
    <phoneticPr fontId="1" type="noConversion"/>
  </si>
  <si>
    <t>x.j - x..</t>
    <phoneticPr fontId="1" type="noConversion"/>
  </si>
  <si>
    <t>의 제곱</t>
    <phoneticPr fontId="1" type="noConversion"/>
  </si>
  <si>
    <t>xij-x.j</t>
    <phoneticPr fontId="1" type="noConversion"/>
  </si>
  <si>
    <t>SB^2=</t>
    <phoneticPr fontId="1" type="noConversion"/>
  </si>
  <si>
    <t>SR^2=</t>
    <phoneticPr fontId="1" type="noConversion"/>
  </si>
  <si>
    <t>1분기</t>
    <phoneticPr fontId="1" type="noConversion"/>
  </si>
  <si>
    <t>2분기</t>
    <phoneticPr fontId="1" type="noConversion"/>
  </si>
  <si>
    <t>3분기</t>
  </si>
  <si>
    <t>4분기</t>
  </si>
  <si>
    <t>1년</t>
    <phoneticPr fontId="1" type="noConversion"/>
  </si>
  <si>
    <t>2년</t>
    <phoneticPr fontId="1" type="noConversion"/>
  </si>
  <si>
    <t>3년</t>
    <phoneticPr fontId="1" type="noConversion"/>
  </si>
  <si>
    <t>4년</t>
    <phoneticPr fontId="1" type="noConversion"/>
  </si>
  <si>
    <t>F=</t>
    <phoneticPr fontId="1" type="noConversion"/>
  </si>
  <si>
    <t>추세제거</t>
    <phoneticPr fontId="1" type="noConversion"/>
  </si>
  <si>
    <t>5분기</t>
    <phoneticPr fontId="1" type="noConversion"/>
  </si>
  <si>
    <t>6분기</t>
    <phoneticPr fontId="1" type="noConversion"/>
  </si>
  <si>
    <t>X-12-ARIMA의 계절성 검정 (D8 F검정)</t>
    <phoneticPr fontId="1" type="noConversion"/>
  </si>
  <si>
    <t>평균</t>
    <phoneticPr fontId="1" type="noConversion"/>
  </si>
  <si>
    <t>seasonal factor</t>
    <phoneticPr fontId="1" type="noConversion"/>
  </si>
  <si>
    <t>합계</t>
    <phoneticPr fontId="1" type="noConversion"/>
  </si>
  <si>
    <t>주기 4</t>
    <phoneticPr fontId="1" type="noConversion"/>
  </si>
  <si>
    <t>주기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</si>
</sst>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Vodka</a:t>
            </a:r>
            <a:r>
              <a:rPr lang="en-US" altLang="ko-KR" baseline="0"/>
              <a:t> </a:t>
            </a:r>
            <a:r>
              <a:rPr lang="ko-KR" altLang="en-US" baseline="0"/>
              <a:t>수요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시도표!$C$3</c:f>
              <c:strCache>
                <c:ptCount val="1"/>
                <c:pt idx="0">
                  <c:v>Vodka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시도표!$C$4:$C$19</c:f>
              <c:numCache>
                <c:formatCode>General</c:formatCode>
                <c:ptCount val="16"/>
                <c:pt idx="0">
                  <c:v>128</c:v>
                </c:pt>
                <c:pt idx="1">
                  <c:v>136</c:v>
                </c:pt>
                <c:pt idx="2">
                  <c:v>233</c:v>
                </c:pt>
                <c:pt idx="3">
                  <c:v>219</c:v>
                </c:pt>
                <c:pt idx="4">
                  <c:v>284</c:v>
                </c:pt>
                <c:pt idx="5">
                  <c:v>343</c:v>
                </c:pt>
                <c:pt idx="6">
                  <c:v>368</c:v>
                </c:pt>
                <c:pt idx="7">
                  <c:v>230</c:v>
                </c:pt>
                <c:pt idx="8">
                  <c:v>162</c:v>
                </c:pt>
                <c:pt idx="9">
                  <c:v>246</c:v>
                </c:pt>
                <c:pt idx="10">
                  <c:v>252</c:v>
                </c:pt>
                <c:pt idx="11">
                  <c:v>114</c:v>
                </c:pt>
                <c:pt idx="12">
                  <c:v>210</c:v>
                </c:pt>
                <c:pt idx="13">
                  <c:v>303</c:v>
                </c:pt>
                <c:pt idx="14">
                  <c:v>275</c:v>
                </c:pt>
                <c:pt idx="15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4A83-8799-961EDD92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46512"/>
        <c:axId val="2073243600"/>
      </c:lineChart>
      <c:catAx>
        <c:axId val="20732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3600"/>
        <c:crosses val="autoZero"/>
        <c:auto val="1"/>
        <c:lblAlgn val="ctr"/>
        <c:lblOffset val="100"/>
        <c:noMultiLvlLbl val="0"/>
      </c:catAx>
      <c:valAx>
        <c:axId val="2073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Sales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Gin</a:t>
            </a:r>
            <a:r>
              <a:rPr lang="en-US" altLang="ko-KR" baseline="0"/>
              <a:t> </a:t>
            </a:r>
            <a:r>
              <a:rPr lang="ko-KR" altLang="en-US" baseline="0"/>
              <a:t>수요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시도표!$D$3</c:f>
              <c:strCache>
                <c:ptCount val="1"/>
                <c:pt idx="0">
                  <c:v>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시도표!$D$4:$D$19</c:f>
              <c:numCache>
                <c:formatCode>General</c:formatCode>
                <c:ptCount val="16"/>
                <c:pt idx="0">
                  <c:v>51</c:v>
                </c:pt>
                <c:pt idx="1">
                  <c:v>52</c:v>
                </c:pt>
                <c:pt idx="2">
                  <c:v>74</c:v>
                </c:pt>
                <c:pt idx="3">
                  <c:v>157</c:v>
                </c:pt>
                <c:pt idx="4">
                  <c:v>150</c:v>
                </c:pt>
                <c:pt idx="5">
                  <c:v>257</c:v>
                </c:pt>
                <c:pt idx="6">
                  <c:v>179</c:v>
                </c:pt>
                <c:pt idx="7">
                  <c:v>83</c:v>
                </c:pt>
                <c:pt idx="8">
                  <c:v>72</c:v>
                </c:pt>
                <c:pt idx="9">
                  <c:v>89</c:v>
                </c:pt>
                <c:pt idx="10">
                  <c:v>181</c:v>
                </c:pt>
                <c:pt idx="11">
                  <c:v>42</c:v>
                </c:pt>
                <c:pt idx="12">
                  <c:v>166</c:v>
                </c:pt>
                <c:pt idx="13">
                  <c:v>142</c:v>
                </c:pt>
                <c:pt idx="14">
                  <c:v>133</c:v>
                </c:pt>
                <c:pt idx="1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9EF-9237-206B277F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46512"/>
        <c:axId val="2073243600"/>
      </c:lineChart>
      <c:catAx>
        <c:axId val="20732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3600"/>
        <c:crosses val="autoZero"/>
        <c:auto val="1"/>
        <c:lblAlgn val="ctr"/>
        <c:lblOffset val="100"/>
        <c:noMultiLvlLbl val="0"/>
      </c:catAx>
      <c:valAx>
        <c:axId val="2073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Sales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Scotch</a:t>
            </a:r>
            <a:r>
              <a:rPr lang="en-US" altLang="ko-KR" baseline="0"/>
              <a:t> </a:t>
            </a:r>
            <a:r>
              <a:rPr lang="ko-KR" altLang="en-US" baseline="0"/>
              <a:t>수요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시도표!$E$3</c:f>
              <c:strCache>
                <c:ptCount val="1"/>
                <c:pt idx="0">
                  <c:v>Scotch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시도표!$E$4:$E$19</c:f>
              <c:numCache>
                <c:formatCode>General</c:formatCode>
                <c:ptCount val="16"/>
                <c:pt idx="0">
                  <c:v>79</c:v>
                </c:pt>
                <c:pt idx="1">
                  <c:v>82</c:v>
                </c:pt>
                <c:pt idx="2">
                  <c:v>151</c:v>
                </c:pt>
                <c:pt idx="3">
                  <c:v>66</c:v>
                </c:pt>
                <c:pt idx="4">
                  <c:v>127</c:v>
                </c:pt>
                <c:pt idx="5">
                  <c:v>96</c:v>
                </c:pt>
                <c:pt idx="6">
                  <c:v>85</c:v>
                </c:pt>
                <c:pt idx="7">
                  <c:v>61</c:v>
                </c:pt>
                <c:pt idx="8">
                  <c:v>67</c:v>
                </c:pt>
                <c:pt idx="9">
                  <c:v>103</c:v>
                </c:pt>
                <c:pt idx="10">
                  <c:v>131</c:v>
                </c:pt>
                <c:pt idx="11">
                  <c:v>39</c:v>
                </c:pt>
                <c:pt idx="12">
                  <c:v>82</c:v>
                </c:pt>
                <c:pt idx="13">
                  <c:v>68</c:v>
                </c:pt>
                <c:pt idx="14">
                  <c:v>66</c:v>
                </c:pt>
                <c:pt idx="1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F-4070-A4B4-ED2F7D8F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46512"/>
        <c:axId val="2073243600"/>
      </c:lineChart>
      <c:catAx>
        <c:axId val="20732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3600"/>
        <c:crosses val="autoZero"/>
        <c:auto val="1"/>
        <c:lblAlgn val="ctr"/>
        <c:lblOffset val="100"/>
        <c:noMultiLvlLbl val="0"/>
      </c:catAx>
      <c:valAx>
        <c:axId val="2073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Sales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Whiskey</a:t>
            </a:r>
            <a:r>
              <a:rPr lang="en-US" altLang="ko-KR" baseline="0"/>
              <a:t> </a:t>
            </a:r>
            <a:r>
              <a:rPr lang="ko-KR" altLang="en-US" baseline="0"/>
              <a:t>수요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시도표!$F$3</c:f>
              <c:strCache>
                <c:ptCount val="1"/>
                <c:pt idx="0">
                  <c:v>Whiskey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시도표!$F$4:$F$19</c:f>
              <c:numCache>
                <c:formatCode>General</c:formatCode>
                <c:ptCount val="16"/>
                <c:pt idx="0">
                  <c:v>163</c:v>
                </c:pt>
                <c:pt idx="1">
                  <c:v>180</c:v>
                </c:pt>
                <c:pt idx="2">
                  <c:v>198</c:v>
                </c:pt>
                <c:pt idx="3">
                  <c:v>183</c:v>
                </c:pt>
                <c:pt idx="4">
                  <c:v>217</c:v>
                </c:pt>
                <c:pt idx="5">
                  <c:v>207</c:v>
                </c:pt>
                <c:pt idx="6">
                  <c:v>186</c:v>
                </c:pt>
                <c:pt idx="7">
                  <c:v>171</c:v>
                </c:pt>
                <c:pt idx="8">
                  <c:v>205</c:v>
                </c:pt>
                <c:pt idx="9">
                  <c:v>266</c:v>
                </c:pt>
                <c:pt idx="10">
                  <c:v>257</c:v>
                </c:pt>
                <c:pt idx="11">
                  <c:v>654</c:v>
                </c:pt>
                <c:pt idx="12">
                  <c:v>177</c:v>
                </c:pt>
                <c:pt idx="13">
                  <c:v>163</c:v>
                </c:pt>
                <c:pt idx="14">
                  <c:v>162</c:v>
                </c:pt>
                <c:pt idx="1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0-4CC8-8B31-916FE29B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46512"/>
        <c:axId val="2073243600"/>
      </c:lineChart>
      <c:catAx>
        <c:axId val="20732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3600"/>
        <c:crosses val="autoZero"/>
        <c:auto val="1"/>
        <c:lblAlgn val="ctr"/>
        <c:lblOffset val="100"/>
        <c:noMultiLvlLbl val="0"/>
      </c:catAx>
      <c:valAx>
        <c:axId val="2073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Sales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Rum</a:t>
            </a:r>
            <a:r>
              <a:rPr lang="en-US" altLang="ko-KR" baseline="0"/>
              <a:t> </a:t>
            </a:r>
            <a:r>
              <a:rPr lang="ko-KR" altLang="en-US" baseline="0"/>
              <a:t>수요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시도표!$G$3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시도표!$G$4:$G$19</c:f>
              <c:numCache>
                <c:formatCode>General</c:formatCode>
                <c:ptCount val="16"/>
                <c:pt idx="0">
                  <c:v>10</c:v>
                </c:pt>
                <c:pt idx="1">
                  <c:v>34</c:v>
                </c:pt>
                <c:pt idx="2">
                  <c:v>44</c:v>
                </c:pt>
                <c:pt idx="3">
                  <c:v>26</c:v>
                </c:pt>
                <c:pt idx="4">
                  <c:v>33</c:v>
                </c:pt>
                <c:pt idx="5">
                  <c:v>35</c:v>
                </c:pt>
                <c:pt idx="6">
                  <c:v>51</c:v>
                </c:pt>
                <c:pt idx="7">
                  <c:v>16</c:v>
                </c:pt>
                <c:pt idx="8">
                  <c:v>15</c:v>
                </c:pt>
                <c:pt idx="9">
                  <c:v>26</c:v>
                </c:pt>
                <c:pt idx="10">
                  <c:v>43</c:v>
                </c:pt>
                <c:pt idx="11">
                  <c:v>22</c:v>
                </c:pt>
                <c:pt idx="12">
                  <c:v>11</c:v>
                </c:pt>
                <c:pt idx="13">
                  <c:v>28</c:v>
                </c:pt>
                <c:pt idx="14">
                  <c:v>61</c:v>
                </c:pt>
                <c:pt idx="1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C-45E5-86F6-FF5F0158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46512"/>
        <c:axId val="2073243600"/>
      </c:lineChart>
      <c:catAx>
        <c:axId val="20732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3600"/>
        <c:crosses val="autoZero"/>
        <c:auto val="1"/>
        <c:lblAlgn val="ctr"/>
        <c:lblOffset val="100"/>
        <c:noMultiLvlLbl val="0"/>
      </c:catAx>
      <c:valAx>
        <c:axId val="2073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Sales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Blanchard </a:t>
            </a:r>
            <a:r>
              <a:rPr lang="ko-KR" altLang="en-US"/>
              <a:t>사의 주종별 수요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시도표!$C$3</c:f>
              <c:strCache>
                <c:ptCount val="1"/>
                <c:pt idx="0">
                  <c:v>Vodka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시도표!$C$4:$C$19</c:f>
              <c:numCache>
                <c:formatCode>General</c:formatCode>
                <c:ptCount val="16"/>
                <c:pt idx="0">
                  <c:v>128</c:v>
                </c:pt>
                <c:pt idx="1">
                  <c:v>136</c:v>
                </c:pt>
                <c:pt idx="2">
                  <c:v>233</c:v>
                </c:pt>
                <c:pt idx="3">
                  <c:v>219</c:v>
                </c:pt>
                <c:pt idx="4">
                  <c:v>284</c:v>
                </c:pt>
                <c:pt idx="5">
                  <c:v>343</c:v>
                </c:pt>
                <c:pt idx="6">
                  <c:v>368</c:v>
                </c:pt>
                <c:pt idx="7">
                  <c:v>230</c:v>
                </c:pt>
                <c:pt idx="8">
                  <c:v>162</c:v>
                </c:pt>
                <c:pt idx="9">
                  <c:v>246</c:v>
                </c:pt>
                <c:pt idx="10">
                  <c:v>252</c:v>
                </c:pt>
                <c:pt idx="11">
                  <c:v>114</c:v>
                </c:pt>
                <c:pt idx="12">
                  <c:v>210</c:v>
                </c:pt>
                <c:pt idx="13">
                  <c:v>303</c:v>
                </c:pt>
                <c:pt idx="14">
                  <c:v>275</c:v>
                </c:pt>
                <c:pt idx="15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A-4EEE-BC9D-1A3CF58EEA57}"/>
            </c:ext>
          </c:extLst>
        </c:ser>
        <c:ser>
          <c:idx val="2"/>
          <c:order val="1"/>
          <c:tx>
            <c:strRef>
              <c:f>시도표!$D$3</c:f>
              <c:strCache>
                <c:ptCount val="1"/>
                <c:pt idx="0">
                  <c:v>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시도표!$D$4:$D$19</c:f>
              <c:numCache>
                <c:formatCode>General</c:formatCode>
                <c:ptCount val="16"/>
                <c:pt idx="0">
                  <c:v>51</c:v>
                </c:pt>
                <c:pt idx="1">
                  <c:v>52</c:v>
                </c:pt>
                <c:pt idx="2">
                  <c:v>74</c:v>
                </c:pt>
                <c:pt idx="3">
                  <c:v>157</c:v>
                </c:pt>
                <c:pt idx="4">
                  <c:v>150</c:v>
                </c:pt>
                <c:pt idx="5">
                  <c:v>257</c:v>
                </c:pt>
                <c:pt idx="6">
                  <c:v>179</c:v>
                </c:pt>
                <c:pt idx="7">
                  <c:v>83</c:v>
                </c:pt>
                <c:pt idx="8">
                  <c:v>72</c:v>
                </c:pt>
                <c:pt idx="9">
                  <c:v>89</c:v>
                </c:pt>
                <c:pt idx="10">
                  <c:v>181</c:v>
                </c:pt>
                <c:pt idx="11">
                  <c:v>42</c:v>
                </c:pt>
                <c:pt idx="12">
                  <c:v>166</c:v>
                </c:pt>
                <c:pt idx="13">
                  <c:v>142</c:v>
                </c:pt>
                <c:pt idx="14">
                  <c:v>133</c:v>
                </c:pt>
                <c:pt idx="1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A-4EEE-BC9D-1A3CF58EEA57}"/>
            </c:ext>
          </c:extLst>
        </c:ser>
        <c:ser>
          <c:idx val="3"/>
          <c:order val="2"/>
          <c:tx>
            <c:strRef>
              <c:f>시도표!$E$3</c:f>
              <c:strCache>
                <c:ptCount val="1"/>
                <c:pt idx="0">
                  <c:v>Scotch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시도표!$E$4:$E$19</c:f>
              <c:numCache>
                <c:formatCode>General</c:formatCode>
                <c:ptCount val="16"/>
                <c:pt idx="0">
                  <c:v>79</c:v>
                </c:pt>
                <c:pt idx="1">
                  <c:v>82</c:v>
                </c:pt>
                <c:pt idx="2">
                  <c:v>151</c:v>
                </c:pt>
                <c:pt idx="3">
                  <c:v>66</c:v>
                </c:pt>
                <c:pt idx="4">
                  <c:v>127</c:v>
                </c:pt>
                <c:pt idx="5">
                  <c:v>96</c:v>
                </c:pt>
                <c:pt idx="6">
                  <c:v>85</c:v>
                </c:pt>
                <c:pt idx="7">
                  <c:v>61</c:v>
                </c:pt>
                <c:pt idx="8">
                  <c:v>67</c:v>
                </c:pt>
                <c:pt idx="9">
                  <c:v>103</c:v>
                </c:pt>
                <c:pt idx="10">
                  <c:v>131</c:v>
                </c:pt>
                <c:pt idx="11">
                  <c:v>39</c:v>
                </c:pt>
                <c:pt idx="12">
                  <c:v>82</c:v>
                </c:pt>
                <c:pt idx="13">
                  <c:v>68</c:v>
                </c:pt>
                <c:pt idx="14">
                  <c:v>66</c:v>
                </c:pt>
                <c:pt idx="1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A-4EEE-BC9D-1A3CF58EEA57}"/>
            </c:ext>
          </c:extLst>
        </c:ser>
        <c:ser>
          <c:idx val="4"/>
          <c:order val="3"/>
          <c:tx>
            <c:strRef>
              <c:f>시도표!$F$3</c:f>
              <c:strCache>
                <c:ptCount val="1"/>
                <c:pt idx="0">
                  <c:v>Whiskey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시도표!$F$4:$F$19</c:f>
              <c:numCache>
                <c:formatCode>General</c:formatCode>
                <c:ptCount val="16"/>
                <c:pt idx="0">
                  <c:v>163</c:v>
                </c:pt>
                <c:pt idx="1">
                  <c:v>180</c:v>
                </c:pt>
                <c:pt idx="2">
                  <c:v>198</c:v>
                </c:pt>
                <c:pt idx="3">
                  <c:v>183</c:v>
                </c:pt>
                <c:pt idx="4">
                  <c:v>217</c:v>
                </c:pt>
                <c:pt idx="5">
                  <c:v>207</c:v>
                </c:pt>
                <c:pt idx="6">
                  <c:v>186</c:v>
                </c:pt>
                <c:pt idx="7">
                  <c:v>171</c:v>
                </c:pt>
                <c:pt idx="8">
                  <c:v>205</c:v>
                </c:pt>
                <c:pt idx="9">
                  <c:v>266</c:v>
                </c:pt>
                <c:pt idx="10">
                  <c:v>257</c:v>
                </c:pt>
                <c:pt idx="11">
                  <c:v>654</c:v>
                </c:pt>
                <c:pt idx="12">
                  <c:v>177</c:v>
                </c:pt>
                <c:pt idx="13">
                  <c:v>163</c:v>
                </c:pt>
                <c:pt idx="14">
                  <c:v>162</c:v>
                </c:pt>
                <c:pt idx="1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A-4EEE-BC9D-1A3CF58EEA57}"/>
            </c:ext>
          </c:extLst>
        </c:ser>
        <c:ser>
          <c:idx val="5"/>
          <c:order val="4"/>
          <c:tx>
            <c:strRef>
              <c:f>시도표!$G$3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시도표!$G$4:$G$19</c:f>
              <c:numCache>
                <c:formatCode>General</c:formatCode>
                <c:ptCount val="16"/>
                <c:pt idx="0">
                  <c:v>10</c:v>
                </c:pt>
                <c:pt idx="1">
                  <c:v>34</c:v>
                </c:pt>
                <c:pt idx="2">
                  <c:v>44</c:v>
                </c:pt>
                <c:pt idx="3">
                  <c:v>26</c:v>
                </c:pt>
                <c:pt idx="4">
                  <c:v>33</c:v>
                </c:pt>
                <c:pt idx="5">
                  <c:v>35</c:v>
                </c:pt>
                <c:pt idx="6">
                  <c:v>51</c:v>
                </c:pt>
                <c:pt idx="7">
                  <c:v>16</c:v>
                </c:pt>
                <c:pt idx="8">
                  <c:v>15</c:v>
                </c:pt>
                <c:pt idx="9">
                  <c:v>26</c:v>
                </c:pt>
                <c:pt idx="10">
                  <c:v>43</c:v>
                </c:pt>
                <c:pt idx="11">
                  <c:v>22</c:v>
                </c:pt>
                <c:pt idx="12">
                  <c:v>11</c:v>
                </c:pt>
                <c:pt idx="13">
                  <c:v>28</c:v>
                </c:pt>
                <c:pt idx="14">
                  <c:v>61</c:v>
                </c:pt>
                <c:pt idx="1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A-4EEE-BC9D-1A3CF58E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17791"/>
        <c:axId val="423522783"/>
      </c:lineChart>
      <c:catAx>
        <c:axId val="42351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522783"/>
        <c:crosses val="autoZero"/>
        <c:auto val="1"/>
        <c:lblAlgn val="ctr"/>
        <c:lblOffset val="100"/>
        <c:noMultiLvlLbl val="0"/>
      </c:catAx>
      <c:valAx>
        <c:axId val="4235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5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12</xdr:col>
      <xdr:colOff>0</xdr:colOff>
      <xdr:row>37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C525C6-3121-47B4-821B-35A6FBD2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12</xdr:col>
      <xdr:colOff>0</xdr:colOff>
      <xdr:row>51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50DB350-6573-4F38-A541-7079D16F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12</xdr:col>
      <xdr:colOff>0</xdr:colOff>
      <xdr:row>65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016DDF-46E8-4A40-9509-950481E41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12</xdr:col>
      <xdr:colOff>0</xdr:colOff>
      <xdr:row>79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5FC1A6E-61C1-4212-B6B7-E71056DF8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BFDE6AF-D110-4A32-942F-C1E8F0360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3</xdr:row>
      <xdr:rowOff>6350</xdr:rowOff>
    </xdr:from>
    <xdr:to>
      <xdr:col>16</xdr:col>
      <xdr:colOff>120650</xdr:colOff>
      <xdr:row>18</xdr:row>
      <xdr:rowOff>120650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98C8263-51AD-B861-8470-B79BA2099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045E-A023-4BEB-8F58-4DFDF7021E7A}">
  <dimension ref="B2:H22"/>
  <sheetViews>
    <sheetView workbookViewId="0">
      <selection activeCell="E3" sqref="E3:E19"/>
    </sheetView>
  </sheetViews>
  <sheetFormatPr defaultRowHeight="17" x14ac:dyDescent="0.45"/>
  <cols>
    <col min="3" max="3" width="10.33203125" customWidth="1"/>
    <col min="4" max="4" width="8.9140625" customWidth="1"/>
  </cols>
  <sheetData>
    <row r="2" spans="2:7" ht="17.5" thickBot="1" x14ac:dyDescent="0.5"/>
    <row r="3" spans="2:7" ht="17.5" thickBot="1" x14ac:dyDescent="0.5">
      <c r="B3" s="4" t="s">
        <v>0</v>
      </c>
      <c r="C3" s="3" t="s">
        <v>5</v>
      </c>
      <c r="D3" s="3" t="s">
        <v>6</v>
      </c>
      <c r="E3" t="s">
        <v>2</v>
      </c>
      <c r="F3" t="s">
        <v>3</v>
      </c>
      <c r="G3" t="s">
        <v>4</v>
      </c>
    </row>
    <row r="4" spans="2:7" x14ac:dyDescent="0.45">
      <c r="B4" s="5">
        <v>1</v>
      </c>
      <c r="C4">
        <v>128</v>
      </c>
      <c r="D4" s="1">
        <v>51</v>
      </c>
      <c r="E4">
        <v>79</v>
      </c>
      <c r="F4">
        <v>163</v>
      </c>
      <c r="G4">
        <v>10</v>
      </c>
    </row>
    <row r="5" spans="2:7" x14ac:dyDescent="0.45">
      <c r="B5" s="5">
        <v>2</v>
      </c>
      <c r="C5">
        <v>136</v>
      </c>
      <c r="D5" s="1">
        <v>52</v>
      </c>
      <c r="E5">
        <v>82</v>
      </c>
      <c r="F5">
        <v>180</v>
      </c>
      <c r="G5">
        <v>34</v>
      </c>
    </row>
    <row r="6" spans="2:7" x14ac:dyDescent="0.45">
      <c r="B6" s="5">
        <v>3</v>
      </c>
      <c r="C6">
        <v>233</v>
      </c>
      <c r="D6" s="1">
        <v>74</v>
      </c>
      <c r="E6">
        <v>151</v>
      </c>
      <c r="F6">
        <v>198</v>
      </c>
      <c r="G6">
        <v>44</v>
      </c>
    </row>
    <row r="7" spans="2:7" x14ac:dyDescent="0.45">
      <c r="B7" s="5">
        <v>4</v>
      </c>
      <c r="C7">
        <v>219</v>
      </c>
      <c r="D7" s="1">
        <v>157</v>
      </c>
      <c r="E7">
        <v>66</v>
      </c>
      <c r="F7">
        <v>183</v>
      </c>
      <c r="G7">
        <v>26</v>
      </c>
    </row>
    <row r="8" spans="2:7" x14ac:dyDescent="0.45">
      <c r="B8" s="5">
        <v>5</v>
      </c>
      <c r="C8">
        <v>284</v>
      </c>
      <c r="D8" s="1">
        <v>150</v>
      </c>
      <c r="E8">
        <v>127</v>
      </c>
      <c r="F8">
        <v>217</v>
      </c>
      <c r="G8">
        <v>33</v>
      </c>
    </row>
    <row r="9" spans="2:7" x14ac:dyDescent="0.45">
      <c r="B9" s="5">
        <v>6</v>
      </c>
      <c r="C9">
        <v>343</v>
      </c>
      <c r="D9" s="1">
        <v>257</v>
      </c>
      <c r="E9">
        <v>96</v>
      </c>
      <c r="F9">
        <v>207</v>
      </c>
      <c r="G9">
        <v>35</v>
      </c>
    </row>
    <row r="10" spans="2:7" x14ac:dyDescent="0.45">
      <c r="B10" s="5">
        <v>7</v>
      </c>
      <c r="C10">
        <v>368</v>
      </c>
      <c r="D10" s="1">
        <v>179</v>
      </c>
      <c r="E10">
        <v>85</v>
      </c>
      <c r="F10">
        <v>186</v>
      </c>
      <c r="G10">
        <v>51</v>
      </c>
    </row>
    <row r="11" spans="2:7" x14ac:dyDescent="0.45">
      <c r="B11" s="5">
        <v>8</v>
      </c>
      <c r="C11">
        <v>230</v>
      </c>
      <c r="D11" s="1">
        <v>83</v>
      </c>
      <c r="E11">
        <v>61</v>
      </c>
      <c r="F11">
        <v>171</v>
      </c>
      <c r="G11">
        <v>16</v>
      </c>
    </row>
    <row r="12" spans="2:7" x14ac:dyDescent="0.45">
      <c r="B12" s="5">
        <v>9</v>
      </c>
      <c r="C12">
        <v>162</v>
      </c>
      <c r="D12" s="1">
        <v>72</v>
      </c>
      <c r="E12">
        <v>67</v>
      </c>
      <c r="F12">
        <v>205</v>
      </c>
      <c r="G12">
        <v>15</v>
      </c>
    </row>
    <row r="13" spans="2:7" x14ac:dyDescent="0.45">
      <c r="B13" s="5">
        <v>10</v>
      </c>
      <c r="C13">
        <v>246</v>
      </c>
      <c r="D13" s="1">
        <v>89</v>
      </c>
      <c r="E13">
        <v>103</v>
      </c>
      <c r="F13">
        <v>266</v>
      </c>
      <c r="G13">
        <v>26</v>
      </c>
    </row>
    <row r="14" spans="2:7" x14ac:dyDescent="0.45">
      <c r="B14" s="5">
        <v>11</v>
      </c>
      <c r="C14">
        <v>252</v>
      </c>
      <c r="D14" s="1">
        <v>181</v>
      </c>
      <c r="E14">
        <v>131</v>
      </c>
      <c r="F14">
        <v>257</v>
      </c>
      <c r="G14">
        <v>43</v>
      </c>
    </row>
    <row r="15" spans="2:7" ht="17.5" thickBot="1" x14ac:dyDescent="0.5">
      <c r="B15" s="6">
        <v>12</v>
      </c>
      <c r="C15" s="2">
        <v>114</v>
      </c>
      <c r="D15" s="7">
        <v>42</v>
      </c>
      <c r="E15">
        <v>39</v>
      </c>
      <c r="F15">
        <v>654</v>
      </c>
      <c r="G15">
        <v>22</v>
      </c>
    </row>
    <row r="16" spans="2:7" x14ac:dyDescent="0.45">
      <c r="B16" s="5">
        <v>13</v>
      </c>
      <c r="C16">
        <v>210</v>
      </c>
      <c r="D16" s="1">
        <v>166</v>
      </c>
      <c r="E16">
        <v>82</v>
      </c>
      <c r="F16">
        <v>177</v>
      </c>
      <c r="G16">
        <v>11</v>
      </c>
    </row>
    <row r="17" spans="2:8" x14ac:dyDescent="0.45">
      <c r="B17" s="5">
        <v>14</v>
      </c>
      <c r="C17">
        <v>303</v>
      </c>
      <c r="D17" s="1">
        <v>142</v>
      </c>
      <c r="E17">
        <v>68</v>
      </c>
      <c r="F17">
        <v>163</v>
      </c>
      <c r="G17">
        <v>28</v>
      </c>
    </row>
    <row r="18" spans="2:8" x14ac:dyDescent="0.45">
      <c r="B18" s="5">
        <v>15</v>
      </c>
      <c r="C18">
        <v>275</v>
      </c>
      <c r="D18" s="1">
        <v>133</v>
      </c>
      <c r="E18">
        <v>66</v>
      </c>
      <c r="F18">
        <v>162</v>
      </c>
      <c r="G18">
        <v>61</v>
      </c>
    </row>
    <row r="19" spans="2:8" x14ac:dyDescent="0.45">
      <c r="B19" s="5">
        <v>16</v>
      </c>
      <c r="C19">
        <v>463</v>
      </c>
      <c r="D19" s="1">
        <v>213</v>
      </c>
      <c r="E19">
        <v>38</v>
      </c>
      <c r="F19">
        <v>256</v>
      </c>
      <c r="G19">
        <v>55</v>
      </c>
    </row>
    <row r="21" spans="2:8" ht="17.5" thickBot="1" x14ac:dyDescent="0.5"/>
    <row r="22" spans="2:8" ht="17.5" thickBot="1" x14ac:dyDescent="0.5">
      <c r="B22" s="8" t="s">
        <v>1</v>
      </c>
      <c r="C22" s="9">
        <f>AVERAGE(C4:G19)</f>
        <v>143.78749999999999</v>
      </c>
      <c r="E22" s="10"/>
      <c r="F22" s="10"/>
      <c r="G22" s="10"/>
      <c r="H22" s="1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6121-766E-4052-86BD-551D73DF1A62}">
  <dimension ref="B2:AE62"/>
  <sheetViews>
    <sheetView tabSelected="1" topLeftCell="M1" workbookViewId="0">
      <selection activeCell="AA14" sqref="AA14"/>
    </sheetView>
  </sheetViews>
  <sheetFormatPr defaultRowHeight="17" x14ac:dyDescent="0.45"/>
  <sheetData>
    <row r="2" spans="2:31" x14ac:dyDescent="0.45">
      <c r="AA2" t="s">
        <v>30</v>
      </c>
    </row>
    <row r="3" spans="2:31" ht="17.5" thickBot="1" x14ac:dyDescent="0.5">
      <c r="B3" s="22" t="s">
        <v>5</v>
      </c>
      <c r="AA3" s="22" t="s">
        <v>5</v>
      </c>
      <c r="AB3" s="22" t="s">
        <v>6</v>
      </c>
      <c r="AC3" s="22" t="s">
        <v>2</v>
      </c>
      <c r="AD3" s="22" t="s">
        <v>3</v>
      </c>
      <c r="AE3" s="22" t="s">
        <v>4</v>
      </c>
    </row>
    <row r="4" spans="2:31" ht="17.5" thickTop="1" x14ac:dyDescent="0.45">
      <c r="B4" s="21"/>
      <c r="C4" s="16" t="s">
        <v>18</v>
      </c>
      <c r="D4" s="17" t="s">
        <v>19</v>
      </c>
      <c r="E4" s="17" t="s">
        <v>20</v>
      </c>
      <c r="F4" s="18" t="s">
        <v>21</v>
      </c>
      <c r="H4" s="21"/>
      <c r="I4" s="16" t="s">
        <v>18</v>
      </c>
      <c r="J4" s="17" t="s">
        <v>19</v>
      </c>
      <c r="K4" s="17" t="s">
        <v>20</v>
      </c>
      <c r="L4" s="18" t="s">
        <v>21</v>
      </c>
      <c r="N4" t="s">
        <v>28</v>
      </c>
      <c r="R4">
        <v>1</v>
      </c>
      <c r="S4">
        <v>2</v>
      </c>
      <c r="X4" t="s">
        <v>28</v>
      </c>
      <c r="AA4">
        <v>0.79072112960161378</v>
      </c>
      <c r="AB4">
        <v>0.86036256736893679</v>
      </c>
      <c r="AC4">
        <v>1.058911260253542</v>
      </c>
      <c r="AD4">
        <v>0.83621399176954725</v>
      </c>
      <c r="AE4">
        <v>0.54117647058823537</v>
      </c>
    </row>
    <row r="5" spans="2:31" x14ac:dyDescent="0.45">
      <c r="B5" s="20" t="s">
        <v>14</v>
      </c>
      <c r="C5" s="11">
        <v>128</v>
      </c>
      <c r="D5">
        <v>284</v>
      </c>
      <c r="E5">
        <v>162</v>
      </c>
      <c r="F5" s="12">
        <v>210</v>
      </c>
      <c r="H5" s="20" t="s">
        <v>14</v>
      </c>
      <c r="I5" s="11">
        <f>C5/$D$10</f>
        <v>0.51638930912758452</v>
      </c>
      <c r="J5" s="11">
        <f t="shared" ref="J5:L5" si="0">D5/$D$10</f>
        <v>1.1457387796268281</v>
      </c>
      <c r="K5" s="11">
        <f t="shared" si="0"/>
        <v>0.65355521936459904</v>
      </c>
      <c r="L5" s="11">
        <f t="shared" si="0"/>
        <v>0.84720121028744322</v>
      </c>
      <c r="M5" s="25"/>
      <c r="N5">
        <f>AVERAGE(I5:L5)</f>
        <v>0.79072112960161378</v>
      </c>
      <c r="Q5">
        <v>1</v>
      </c>
      <c r="R5" s="11">
        <v>128</v>
      </c>
      <c r="S5">
        <v>162</v>
      </c>
      <c r="U5">
        <f>R5/$S$14</f>
        <v>0.51638930912758452</v>
      </c>
      <c r="V5">
        <f>S5/$S$14</f>
        <v>0.65355521936459904</v>
      </c>
      <c r="X5">
        <f>AVERAGE(U5:V5)</f>
        <v>0.58497226424609172</v>
      </c>
      <c r="AA5">
        <v>1.0368129097327281</v>
      </c>
      <c r="AB5">
        <v>1.0583047525722684</v>
      </c>
      <c r="AC5">
        <v>1.0410141685309471</v>
      </c>
      <c r="AD5">
        <v>0.89547325102880659</v>
      </c>
      <c r="AE5">
        <v>0.96470588235294119</v>
      </c>
    </row>
    <row r="6" spans="2:31" x14ac:dyDescent="0.45">
      <c r="B6" s="20" t="s">
        <v>15</v>
      </c>
      <c r="C6" s="11">
        <v>136</v>
      </c>
      <c r="D6">
        <v>343</v>
      </c>
      <c r="E6">
        <v>246</v>
      </c>
      <c r="F6" s="12">
        <v>303</v>
      </c>
      <c r="H6" s="20" t="s">
        <v>15</v>
      </c>
      <c r="I6" s="11">
        <f t="shared" ref="I6:I8" si="1">C6/$D$10</f>
        <v>0.54866364094805853</v>
      </c>
      <c r="J6" s="11">
        <f t="shared" ref="J6:J8" si="2">D6/$D$10</f>
        <v>1.383761976802824</v>
      </c>
      <c r="K6" s="11">
        <f t="shared" ref="K6:K8" si="3">E6/$D$10</f>
        <v>0.99243570347957644</v>
      </c>
      <c r="L6" s="11">
        <f t="shared" ref="L6:L8" si="4">F6/$D$10</f>
        <v>1.2223903177004538</v>
      </c>
      <c r="N6">
        <f t="shared" ref="N6:N8" si="5">AVERAGE(I6:L6)</f>
        <v>1.0368129097327281</v>
      </c>
      <c r="Q6">
        <v>2</v>
      </c>
      <c r="R6" s="11">
        <v>136</v>
      </c>
      <c r="S6">
        <v>246</v>
      </c>
      <c r="U6">
        <f>R6/$S$14</f>
        <v>0.54866364094805853</v>
      </c>
      <c r="V6">
        <f>S6/$S$14</f>
        <v>0.99243570347957644</v>
      </c>
      <c r="X6">
        <f t="shared" ref="X6:X12" si="6">AVERAGE(U6:V6)</f>
        <v>0.77054967221381743</v>
      </c>
      <c r="AA6">
        <v>1.1376701966717095</v>
      </c>
      <c r="AB6">
        <v>1.1112199902008819</v>
      </c>
      <c r="AC6">
        <v>1.2915734526472782</v>
      </c>
      <c r="AD6">
        <v>0.88120713305898501</v>
      </c>
      <c r="AE6">
        <v>1.5607843137254904</v>
      </c>
    </row>
    <row r="7" spans="2:31" x14ac:dyDescent="0.45">
      <c r="B7" s="20" t="s">
        <v>16</v>
      </c>
      <c r="C7" s="11">
        <v>233</v>
      </c>
      <c r="D7">
        <v>368</v>
      </c>
      <c r="E7">
        <v>252</v>
      </c>
      <c r="F7" s="12">
        <v>275</v>
      </c>
      <c r="H7" s="20" t="s">
        <v>16</v>
      </c>
      <c r="I7" s="11">
        <f t="shared" si="1"/>
        <v>0.93998991427130607</v>
      </c>
      <c r="J7" s="11">
        <f t="shared" si="2"/>
        <v>1.4846192637418054</v>
      </c>
      <c r="K7" s="11">
        <f t="shared" si="3"/>
        <v>1.0166414523449319</v>
      </c>
      <c r="L7" s="11">
        <f t="shared" si="4"/>
        <v>1.1094301563287947</v>
      </c>
      <c r="N7">
        <f t="shared" si="5"/>
        <v>1.1376701966717095</v>
      </c>
      <c r="Q7">
        <v>3</v>
      </c>
      <c r="R7" s="11">
        <v>233</v>
      </c>
      <c r="S7">
        <v>252</v>
      </c>
      <c r="U7">
        <f>R7/$S$14</f>
        <v>0.93998991427130607</v>
      </c>
      <c r="V7">
        <f>S7/$S$14</f>
        <v>1.0166414523449319</v>
      </c>
      <c r="X7">
        <f t="shared" si="6"/>
        <v>0.97831568330811902</v>
      </c>
      <c r="AA7">
        <v>1.0347957639939485</v>
      </c>
      <c r="AB7">
        <v>0.97011268985791277</v>
      </c>
      <c r="AC7">
        <v>0.60850111856823264</v>
      </c>
      <c r="AD7">
        <v>1.3871056241426614</v>
      </c>
      <c r="AE7">
        <v>0.93333333333333335</v>
      </c>
    </row>
    <row r="8" spans="2:31" x14ac:dyDescent="0.45">
      <c r="B8" s="21" t="s">
        <v>17</v>
      </c>
      <c r="C8" s="13">
        <v>219</v>
      </c>
      <c r="D8" s="14">
        <v>230</v>
      </c>
      <c r="E8" s="14">
        <v>114</v>
      </c>
      <c r="F8" s="15">
        <v>463</v>
      </c>
      <c r="H8" s="21" t="s">
        <v>17</v>
      </c>
      <c r="I8" s="11">
        <f t="shared" si="1"/>
        <v>0.88350983358547652</v>
      </c>
      <c r="J8" s="11">
        <f t="shared" si="2"/>
        <v>0.9278870398386283</v>
      </c>
      <c r="K8" s="11">
        <f t="shared" si="3"/>
        <v>0.45990922844175491</v>
      </c>
      <c r="L8" s="11">
        <f t="shared" si="4"/>
        <v>1.8678769541099345</v>
      </c>
      <c r="N8">
        <f t="shared" si="5"/>
        <v>1.0347957639939485</v>
      </c>
      <c r="Q8">
        <v>4</v>
      </c>
      <c r="R8" s="13">
        <v>219</v>
      </c>
      <c r="S8" s="14">
        <v>114</v>
      </c>
      <c r="U8">
        <f>R8/$S$14</f>
        <v>0.88350983358547652</v>
      </c>
      <c r="V8">
        <f>S8/$S$14</f>
        <v>0.45990922844175491</v>
      </c>
      <c r="X8">
        <f t="shared" si="6"/>
        <v>0.67170953101361575</v>
      </c>
    </row>
    <row r="9" spans="2:31" x14ac:dyDescent="0.45">
      <c r="Q9">
        <v>5</v>
      </c>
      <c r="R9">
        <v>284</v>
      </c>
      <c r="S9" s="12">
        <v>210</v>
      </c>
      <c r="U9">
        <f>R9/$S$14</f>
        <v>1.1457387796268281</v>
      </c>
      <c r="V9">
        <f>S9/$S$14</f>
        <v>0.84720121028744322</v>
      </c>
      <c r="X9">
        <f t="shared" si="6"/>
        <v>0.99646999495713562</v>
      </c>
      <c r="AA9" t="s">
        <v>31</v>
      </c>
    </row>
    <row r="10" spans="2:31" ht="17.5" thickBot="1" x14ac:dyDescent="0.5">
      <c r="C10" s="24" t="s">
        <v>27</v>
      </c>
      <c r="D10">
        <f>AVERAGE(C5:F8)</f>
        <v>247.875</v>
      </c>
      <c r="I10">
        <f>SUM(I5:I8)</f>
        <v>2.8885526979324254</v>
      </c>
      <c r="M10" s="24" t="s">
        <v>29</v>
      </c>
      <c r="N10">
        <f>SUM(N5:N8)</f>
        <v>4</v>
      </c>
      <c r="Q10">
        <v>6</v>
      </c>
      <c r="R10">
        <v>343</v>
      </c>
      <c r="S10" s="12">
        <v>303</v>
      </c>
      <c r="U10">
        <f>R10/$S$14</f>
        <v>1.383761976802824</v>
      </c>
      <c r="V10">
        <f>S10/$S$14</f>
        <v>1.2223903177004538</v>
      </c>
      <c r="X10">
        <f t="shared" si="6"/>
        <v>1.3030761472516388</v>
      </c>
      <c r="AA10" s="22" t="s">
        <v>5</v>
      </c>
      <c r="AB10" s="22" t="s">
        <v>6</v>
      </c>
      <c r="AC10" s="22" t="s">
        <v>2</v>
      </c>
      <c r="AD10" s="22" t="s">
        <v>3</v>
      </c>
      <c r="AE10" s="22" t="s">
        <v>4</v>
      </c>
    </row>
    <row r="11" spans="2:31" ht="17.5" thickTop="1" x14ac:dyDescent="0.45">
      <c r="Q11">
        <v>7</v>
      </c>
      <c r="R11">
        <v>368</v>
      </c>
      <c r="S11" s="12">
        <v>275</v>
      </c>
      <c r="U11">
        <f>R11/$S$14</f>
        <v>1.4846192637418054</v>
      </c>
      <c r="V11">
        <f>S11/$S$14</f>
        <v>1.1094301563287947</v>
      </c>
      <c r="X11">
        <f t="shared" si="6"/>
        <v>1.2970247100353001</v>
      </c>
      <c r="AA11">
        <v>0.58497226424609172</v>
      </c>
      <c r="AB11">
        <v>0.48211660950514457</v>
      </c>
      <c r="AC11">
        <v>0.87099179716629382</v>
      </c>
      <c r="AD11">
        <v>0.80768175582990398</v>
      </c>
      <c r="AE11">
        <v>0.39215686274509803</v>
      </c>
    </row>
    <row r="12" spans="2:31" x14ac:dyDescent="0.45">
      <c r="Q12">
        <v>8</v>
      </c>
      <c r="R12" s="14">
        <v>230</v>
      </c>
      <c r="S12" s="15">
        <v>463</v>
      </c>
      <c r="U12">
        <f>R12/$S$14</f>
        <v>0.9278870398386283</v>
      </c>
      <c r="V12">
        <f>S12/$S$14</f>
        <v>1.8678769541099345</v>
      </c>
      <c r="X12">
        <f t="shared" si="6"/>
        <v>1.3978819969742813</v>
      </c>
      <c r="AA12">
        <v>0.77054967221381743</v>
      </c>
      <c r="AB12">
        <v>0.55267025967662908</v>
      </c>
      <c r="AC12">
        <v>1.1036539895600299</v>
      </c>
      <c r="AD12">
        <v>0.97887517146776404</v>
      </c>
      <c r="AE12">
        <v>0.94117647058823528</v>
      </c>
    </row>
    <row r="13" spans="2:31" x14ac:dyDescent="0.45">
      <c r="AA13">
        <v>0.97831568330811902</v>
      </c>
      <c r="AB13">
        <v>0.99951004409603139</v>
      </c>
      <c r="AC13">
        <v>1.6823266219239374</v>
      </c>
      <c r="AD13">
        <v>0.99862825788751719</v>
      </c>
      <c r="AE13">
        <v>1.3647058823529412</v>
      </c>
    </row>
    <row r="14" spans="2:31" x14ac:dyDescent="0.45">
      <c r="B14" s="26"/>
      <c r="S14">
        <f>AVERAGE(R5:S12)</f>
        <v>247.875</v>
      </c>
      <c r="X14">
        <f>SUM(X5:X12)</f>
        <v>8</v>
      </c>
      <c r="AA14">
        <v>0.67170953101361575</v>
      </c>
      <c r="AB14">
        <v>0.78000979911807944</v>
      </c>
      <c r="AC14">
        <v>0.62639821029082776</v>
      </c>
      <c r="AD14">
        <v>1.837037037037037</v>
      </c>
      <c r="AE14">
        <v>0.75294117647058822</v>
      </c>
    </row>
    <row r="15" spans="2:31" ht="17.5" thickBot="1" x14ac:dyDescent="0.5">
      <c r="B15" s="22" t="s">
        <v>6</v>
      </c>
      <c r="AA15">
        <v>0.99646999495713562</v>
      </c>
      <c r="AB15">
        <v>1.238608525232729</v>
      </c>
      <c r="AC15">
        <v>1.2468307233407905</v>
      </c>
      <c r="AD15">
        <v>0.86474622770919063</v>
      </c>
      <c r="AE15">
        <v>0.69019607843137254</v>
      </c>
    </row>
    <row r="16" spans="2:31" ht="17.5" thickTop="1" x14ac:dyDescent="0.45">
      <c r="B16" s="21"/>
      <c r="C16" s="16" t="s">
        <v>18</v>
      </c>
      <c r="D16" s="17" t="s">
        <v>19</v>
      </c>
      <c r="E16" s="17" t="s">
        <v>20</v>
      </c>
      <c r="F16" s="18" t="s">
        <v>21</v>
      </c>
      <c r="H16" s="21"/>
      <c r="I16" s="16" t="s">
        <v>18</v>
      </c>
      <c r="J16" s="17" t="s">
        <v>19</v>
      </c>
      <c r="K16" s="17" t="s">
        <v>20</v>
      </c>
      <c r="L16" s="18" t="s">
        <v>21</v>
      </c>
      <c r="N16" t="s">
        <v>28</v>
      </c>
      <c r="R16">
        <v>1</v>
      </c>
      <c r="S16">
        <v>2</v>
      </c>
      <c r="X16" t="s">
        <v>28</v>
      </c>
      <c r="AA16">
        <v>1.3030761472516388</v>
      </c>
      <c r="AB16">
        <v>1.5639392454679077</v>
      </c>
      <c r="AC16">
        <v>0.97837434750186425</v>
      </c>
      <c r="AD16">
        <v>0.81207133058984904</v>
      </c>
      <c r="AE16">
        <v>0.9882352941176471</v>
      </c>
    </row>
    <row r="17" spans="2:31" x14ac:dyDescent="0.45">
      <c r="B17" s="20" t="s">
        <v>14</v>
      </c>
      <c r="C17" s="11">
        <v>51</v>
      </c>
      <c r="D17">
        <v>150</v>
      </c>
      <c r="E17">
        <v>72</v>
      </c>
      <c r="F17" s="12">
        <v>166</v>
      </c>
      <c r="H17" s="20" t="s">
        <v>14</v>
      </c>
      <c r="I17" s="11">
        <f>C17/$D$22</f>
        <v>0.39980401763841256</v>
      </c>
      <c r="J17" s="11">
        <f t="shared" ref="J17:L17" si="7">D17/$D$22</f>
        <v>1.1758941695247427</v>
      </c>
      <c r="K17" s="11">
        <f t="shared" si="7"/>
        <v>0.56442920137187658</v>
      </c>
      <c r="L17" s="11">
        <f t="shared" si="7"/>
        <v>1.3013228809407154</v>
      </c>
      <c r="M17" s="25"/>
      <c r="N17">
        <f>AVERAGE(I17:L17)</f>
        <v>0.86036256736893679</v>
      </c>
      <c r="Q17">
        <v>1</v>
      </c>
      <c r="R17" s="11">
        <v>51</v>
      </c>
      <c r="S17">
        <v>72</v>
      </c>
      <c r="U17">
        <f>R17/$S$26</f>
        <v>0.39980401763841256</v>
      </c>
      <c r="V17">
        <f>S17/$S$26</f>
        <v>0.56442920137187658</v>
      </c>
      <c r="X17">
        <f>AVERAGE(U17:V17)</f>
        <v>0.48211660950514457</v>
      </c>
      <c r="AA17">
        <v>1.2970247100353001</v>
      </c>
      <c r="AB17">
        <v>1.2229299363057324</v>
      </c>
      <c r="AC17">
        <v>0.90082028337061892</v>
      </c>
      <c r="AD17">
        <v>0.76378600823045262</v>
      </c>
      <c r="AE17">
        <v>1.7568627450980392</v>
      </c>
    </row>
    <row r="18" spans="2:31" x14ac:dyDescent="0.45">
      <c r="B18" s="20" t="s">
        <v>15</v>
      </c>
      <c r="C18" s="11">
        <v>52</v>
      </c>
      <c r="D18">
        <v>257</v>
      </c>
      <c r="E18">
        <v>89</v>
      </c>
      <c r="F18" s="12">
        <v>142</v>
      </c>
      <c r="H18" s="20" t="s">
        <v>15</v>
      </c>
      <c r="I18" s="11">
        <f t="shared" ref="I18:I20" si="8">C18/$D$22</f>
        <v>0.40764331210191085</v>
      </c>
      <c r="J18" s="11">
        <f t="shared" ref="J18:J20" si="9">D18/$D$22</f>
        <v>2.0146986771190591</v>
      </c>
      <c r="K18" s="11">
        <f t="shared" ref="K18:K20" si="10">E18/$D$22</f>
        <v>0.69769720725134743</v>
      </c>
      <c r="L18" s="11">
        <f t="shared" ref="L18:L20" si="11">F18/$D$22</f>
        <v>1.1131798138167566</v>
      </c>
      <c r="N18">
        <f t="shared" ref="N18:N20" si="12">AVERAGE(I18:L18)</f>
        <v>1.0583047525722684</v>
      </c>
      <c r="Q18">
        <v>2</v>
      </c>
      <c r="R18" s="11">
        <v>52</v>
      </c>
      <c r="S18">
        <v>89</v>
      </c>
      <c r="U18">
        <f t="shared" ref="U18:U24" si="13">R18/$S$26</f>
        <v>0.40764331210191085</v>
      </c>
      <c r="V18">
        <f t="shared" ref="V18:V24" si="14">S18/$S$26</f>
        <v>0.69769720725134743</v>
      </c>
      <c r="X18">
        <f t="shared" ref="X18:X24" si="15">AVERAGE(U18:V18)</f>
        <v>0.55267025967662908</v>
      </c>
      <c r="AA18">
        <v>1.3978819969742813</v>
      </c>
      <c r="AB18">
        <v>1.1602155805977463</v>
      </c>
      <c r="AC18">
        <v>0.59060402684563762</v>
      </c>
      <c r="AD18">
        <v>0.93717421124828537</v>
      </c>
      <c r="AE18">
        <v>1.1137254901960785</v>
      </c>
    </row>
    <row r="19" spans="2:31" x14ac:dyDescent="0.45">
      <c r="B19" s="20" t="s">
        <v>16</v>
      </c>
      <c r="C19" s="11">
        <v>74</v>
      </c>
      <c r="D19">
        <v>179</v>
      </c>
      <c r="E19">
        <v>181</v>
      </c>
      <c r="F19" s="12">
        <v>133</v>
      </c>
      <c r="H19" s="20" t="s">
        <v>16</v>
      </c>
      <c r="I19" s="11">
        <f t="shared" si="8"/>
        <v>0.58010779029887305</v>
      </c>
      <c r="J19" s="11">
        <f t="shared" si="9"/>
        <v>1.403233708966193</v>
      </c>
      <c r="K19" s="11">
        <f t="shared" si="10"/>
        <v>1.4189122978931896</v>
      </c>
      <c r="L19" s="11">
        <f t="shared" si="11"/>
        <v>1.0426261636452718</v>
      </c>
      <c r="N19">
        <f t="shared" si="12"/>
        <v>1.1112199902008819</v>
      </c>
      <c r="Q19">
        <v>3</v>
      </c>
      <c r="R19" s="11">
        <v>74</v>
      </c>
      <c r="S19">
        <v>181</v>
      </c>
      <c r="U19">
        <f t="shared" si="13"/>
        <v>0.58010779029887305</v>
      </c>
      <c r="V19">
        <f t="shared" si="14"/>
        <v>1.4189122978931896</v>
      </c>
      <c r="X19">
        <f t="shared" si="15"/>
        <v>0.99951004409603139</v>
      </c>
    </row>
    <row r="20" spans="2:31" x14ac:dyDescent="0.45">
      <c r="B20" s="21" t="s">
        <v>17</v>
      </c>
      <c r="C20" s="13">
        <v>157</v>
      </c>
      <c r="D20" s="14">
        <v>83</v>
      </c>
      <c r="E20" s="14">
        <v>42</v>
      </c>
      <c r="F20" s="15">
        <v>213</v>
      </c>
      <c r="H20" s="21" t="s">
        <v>17</v>
      </c>
      <c r="I20" s="11">
        <f t="shared" si="8"/>
        <v>1.2307692307692308</v>
      </c>
      <c r="J20" s="11">
        <f t="shared" si="9"/>
        <v>0.65066144047035768</v>
      </c>
      <c r="K20" s="11">
        <f t="shared" si="10"/>
        <v>0.32925036746692798</v>
      </c>
      <c r="L20" s="11">
        <f t="shared" si="11"/>
        <v>1.6697697207251347</v>
      </c>
      <c r="N20">
        <f t="shared" si="12"/>
        <v>0.97011268985791277</v>
      </c>
      <c r="Q20">
        <v>4</v>
      </c>
      <c r="R20" s="13">
        <v>157</v>
      </c>
      <c r="S20" s="14">
        <v>42</v>
      </c>
      <c r="U20">
        <f t="shared" si="13"/>
        <v>1.2307692307692308</v>
      </c>
      <c r="V20">
        <f t="shared" si="14"/>
        <v>0.32925036746692798</v>
      </c>
      <c r="X20">
        <f t="shared" si="15"/>
        <v>0.78000979911807944</v>
      </c>
    </row>
    <row r="21" spans="2:31" x14ac:dyDescent="0.45">
      <c r="Q21">
        <v>5</v>
      </c>
      <c r="R21">
        <v>150</v>
      </c>
      <c r="S21" s="12">
        <v>166</v>
      </c>
      <c r="U21">
        <f t="shared" si="13"/>
        <v>1.1758941695247427</v>
      </c>
      <c r="V21">
        <f t="shared" si="14"/>
        <v>1.3013228809407154</v>
      </c>
      <c r="X21">
        <f t="shared" si="15"/>
        <v>1.238608525232729</v>
      </c>
    </row>
    <row r="22" spans="2:31" x14ac:dyDescent="0.45">
      <c r="C22" s="24" t="s">
        <v>27</v>
      </c>
      <c r="D22">
        <f>AVERAGE(C17:F20)</f>
        <v>127.5625</v>
      </c>
      <c r="I22">
        <f>SUM(I17:I20)</f>
        <v>2.6183243508084271</v>
      </c>
      <c r="M22" s="24" t="s">
        <v>29</v>
      </c>
      <c r="N22">
        <f>SUM(N17:N20)</f>
        <v>4</v>
      </c>
      <c r="Q22">
        <v>6</v>
      </c>
      <c r="R22">
        <v>257</v>
      </c>
      <c r="S22" s="12">
        <v>142</v>
      </c>
      <c r="U22">
        <f t="shared" si="13"/>
        <v>2.0146986771190591</v>
      </c>
      <c r="V22">
        <f t="shared" si="14"/>
        <v>1.1131798138167566</v>
      </c>
      <c r="X22">
        <f t="shared" si="15"/>
        <v>1.5639392454679077</v>
      </c>
    </row>
    <row r="23" spans="2:31" x14ac:dyDescent="0.45">
      <c r="Q23">
        <v>7</v>
      </c>
      <c r="R23">
        <v>179</v>
      </c>
      <c r="S23" s="12">
        <v>133</v>
      </c>
      <c r="U23">
        <f t="shared" si="13"/>
        <v>1.403233708966193</v>
      </c>
      <c r="V23">
        <f t="shared" si="14"/>
        <v>1.0426261636452718</v>
      </c>
      <c r="X23">
        <f t="shared" si="15"/>
        <v>1.2229299363057324</v>
      </c>
    </row>
    <row r="24" spans="2:31" x14ac:dyDescent="0.45">
      <c r="Q24">
        <v>8</v>
      </c>
      <c r="R24" s="14">
        <v>83</v>
      </c>
      <c r="S24" s="15">
        <v>213</v>
      </c>
      <c r="U24">
        <f t="shared" si="13"/>
        <v>0.65066144047035768</v>
      </c>
      <c r="V24">
        <f t="shared" si="14"/>
        <v>1.6697697207251347</v>
      </c>
      <c r="X24">
        <f t="shared" si="15"/>
        <v>1.1602155805977463</v>
      </c>
    </row>
    <row r="26" spans="2:31" x14ac:dyDescent="0.45">
      <c r="S26">
        <f>AVERAGE(R17:S24)</f>
        <v>127.5625</v>
      </c>
      <c r="X26">
        <f>SUM(X17:X24)</f>
        <v>8</v>
      </c>
    </row>
    <row r="27" spans="2:31" ht="17.5" thickBot="1" x14ac:dyDescent="0.5">
      <c r="B27" s="22" t="s">
        <v>2</v>
      </c>
    </row>
    <row r="28" spans="2:31" ht="17.5" thickTop="1" x14ac:dyDescent="0.45">
      <c r="B28" s="21"/>
      <c r="C28" s="16" t="s">
        <v>18</v>
      </c>
      <c r="D28" s="17" t="s">
        <v>19</v>
      </c>
      <c r="E28" s="17" t="s">
        <v>20</v>
      </c>
      <c r="F28" s="18" t="s">
        <v>21</v>
      </c>
      <c r="H28" s="21"/>
      <c r="I28" s="16" t="s">
        <v>18</v>
      </c>
      <c r="J28" s="17" t="s">
        <v>19</v>
      </c>
      <c r="K28" s="17" t="s">
        <v>20</v>
      </c>
      <c r="L28" s="18" t="s">
        <v>21</v>
      </c>
      <c r="N28" t="s">
        <v>28</v>
      </c>
      <c r="R28">
        <v>1</v>
      </c>
      <c r="S28">
        <v>2</v>
      </c>
      <c r="X28" t="s">
        <v>28</v>
      </c>
    </row>
    <row r="29" spans="2:31" x14ac:dyDescent="0.45">
      <c r="B29" s="20" t="s">
        <v>14</v>
      </c>
      <c r="C29" s="11">
        <v>79</v>
      </c>
      <c r="D29">
        <v>127</v>
      </c>
      <c r="E29">
        <v>67</v>
      </c>
      <c r="F29" s="12">
        <v>82</v>
      </c>
      <c r="H29" s="20" t="s">
        <v>14</v>
      </c>
      <c r="I29" s="11">
        <f>C29/$D$34</f>
        <v>0.94258016405667411</v>
      </c>
      <c r="J29" s="11">
        <f t="shared" ref="J29:L29" si="16">D29/$D$34</f>
        <v>1.5152870991797167</v>
      </c>
      <c r="K29" s="11">
        <f t="shared" si="16"/>
        <v>0.79940343027591354</v>
      </c>
      <c r="L29" s="11">
        <f t="shared" si="16"/>
        <v>0.97837434750186425</v>
      </c>
      <c r="M29" s="25"/>
      <c r="N29">
        <f>AVERAGE(I29:L29)</f>
        <v>1.058911260253542</v>
      </c>
      <c r="Q29">
        <v>1</v>
      </c>
      <c r="R29" s="11">
        <v>79</v>
      </c>
      <c r="S29">
        <v>67</v>
      </c>
      <c r="U29">
        <f>R29/$S$38</f>
        <v>0.94258016405667411</v>
      </c>
      <c r="V29">
        <f>S29/$S$38</f>
        <v>0.79940343027591354</v>
      </c>
      <c r="X29">
        <f>AVERAGE(U29:V29)</f>
        <v>0.87099179716629382</v>
      </c>
    </row>
    <row r="30" spans="2:31" x14ac:dyDescent="0.45">
      <c r="B30" s="20" t="s">
        <v>15</v>
      </c>
      <c r="C30" s="11">
        <v>82</v>
      </c>
      <c r="D30">
        <v>96</v>
      </c>
      <c r="E30">
        <v>103</v>
      </c>
      <c r="F30" s="12">
        <v>68</v>
      </c>
      <c r="H30" s="20" t="s">
        <v>15</v>
      </c>
      <c r="I30" s="11">
        <f t="shared" ref="I30:I32" si="17">C30/$D$34</f>
        <v>0.97837434750186425</v>
      </c>
      <c r="J30" s="11">
        <f t="shared" ref="J30:J32" si="18">D30/$D$34</f>
        <v>1.145413870246085</v>
      </c>
      <c r="K30" s="11">
        <f t="shared" ref="K30:K32" si="19">E30/$D$34</f>
        <v>1.2289336316181954</v>
      </c>
      <c r="L30" s="11">
        <f t="shared" ref="L30:L32" si="20">F30/$D$34</f>
        <v>0.81133482475764351</v>
      </c>
      <c r="N30">
        <f t="shared" ref="N30:N32" si="21">AVERAGE(I30:L30)</f>
        <v>1.0410141685309471</v>
      </c>
      <c r="Q30">
        <v>2</v>
      </c>
      <c r="R30" s="11">
        <v>82</v>
      </c>
      <c r="S30">
        <v>103</v>
      </c>
      <c r="U30">
        <f t="shared" ref="U30:U36" si="22">R30/$S$38</f>
        <v>0.97837434750186425</v>
      </c>
      <c r="V30">
        <f t="shared" ref="V30:V36" si="23">S30/$S$38</f>
        <v>1.2289336316181954</v>
      </c>
      <c r="X30">
        <f t="shared" ref="X30:X36" si="24">AVERAGE(U30:V30)</f>
        <v>1.1036539895600299</v>
      </c>
    </row>
    <row r="31" spans="2:31" x14ac:dyDescent="0.45">
      <c r="B31" s="20" t="s">
        <v>16</v>
      </c>
      <c r="C31" s="11">
        <v>151</v>
      </c>
      <c r="D31">
        <v>85</v>
      </c>
      <c r="E31">
        <v>131</v>
      </c>
      <c r="F31" s="12">
        <v>66</v>
      </c>
      <c r="H31" s="20" t="s">
        <v>16</v>
      </c>
      <c r="I31" s="11">
        <f t="shared" si="17"/>
        <v>1.8016405667412378</v>
      </c>
      <c r="J31" s="11">
        <f t="shared" si="18"/>
        <v>1.0141685309470545</v>
      </c>
      <c r="K31" s="11">
        <f t="shared" si="19"/>
        <v>1.5630126771066368</v>
      </c>
      <c r="L31" s="11">
        <f t="shared" si="20"/>
        <v>0.78747203579418346</v>
      </c>
      <c r="N31">
        <f t="shared" si="21"/>
        <v>1.2915734526472782</v>
      </c>
      <c r="Q31">
        <v>3</v>
      </c>
      <c r="R31" s="11">
        <v>151</v>
      </c>
      <c r="S31">
        <v>131</v>
      </c>
      <c r="U31">
        <f t="shared" si="22"/>
        <v>1.8016405667412378</v>
      </c>
      <c r="V31">
        <f t="shared" si="23"/>
        <v>1.5630126771066368</v>
      </c>
      <c r="X31">
        <f t="shared" si="24"/>
        <v>1.6823266219239374</v>
      </c>
    </row>
    <row r="32" spans="2:31" x14ac:dyDescent="0.45">
      <c r="B32" s="21" t="s">
        <v>17</v>
      </c>
      <c r="C32" s="13">
        <v>66</v>
      </c>
      <c r="D32" s="14">
        <v>61</v>
      </c>
      <c r="E32" s="14">
        <v>39</v>
      </c>
      <c r="F32" s="15">
        <v>38</v>
      </c>
      <c r="H32" s="21" t="s">
        <v>17</v>
      </c>
      <c r="I32" s="11">
        <f t="shared" si="17"/>
        <v>0.78747203579418346</v>
      </c>
      <c r="J32" s="11">
        <f t="shared" si="18"/>
        <v>0.72781506338553315</v>
      </c>
      <c r="K32" s="11">
        <f t="shared" si="19"/>
        <v>0.46532438478747201</v>
      </c>
      <c r="L32" s="11">
        <f t="shared" si="20"/>
        <v>0.45339299030574198</v>
      </c>
      <c r="N32">
        <f t="shared" si="21"/>
        <v>0.60850111856823264</v>
      </c>
      <c r="Q32">
        <v>4</v>
      </c>
      <c r="R32" s="13">
        <v>66</v>
      </c>
      <c r="S32" s="14">
        <v>39</v>
      </c>
      <c r="U32">
        <f t="shared" si="22"/>
        <v>0.78747203579418346</v>
      </c>
      <c r="V32">
        <f t="shared" si="23"/>
        <v>0.46532438478747201</v>
      </c>
      <c r="X32">
        <f t="shared" si="24"/>
        <v>0.62639821029082776</v>
      </c>
    </row>
    <row r="33" spans="2:24" x14ac:dyDescent="0.45">
      <c r="Q33">
        <v>5</v>
      </c>
      <c r="R33">
        <v>127</v>
      </c>
      <c r="S33" s="12">
        <v>82</v>
      </c>
      <c r="U33">
        <f t="shared" si="22"/>
        <v>1.5152870991797167</v>
      </c>
      <c r="V33">
        <f t="shared" si="23"/>
        <v>0.97837434750186425</v>
      </c>
      <c r="X33">
        <f t="shared" si="24"/>
        <v>1.2468307233407905</v>
      </c>
    </row>
    <row r="34" spans="2:24" x14ac:dyDescent="0.45">
      <c r="C34" s="24" t="s">
        <v>27</v>
      </c>
      <c r="D34">
        <f>AVERAGE(C29:F32)</f>
        <v>83.8125</v>
      </c>
      <c r="I34">
        <f>SUM(I29:I32)</f>
        <v>4.5100671140939594</v>
      </c>
      <c r="M34" s="24" t="s">
        <v>29</v>
      </c>
      <c r="N34">
        <f>SUM(N29:N32)</f>
        <v>3.9999999999999996</v>
      </c>
      <c r="Q34">
        <v>6</v>
      </c>
      <c r="R34">
        <v>96</v>
      </c>
      <c r="S34" s="12">
        <v>68</v>
      </c>
      <c r="U34">
        <f t="shared" si="22"/>
        <v>1.145413870246085</v>
      </c>
      <c r="V34">
        <f t="shared" si="23"/>
        <v>0.81133482475764351</v>
      </c>
      <c r="X34">
        <f t="shared" si="24"/>
        <v>0.97837434750186425</v>
      </c>
    </row>
    <row r="35" spans="2:24" x14ac:dyDescent="0.45">
      <c r="Q35">
        <v>7</v>
      </c>
      <c r="R35">
        <v>85</v>
      </c>
      <c r="S35" s="12">
        <v>66</v>
      </c>
      <c r="U35">
        <f t="shared" si="22"/>
        <v>1.0141685309470545</v>
      </c>
      <c r="V35">
        <f t="shared" si="23"/>
        <v>0.78747203579418346</v>
      </c>
      <c r="X35">
        <f t="shared" si="24"/>
        <v>0.90082028337061892</v>
      </c>
    </row>
    <row r="36" spans="2:24" x14ac:dyDescent="0.45">
      <c r="Q36">
        <v>8</v>
      </c>
      <c r="R36" s="14">
        <v>61</v>
      </c>
      <c r="S36" s="15">
        <v>38</v>
      </c>
      <c r="U36">
        <f t="shared" si="22"/>
        <v>0.72781506338553315</v>
      </c>
      <c r="V36">
        <f t="shared" si="23"/>
        <v>0.45339299030574198</v>
      </c>
      <c r="X36">
        <f t="shared" si="24"/>
        <v>0.59060402684563762</v>
      </c>
    </row>
    <row r="38" spans="2:24" x14ac:dyDescent="0.45">
      <c r="S38">
        <f>AVERAGE(R29:S36)</f>
        <v>83.8125</v>
      </c>
      <c r="X38">
        <f>SUM(X29:X36)</f>
        <v>8</v>
      </c>
    </row>
    <row r="39" spans="2:24" ht="17.5" thickBot="1" x14ac:dyDescent="0.5">
      <c r="B39" s="22" t="s">
        <v>3</v>
      </c>
    </row>
    <row r="40" spans="2:24" ht="17.5" thickTop="1" x14ac:dyDescent="0.45">
      <c r="B40" s="21"/>
      <c r="C40" s="16" t="s">
        <v>18</v>
      </c>
      <c r="D40" s="17" t="s">
        <v>19</v>
      </c>
      <c r="E40" s="17" t="s">
        <v>20</v>
      </c>
      <c r="F40" s="18" t="s">
        <v>21</v>
      </c>
      <c r="H40" s="21"/>
      <c r="I40" s="16" t="s">
        <v>18</v>
      </c>
      <c r="J40" s="17" t="s">
        <v>19</v>
      </c>
      <c r="K40" s="17" t="s">
        <v>20</v>
      </c>
      <c r="L40" s="18" t="s">
        <v>21</v>
      </c>
      <c r="N40" t="s">
        <v>28</v>
      </c>
      <c r="R40">
        <v>1</v>
      </c>
      <c r="S40">
        <v>2</v>
      </c>
      <c r="X40" t="s">
        <v>28</v>
      </c>
    </row>
    <row r="41" spans="2:24" x14ac:dyDescent="0.45">
      <c r="B41" s="20" t="s">
        <v>14</v>
      </c>
      <c r="C41" s="11">
        <v>163</v>
      </c>
      <c r="D41">
        <v>217</v>
      </c>
      <c r="E41">
        <v>205</v>
      </c>
      <c r="F41" s="12">
        <v>177</v>
      </c>
      <c r="H41" s="20" t="s">
        <v>14</v>
      </c>
      <c r="I41" s="11">
        <f>C41/$D$46</f>
        <v>0.7155006858710562</v>
      </c>
      <c r="J41" s="11">
        <f t="shared" ref="J41:L41" si="25">D41/$D$46</f>
        <v>0.95253772290809324</v>
      </c>
      <c r="K41" s="11">
        <f t="shared" si="25"/>
        <v>0.89986282578875176</v>
      </c>
      <c r="L41" s="11">
        <f t="shared" si="25"/>
        <v>0.77695473251028802</v>
      </c>
      <c r="M41" s="25"/>
      <c r="N41">
        <f>AVERAGE(I41:L41)</f>
        <v>0.83621399176954725</v>
      </c>
      <c r="Q41">
        <v>1</v>
      </c>
      <c r="R41" s="11">
        <v>163</v>
      </c>
      <c r="S41">
        <v>205</v>
      </c>
      <c r="U41">
        <f>R41/$S$50</f>
        <v>0.7155006858710562</v>
      </c>
      <c r="V41">
        <f>S41/$S$50</f>
        <v>0.89986282578875176</v>
      </c>
      <c r="X41">
        <f>AVERAGE(U41:V41)</f>
        <v>0.80768175582990398</v>
      </c>
    </row>
    <row r="42" spans="2:24" x14ac:dyDescent="0.45">
      <c r="B42" s="20" t="s">
        <v>15</v>
      </c>
      <c r="C42" s="11">
        <v>180</v>
      </c>
      <c r="D42">
        <v>207</v>
      </c>
      <c r="E42">
        <v>266</v>
      </c>
      <c r="F42" s="12">
        <v>163</v>
      </c>
      <c r="H42" s="20" t="s">
        <v>15</v>
      </c>
      <c r="I42" s="11">
        <f t="shared" ref="I42:I44" si="26">C42/$D$46</f>
        <v>0.79012345679012341</v>
      </c>
      <c r="J42" s="11">
        <f t="shared" ref="J42:J44" si="27">D42/$D$46</f>
        <v>0.90864197530864199</v>
      </c>
      <c r="K42" s="11">
        <f t="shared" ref="K42:K44" si="28">E42/$D$46</f>
        <v>1.1676268861454047</v>
      </c>
      <c r="L42" s="11">
        <f t="shared" ref="L42:L44" si="29">F42/$D$46</f>
        <v>0.7155006858710562</v>
      </c>
      <c r="N42">
        <f t="shared" ref="N42:N44" si="30">AVERAGE(I42:L42)</f>
        <v>0.89547325102880659</v>
      </c>
      <c r="Q42">
        <v>2</v>
      </c>
      <c r="R42" s="11">
        <v>180</v>
      </c>
      <c r="S42">
        <v>266</v>
      </c>
      <c r="U42">
        <f t="shared" ref="U42:U48" si="31">R42/$S$50</f>
        <v>0.79012345679012341</v>
      </c>
      <c r="V42">
        <f t="shared" ref="V42:V48" si="32">S42/$S$50</f>
        <v>1.1676268861454047</v>
      </c>
      <c r="X42">
        <f t="shared" ref="X42:X48" si="33">AVERAGE(U42:V42)</f>
        <v>0.97887517146776404</v>
      </c>
    </row>
    <row r="43" spans="2:24" x14ac:dyDescent="0.45">
      <c r="B43" s="20" t="s">
        <v>16</v>
      </c>
      <c r="C43" s="11">
        <v>198</v>
      </c>
      <c r="D43">
        <v>186</v>
      </c>
      <c r="E43">
        <v>257</v>
      </c>
      <c r="F43" s="12">
        <v>162</v>
      </c>
      <c r="H43" s="20" t="s">
        <v>16</v>
      </c>
      <c r="I43" s="11">
        <f t="shared" si="26"/>
        <v>0.8691358024691358</v>
      </c>
      <c r="J43" s="11">
        <f t="shared" si="27"/>
        <v>0.81646090534979421</v>
      </c>
      <c r="K43" s="11">
        <f t="shared" si="28"/>
        <v>1.1281207133058986</v>
      </c>
      <c r="L43" s="11">
        <f t="shared" si="29"/>
        <v>0.71111111111111114</v>
      </c>
      <c r="N43">
        <f t="shared" si="30"/>
        <v>0.88120713305898501</v>
      </c>
      <c r="Q43">
        <v>3</v>
      </c>
      <c r="R43" s="11">
        <v>198</v>
      </c>
      <c r="S43">
        <v>257</v>
      </c>
      <c r="U43">
        <f t="shared" si="31"/>
        <v>0.8691358024691358</v>
      </c>
      <c r="V43">
        <f t="shared" si="32"/>
        <v>1.1281207133058986</v>
      </c>
      <c r="X43">
        <f t="shared" si="33"/>
        <v>0.99862825788751719</v>
      </c>
    </row>
    <row r="44" spans="2:24" x14ac:dyDescent="0.45">
      <c r="B44" s="21" t="s">
        <v>17</v>
      </c>
      <c r="C44" s="13">
        <v>183</v>
      </c>
      <c r="D44" s="14">
        <v>171</v>
      </c>
      <c r="E44" s="14">
        <v>654</v>
      </c>
      <c r="F44" s="15">
        <v>256</v>
      </c>
      <c r="H44" s="21" t="s">
        <v>17</v>
      </c>
      <c r="I44" s="11">
        <f t="shared" si="26"/>
        <v>0.80329218106995881</v>
      </c>
      <c r="J44" s="11">
        <f t="shared" si="27"/>
        <v>0.75061728395061733</v>
      </c>
      <c r="K44" s="11">
        <f t="shared" si="28"/>
        <v>2.8707818930041151</v>
      </c>
      <c r="L44" s="11">
        <f t="shared" si="29"/>
        <v>1.1237311385459534</v>
      </c>
      <c r="N44">
        <f t="shared" si="30"/>
        <v>1.3871056241426614</v>
      </c>
      <c r="Q44">
        <v>4</v>
      </c>
      <c r="R44" s="13">
        <v>183</v>
      </c>
      <c r="S44" s="14">
        <v>654</v>
      </c>
      <c r="U44">
        <f t="shared" si="31"/>
        <v>0.80329218106995881</v>
      </c>
      <c r="V44">
        <f t="shared" si="32"/>
        <v>2.8707818930041151</v>
      </c>
      <c r="X44">
        <f t="shared" si="33"/>
        <v>1.837037037037037</v>
      </c>
    </row>
    <row r="45" spans="2:24" x14ac:dyDescent="0.45">
      <c r="Q45">
        <v>5</v>
      </c>
      <c r="R45">
        <v>217</v>
      </c>
      <c r="S45" s="12">
        <v>177</v>
      </c>
      <c r="U45">
        <f t="shared" si="31"/>
        <v>0.95253772290809324</v>
      </c>
      <c r="V45">
        <f t="shared" si="32"/>
        <v>0.77695473251028802</v>
      </c>
      <c r="X45">
        <f t="shared" si="33"/>
        <v>0.86474622770919063</v>
      </c>
    </row>
    <row r="46" spans="2:24" x14ac:dyDescent="0.45">
      <c r="C46" s="24" t="s">
        <v>27</v>
      </c>
      <c r="D46">
        <f>AVERAGE(C41:F44)</f>
        <v>227.8125</v>
      </c>
      <c r="I46">
        <f>SUM(I41:I44)</f>
        <v>3.1780521262002743</v>
      </c>
      <c r="M46" s="24" t="s">
        <v>29</v>
      </c>
      <c r="N46">
        <f>SUM(N41:N44)</f>
        <v>4</v>
      </c>
      <c r="Q46">
        <v>6</v>
      </c>
      <c r="R46">
        <v>207</v>
      </c>
      <c r="S46" s="12">
        <v>163</v>
      </c>
      <c r="U46">
        <f t="shared" si="31"/>
        <v>0.90864197530864199</v>
      </c>
      <c r="V46">
        <f t="shared" si="32"/>
        <v>0.7155006858710562</v>
      </c>
      <c r="X46">
        <f t="shared" si="33"/>
        <v>0.81207133058984904</v>
      </c>
    </row>
    <row r="47" spans="2:24" x14ac:dyDescent="0.45">
      <c r="Q47">
        <v>7</v>
      </c>
      <c r="R47">
        <v>186</v>
      </c>
      <c r="S47" s="12">
        <v>162</v>
      </c>
      <c r="U47">
        <f t="shared" si="31"/>
        <v>0.81646090534979421</v>
      </c>
      <c r="V47">
        <f t="shared" si="32"/>
        <v>0.71111111111111114</v>
      </c>
      <c r="X47">
        <f t="shared" si="33"/>
        <v>0.76378600823045262</v>
      </c>
    </row>
    <row r="48" spans="2:24" x14ac:dyDescent="0.45">
      <c r="Q48">
        <v>8</v>
      </c>
      <c r="R48" s="14">
        <v>171</v>
      </c>
      <c r="S48" s="15">
        <v>256</v>
      </c>
      <c r="U48">
        <f t="shared" si="31"/>
        <v>0.75061728395061733</v>
      </c>
      <c r="V48">
        <f t="shared" si="32"/>
        <v>1.1237311385459534</v>
      </c>
      <c r="X48">
        <f t="shared" si="33"/>
        <v>0.93717421124828537</v>
      </c>
    </row>
    <row r="50" spans="2:24" x14ac:dyDescent="0.45">
      <c r="S50">
        <f>AVERAGE(R41:S48)</f>
        <v>227.8125</v>
      </c>
      <c r="X50">
        <f>SUM(X41:X48)</f>
        <v>7.9999999999999991</v>
      </c>
    </row>
    <row r="51" spans="2:24" ht="17.5" thickBot="1" x14ac:dyDescent="0.5">
      <c r="B51" s="22" t="s">
        <v>4</v>
      </c>
    </row>
    <row r="52" spans="2:24" ht="17.5" thickTop="1" x14ac:dyDescent="0.45">
      <c r="B52" s="21"/>
      <c r="C52" s="16" t="s">
        <v>18</v>
      </c>
      <c r="D52" s="17" t="s">
        <v>19</v>
      </c>
      <c r="E52" s="17" t="s">
        <v>20</v>
      </c>
      <c r="F52" s="18" t="s">
        <v>21</v>
      </c>
      <c r="H52" s="21"/>
      <c r="I52" s="16" t="s">
        <v>18</v>
      </c>
      <c r="J52" s="17" t="s">
        <v>19</v>
      </c>
      <c r="K52" s="17" t="s">
        <v>20</v>
      </c>
      <c r="L52" s="18" t="s">
        <v>21</v>
      </c>
      <c r="N52" t="s">
        <v>28</v>
      </c>
      <c r="R52">
        <v>1</v>
      </c>
      <c r="S52">
        <v>2</v>
      </c>
      <c r="X52" t="s">
        <v>28</v>
      </c>
    </row>
    <row r="53" spans="2:24" x14ac:dyDescent="0.45">
      <c r="B53" s="20" t="s">
        <v>14</v>
      </c>
      <c r="C53" s="11">
        <v>10</v>
      </c>
      <c r="D53">
        <v>33</v>
      </c>
      <c r="E53">
        <v>15</v>
      </c>
      <c r="F53" s="12">
        <v>11</v>
      </c>
      <c r="H53" s="20" t="s">
        <v>14</v>
      </c>
      <c r="I53" s="11">
        <f>C53/$D$58</f>
        <v>0.31372549019607843</v>
      </c>
      <c r="J53" s="11">
        <f t="shared" ref="J53:L53" si="34">D53/$D$58</f>
        <v>1.0352941176470589</v>
      </c>
      <c r="K53" s="11">
        <f t="shared" si="34"/>
        <v>0.47058823529411764</v>
      </c>
      <c r="L53" s="11">
        <f t="shared" si="34"/>
        <v>0.34509803921568627</v>
      </c>
      <c r="M53" s="25"/>
      <c r="N53">
        <f>AVERAGE(I53:L53)</f>
        <v>0.54117647058823537</v>
      </c>
      <c r="Q53">
        <v>1</v>
      </c>
      <c r="R53" s="11">
        <v>10</v>
      </c>
      <c r="S53">
        <v>15</v>
      </c>
      <c r="U53">
        <f>R53/$S$62</f>
        <v>0.31372549019607843</v>
      </c>
      <c r="V53">
        <f>S53/$S$62</f>
        <v>0.47058823529411764</v>
      </c>
      <c r="X53">
        <f>AVERAGE(U53:V53)</f>
        <v>0.39215686274509803</v>
      </c>
    </row>
    <row r="54" spans="2:24" x14ac:dyDescent="0.45">
      <c r="B54" s="20" t="s">
        <v>15</v>
      </c>
      <c r="C54" s="11">
        <v>34</v>
      </c>
      <c r="D54">
        <v>35</v>
      </c>
      <c r="E54">
        <v>26</v>
      </c>
      <c r="F54" s="12">
        <v>28</v>
      </c>
      <c r="H54" s="20" t="s">
        <v>15</v>
      </c>
      <c r="I54" s="11">
        <f t="shared" ref="I54:I56" si="35">C54/$D$58</f>
        <v>1.0666666666666667</v>
      </c>
      <c r="J54" s="11">
        <f t="shared" ref="J54:J56" si="36">D54/$D$58</f>
        <v>1.0980392156862746</v>
      </c>
      <c r="K54" s="11">
        <f t="shared" ref="K54:K56" si="37">E54/$D$58</f>
        <v>0.81568627450980391</v>
      </c>
      <c r="L54" s="11">
        <f t="shared" ref="L54:L56" si="38">F54/$D$58</f>
        <v>0.8784313725490196</v>
      </c>
      <c r="N54">
        <f t="shared" ref="N54:N56" si="39">AVERAGE(I54:L54)</f>
        <v>0.96470588235294119</v>
      </c>
      <c r="Q54">
        <v>2</v>
      </c>
      <c r="R54" s="11">
        <v>34</v>
      </c>
      <c r="S54">
        <v>26</v>
      </c>
      <c r="U54">
        <f t="shared" ref="U54:U60" si="40">R54/$S$62</f>
        <v>1.0666666666666667</v>
      </c>
      <c r="V54">
        <f t="shared" ref="V54:V60" si="41">S54/$S$62</f>
        <v>0.81568627450980391</v>
      </c>
      <c r="X54">
        <f t="shared" ref="X54:X60" si="42">AVERAGE(U54:V54)</f>
        <v>0.94117647058823528</v>
      </c>
    </row>
    <row r="55" spans="2:24" x14ac:dyDescent="0.45">
      <c r="B55" s="20" t="s">
        <v>16</v>
      </c>
      <c r="C55" s="11">
        <v>44</v>
      </c>
      <c r="D55">
        <v>51</v>
      </c>
      <c r="E55">
        <v>43</v>
      </c>
      <c r="F55" s="12">
        <v>61</v>
      </c>
      <c r="H55" s="20" t="s">
        <v>16</v>
      </c>
      <c r="I55" s="11">
        <f t="shared" si="35"/>
        <v>1.3803921568627451</v>
      </c>
      <c r="J55" s="11">
        <f t="shared" si="36"/>
        <v>1.6</v>
      </c>
      <c r="K55" s="11">
        <f t="shared" si="37"/>
        <v>1.3490196078431373</v>
      </c>
      <c r="L55" s="11">
        <f t="shared" si="38"/>
        <v>1.9137254901960785</v>
      </c>
      <c r="N55">
        <f t="shared" si="39"/>
        <v>1.5607843137254904</v>
      </c>
      <c r="Q55">
        <v>3</v>
      </c>
      <c r="R55" s="11">
        <v>44</v>
      </c>
      <c r="S55">
        <v>43</v>
      </c>
      <c r="U55">
        <f t="shared" si="40"/>
        <v>1.3803921568627451</v>
      </c>
      <c r="V55">
        <f t="shared" si="41"/>
        <v>1.3490196078431373</v>
      </c>
      <c r="X55">
        <f t="shared" si="42"/>
        <v>1.3647058823529412</v>
      </c>
    </row>
    <row r="56" spans="2:24" x14ac:dyDescent="0.45">
      <c r="B56" s="21" t="s">
        <v>17</v>
      </c>
      <c r="C56" s="13">
        <v>26</v>
      </c>
      <c r="D56" s="14">
        <v>16</v>
      </c>
      <c r="E56" s="14">
        <v>22</v>
      </c>
      <c r="F56" s="15">
        <v>55</v>
      </c>
      <c r="H56" s="21" t="s">
        <v>17</v>
      </c>
      <c r="I56" s="11">
        <f t="shared" si="35"/>
        <v>0.81568627450980391</v>
      </c>
      <c r="J56" s="11">
        <f t="shared" si="36"/>
        <v>0.50196078431372548</v>
      </c>
      <c r="K56" s="11">
        <f t="shared" si="37"/>
        <v>0.69019607843137254</v>
      </c>
      <c r="L56" s="11">
        <f t="shared" si="38"/>
        <v>1.7254901960784315</v>
      </c>
      <c r="N56">
        <f t="shared" si="39"/>
        <v>0.93333333333333335</v>
      </c>
      <c r="Q56">
        <v>4</v>
      </c>
      <c r="R56" s="13">
        <v>26</v>
      </c>
      <c r="S56" s="14">
        <v>22</v>
      </c>
      <c r="U56">
        <f t="shared" si="40"/>
        <v>0.81568627450980391</v>
      </c>
      <c r="V56">
        <f t="shared" si="41"/>
        <v>0.69019607843137254</v>
      </c>
      <c r="X56">
        <f t="shared" si="42"/>
        <v>0.75294117647058822</v>
      </c>
    </row>
    <row r="57" spans="2:24" x14ac:dyDescent="0.45">
      <c r="Q57">
        <v>5</v>
      </c>
      <c r="R57">
        <v>33</v>
      </c>
      <c r="S57" s="12">
        <v>11</v>
      </c>
      <c r="U57">
        <f t="shared" si="40"/>
        <v>1.0352941176470589</v>
      </c>
      <c r="V57">
        <f t="shared" si="41"/>
        <v>0.34509803921568627</v>
      </c>
      <c r="X57">
        <f t="shared" si="42"/>
        <v>0.69019607843137254</v>
      </c>
    </row>
    <row r="58" spans="2:24" x14ac:dyDescent="0.45">
      <c r="C58" s="24" t="s">
        <v>27</v>
      </c>
      <c r="D58">
        <f>AVERAGE(C53:F56)</f>
        <v>31.875</v>
      </c>
      <c r="I58">
        <f>SUM(I53:I56)</f>
        <v>3.5764705882352938</v>
      </c>
      <c r="M58" s="24" t="s">
        <v>29</v>
      </c>
      <c r="N58">
        <f>SUM(N53:N56)</f>
        <v>4</v>
      </c>
      <c r="Q58">
        <v>6</v>
      </c>
      <c r="R58">
        <v>35</v>
      </c>
      <c r="S58" s="12">
        <v>28</v>
      </c>
      <c r="U58">
        <f t="shared" si="40"/>
        <v>1.0980392156862746</v>
      </c>
      <c r="V58">
        <f t="shared" si="41"/>
        <v>0.8784313725490196</v>
      </c>
      <c r="X58">
        <f t="shared" si="42"/>
        <v>0.9882352941176471</v>
      </c>
    </row>
    <row r="59" spans="2:24" x14ac:dyDescent="0.45">
      <c r="Q59">
        <v>7</v>
      </c>
      <c r="R59">
        <v>51</v>
      </c>
      <c r="S59" s="12">
        <v>61</v>
      </c>
      <c r="U59">
        <f t="shared" si="40"/>
        <v>1.6</v>
      </c>
      <c r="V59">
        <f t="shared" si="41"/>
        <v>1.9137254901960785</v>
      </c>
      <c r="X59">
        <f t="shared" si="42"/>
        <v>1.7568627450980392</v>
      </c>
    </row>
    <row r="60" spans="2:24" x14ac:dyDescent="0.45">
      <c r="Q60">
        <v>8</v>
      </c>
      <c r="R60" s="14">
        <v>16</v>
      </c>
      <c r="S60" s="15">
        <v>55</v>
      </c>
      <c r="U60">
        <f t="shared" si="40"/>
        <v>0.50196078431372548</v>
      </c>
      <c r="V60">
        <f t="shared" si="41"/>
        <v>1.7254901960784315</v>
      </c>
      <c r="X60">
        <f t="shared" si="42"/>
        <v>1.1137254901960785</v>
      </c>
    </row>
    <row r="62" spans="2:24" x14ac:dyDescent="0.45">
      <c r="S62">
        <f>AVERAGE(R53:S60)</f>
        <v>31.875</v>
      </c>
      <c r="X62">
        <f>SUM(X53:X60)</f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AE0C-EF80-4956-9F23-B49508DE033F}">
  <dimension ref="A1:R132"/>
  <sheetViews>
    <sheetView topLeftCell="A105" workbookViewId="0">
      <selection activeCell="B113" sqref="B113:F118"/>
    </sheetView>
  </sheetViews>
  <sheetFormatPr defaultRowHeight="17" x14ac:dyDescent="0.45"/>
  <sheetData>
    <row r="1" spans="1:18" x14ac:dyDescent="0.45">
      <c r="A1" s="23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8" ht="17.5" thickBot="1" x14ac:dyDescent="0.5">
      <c r="A3" s="22"/>
      <c r="B3" s="22" t="s">
        <v>5</v>
      </c>
    </row>
    <row r="4" spans="1:18" ht="17.5" thickTop="1" x14ac:dyDescent="0.45">
      <c r="B4" s="21"/>
      <c r="C4" s="16" t="s">
        <v>18</v>
      </c>
      <c r="D4" s="17" t="s">
        <v>19</v>
      </c>
      <c r="E4" s="17" t="s">
        <v>20</v>
      </c>
      <c r="F4" s="18" t="s">
        <v>21</v>
      </c>
      <c r="G4" s="19" t="s">
        <v>7</v>
      </c>
      <c r="H4" s="19" t="s">
        <v>8</v>
      </c>
      <c r="I4" s="19" t="s">
        <v>9</v>
      </c>
      <c r="J4" s="19" t="s">
        <v>10</v>
      </c>
      <c r="K4" s="16" t="s">
        <v>11</v>
      </c>
      <c r="L4" s="17"/>
      <c r="M4" s="17"/>
      <c r="N4" s="18"/>
      <c r="O4" s="17" t="s">
        <v>10</v>
      </c>
      <c r="P4" s="17"/>
      <c r="Q4" s="17"/>
      <c r="R4" s="18"/>
    </row>
    <row r="5" spans="1:18" x14ac:dyDescent="0.45">
      <c r="B5" s="20" t="s">
        <v>14</v>
      </c>
      <c r="C5" s="11">
        <v>128</v>
      </c>
      <c r="D5">
        <v>284</v>
      </c>
      <c r="E5">
        <v>162</v>
      </c>
      <c r="F5" s="12">
        <v>210</v>
      </c>
      <c r="G5" s="20">
        <v>166</v>
      </c>
      <c r="H5" s="20"/>
      <c r="I5" s="20">
        <f>G5-H8</f>
        <v>-81.875</v>
      </c>
      <c r="J5" s="20">
        <f>I5*I5</f>
        <v>6703.515625</v>
      </c>
      <c r="K5" s="11">
        <f>C5-$G5</f>
        <v>-38</v>
      </c>
      <c r="L5">
        <f t="shared" ref="L5:L8" si="0">D5-$G5</f>
        <v>118</v>
      </c>
      <c r="M5">
        <f t="shared" ref="M5:M8" si="1">E5-$G5</f>
        <v>-4</v>
      </c>
      <c r="N5" s="12">
        <f t="shared" ref="N5:N8" si="2">F5-$G5</f>
        <v>44</v>
      </c>
      <c r="O5">
        <f>K5*K5</f>
        <v>1444</v>
      </c>
      <c r="P5">
        <f t="shared" ref="P5:P8" si="3">L5*L5</f>
        <v>13924</v>
      </c>
      <c r="Q5">
        <f t="shared" ref="Q5:Q8" si="4">M5*M5</f>
        <v>16</v>
      </c>
      <c r="R5" s="12">
        <f t="shared" ref="R5:R8" si="5">N5*N5</f>
        <v>1936</v>
      </c>
    </row>
    <row r="6" spans="1:18" x14ac:dyDescent="0.45">
      <c r="B6" s="20" t="s">
        <v>15</v>
      </c>
      <c r="C6" s="11">
        <v>136</v>
      </c>
      <c r="D6">
        <v>343</v>
      </c>
      <c r="E6">
        <v>246</v>
      </c>
      <c r="F6" s="12">
        <v>303</v>
      </c>
      <c r="G6" s="20">
        <v>142</v>
      </c>
      <c r="H6" s="20"/>
      <c r="I6" s="20">
        <f>G6-H8</f>
        <v>-105.875</v>
      </c>
      <c r="J6" s="20">
        <f t="shared" ref="J6:J8" si="6">I6*I6</f>
        <v>11209.515625</v>
      </c>
      <c r="K6" s="11">
        <f>C6-$G6</f>
        <v>-6</v>
      </c>
      <c r="L6">
        <f t="shared" si="0"/>
        <v>201</v>
      </c>
      <c r="M6">
        <f t="shared" si="1"/>
        <v>104</v>
      </c>
      <c r="N6" s="12">
        <f t="shared" si="2"/>
        <v>161</v>
      </c>
      <c r="O6">
        <f t="shared" ref="O6:O8" si="7">K6*K6</f>
        <v>36</v>
      </c>
      <c r="P6">
        <f t="shared" si="3"/>
        <v>40401</v>
      </c>
      <c r="Q6">
        <f t="shared" si="4"/>
        <v>10816</v>
      </c>
      <c r="R6" s="12">
        <f t="shared" si="5"/>
        <v>25921</v>
      </c>
    </row>
    <row r="7" spans="1:18" x14ac:dyDescent="0.45">
      <c r="B7" s="20" t="s">
        <v>16</v>
      </c>
      <c r="C7" s="11">
        <v>233</v>
      </c>
      <c r="D7">
        <v>368</v>
      </c>
      <c r="E7">
        <v>252</v>
      </c>
      <c r="F7" s="12">
        <v>275</v>
      </c>
      <c r="G7" s="20">
        <v>133</v>
      </c>
      <c r="H7" s="20"/>
      <c r="I7" s="20">
        <f>G7-H8</f>
        <v>-114.875</v>
      </c>
      <c r="J7" s="20">
        <f t="shared" si="6"/>
        <v>13196.265625</v>
      </c>
      <c r="K7" s="11">
        <f t="shared" ref="K7:K8" si="8">C7-$G7</f>
        <v>100</v>
      </c>
      <c r="L7">
        <f t="shared" si="0"/>
        <v>235</v>
      </c>
      <c r="M7">
        <f t="shared" si="1"/>
        <v>119</v>
      </c>
      <c r="N7" s="12">
        <f t="shared" si="2"/>
        <v>142</v>
      </c>
      <c r="O7">
        <f t="shared" si="7"/>
        <v>10000</v>
      </c>
      <c r="P7">
        <f t="shared" si="3"/>
        <v>55225</v>
      </c>
      <c r="Q7">
        <f t="shared" si="4"/>
        <v>14161</v>
      </c>
      <c r="R7" s="12">
        <f t="shared" si="5"/>
        <v>20164</v>
      </c>
    </row>
    <row r="8" spans="1:18" x14ac:dyDescent="0.45">
      <c r="B8" s="21" t="s">
        <v>17</v>
      </c>
      <c r="C8" s="13">
        <v>219</v>
      </c>
      <c r="D8" s="14">
        <v>230</v>
      </c>
      <c r="E8" s="14">
        <v>114</v>
      </c>
      <c r="F8" s="15">
        <v>463</v>
      </c>
      <c r="G8" s="21">
        <v>213</v>
      </c>
      <c r="H8" s="21">
        <f>AVERAGE(C5:F8)</f>
        <v>247.875</v>
      </c>
      <c r="I8" s="21">
        <f>G8-H8</f>
        <v>-34.875</v>
      </c>
      <c r="J8" s="21">
        <f t="shared" si="6"/>
        <v>1216.265625</v>
      </c>
      <c r="K8" s="13">
        <f t="shared" si="8"/>
        <v>6</v>
      </c>
      <c r="L8" s="14">
        <f t="shared" si="0"/>
        <v>17</v>
      </c>
      <c r="M8" s="14">
        <f t="shared" si="1"/>
        <v>-99</v>
      </c>
      <c r="N8" s="15">
        <f t="shared" si="2"/>
        <v>250</v>
      </c>
      <c r="O8" s="14">
        <f t="shared" si="7"/>
        <v>36</v>
      </c>
      <c r="P8" s="14">
        <f t="shared" si="3"/>
        <v>289</v>
      </c>
      <c r="Q8" s="14">
        <f t="shared" si="4"/>
        <v>9801</v>
      </c>
      <c r="R8" s="15">
        <f t="shared" si="5"/>
        <v>62500</v>
      </c>
    </row>
    <row r="10" spans="1:18" x14ac:dyDescent="0.45">
      <c r="I10" s="16" t="s">
        <v>12</v>
      </c>
      <c r="J10" s="18">
        <f>4*SUM(J5:J8)</f>
        <v>129302.25</v>
      </c>
      <c r="Q10" s="16" t="s">
        <v>13</v>
      </c>
      <c r="R10" s="18">
        <f>SUM(O5:R8)</f>
        <v>266670</v>
      </c>
    </row>
    <row r="12" spans="1:18" x14ac:dyDescent="0.45">
      <c r="Q12" s="16" t="s">
        <v>22</v>
      </c>
      <c r="R12" s="18">
        <f>(J10/(4-1))/(R10/(16-1))</f>
        <v>2.4243868826639665</v>
      </c>
    </row>
    <row r="14" spans="1:18" ht="17.5" thickBot="1" x14ac:dyDescent="0.5">
      <c r="A14" s="22" t="s">
        <v>23</v>
      </c>
      <c r="B14" s="22" t="s">
        <v>5</v>
      </c>
    </row>
    <row r="15" spans="1:18" ht="17.5" thickTop="1" x14ac:dyDescent="0.45">
      <c r="B15" s="21"/>
      <c r="C15" s="16" t="s">
        <v>18</v>
      </c>
      <c r="D15" s="17" t="s">
        <v>19</v>
      </c>
      <c r="E15" s="17" t="s">
        <v>20</v>
      </c>
      <c r="F15" s="18" t="s">
        <v>21</v>
      </c>
      <c r="G15" s="19" t="s">
        <v>7</v>
      </c>
      <c r="H15" s="19" t="s">
        <v>8</v>
      </c>
      <c r="I15" s="19" t="s">
        <v>9</v>
      </c>
      <c r="J15" s="19" t="s">
        <v>10</v>
      </c>
      <c r="K15" s="16" t="s">
        <v>11</v>
      </c>
      <c r="L15" s="17"/>
      <c r="M15" s="17"/>
      <c r="N15" s="18"/>
      <c r="O15" s="16" t="s">
        <v>10</v>
      </c>
      <c r="P15" s="17"/>
      <c r="Q15" s="17"/>
      <c r="R15" s="18"/>
    </row>
    <row r="16" spans="1:18" x14ac:dyDescent="0.45">
      <c r="B16" s="20" t="s">
        <v>14</v>
      </c>
      <c r="C16" s="11"/>
      <c r="D16">
        <v>-2.625</v>
      </c>
      <c r="E16">
        <v>-75</v>
      </c>
      <c r="F16" s="12">
        <v>-12.625</v>
      </c>
      <c r="G16" s="20">
        <f>AVERAGE(C16:F16)</f>
        <v>-30.083333333333332</v>
      </c>
      <c r="H16" s="20"/>
      <c r="I16" s="20">
        <f>G16-H19</f>
        <v>-32.302083333333329</v>
      </c>
      <c r="J16" s="20">
        <f>I16*I16</f>
        <v>1043.4245876736109</v>
      </c>
      <c r="K16" s="11"/>
      <c r="L16">
        <f t="shared" ref="L16:N16" si="9">D16-$G16</f>
        <v>27.458333333333332</v>
      </c>
      <c r="M16">
        <f t="shared" si="9"/>
        <v>-44.916666666666671</v>
      </c>
      <c r="N16" s="12">
        <f t="shared" si="9"/>
        <v>17.458333333333332</v>
      </c>
      <c r="O16" s="11"/>
      <c r="P16">
        <f t="shared" ref="P16:P19" si="10">L16*L16</f>
        <v>753.96006944444434</v>
      </c>
      <c r="Q16">
        <f t="shared" ref="Q16:Q19" si="11">M16*M16</f>
        <v>2017.5069444444448</v>
      </c>
      <c r="R16" s="12">
        <f t="shared" ref="R16:R17" si="12">N16*N16</f>
        <v>304.79340277777771</v>
      </c>
    </row>
    <row r="17" spans="1:18" x14ac:dyDescent="0.45">
      <c r="B17" s="20" t="s">
        <v>15</v>
      </c>
      <c r="C17" s="11"/>
      <c r="D17">
        <v>38.125</v>
      </c>
      <c r="E17">
        <v>38</v>
      </c>
      <c r="F17" s="12">
        <v>33.875</v>
      </c>
      <c r="G17" s="20">
        <f t="shared" ref="G17:G19" si="13">AVERAGE(C17:F17)</f>
        <v>36.666666666666664</v>
      </c>
      <c r="H17" s="20"/>
      <c r="I17" s="20">
        <f>G17-H19</f>
        <v>34.447916666666664</v>
      </c>
      <c r="J17" s="20">
        <f t="shared" ref="J17:J19" si="14">I17*I17</f>
        <v>1186.6589626736109</v>
      </c>
      <c r="K17" s="11"/>
      <c r="L17">
        <f t="shared" ref="L17:L19" si="15">D17-$G17</f>
        <v>1.4583333333333357</v>
      </c>
      <c r="M17">
        <f t="shared" ref="M17:M19" si="16">E17-$G17</f>
        <v>1.3333333333333357</v>
      </c>
      <c r="N17" s="12">
        <f t="shared" ref="N17" si="17">F17-$G17</f>
        <v>-2.7916666666666643</v>
      </c>
      <c r="O17" s="11"/>
      <c r="P17">
        <f t="shared" si="10"/>
        <v>2.1267361111111178</v>
      </c>
      <c r="Q17">
        <f t="shared" si="11"/>
        <v>1.7777777777777841</v>
      </c>
      <c r="R17" s="12">
        <f t="shared" si="12"/>
        <v>7.7934027777777644</v>
      </c>
    </row>
    <row r="18" spans="1:18" x14ac:dyDescent="0.45">
      <c r="B18" s="20" t="s">
        <v>16</v>
      </c>
      <c r="C18" s="11">
        <v>34.5</v>
      </c>
      <c r="D18">
        <v>77</v>
      </c>
      <c r="E18">
        <v>52.5</v>
      </c>
      <c r="F18" s="12"/>
      <c r="G18" s="20">
        <f t="shared" si="13"/>
        <v>54.666666666666664</v>
      </c>
      <c r="H18" s="20"/>
      <c r="I18" s="20">
        <f>G18-H19</f>
        <v>52.447916666666664</v>
      </c>
      <c r="J18" s="20">
        <f t="shared" si="14"/>
        <v>2750.7839626736109</v>
      </c>
      <c r="K18" s="11">
        <f t="shared" ref="K18:K19" si="18">C18-$G18</f>
        <v>-20.166666666666664</v>
      </c>
      <c r="L18">
        <f t="shared" si="15"/>
        <v>22.333333333333336</v>
      </c>
      <c r="M18">
        <f t="shared" si="16"/>
        <v>-2.1666666666666643</v>
      </c>
      <c r="N18" s="12"/>
      <c r="O18" s="11">
        <f t="shared" ref="O18:O19" si="19">K18*K18</f>
        <v>406.69444444444434</v>
      </c>
      <c r="P18">
        <f t="shared" si="10"/>
        <v>498.77777777777789</v>
      </c>
      <c r="Q18">
        <f t="shared" si="11"/>
        <v>4.694444444444434</v>
      </c>
      <c r="R18" s="12"/>
    </row>
    <row r="19" spans="1:18" x14ac:dyDescent="0.45">
      <c r="B19" s="21" t="s">
        <v>17</v>
      </c>
      <c r="C19" s="13">
        <v>-24.875</v>
      </c>
      <c r="D19" s="14">
        <v>-33.625</v>
      </c>
      <c r="E19" s="14">
        <v>-98.625</v>
      </c>
      <c r="F19" s="15"/>
      <c r="G19" s="21">
        <f t="shared" si="13"/>
        <v>-52.375</v>
      </c>
      <c r="H19" s="21">
        <f>AVERAGE(C16:F19)</f>
        <v>2.21875</v>
      </c>
      <c r="I19" s="21">
        <f>G19-H19</f>
        <v>-54.59375</v>
      </c>
      <c r="J19" s="21">
        <f t="shared" si="14"/>
        <v>2980.4775390625</v>
      </c>
      <c r="K19" s="13">
        <f t="shared" si="18"/>
        <v>27.5</v>
      </c>
      <c r="L19" s="14">
        <f t="shared" si="15"/>
        <v>18.75</v>
      </c>
      <c r="M19" s="14">
        <f t="shared" si="16"/>
        <v>-46.25</v>
      </c>
      <c r="N19" s="15"/>
      <c r="O19" s="13">
        <f t="shared" si="19"/>
        <v>756.25</v>
      </c>
      <c r="P19" s="14">
        <f t="shared" si="10"/>
        <v>351.5625</v>
      </c>
      <c r="Q19" s="14">
        <f t="shared" si="11"/>
        <v>2139.0625</v>
      </c>
      <c r="R19" s="15"/>
    </row>
    <row r="21" spans="1:18" x14ac:dyDescent="0.45">
      <c r="I21" s="16" t="s">
        <v>12</v>
      </c>
      <c r="J21" s="18">
        <f>4*SUM(J16:J19)</f>
        <v>31845.380208333328</v>
      </c>
      <c r="Q21" s="16" t="s">
        <v>13</v>
      </c>
      <c r="R21" s="18">
        <f>SUM(O16:R19)</f>
        <v>7245</v>
      </c>
    </row>
    <row r="23" spans="1:18" x14ac:dyDescent="0.45">
      <c r="Q23" s="16" t="s">
        <v>22</v>
      </c>
      <c r="R23" s="18">
        <f>(J21/(4-1))/(R21/(12-1))</f>
        <v>16.116824582087261</v>
      </c>
    </row>
    <row r="25" spans="1:18" ht="17.5" thickBot="1" x14ac:dyDescent="0.5">
      <c r="A25" s="22"/>
      <c r="B25" s="22" t="s">
        <v>6</v>
      </c>
    </row>
    <row r="26" spans="1:18" ht="17.5" thickTop="1" x14ac:dyDescent="0.45">
      <c r="B26" s="13"/>
      <c r="C26" s="16" t="s">
        <v>18</v>
      </c>
      <c r="D26" s="17" t="s">
        <v>19</v>
      </c>
      <c r="E26" s="17" t="s">
        <v>20</v>
      </c>
      <c r="F26" s="18" t="s">
        <v>21</v>
      </c>
      <c r="G26" s="19" t="s">
        <v>7</v>
      </c>
      <c r="H26" s="19" t="s">
        <v>8</v>
      </c>
      <c r="I26" s="19" t="s">
        <v>9</v>
      </c>
      <c r="J26" s="19" t="s">
        <v>10</v>
      </c>
      <c r="K26" s="16" t="s">
        <v>11</v>
      </c>
      <c r="L26" s="17"/>
      <c r="M26" s="17"/>
      <c r="N26" s="18"/>
      <c r="O26" s="16" t="s">
        <v>10</v>
      </c>
      <c r="P26" s="17"/>
      <c r="Q26" s="17"/>
      <c r="R26" s="18"/>
    </row>
    <row r="27" spans="1:18" x14ac:dyDescent="0.45">
      <c r="B27" s="11" t="s">
        <v>14</v>
      </c>
      <c r="C27" s="11">
        <v>51</v>
      </c>
      <c r="D27">
        <v>150</v>
      </c>
      <c r="E27">
        <v>72</v>
      </c>
      <c r="F27" s="12">
        <v>166</v>
      </c>
      <c r="G27" s="20">
        <f>AVERAGE(C27:F27)</f>
        <v>109.75</v>
      </c>
      <c r="H27" s="20"/>
      <c r="I27" s="20">
        <f>G27-H30</f>
        <v>-17.8125</v>
      </c>
      <c r="J27" s="20">
        <f>I27*I27</f>
        <v>317.28515625</v>
      </c>
      <c r="K27" s="11">
        <f>C27-$G27</f>
        <v>-58.75</v>
      </c>
      <c r="L27">
        <f t="shared" ref="L27:L30" si="20">D27-$G27</f>
        <v>40.25</v>
      </c>
      <c r="M27">
        <f t="shared" ref="M27:M30" si="21">E27-$G27</f>
        <v>-37.75</v>
      </c>
      <c r="N27" s="12">
        <f t="shared" ref="N27:N30" si="22">F27-$G27</f>
        <v>56.25</v>
      </c>
      <c r="O27" s="11">
        <f>K27*K27</f>
        <v>3451.5625</v>
      </c>
      <c r="P27">
        <f t="shared" ref="P27:P30" si="23">L27*L27</f>
        <v>1620.0625</v>
      </c>
      <c r="Q27">
        <f t="shared" ref="Q27:Q30" si="24">M27*M27</f>
        <v>1425.0625</v>
      </c>
      <c r="R27" s="12">
        <f t="shared" ref="R27:R30" si="25">N27*N27</f>
        <v>3164.0625</v>
      </c>
    </row>
    <row r="28" spans="1:18" x14ac:dyDescent="0.45">
      <c r="B28" s="11" t="s">
        <v>15</v>
      </c>
      <c r="C28" s="11">
        <v>52</v>
      </c>
      <c r="D28">
        <v>257</v>
      </c>
      <c r="E28">
        <v>89</v>
      </c>
      <c r="F28" s="12">
        <v>142</v>
      </c>
      <c r="G28" s="20">
        <f t="shared" ref="G28:G30" si="26">AVERAGE(C28:F28)</f>
        <v>135</v>
      </c>
      <c r="H28" s="20"/>
      <c r="I28" s="20">
        <f>G28-H30</f>
        <v>7.4375</v>
      </c>
      <c r="J28" s="20">
        <f t="shared" ref="J28:J30" si="27">I28*I28</f>
        <v>55.31640625</v>
      </c>
      <c r="K28" s="11">
        <f>C28-$G28</f>
        <v>-83</v>
      </c>
      <c r="L28">
        <f t="shared" si="20"/>
        <v>122</v>
      </c>
      <c r="M28">
        <f t="shared" si="21"/>
        <v>-46</v>
      </c>
      <c r="N28" s="12">
        <f t="shared" si="22"/>
        <v>7</v>
      </c>
      <c r="O28" s="11">
        <f t="shared" ref="O28:O30" si="28">K28*K28</f>
        <v>6889</v>
      </c>
      <c r="P28">
        <f t="shared" si="23"/>
        <v>14884</v>
      </c>
      <c r="Q28">
        <f t="shared" si="24"/>
        <v>2116</v>
      </c>
      <c r="R28" s="12">
        <f t="shared" si="25"/>
        <v>49</v>
      </c>
    </row>
    <row r="29" spans="1:18" x14ac:dyDescent="0.45">
      <c r="B29" s="11" t="s">
        <v>16</v>
      </c>
      <c r="C29" s="11">
        <v>74</v>
      </c>
      <c r="D29">
        <v>179</v>
      </c>
      <c r="E29">
        <v>181</v>
      </c>
      <c r="F29" s="12">
        <v>133</v>
      </c>
      <c r="G29" s="20">
        <f t="shared" si="26"/>
        <v>141.75</v>
      </c>
      <c r="H29" s="20"/>
      <c r="I29" s="20">
        <f>G29-H30</f>
        <v>14.1875</v>
      </c>
      <c r="J29" s="20">
        <f t="shared" si="27"/>
        <v>201.28515625</v>
      </c>
      <c r="K29" s="11">
        <f t="shared" ref="K29:K30" si="29">C29-$G29</f>
        <v>-67.75</v>
      </c>
      <c r="L29">
        <f t="shared" si="20"/>
        <v>37.25</v>
      </c>
      <c r="M29">
        <f t="shared" si="21"/>
        <v>39.25</v>
      </c>
      <c r="N29" s="12">
        <f t="shared" si="22"/>
        <v>-8.75</v>
      </c>
      <c r="O29" s="11">
        <f t="shared" si="28"/>
        <v>4590.0625</v>
      </c>
      <c r="P29">
        <f t="shared" si="23"/>
        <v>1387.5625</v>
      </c>
      <c r="Q29">
        <f t="shared" si="24"/>
        <v>1540.5625</v>
      </c>
      <c r="R29" s="12">
        <f t="shared" si="25"/>
        <v>76.5625</v>
      </c>
    </row>
    <row r="30" spans="1:18" x14ac:dyDescent="0.45">
      <c r="B30" s="13" t="s">
        <v>17</v>
      </c>
      <c r="C30" s="13">
        <v>157</v>
      </c>
      <c r="D30" s="14">
        <v>83</v>
      </c>
      <c r="E30" s="14">
        <v>42</v>
      </c>
      <c r="F30" s="15">
        <v>213</v>
      </c>
      <c r="G30" s="21">
        <f t="shared" si="26"/>
        <v>123.75</v>
      </c>
      <c r="H30" s="21">
        <f>AVERAGE(C27:F30)</f>
        <v>127.5625</v>
      </c>
      <c r="I30" s="21">
        <f>G30-H30</f>
        <v>-3.8125</v>
      </c>
      <c r="J30" s="21">
        <f t="shared" si="27"/>
        <v>14.53515625</v>
      </c>
      <c r="K30" s="13">
        <f t="shared" si="29"/>
        <v>33.25</v>
      </c>
      <c r="L30" s="14">
        <f t="shared" si="20"/>
        <v>-40.75</v>
      </c>
      <c r="M30" s="14">
        <f t="shared" si="21"/>
        <v>-81.75</v>
      </c>
      <c r="N30" s="15">
        <f t="shared" si="22"/>
        <v>89.25</v>
      </c>
      <c r="O30" s="13">
        <f t="shared" si="28"/>
        <v>1105.5625</v>
      </c>
      <c r="P30" s="14">
        <f t="shared" si="23"/>
        <v>1660.5625</v>
      </c>
      <c r="Q30" s="14">
        <f t="shared" si="24"/>
        <v>6683.0625</v>
      </c>
      <c r="R30" s="15">
        <f t="shared" si="25"/>
        <v>7965.5625</v>
      </c>
    </row>
    <row r="32" spans="1:18" x14ac:dyDescent="0.45">
      <c r="I32" s="16" t="s">
        <v>12</v>
      </c>
      <c r="J32" s="18">
        <f>4*SUM(J27:J30)</f>
        <v>2353.6875</v>
      </c>
      <c r="Q32" s="16" t="s">
        <v>13</v>
      </c>
      <c r="R32" s="18">
        <f>SUM(O27:R30)</f>
        <v>58608.25</v>
      </c>
    </row>
    <row r="34" spans="1:18" x14ac:dyDescent="0.45">
      <c r="Q34" s="16" t="s">
        <v>22</v>
      </c>
      <c r="R34" s="18">
        <f>(J32/(4-1))/(R32/(16-1))</f>
        <v>0.20079830911177179</v>
      </c>
    </row>
    <row r="36" spans="1:18" ht="17.5" thickBot="1" x14ac:dyDescent="0.5">
      <c r="A36" s="22" t="s">
        <v>23</v>
      </c>
      <c r="B36" s="22" t="s">
        <v>6</v>
      </c>
    </row>
    <row r="37" spans="1:18" ht="17.5" thickTop="1" x14ac:dyDescent="0.45">
      <c r="B37" s="13"/>
      <c r="C37" s="16" t="s">
        <v>18</v>
      </c>
      <c r="D37" s="17" t="s">
        <v>19</v>
      </c>
      <c r="E37" s="17" t="s">
        <v>20</v>
      </c>
      <c r="F37" s="18" t="s">
        <v>21</v>
      </c>
      <c r="G37" s="19" t="s">
        <v>7</v>
      </c>
      <c r="H37" s="19" t="s">
        <v>8</v>
      </c>
      <c r="I37" s="19" t="s">
        <v>9</v>
      </c>
      <c r="J37" s="19" t="s">
        <v>10</v>
      </c>
      <c r="K37" s="16" t="s">
        <v>11</v>
      </c>
      <c r="L37" s="17"/>
      <c r="M37" s="17"/>
      <c r="N37" s="18"/>
      <c r="O37" s="16" t="s">
        <v>10</v>
      </c>
      <c r="P37" s="17"/>
      <c r="Q37" s="17"/>
      <c r="R37" s="18"/>
    </row>
    <row r="38" spans="1:18" x14ac:dyDescent="0.45">
      <c r="B38" s="11" t="s">
        <v>14</v>
      </c>
      <c r="C38" s="11"/>
      <c r="D38">
        <v>-22.625</v>
      </c>
      <c r="E38">
        <v>-34</v>
      </c>
      <c r="F38" s="12">
        <v>39.25</v>
      </c>
      <c r="G38" s="20">
        <f>AVERAGE(C38:F38)</f>
        <v>-5.791666666666667</v>
      </c>
      <c r="H38" s="20"/>
      <c r="I38" s="20">
        <f>G38-H41</f>
        <v>-7.375</v>
      </c>
      <c r="J38" s="20">
        <f>I38*I38</f>
        <v>54.390625</v>
      </c>
      <c r="K38" s="11"/>
      <c r="L38">
        <f t="shared" ref="L38:L41" si="30">D38-$G38</f>
        <v>-16.833333333333332</v>
      </c>
      <c r="M38">
        <f t="shared" ref="M38:M41" si="31">E38-$G38</f>
        <v>-28.208333333333332</v>
      </c>
      <c r="N38" s="12">
        <f t="shared" ref="N38:N39" si="32">F38-$G38</f>
        <v>45.041666666666664</v>
      </c>
      <c r="O38" s="11"/>
      <c r="P38">
        <f t="shared" ref="P38:P41" si="33">L38*L38</f>
        <v>283.36111111111109</v>
      </c>
      <c r="Q38">
        <f t="shared" ref="Q38:Q41" si="34">M38*M38</f>
        <v>795.71006944444434</v>
      </c>
      <c r="R38" s="12">
        <f t="shared" ref="R38:R39" si="35">N38*N38</f>
        <v>2028.7517361111109</v>
      </c>
    </row>
    <row r="39" spans="1:18" x14ac:dyDescent="0.45">
      <c r="B39" s="11" t="s">
        <v>15</v>
      </c>
      <c r="C39" s="11"/>
      <c r="D39">
        <v>80.5</v>
      </c>
      <c r="E39">
        <v>-12.125</v>
      </c>
      <c r="F39" s="12">
        <v>-0.125</v>
      </c>
      <c r="G39" s="20">
        <f t="shared" ref="G39:G41" si="36">AVERAGE(C39:F39)</f>
        <v>22.75</v>
      </c>
      <c r="H39" s="20"/>
      <c r="I39" s="20">
        <f>G39-H41</f>
        <v>21.166666666666668</v>
      </c>
      <c r="J39" s="20">
        <f t="shared" ref="J39:J41" si="37">I39*I39</f>
        <v>448.02777777777783</v>
      </c>
      <c r="K39" s="11"/>
      <c r="L39">
        <f t="shared" si="30"/>
        <v>57.75</v>
      </c>
      <c r="M39">
        <f t="shared" si="31"/>
        <v>-34.875</v>
      </c>
      <c r="N39" s="12">
        <f t="shared" si="32"/>
        <v>-22.875</v>
      </c>
      <c r="O39" s="11"/>
      <c r="P39">
        <f t="shared" si="33"/>
        <v>3335.0625</v>
      </c>
      <c r="Q39">
        <f t="shared" si="34"/>
        <v>1216.265625</v>
      </c>
      <c r="R39" s="12">
        <f t="shared" si="35"/>
        <v>523.265625</v>
      </c>
    </row>
    <row r="40" spans="1:18" x14ac:dyDescent="0.45">
      <c r="B40" s="11" t="s">
        <v>16</v>
      </c>
      <c r="C40" s="11">
        <v>-21.875</v>
      </c>
      <c r="D40">
        <v>21.5</v>
      </c>
      <c r="E40">
        <v>73.25</v>
      </c>
      <c r="F40" s="12"/>
      <c r="G40" s="20">
        <f t="shared" si="36"/>
        <v>24.291666666666668</v>
      </c>
      <c r="H40" s="20"/>
      <c r="I40" s="20">
        <f>G40-H41</f>
        <v>22.708333333333336</v>
      </c>
      <c r="J40" s="20">
        <f t="shared" si="37"/>
        <v>515.66840277777794</v>
      </c>
      <c r="K40" s="11">
        <f t="shared" ref="K40:K41" si="38">C40-$G40</f>
        <v>-46.166666666666671</v>
      </c>
      <c r="L40">
        <f t="shared" si="30"/>
        <v>-2.7916666666666679</v>
      </c>
      <c r="M40">
        <f t="shared" si="31"/>
        <v>48.958333333333329</v>
      </c>
      <c r="N40" s="12"/>
      <c r="O40" s="11">
        <f t="shared" ref="O40:O41" si="39">K40*K40</f>
        <v>2131.3611111111118</v>
      </c>
      <c r="P40">
        <f t="shared" si="33"/>
        <v>7.7934027777777848</v>
      </c>
      <c r="Q40">
        <f t="shared" si="34"/>
        <v>2396.9184027777774</v>
      </c>
      <c r="R40" s="12"/>
    </row>
    <row r="41" spans="1:18" x14ac:dyDescent="0.45">
      <c r="B41" s="13" t="s">
        <v>17</v>
      </c>
      <c r="C41" s="13">
        <v>23.125</v>
      </c>
      <c r="D41" s="14">
        <v>-43.75</v>
      </c>
      <c r="E41" s="14">
        <v>-84.125</v>
      </c>
      <c r="F41" s="15"/>
      <c r="G41" s="21">
        <f t="shared" si="36"/>
        <v>-34.916666666666664</v>
      </c>
      <c r="H41" s="21">
        <f>AVERAGE(C38:F41)</f>
        <v>1.5833333333333333</v>
      </c>
      <c r="I41" s="21">
        <f>G41-H41</f>
        <v>-36.5</v>
      </c>
      <c r="J41" s="21">
        <f t="shared" si="37"/>
        <v>1332.25</v>
      </c>
      <c r="K41" s="13">
        <f t="shared" si="38"/>
        <v>58.041666666666664</v>
      </c>
      <c r="L41" s="14">
        <f t="shared" si="30"/>
        <v>-8.8333333333333357</v>
      </c>
      <c r="M41" s="14">
        <f t="shared" si="31"/>
        <v>-49.208333333333336</v>
      </c>
      <c r="N41" s="15"/>
      <c r="O41" s="13">
        <f t="shared" si="39"/>
        <v>3368.8350694444443</v>
      </c>
      <c r="P41" s="14">
        <f t="shared" si="33"/>
        <v>78.027777777777814</v>
      </c>
      <c r="Q41" s="14">
        <f t="shared" si="34"/>
        <v>2421.4600694444448</v>
      </c>
      <c r="R41" s="15"/>
    </row>
    <row r="43" spans="1:18" x14ac:dyDescent="0.45">
      <c r="I43" s="16" t="s">
        <v>12</v>
      </c>
      <c r="J43" s="18">
        <f>4*SUM(J38:J41)</f>
        <v>9401.3472222222226</v>
      </c>
      <c r="Q43" s="16" t="s">
        <v>13</v>
      </c>
      <c r="R43" s="18">
        <f>SUM(O38:R41)</f>
        <v>18586.8125</v>
      </c>
    </row>
    <row r="45" spans="1:18" x14ac:dyDescent="0.45">
      <c r="Q45" s="16" t="s">
        <v>22</v>
      </c>
      <c r="R45" s="18">
        <f>(J43/(4-1))/(R43/(12-1))</f>
        <v>1.8546271170208168</v>
      </c>
    </row>
    <row r="46" spans="1:18" ht="17.5" thickBot="1" x14ac:dyDescent="0.5">
      <c r="A46" s="22" t="s">
        <v>23</v>
      </c>
      <c r="B46" s="22" t="s">
        <v>6</v>
      </c>
    </row>
    <row r="47" spans="1:18" ht="17.5" thickTop="1" x14ac:dyDescent="0.45">
      <c r="B47" s="21"/>
      <c r="C47" s="16" t="s">
        <v>18</v>
      </c>
      <c r="D47" s="18" t="s">
        <v>19</v>
      </c>
      <c r="E47" s="19" t="s">
        <v>7</v>
      </c>
      <c r="F47" s="19" t="s">
        <v>8</v>
      </c>
      <c r="G47" s="19" t="s">
        <v>9</v>
      </c>
      <c r="H47" s="19" t="s">
        <v>10</v>
      </c>
      <c r="I47" s="16" t="s">
        <v>11</v>
      </c>
      <c r="J47" s="18"/>
      <c r="K47" s="16" t="s">
        <v>10</v>
      </c>
      <c r="L47" s="18"/>
    </row>
    <row r="48" spans="1:18" x14ac:dyDescent="0.45">
      <c r="B48" s="20" t="s">
        <v>14</v>
      </c>
      <c r="C48" s="11">
        <v>-21.875</v>
      </c>
      <c r="D48" s="12">
        <v>-34</v>
      </c>
      <c r="E48" s="20">
        <f t="shared" ref="E48:E53" si="40">AVERAGE(C48:D48)</f>
        <v>-27.9375</v>
      </c>
      <c r="F48" s="20"/>
      <c r="G48" s="20">
        <f t="shared" ref="G48:G53" si="41">E48-$F$53</f>
        <v>-29.520833333333332</v>
      </c>
      <c r="H48" s="20">
        <f t="shared" ref="H48:H53" si="42">G48*G48</f>
        <v>871.47960069444434</v>
      </c>
      <c r="I48" s="11">
        <f t="shared" ref="I48:J53" si="43">C48-$E48</f>
        <v>6.0625</v>
      </c>
      <c r="J48" s="12">
        <f t="shared" si="43"/>
        <v>-6.0625</v>
      </c>
      <c r="K48" s="11">
        <f t="shared" ref="K48:L53" si="44">I48*I48</f>
        <v>36.75390625</v>
      </c>
      <c r="L48" s="12">
        <f t="shared" si="44"/>
        <v>36.75390625</v>
      </c>
    </row>
    <row r="49" spans="1:18" x14ac:dyDescent="0.45">
      <c r="B49" s="20" t="s">
        <v>15</v>
      </c>
      <c r="C49" s="11">
        <v>23.125</v>
      </c>
      <c r="D49" s="12">
        <v>-12.125</v>
      </c>
      <c r="E49" s="20">
        <f t="shared" si="40"/>
        <v>5.5</v>
      </c>
      <c r="F49" s="20"/>
      <c r="G49" s="20">
        <f t="shared" si="41"/>
        <v>3.916666666666667</v>
      </c>
      <c r="H49" s="20">
        <f t="shared" si="42"/>
        <v>15.34027777777778</v>
      </c>
      <c r="I49" s="11">
        <f t="shared" si="43"/>
        <v>17.625</v>
      </c>
      <c r="J49" s="12">
        <f t="shared" si="43"/>
        <v>-17.625</v>
      </c>
      <c r="K49" s="11">
        <f t="shared" si="44"/>
        <v>310.640625</v>
      </c>
      <c r="L49" s="12">
        <f t="shared" si="44"/>
        <v>310.640625</v>
      </c>
    </row>
    <row r="50" spans="1:18" x14ac:dyDescent="0.45">
      <c r="B50" s="20" t="s">
        <v>16</v>
      </c>
      <c r="C50" s="11">
        <v>-22.625</v>
      </c>
      <c r="D50" s="12">
        <v>73.25</v>
      </c>
      <c r="E50" s="20">
        <f t="shared" si="40"/>
        <v>25.3125</v>
      </c>
      <c r="F50" s="20"/>
      <c r="G50" s="20">
        <f t="shared" si="41"/>
        <v>23.729166666666668</v>
      </c>
      <c r="H50" s="20">
        <f t="shared" si="42"/>
        <v>563.07335069444446</v>
      </c>
      <c r="I50" s="11">
        <f t="shared" si="43"/>
        <v>-47.9375</v>
      </c>
      <c r="J50" s="12">
        <f t="shared" si="43"/>
        <v>47.9375</v>
      </c>
      <c r="K50" s="11">
        <f t="shared" si="44"/>
        <v>2298.00390625</v>
      </c>
      <c r="L50" s="12">
        <f t="shared" si="44"/>
        <v>2298.00390625</v>
      </c>
    </row>
    <row r="51" spans="1:18" x14ac:dyDescent="0.45">
      <c r="B51" s="20" t="s">
        <v>17</v>
      </c>
      <c r="C51" s="11">
        <v>80.5</v>
      </c>
      <c r="D51" s="12">
        <v>-84.125</v>
      </c>
      <c r="E51" s="20">
        <f t="shared" si="40"/>
        <v>-1.8125</v>
      </c>
      <c r="F51" s="20"/>
      <c r="G51" s="20">
        <f t="shared" si="41"/>
        <v>-3.395833333333333</v>
      </c>
      <c r="H51" s="20">
        <f t="shared" si="42"/>
        <v>11.531684027777775</v>
      </c>
      <c r="I51" s="11">
        <f t="shared" si="43"/>
        <v>82.3125</v>
      </c>
      <c r="J51" s="12">
        <f t="shared" si="43"/>
        <v>-82.3125</v>
      </c>
      <c r="K51" s="11">
        <f t="shared" si="44"/>
        <v>6775.34765625</v>
      </c>
      <c r="L51" s="12">
        <f t="shared" si="44"/>
        <v>6775.34765625</v>
      </c>
    </row>
    <row r="52" spans="1:18" x14ac:dyDescent="0.45">
      <c r="B52" s="20" t="s">
        <v>24</v>
      </c>
      <c r="C52" s="11">
        <v>21.5</v>
      </c>
      <c r="D52" s="12">
        <v>39.25</v>
      </c>
      <c r="E52" s="20">
        <f t="shared" si="40"/>
        <v>30.375</v>
      </c>
      <c r="F52" s="20"/>
      <c r="G52" s="20">
        <f t="shared" si="41"/>
        <v>28.791666666666668</v>
      </c>
      <c r="H52" s="20">
        <f t="shared" si="42"/>
        <v>828.96006944444446</v>
      </c>
      <c r="I52" s="11">
        <f t="shared" si="43"/>
        <v>-8.875</v>
      </c>
      <c r="J52" s="12">
        <f t="shared" si="43"/>
        <v>8.875</v>
      </c>
      <c r="K52" s="11">
        <f t="shared" si="44"/>
        <v>78.765625</v>
      </c>
      <c r="L52" s="12">
        <f t="shared" si="44"/>
        <v>78.765625</v>
      </c>
    </row>
    <row r="53" spans="1:18" x14ac:dyDescent="0.45">
      <c r="B53" s="21" t="s">
        <v>25</v>
      </c>
      <c r="C53" s="13">
        <v>-43.75</v>
      </c>
      <c r="D53" s="15">
        <v>-0.125</v>
      </c>
      <c r="E53" s="21">
        <f t="shared" si="40"/>
        <v>-21.9375</v>
      </c>
      <c r="F53" s="21">
        <f>AVERAGE(C48:D53)</f>
        <v>1.5833333333333333</v>
      </c>
      <c r="G53" s="21">
        <f t="shared" si="41"/>
        <v>-23.520833333333332</v>
      </c>
      <c r="H53" s="21">
        <f t="shared" si="42"/>
        <v>553.22960069444434</v>
      </c>
      <c r="I53" s="13">
        <f t="shared" si="43"/>
        <v>-21.8125</v>
      </c>
      <c r="J53" s="15">
        <f t="shared" si="43"/>
        <v>21.8125</v>
      </c>
      <c r="K53" s="13">
        <f t="shared" si="44"/>
        <v>475.78515625</v>
      </c>
      <c r="L53" s="15">
        <f t="shared" si="44"/>
        <v>475.78515625</v>
      </c>
    </row>
    <row r="55" spans="1:18" x14ac:dyDescent="0.45">
      <c r="G55" s="16" t="s">
        <v>12</v>
      </c>
      <c r="H55" s="18">
        <f>SUM(H48:H53)*2</f>
        <v>5687.2291666666661</v>
      </c>
      <c r="K55" s="16" t="s">
        <v>13</v>
      </c>
      <c r="L55" s="18">
        <f>SUM(K48:L53)</f>
        <v>19950.59375</v>
      </c>
    </row>
    <row r="57" spans="1:18" x14ac:dyDescent="0.45">
      <c r="K57" s="16" t="s">
        <v>22</v>
      </c>
      <c r="L57" s="18">
        <f>(H55/(6-1))/(L55/(12-1))</f>
        <v>0.62714445111021644</v>
      </c>
    </row>
    <row r="59" spans="1:18" ht="17.5" thickBot="1" x14ac:dyDescent="0.5">
      <c r="A59" s="22"/>
      <c r="B59" s="22" t="s">
        <v>2</v>
      </c>
    </row>
    <row r="60" spans="1:18" ht="17.5" thickTop="1" x14ac:dyDescent="0.45">
      <c r="B60" s="21"/>
      <c r="C60" s="16" t="s">
        <v>18</v>
      </c>
      <c r="D60" s="17" t="s">
        <v>19</v>
      </c>
      <c r="E60" s="17" t="s">
        <v>20</v>
      </c>
      <c r="F60" s="18" t="s">
        <v>21</v>
      </c>
      <c r="G60" s="19" t="s">
        <v>7</v>
      </c>
      <c r="H60" s="19" t="s">
        <v>8</v>
      </c>
      <c r="I60" s="19" t="s">
        <v>9</v>
      </c>
      <c r="J60" s="19" t="s">
        <v>10</v>
      </c>
      <c r="K60" s="16" t="s">
        <v>11</v>
      </c>
      <c r="L60" s="17"/>
      <c r="M60" s="17"/>
      <c r="N60" s="18"/>
      <c r="O60" s="16" t="s">
        <v>10</v>
      </c>
      <c r="P60" s="17"/>
      <c r="Q60" s="17"/>
      <c r="R60" s="18"/>
    </row>
    <row r="61" spans="1:18" x14ac:dyDescent="0.45">
      <c r="B61" s="20" t="s">
        <v>14</v>
      </c>
      <c r="C61" s="11">
        <v>79</v>
      </c>
      <c r="D61">
        <v>127</v>
      </c>
      <c r="E61">
        <v>67</v>
      </c>
      <c r="F61" s="12">
        <v>82</v>
      </c>
      <c r="G61" s="20">
        <f>AVERAGE(C61:F61)</f>
        <v>88.75</v>
      </c>
      <c r="H61" s="20"/>
      <c r="I61" s="20">
        <f>G61-H64</f>
        <v>4.9375</v>
      </c>
      <c r="J61" s="20">
        <f>I61*I61</f>
        <v>24.37890625</v>
      </c>
      <c r="K61" s="11">
        <f>C61-$G61</f>
        <v>-9.75</v>
      </c>
      <c r="L61">
        <f t="shared" ref="L61:N64" si="45">D61-$G61</f>
        <v>38.25</v>
      </c>
      <c r="M61">
        <f>E61-$G61</f>
        <v>-21.75</v>
      </c>
      <c r="N61" s="12">
        <f>F61-$G61</f>
        <v>-6.75</v>
      </c>
      <c r="O61" s="11">
        <f>K61*K61</f>
        <v>95.0625</v>
      </c>
      <c r="P61">
        <f>L61*L61</f>
        <v>1463.0625</v>
      </c>
      <c r="Q61">
        <f t="shared" ref="Q61:R61" si="46">M61*M61</f>
        <v>473.0625</v>
      </c>
      <c r="R61" s="12">
        <f t="shared" si="46"/>
        <v>45.5625</v>
      </c>
    </row>
    <row r="62" spans="1:18" x14ac:dyDescent="0.45">
      <c r="B62" s="20" t="s">
        <v>15</v>
      </c>
      <c r="C62" s="11">
        <v>82</v>
      </c>
      <c r="D62">
        <v>96</v>
      </c>
      <c r="E62">
        <v>103</v>
      </c>
      <c r="F62" s="12">
        <v>68</v>
      </c>
      <c r="G62" s="20">
        <f t="shared" ref="G62:G63" si="47">AVERAGE(C62:F62)</f>
        <v>87.25</v>
      </c>
      <c r="H62" s="20"/>
      <c r="I62" s="20">
        <f>G62-H64</f>
        <v>3.4375</v>
      </c>
      <c r="J62" s="20">
        <f t="shared" ref="J62:J64" si="48">I62*I62</f>
        <v>11.81640625</v>
      </c>
      <c r="K62" s="11">
        <f>C62-$G62</f>
        <v>-5.25</v>
      </c>
      <c r="L62">
        <f t="shared" si="45"/>
        <v>8.75</v>
      </c>
      <c r="M62">
        <f t="shared" si="45"/>
        <v>15.75</v>
      </c>
      <c r="N62" s="12">
        <f t="shared" si="45"/>
        <v>-19.25</v>
      </c>
      <c r="O62" s="11">
        <f t="shared" ref="O62:O64" si="49">K62*K62</f>
        <v>27.5625</v>
      </c>
      <c r="P62">
        <f t="shared" ref="P62:P64" si="50">L62*L62</f>
        <v>76.5625</v>
      </c>
      <c r="Q62">
        <f t="shared" ref="Q62:Q64" si="51">M62*M62</f>
        <v>248.0625</v>
      </c>
      <c r="R62" s="12">
        <f t="shared" ref="R62:R64" si="52">N62*N62</f>
        <v>370.5625</v>
      </c>
    </row>
    <row r="63" spans="1:18" x14ac:dyDescent="0.45">
      <c r="B63" s="20" t="s">
        <v>16</v>
      </c>
      <c r="C63" s="11">
        <v>151</v>
      </c>
      <c r="D63">
        <v>85</v>
      </c>
      <c r="E63">
        <v>131</v>
      </c>
      <c r="F63" s="12">
        <v>66</v>
      </c>
      <c r="G63" s="20">
        <f t="shared" si="47"/>
        <v>108.25</v>
      </c>
      <c r="H63" s="20"/>
      <c r="I63" s="20">
        <f>G63-H64</f>
        <v>24.4375</v>
      </c>
      <c r="J63" s="20">
        <f t="shared" si="48"/>
        <v>597.19140625</v>
      </c>
      <c r="K63" s="11">
        <f t="shared" ref="K63:K64" si="53">C63-$G63</f>
        <v>42.75</v>
      </c>
      <c r="L63">
        <f t="shared" si="45"/>
        <v>-23.25</v>
      </c>
      <c r="M63">
        <f t="shared" si="45"/>
        <v>22.75</v>
      </c>
      <c r="N63" s="12">
        <f t="shared" si="45"/>
        <v>-42.25</v>
      </c>
      <c r="O63" s="11">
        <f t="shared" si="49"/>
        <v>1827.5625</v>
      </c>
      <c r="P63">
        <f t="shared" si="50"/>
        <v>540.5625</v>
      </c>
      <c r="Q63">
        <f t="shared" si="51"/>
        <v>517.5625</v>
      </c>
      <c r="R63" s="12">
        <f t="shared" si="52"/>
        <v>1785.0625</v>
      </c>
    </row>
    <row r="64" spans="1:18" x14ac:dyDescent="0.45">
      <c r="B64" s="21" t="s">
        <v>17</v>
      </c>
      <c r="C64" s="13">
        <v>66</v>
      </c>
      <c r="D64" s="14">
        <v>61</v>
      </c>
      <c r="E64" s="14">
        <v>39</v>
      </c>
      <c r="F64" s="15">
        <v>38</v>
      </c>
      <c r="G64" s="21">
        <f>AVERAGE(C64:F64)</f>
        <v>51</v>
      </c>
      <c r="H64" s="21">
        <f>AVERAGE(C61:F64)</f>
        <v>83.8125</v>
      </c>
      <c r="I64" s="21">
        <f>G64-H64</f>
        <v>-32.8125</v>
      </c>
      <c r="J64" s="21">
        <f t="shared" si="48"/>
        <v>1076.66015625</v>
      </c>
      <c r="K64" s="13">
        <f t="shared" si="53"/>
        <v>15</v>
      </c>
      <c r="L64" s="14">
        <f t="shared" si="45"/>
        <v>10</v>
      </c>
      <c r="M64" s="14">
        <f t="shared" si="45"/>
        <v>-12</v>
      </c>
      <c r="N64" s="15">
        <f t="shared" si="45"/>
        <v>-13</v>
      </c>
      <c r="O64" s="13">
        <f t="shared" si="49"/>
        <v>225</v>
      </c>
      <c r="P64" s="14">
        <f t="shared" si="50"/>
        <v>100</v>
      </c>
      <c r="Q64" s="14">
        <f t="shared" si="51"/>
        <v>144</v>
      </c>
      <c r="R64" s="15">
        <f t="shared" si="52"/>
        <v>169</v>
      </c>
    </row>
    <row r="66" spans="1:18" x14ac:dyDescent="0.45">
      <c r="I66" s="16" t="s">
        <v>12</v>
      </c>
      <c r="J66" s="18">
        <f>4*SUM(J61:J64)</f>
        <v>6840.1875</v>
      </c>
      <c r="Q66" s="16" t="s">
        <v>13</v>
      </c>
      <c r="R66" s="18">
        <f>SUM(O61:R64)</f>
        <v>8108.25</v>
      </c>
    </row>
    <row r="68" spans="1:18" x14ac:dyDescent="0.45">
      <c r="Q68" s="16" t="s">
        <v>22</v>
      </c>
      <c r="R68" s="18">
        <f>(J66/(4-1))/(R66/(16-1))</f>
        <v>4.218041809268338</v>
      </c>
    </row>
    <row r="70" spans="1:18" ht="17.5" thickBot="1" x14ac:dyDescent="0.5">
      <c r="A70" s="22" t="s">
        <v>23</v>
      </c>
      <c r="B70" s="22" t="s">
        <v>2</v>
      </c>
    </row>
    <row r="71" spans="1:18" ht="17.5" thickTop="1" x14ac:dyDescent="0.45">
      <c r="B71" s="21"/>
      <c r="C71" s="16" t="s">
        <v>18</v>
      </c>
      <c r="D71" s="17" t="s">
        <v>19</v>
      </c>
      <c r="E71" s="17" t="s">
        <v>20</v>
      </c>
      <c r="F71" s="18" t="s">
        <v>21</v>
      </c>
      <c r="G71" s="19" t="s">
        <v>7</v>
      </c>
      <c r="H71" s="19" t="s">
        <v>8</v>
      </c>
      <c r="I71" s="19" t="s">
        <v>9</v>
      </c>
      <c r="J71" s="19" t="s">
        <v>10</v>
      </c>
      <c r="K71" s="16" t="s">
        <v>11</v>
      </c>
      <c r="L71" s="17"/>
      <c r="M71" s="17"/>
      <c r="N71" s="18"/>
      <c r="O71" s="16" t="s">
        <v>10</v>
      </c>
      <c r="P71" s="17"/>
      <c r="Q71" s="17"/>
      <c r="R71" s="18"/>
    </row>
    <row r="72" spans="1:18" x14ac:dyDescent="0.45">
      <c r="B72" s="20" t="s">
        <v>14</v>
      </c>
      <c r="C72" s="11"/>
      <c r="D72">
        <v>25.25</v>
      </c>
      <c r="E72">
        <v>-17.75</v>
      </c>
      <c r="F72" s="12">
        <v>10.125</v>
      </c>
      <c r="G72" s="20">
        <f>AVERAGE(C72:F72)</f>
        <v>5.875</v>
      </c>
      <c r="H72" s="20"/>
      <c r="I72" s="20">
        <f>G72-H75</f>
        <v>3.3333333333333335</v>
      </c>
      <c r="J72" s="20">
        <f>I72*I72</f>
        <v>11.111111111111112</v>
      </c>
      <c r="K72" s="11"/>
      <c r="L72">
        <f t="shared" ref="L72:L75" si="54">D72-$G72</f>
        <v>19.375</v>
      </c>
      <c r="M72">
        <f t="shared" ref="M72:M75" si="55">E72-$G72</f>
        <v>-23.625</v>
      </c>
      <c r="N72" s="12">
        <f t="shared" ref="N72:N73" si="56">F72-$G72</f>
        <v>4.25</v>
      </c>
      <c r="O72" s="11"/>
      <c r="P72">
        <f t="shared" ref="P72:P75" si="57">L72*L72</f>
        <v>375.390625</v>
      </c>
      <c r="Q72">
        <f t="shared" ref="Q72:Q75" si="58">M72*M72</f>
        <v>558.140625</v>
      </c>
      <c r="R72" s="12">
        <f t="shared" ref="R72:R73" si="59">N72*N72</f>
        <v>18.0625</v>
      </c>
    </row>
    <row r="73" spans="1:18" x14ac:dyDescent="0.45">
      <c r="B73" s="20" t="s">
        <v>15</v>
      </c>
      <c r="C73" s="11"/>
      <c r="D73">
        <v>3.125</v>
      </c>
      <c r="E73">
        <v>15.25</v>
      </c>
      <c r="F73" s="12">
        <v>4.375</v>
      </c>
      <c r="G73" s="20">
        <f t="shared" ref="G73:G75" si="60">AVERAGE(C73:F73)</f>
        <v>7.583333333333333</v>
      </c>
      <c r="H73" s="20"/>
      <c r="I73" s="20">
        <f>G73-H75</f>
        <v>5.0416666666666661</v>
      </c>
      <c r="J73" s="20">
        <f t="shared" ref="J73:J75" si="61">I73*I73</f>
        <v>25.418402777777771</v>
      </c>
      <c r="K73" s="11"/>
      <c r="L73">
        <f t="shared" si="54"/>
        <v>-4.458333333333333</v>
      </c>
      <c r="M73">
        <f t="shared" si="55"/>
        <v>7.666666666666667</v>
      </c>
      <c r="N73" s="12">
        <f t="shared" si="56"/>
        <v>-3.208333333333333</v>
      </c>
      <c r="O73" s="11"/>
      <c r="P73">
        <f t="shared" si="57"/>
        <v>19.876736111111107</v>
      </c>
      <c r="Q73">
        <f t="shared" si="58"/>
        <v>58.777777777777786</v>
      </c>
      <c r="R73" s="12">
        <f t="shared" si="59"/>
        <v>10.293402777777775</v>
      </c>
    </row>
    <row r="74" spans="1:18" x14ac:dyDescent="0.45">
      <c r="B74" s="20" t="s">
        <v>16</v>
      </c>
      <c r="C74" s="11">
        <v>50.5</v>
      </c>
      <c r="D74">
        <v>0.25</v>
      </c>
      <c r="E74">
        <v>44.125</v>
      </c>
      <c r="F74" s="12"/>
      <c r="G74" s="20">
        <f t="shared" si="60"/>
        <v>31.625</v>
      </c>
      <c r="H74" s="20"/>
      <c r="I74" s="20">
        <f>G74-H75</f>
        <v>29.083333333333332</v>
      </c>
      <c r="J74" s="20">
        <f t="shared" si="61"/>
        <v>845.84027777777771</v>
      </c>
      <c r="K74" s="11">
        <f t="shared" ref="K74:K75" si="62">C74-$G74</f>
        <v>18.875</v>
      </c>
      <c r="L74">
        <f t="shared" si="54"/>
        <v>-31.375</v>
      </c>
      <c r="M74">
        <f t="shared" si="55"/>
        <v>12.5</v>
      </c>
      <c r="N74" s="12"/>
      <c r="O74" s="11">
        <f t="shared" ref="O74:O75" si="63">K74*K74</f>
        <v>356.265625</v>
      </c>
      <c r="P74">
        <f t="shared" si="57"/>
        <v>984.390625</v>
      </c>
      <c r="Q74">
        <f t="shared" si="58"/>
        <v>156.25</v>
      </c>
      <c r="R74" s="12"/>
    </row>
    <row r="75" spans="1:18" x14ac:dyDescent="0.45">
      <c r="B75" s="21" t="s">
        <v>17</v>
      </c>
      <c r="C75" s="13">
        <v>-42.25</v>
      </c>
      <c r="D75" s="14">
        <v>-17.125</v>
      </c>
      <c r="E75" s="14">
        <v>-45.375</v>
      </c>
      <c r="F75" s="15"/>
      <c r="G75" s="21">
        <f t="shared" si="60"/>
        <v>-34.916666666666664</v>
      </c>
      <c r="H75" s="21">
        <f>AVERAGE(C72:F75)</f>
        <v>2.5416666666666665</v>
      </c>
      <c r="I75" s="21">
        <f>G75-H75</f>
        <v>-37.458333333333329</v>
      </c>
      <c r="J75" s="21">
        <f t="shared" si="61"/>
        <v>1403.1267361111109</v>
      </c>
      <c r="K75" s="13">
        <f t="shared" si="62"/>
        <v>-7.3333333333333357</v>
      </c>
      <c r="L75" s="14">
        <f t="shared" si="54"/>
        <v>17.791666666666664</v>
      </c>
      <c r="M75" s="14">
        <f t="shared" si="55"/>
        <v>-10.458333333333336</v>
      </c>
      <c r="N75" s="15"/>
      <c r="O75" s="13">
        <f t="shared" si="63"/>
        <v>53.777777777777814</v>
      </c>
      <c r="P75" s="14">
        <f t="shared" si="57"/>
        <v>316.54340277777771</v>
      </c>
      <c r="Q75" s="14">
        <f t="shared" si="58"/>
        <v>109.37673611111116</v>
      </c>
      <c r="R75" s="15"/>
    </row>
    <row r="77" spans="1:18" x14ac:dyDescent="0.45">
      <c r="I77" s="16" t="s">
        <v>12</v>
      </c>
      <c r="J77" s="18">
        <f>4*SUM(J72:J75)</f>
        <v>9141.9861111111095</v>
      </c>
      <c r="Q77" s="16" t="s">
        <v>13</v>
      </c>
      <c r="R77" s="18">
        <f>SUM(O72:R75)</f>
        <v>3017.1458333333339</v>
      </c>
    </row>
    <row r="79" spans="1:18" x14ac:dyDescent="0.45">
      <c r="Q79" s="16" t="s">
        <v>22</v>
      </c>
      <c r="R79" s="18">
        <f>(J77/(4-1))/(R77/(12-1))</f>
        <v>11.110041606343984</v>
      </c>
    </row>
    <row r="81" spans="1:18" ht="17.5" thickBot="1" x14ac:dyDescent="0.5">
      <c r="A81" s="22"/>
      <c r="B81" s="22" t="s">
        <v>3</v>
      </c>
    </row>
    <row r="82" spans="1:18" ht="17.5" thickTop="1" x14ac:dyDescent="0.45">
      <c r="B82" s="21"/>
      <c r="C82" s="16" t="s">
        <v>18</v>
      </c>
      <c r="D82" s="17" t="s">
        <v>19</v>
      </c>
      <c r="E82" s="17" t="s">
        <v>20</v>
      </c>
      <c r="F82" s="18" t="s">
        <v>21</v>
      </c>
      <c r="G82" s="19" t="s">
        <v>7</v>
      </c>
      <c r="H82" s="19" t="s">
        <v>8</v>
      </c>
      <c r="I82" s="19" t="s">
        <v>9</v>
      </c>
      <c r="J82" s="19" t="s">
        <v>10</v>
      </c>
      <c r="K82" s="16" t="s">
        <v>11</v>
      </c>
      <c r="L82" s="17"/>
      <c r="M82" s="17"/>
      <c r="N82" s="18"/>
      <c r="O82" s="16" t="s">
        <v>10</v>
      </c>
      <c r="P82" s="17"/>
      <c r="Q82" s="17"/>
      <c r="R82" s="18"/>
    </row>
    <row r="83" spans="1:18" x14ac:dyDescent="0.45">
      <c r="B83" s="20" t="s">
        <v>14</v>
      </c>
      <c r="C83" s="11">
        <v>163</v>
      </c>
      <c r="D83">
        <v>217</v>
      </c>
      <c r="E83">
        <v>205</v>
      </c>
      <c r="F83" s="12">
        <v>177</v>
      </c>
      <c r="G83" s="20">
        <f>AVERAGE(C83:F83)</f>
        <v>190.5</v>
      </c>
      <c r="H83" s="20"/>
      <c r="I83" s="20">
        <f>G83-H86</f>
        <v>-37.3125</v>
      </c>
      <c r="J83" s="20">
        <f>I83*I83</f>
        <v>1392.22265625</v>
      </c>
      <c r="K83" s="11">
        <f>C83-$G83</f>
        <v>-27.5</v>
      </c>
      <c r="L83">
        <f t="shared" ref="L83:N86" si="64">D83-$G83</f>
        <v>26.5</v>
      </c>
      <c r="M83">
        <f t="shared" si="64"/>
        <v>14.5</v>
      </c>
      <c r="N83" s="12">
        <f t="shared" si="64"/>
        <v>-13.5</v>
      </c>
      <c r="O83" s="11">
        <f>K83*K83</f>
        <v>756.25</v>
      </c>
      <c r="P83">
        <f t="shared" ref="P83:P86" si="65">L83*L83</f>
        <v>702.25</v>
      </c>
      <c r="Q83">
        <f t="shared" ref="Q83:Q86" si="66">M83*M83</f>
        <v>210.25</v>
      </c>
      <c r="R83" s="12">
        <f t="shared" ref="R83:R86" si="67">N83*N83</f>
        <v>182.25</v>
      </c>
    </row>
    <row r="84" spans="1:18" x14ac:dyDescent="0.45">
      <c r="B84" s="20" t="s">
        <v>15</v>
      </c>
      <c r="C84" s="11">
        <v>180</v>
      </c>
      <c r="D84">
        <v>207</v>
      </c>
      <c r="E84">
        <v>266</v>
      </c>
      <c r="F84" s="12">
        <v>163</v>
      </c>
      <c r="G84" s="20">
        <f>AVERAGE(C84:F84)</f>
        <v>204</v>
      </c>
      <c r="H84" s="20"/>
      <c r="I84" s="20">
        <f>G84-H86</f>
        <v>-23.8125</v>
      </c>
      <c r="J84" s="20">
        <f t="shared" ref="J84:J86" si="68">I84*I84</f>
        <v>567.03515625</v>
      </c>
      <c r="K84" s="11">
        <f>C84-$G84</f>
        <v>-24</v>
      </c>
      <c r="L84">
        <f t="shared" si="64"/>
        <v>3</v>
      </c>
      <c r="M84">
        <f t="shared" si="64"/>
        <v>62</v>
      </c>
      <c r="N84" s="12">
        <f t="shared" si="64"/>
        <v>-41</v>
      </c>
      <c r="O84" s="11">
        <f t="shared" ref="O84:O86" si="69">K84*K84</f>
        <v>576</v>
      </c>
      <c r="P84">
        <f t="shared" si="65"/>
        <v>9</v>
      </c>
      <c r="Q84">
        <f t="shared" si="66"/>
        <v>3844</v>
      </c>
      <c r="R84" s="12">
        <f t="shared" si="67"/>
        <v>1681</v>
      </c>
    </row>
    <row r="85" spans="1:18" x14ac:dyDescent="0.45">
      <c r="B85" s="20" t="s">
        <v>16</v>
      </c>
      <c r="C85" s="11">
        <v>198</v>
      </c>
      <c r="D85">
        <v>186</v>
      </c>
      <c r="E85">
        <v>257</v>
      </c>
      <c r="F85" s="12">
        <v>162</v>
      </c>
      <c r="G85" s="20">
        <f>AVERAGE(C85:F85)</f>
        <v>200.75</v>
      </c>
      <c r="H85" s="20"/>
      <c r="I85" s="20">
        <f>G85-H86</f>
        <v>-27.0625</v>
      </c>
      <c r="J85" s="20">
        <f t="shared" si="68"/>
        <v>732.37890625</v>
      </c>
      <c r="K85" s="11">
        <f t="shared" ref="K85:K86" si="70">C85-$G85</f>
        <v>-2.75</v>
      </c>
      <c r="L85">
        <f t="shared" si="64"/>
        <v>-14.75</v>
      </c>
      <c r="M85">
        <f t="shared" si="64"/>
        <v>56.25</v>
      </c>
      <c r="N85" s="12">
        <f t="shared" si="64"/>
        <v>-38.75</v>
      </c>
      <c r="O85" s="11">
        <f t="shared" si="69"/>
        <v>7.5625</v>
      </c>
      <c r="P85">
        <f t="shared" si="65"/>
        <v>217.5625</v>
      </c>
      <c r="Q85">
        <f t="shared" si="66"/>
        <v>3164.0625</v>
      </c>
      <c r="R85" s="12">
        <f t="shared" si="67"/>
        <v>1501.5625</v>
      </c>
    </row>
    <row r="86" spans="1:18" x14ac:dyDescent="0.45">
      <c r="B86" s="21" t="s">
        <v>17</v>
      </c>
      <c r="C86" s="13">
        <v>183</v>
      </c>
      <c r="D86" s="14">
        <v>171</v>
      </c>
      <c r="E86" s="14">
        <v>654</v>
      </c>
      <c r="F86" s="15">
        <v>256</v>
      </c>
      <c r="G86" s="21">
        <f>AVERAGE(C86:F86)</f>
        <v>316</v>
      </c>
      <c r="H86" s="21">
        <f>AVERAGE(C83:F86)</f>
        <v>227.8125</v>
      </c>
      <c r="I86" s="21">
        <f>G86-H86</f>
        <v>88.1875</v>
      </c>
      <c r="J86" s="21">
        <f t="shared" si="68"/>
        <v>7777.03515625</v>
      </c>
      <c r="K86" s="13">
        <f t="shared" si="70"/>
        <v>-133</v>
      </c>
      <c r="L86" s="14">
        <f t="shared" si="64"/>
        <v>-145</v>
      </c>
      <c r="M86" s="14">
        <f t="shared" si="64"/>
        <v>338</v>
      </c>
      <c r="N86" s="15">
        <f t="shared" si="64"/>
        <v>-60</v>
      </c>
      <c r="O86" s="13">
        <f t="shared" si="69"/>
        <v>17689</v>
      </c>
      <c r="P86" s="14">
        <f t="shared" si="65"/>
        <v>21025</v>
      </c>
      <c r="Q86" s="14">
        <f t="shared" si="66"/>
        <v>114244</v>
      </c>
      <c r="R86" s="15">
        <f t="shared" si="67"/>
        <v>3600</v>
      </c>
    </row>
    <row r="88" spans="1:18" x14ac:dyDescent="0.45">
      <c r="I88" s="16" t="s">
        <v>12</v>
      </c>
      <c r="J88" s="18">
        <f>4*SUM(J83:J86)</f>
        <v>41874.6875</v>
      </c>
      <c r="Q88" s="16" t="s">
        <v>13</v>
      </c>
      <c r="R88" s="18">
        <f>SUM(O83:R86)</f>
        <v>169409.75</v>
      </c>
    </row>
    <row r="90" spans="1:18" x14ac:dyDescent="0.45">
      <c r="Q90" s="16" t="s">
        <v>22</v>
      </c>
      <c r="R90" s="18">
        <f>(J88/(4-1))/(R88/(16-1))</f>
        <v>1.2358995718959505</v>
      </c>
    </row>
    <row r="91" spans="1:18" ht="17.5" thickBot="1" x14ac:dyDescent="0.5">
      <c r="A91" s="22" t="s">
        <v>23</v>
      </c>
      <c r="B91" s="22" t="s">
        <v>3</v>
      </c>
    </row>
    <row r="92" spans="1:18" ht="17.5" thickTop="1" x14ac:dyDescent="0.45">
      <c r="B92" s="21"/>
      <c r="C92" s="16" t="s">
        <v>18</v>
      </c>
      <c r="D92" s="17" t="s">
        <v>19</v>
      </c>
      <c r="E92" s="17" t="s">
        <v>20</v>
      </c>
      <c r="F92" s="18" t="s">
        <v>21</v>
      </c>
      <c r="G92" s="19" t="s">
        <v>7</v>
      </c>
      <c r="H92" s="19" t="s">
        <v>8</v>
      </c>
      <c r="I92" s="19" t="s">
        <v>9</v>
      </c>
      <c r="J92" s="19" t="s">
        <v>10</v>
      </c>
      <c r="K92" s="16" t="s">
        <v>11</v>
      </c>
      <c r="L92" s="17"/>
      <c r="M92" s="17"/>
      <c r="N92" s="18"/>
      <c r="O92" s="16" t="s">
        <v>10</v>
      </c>
      <c r="P92" s="17"/>
      <c r="Q92" s="17"/>
      <c r="R92" s="18"/>
    </row>
    <row r="93" spans="1:18" x14ac:dyDescent="0.45">
      <c r="B93" s="20" t="s">
        <v>14</v>
      </c>
      <c r="C93" s="11"/>
      <c r="D93">
        <v>17.25</v>
      </c>
      <c r="E93">
        <v>-10.875</v>
      </c>
      <c r="F93" s="12">
        <v>-123.875</v>
      </c>
      <c r="G93" s="20">
        <f>AVERAGE(C93:F93)</f>
        <v>-39.166666666666664</v>
      </c>
      <c r="H93" s="20"/>
      <c r="I93" s="20">
        <f>G93-H96</f>
        <v>-39.145833333333329</v>
      </c>
      <c r="J93" s="20">
        <f>I93*I93</f>
        <v>1532.3962673611106</v>
      </c>
      <c r="K93" s="11"/>
      <c r="L93">
        <f t="shared" ref="L93:L96" si="71">D93-$G93</f>
        <v>56.416666666666664</v>
      </c>
      <c r="M93">
        <f t="shared" ref="M93:M96" si="72">E93-$G93</f>
        <v>28.291666666666664</v>
      </c>
      <c r="N93" s="12">
        <f t="shared" ref="N93:N94" si="73">F93-$G93</f>
        <v>-84.708333333333343</v>
      </c>
      <c r="O93" s="11"/>
      <c r="P93">
        <f t="shared" ref="P93:P96" si="74">L93*L93</f>
        <v>3182.8402777777774</v>
      </c>
      <c r="Q93">
        <f t="shared" ref="Q93:Q96" si="75">M93*M93</f>
        <v>800.4184027777776</v>
      </c>
      <c r="R93" s="12">
        <f t="shared" ref="R93:R94" si="76">N93*N93</f>
        <v>7175.5017361111131</v>
      </c>
    </row>
    <row r="94" spans="1:18" x14ac:dyDescent="0.45">
      <c r="B94" s="20" t="s">
        <v>15</v>
      </c>
      <c r="C94" s="11"/>
      <c r="D94">
        <v>10.25</v>
      </c>
      <c r="E94">
        <v>-19.125</v>
      </c>
      <c r="F94" s="12">
        <v>-76.25</v>
      </c>
      <c r="G94" s="20">
        <f t="shared" ref="G94:G96" si="77">AVERAGE(C94:F94)</f>
        <v>-28.375</v>
      </c>
      <c r="H94" s="20"/>
      <c r="I94" s="20">
        <f>G94-H96</f>
        <v>-28.354166666666668</v>
      </c>
      <c r="J94" s="20">
        <f t="shared" ref="J94:J96" si="78">I94*I94</f>
        <v>803.9587673611112</v>
      </c>
      <c r="K94" s="11"/>
      <c r="L94">
        <f t="shared" si="71"/>
        <v>38.625</v>
      </c>
      <c r="M94">
        <f t="shared" si="72"/>
        <v>9.25</v>
      </c>
      <c r="N94" s="12">
        <f t="shared" si="73"/>
        <v>-47.875</v>
      </c>
      <c r="O94" s="11"/>
      <c r="P94">
        <f t="shared" si="74"/>
        <v>1491.890625</v>
      </c>
      <c r="Q94">
        <f t="shared" si="75"/>
        <v>85.5625</v>
      </c>
      <c r="R94" s="12">
        <f t="shared" si="76"/>
        <v>2292.015625</v>
      </c>
    </row>
    <row r="95" spans="1:18" x14ac:dyDescent="0.45">
      <c r="B95" s="20" t="s">
        <v>16</v>
      </c>
      <c r="C95" s="11">
        <v>10.25</v>
      </c>
      <c r="D95">
        <v>-7.75</v>
      </c>
      <c r="E95">
        <v>-85</v>
      </c>
      <c r="F95" s="12"/>
      <c r="G95" s="20">
        <f t="shared" si="77"/>
        <v>-27.5</v>
      </c>
      <c r="H95" s="20"/>
      <c r="I95" s="20">
        <f>G95-H96</f>
        <v>-27.479166666666668</v>
      </c>
      <c r="J95" s="20">
        <f t="shared" si="78"/>
        <v>755.10460069444446</v>
      </c>
      <c r="K95" s="11">
        <f t="shared" ref="K95:K96" si="79">C95-$G95</f>
        <v>37.75</v>
      </c>
      <c r="L95">
        <f t="shared" si="71"/>
        <v>19.75</v>
      </c>
      <c r="M95">
        <f t="shared" si="72"/>
        <v>-57.5</v>
      </c>
      <c r="N95" s="12"/>
      <c r="O95" s="11">
        <f t="shared" ref="O95:O96" si="80">K95*K95</f>
        <v>1425.0625</v>
      </c>
      <c r="P95">
        <f t="shared" si="74"/>
        <v>390.0625</v>
      </c>
      <c r="Q95">
        <f t="shared" si="75"/>
        <v>3306.25</v>
      </c>
      <c r="R95" s="12"/>
    </row>
    <row r="96" spans="1:18" x14ac:dyDescent="0.45">
      <c r="B96" s="21" t="s">
        <v>17</v>
      </c>
      <c r="C96" s="13">
        <v>-14.875</v>
      </c>
      <c r="D96" s="14">
        <v>-28.625</v>
      </c>
      <c r="E96" s="14">
        <v>328.375</v>
      </c>
      <c r="F96" s="15"/>
      <c r="G96" s="21">
        <f t="shared" si="77"/>
        <v>94.958333333333329</v>
      </c>
      <c r="H96" s="21">
        <f>AVERAGE(C93:F96)</f>
        <v>-2.0833333333333332E-2</v>
      </c>
      <c r="I96" s="21">
        <f>G96-H96</f>
        <v>94.979166666666657</v>
      </c>
      <c r="J96" s="21">
        <f t="shared" si="78"/>
        <v>9021.0421006944434</v>
      </c>
      <c r="K96" s="13">
        <f t="shared" si="79"/>
        <v>-109.83333333333333</v>
      </c>
      <c r="L96" s="14">
        <f t="shared" si="71"/>
        <v>-123.58333333333333</v>
      </c>
      <c r="M96" s="14">
        <f t="shared" si="72"/>
        <v>233.41666666666669</v>
      </c>
      <c r="N96" s="15"/>
      <c r="O96" s="13">
        <f t="shared" si="80"/>
        <v>12063.361111111109</v>
      </c>
      <c r="P96" s="14">
        <f t="shared" si="74"/>
        <v>15272.840277777777</v>
      </c>
      <c r="Q96" s="14">
        <f t="shared" si="75"/>
        <v>54483.340277777788</v>
      </c>
      <c r="R96" s="15"/>
    </row>
    <row r="98" spans="1:18" x14ac:dyDescent="0.45">
      <c r="I98" s="16" t="s">
        <v>12</v>
      </c>
      <c r="J98" s="18">
        <f>4*SUM(J93:J96)</f>
        <v>48450.006944444438</v>
      </c>
      <c r="Q98" s="16" t="s">
        <v>13</v>
      </c>
      <c r="R98" s="18">
        <f>SUM(O93:R96)</f>
        <v>101969.14583333334</v>
      </c>
    </row>
    <row r="100" spans="1:18" x14ac:dyDescent="0.45">
      <c r="Q100" s="16" t="s">
        <v>22</v>
      </c>
      <c r="R100" s="18">
        <f>(J98/(4-1))/(R98/(12-1))</f>
        <v>1.7421939157294557</v>
      </c>
    </row>
    <row r="101" spans="1:18" ht="17.5" thickBot="1" x14ac:dyDescent="0.5">
      <c r="A101" s="22" t="s">
        <v>23</v>
      </c>
      <c r="B101" s="22" t="s">
        <v>3</v>
      </c>
    </row>
    <row r="102" spans="1:18" ht="17.5" thickTop="1" x14ac:dyDescent="0.45">
      <c r="B102" s="21"/>
      <c r="C102" s="16" t="s">
        <v>18</v>
      </c>
      <c r="D102" s="18" t="s">
        <v>19</v>
      </c>
      <c r="E102" s="19" t="s">
        <v>7</v>
      </c>
      <c r="F102" s="19" t="s">
        <v>8</v>
      </c>
      <c r="G102" s="19" t="s">
        <v>9</v>
      </c>
      <c r="H102" s="19" t="s">
        <v>10</v>
      </c>
      <c r="I102" s="16" t="s">
        <v>11</v>
      </c>
      <c r="J102" s="18"/>
      <c r="K102" s="16" t="s">
        <v>10</v>
      </c>
      <c r="L102" s="18"/>
    </row>
    <row r="103" spans="1:18" x14ac:dyDescent="0.45">
      <c r="B103" s="20" t="s">
        <v>14</v>
      </c>
      <c r="C103" s="11">
        <v>10.25</v>
      </c>
      <c r="D103" s="12">
        <v>-10.875</v>
      </c>
      <c r="E103" s="20">
        <f t="shared" ref="E103:E108" si="81">AVERAGE(C103:D103)</f>
        <v>-0.3125</v>
      </c>
      <c r="F103" s="20"/>
      <c r="G103" s="20">
        <f t="shared" ref="G103:G108" si="82">E103-$F$53</f>
        <v>-1.8958333333333333</v>
      </c>
      <c r="H103" s="20">
        <f>G103*G103</f>
        <v>3.5941840277777777</v>
      </c>
      <c r="I103" s="11">
        <f t="shared" ref="I103:J108" si="83">C103-$E103</f>
        <v>10.5625</v>
      </c>
      <c r="J103" s="12">
        <f t="shared" si="83"/>
        <v>-10.5625</v>
      </c>
      <c r="K103" s="11">
        <f>I103*I103</f>
        <v>111.56640625</v>
      </c>
      <c r="L103" s="12">
        <f>J103*J103</f>
        <v>111.56640625</v>
      </c>
    </row>
    <row r="104" spans="1:18" x14ac:dyDescent="0.45">
      <c r="B104" s="20" t="s">
        <v>15</v>
      </c>
      <c r="C104" s="11">
        <v>-14.875</v>
      </c>
      <c r="D104" s="12">
        <v>-19.125</v>
      </c>
      <c r="E104" s="20">
        <f t="shared" si="81"/>
        <v>-17</v>
      </c>
      <c r="F104" s="20"/>
      <c r="G104" s="20">
        <f t="shared" si="82"/>
        <v>-18.583333333333332</v>
      </c>
      <c r="H104" s="20">
        <f t="shared" ref="H104:H108" si="84">G104*G104</f>
        <v>345.34027777777771</v>
      </c>
      <c r="I104" s="11">
        <f t="shared" si="83"/>
        <v>2.125</v>
      </c>
      <c r="J104" s="12">
        <f t="shared" si="83"/>
        <v>-2.125</v>
      </c>
      <c r="K104" s="11">
        <f t="shared" ref="K104:K108" si="85">I104*I104</f>
        <v>4.515625</v>
      </c>
      <c r="L104" s="12">
        <f t="shared" ref="L104:L108" si="86">J104*J104</f>
        <v>4.515625</v>
      </c>
    </row>
    <row r="105" spans="1:18" x14ac:dyDescent="0.45">
      <c r="B105" s="20" t="s">
        <v>16</v>
      </c>
      <c r="C105" s="11">
        <v>17.25</v>
      </c>
      <c r="D105" s="12">
        <v>-85</v>
      </c>
      <c r="E105" s="20">
        <f t="shared" si="81"/>
        <v>-33.875</v>
      </c>
      <c r="F105" s="20"/>
      <c r="G105" s="20">
        <f t="shared" si="82"/>
        <v>-35.458333333333336</v>
      </c>
      <c r="H105" s="20">
        <f t="shared" si="84"/>
        <v>1257.2934027777781</v>
      </c>
      <c r="I105" s="11">
        <f t="shared" si="83"/>
        <v>51.125</v>
      </c>
      <c r="J105" s="12">
        <f t="shared" si="83"/>
        <v>-51.125</v>
      </c>
      <c r="K105" s="11">
        <f t="shared" si="85"/>
        <v>2613.765625</v>
      </c>
      <c r="L105" s="12">
        <f t="shared" si="86"/>
        <v>2613.765625</v>
      </c>
    </row>
    <row r="106" spans="1:18" x14ac:dyDescent="0.45">
      <c r="B106" s="20" t="s">
        <v>17</v>
      </c>
      <c r="C106" s="11">
        <v>10.25</v>
      </c>
      <c r="D106" s="12">
        <v>328.375</v>
      </c>
      <c r="E106" s="20">
        <f t="shared" si="81"/>
        <v>169.3125</v>
      </c>
      <c r="F106" s="20"/>
      <c r="G106" s="20">
        <f t="shared" si="82"/>
        <v>167.72916666666666</v>
      </c>
      <c r="H106" s="20">
        <f t="shared" si="84"/>
        <v>28133.073350694442</v>
      </c>
      <c r="I106" s="11">
        <f t="shared" si="83"/>
        <v>-159.0625</v>
      </c>
      <c r="J106" s="12">
        <f t="shared" si="83"/>
        <v>159.0625</v>
      </c>
      <c r="K106" s="11">
        <f t="shared" si="85"/>
        <v>25300.87890625</v>
      </c>
      <c r="L106" s="12">
        <f t="shared" si="86"/>
        <v>25300.87890625</v>
      </c>
    </row>
    <row r="107" spans="1:18" x14ac:dyDescent="0.45">
      <c r="B107" s="20" t="s">
        <v>24</v>
      </c>
      <c r="C107" s="11">
        <v>-7.75</v>
      </c>
      <c r="D107" s="12">
        <v>-123.875</v>
      </c>
      <c r="E107" s="20">
        <f t="shared" si="81"/>
        <v>-65.8125</v>
      </c>
      <c r="F107" s="20"/>
      <c r="G107" s="20">
        <f t="shared" si="82"/>
        <v>-67.395833333333329</v>
      </c>
      <c r="H107" s="20">
        <f t="shared" si="84"/>
        <v>4542.1983506944434</v>
      </c>
      <c r="I107" s="11">
        <f t="shared" si="83"/>
        <v>58.0625</v>
      </c>
      <c r="J107" s="12">
        <f t="shared" si="83"/>
        <v>-58.0625</v>
      </c>
      <c r="K107" s="11">
        <f t="shared" si="85"/>
        <v>3371.25390625</v>
      </c>
      <c r="L107" s="12">
        <f t="shared" si="86"/>
        <v>3371.25390625</v>
      </c>
    </row>
    <row r="108" spans="1:18" x14ac:dyDescent="0.45">
      <c r="B108" s="21" t="s">
        <v>25</v>
      </c>
      <c r="C108" s="13">
        <v>-28.625</v>
      </c>
      <c r="D108" s="15">
        <v>-76.25</v>
      </c>
      <c r="E108" s="21">
        <f t="shared" si="81"/>
        <v>-52.4375</v>
      </c>
      <c r="F108" s="21">
        <f>AVERAGE(C103:D108)</f>
        <v>-2.0833333333333332E-2</v>
      </c>
      <c r="G108" s="21">
        <f t="shared" si="82"/>
        <v>-54.020833333333336</v>
      </c>
      <c r="H108" s="21">
        <f t="shared" si="84"/>
        <v>2918.2504340277778</v>
      </c>
      <c r="I108" s="13">
        <f t="shared" si="83"/>
        <v>23.8125</v>
      </c>
      <c r="J108" s="15">
        <f t="shared" si="83"/>
        <v>-23.8125</v>
      </c>
      <c r="K108" s="13">
        <f t="shared" si="85"/>
        <v>567.03515625</v>
      </c>
      <c r="L108" s="15">
        <f t="shared" si="86"/>
        <v>567.03515625</v>
      </c>
    </row>
    <row r="110" spans="1:18" x14ac:dyDescent="0.45">
      <c r="G110" s="16" t="s">
        <v>12</v>
      </c>
      <c r="H110" s="18">
        <f>SUM(H103:H108)*2</f>
        <v>74399.5</v>
      </c>
      <c r="K110" s="16" t="s">
        <v>13</v>
      </c>
      <c r="L110" s="18">
        <f>SUM(K103:L108)</f>
        <v>63938.03125</v>
      </c>
    </row>
    <row r="112" spans="1:18" x14ac:dyDescent="0.45">
      <c r="K112" s="16" t="s">
        <v>22</v>
      </c>
      <c r="L112" s="18">
        <f>(H110/(6-1))/(L110/(12-1))</f>
        <v>2.559961525246369</v>
      </c>
    </row>
    <row r="113" spans="1:18" ht="17.5" thickBot="1" x14ac:dyDescent="0.5">
      <c r="A113" s="22"/>
      <c r="B113" s="22" t="s">
        <v>4</v>
      </c>
    </row>
    <row r="114" spans="1:18" ht="17.5" thickTop="1" x14ac:dyDescent="0.45">
      <c r="B114" s="21"/>
      <c r="C114" s="16" t="s">
        <v>18</v>
      </c>
      <c r="D114" s="17" t="s">
        <v>19</v>
      </c>
      <c r="E114" s="17" t="s">
        <v>20</v>
      </c>
      <c r="F114" s="18" t="s">
        <v>21</v>
      </c>
      <c r="G114" s="19" t="s">
        <v>7</v>
      </c>
      <c r="H114" s="19" t="s">
        <v>8</v>
      </c>
      <c r="I114" s="19" t="s">
        <v>9</v>
      </c>
      <c r="J114" s="19" t="s">
        <v>10</v>
      </c>
      <c r="K114" s="16" t="s">
        <v>11</v>
      </c>
      <c r="L114" s="17"/>
      <c r="M114" s="17"/>
      <c r="N114" s="18"/>
      <c r="O114" s="16" t="s">
        <v>10</v>
      </c>
      <c r="P114" s="17"/>
      <c r="Q114" s="17"/>
      <c r="R114" s="18"/>
    </row>
    <row r="115" spans="1:18" x14ac:dyDescent="0.45">
      <c r="B115" s="20" t="s">
        <v>14</v>
      </c>
      <c r="C115" s="11">
        <v>10</v>
      </c>
      <c r="D115">
        <v>33</v>
      </c>
      <c r="E115">
        <v>15</v>
      </c>
      <c r="F115" s="12">
        <v>11</v>
      </c>
      <c r="G115" s="20">
        <f>AVERAGE(C115:F115)</f>
        <v>17.25</v>
      </c>
      <c r="H115" s="20"/>
      <c r="I115" s="20">
        <f>G115-H118</f>
        <v>-14.625</v>
      </c>
      <c r="J115" s="20">
        <f>I115*I115</f>
        <v>213.890625</v>
      </c>
      <c r="K115" s="11">
        <f>C115-$G115</f>
        <v>-7.25</v>
      </c>
      <c r="L115">
        <f t="shared" ref="L115:N118" si="87">D115-$G115</f>
        <v>15.75</v>
      </c>
      <c r="M115">
        <f t="shared" si="87"/>
        <v>-2.25</v>
      </c>
      <c r="N115" s="12">
        <f t="shared" si="87"/>
        <v>-6.25</v>
      </c>
      <c r="O115" s="11">
        <f>K115*K115</f>
        <v>52.5625</v>
      </c>
      <c r="P115">
        <f t="shared" ref="P115:P118" si="88">L115*L115</f>
        <v>248.0625</v>
      </c>
      <c r="Q115">
        <f t="shared" ref="Q115:Q118" si="89">M115*M115</f>
        <v>5.0625</v>
      </c>
      <c r="R115" s="12">
        <f t="shared" ref="R115:R118" si="90">N115*N115</f>
        <v>39.0625</v>
      </c>
    </row>
    <row r="116" spans="1:18" x14ac:dyDescent="0.45">
      <c r="B116" s="20" t="s">
        <v>15</v>
      </c>
      <c r="C116" s="11">
        <v>34</v>
      </c>
      <c r="D116">
        <v>35</v>
      </c>
      <c r="E116">
        <v>26</v>
      </c>
      <c r="F116" s="12">
        <v>28</v>
      </c>
      <c r="G116" s="20">
        <f>AVERAGE(C116:F116)</f>
        <v>30.75</v>
      </c>
      <c r="H116" s="20"/>
      <c r="I116" s="20">
        <f>G116-H118</f>
        <v>-1.125</v>
      </c>
      <c r="J116" s="20">
        <f t="shared" ref="J116:J118" si="91">I116*I116</f>
        <v>1.265625</v>
      </c>
      <c r="K116" s="11">
        <f>C116-$G116</f>
        <v>3.25</v>
      </c>
      <c r="L116">
        <f t="shared" si="87"/>
        <v>4.25</v>
      </c>
      <c r="M116">
        <f t="shared" si="87"/>
        <v>-4.75</v>
      </c>
      <c r="N116" s="12">
        <f t="shared" si="87"/>
        <v>-2.75</v>
      </c>
      <c r="O116" s="11">
        <f t="shared" ref="O116:O118" si="92">K116*K116</f>
        <v>10.5625</v>
      </c>
      <c r="P116">
        <f t="shared" si="88"/>
        <v>18.0625</v>
      </c>
      <c r="Q116">
        <f t="shared" si="89"/>
        <v>22.5625</v>
      </c>
      <c r="R116" s="12">
        <f t="shared" si="90"/>
        <v>7.5625</v>
      </c>
    </row>
    <row r="117" spans="1:18" x14ac:dyDescent="0.45">
      <c r="B117" s="20" t="s">
        <v>16</v>
      </c>
      <c r="C117" s="11">
        <v>44</v>
      </c>
      <c r="D117">
        <v>51</v>
      </c>
      <c r="E117">
        <v>43</v>
      </c>
      <c r="F117" s="12">
        <v>61</v>
      </c>
      <c r="G117" s="20">
        <f>AVERAGE(C117:F117)</f>
        <v>49.75</v>
      </c>
      <c r="H117" s="20"/>
      <c r="I117" s="20">
        <f>G117-H118</f>
        <v>17.875</v>
      </c>
      <c r="J117" s="20">
        <f t="shared" si="91"/>
        <v>319.515625</v>
      </c>
      <c r="K117" s="11">
        <f t="shared" ref="K117:K118" si="93">C117-$G117</f>
        <v>-5.75</v>
      </c>
      <c r="L117">
        <f t="shared" si="87"/>
        <v>1.25</v>
      </c>
      <c r="M117">
        <f t="shared" si="87"/>
        <v>-6.75</v>
      </c>
      <c r="N117" s="12">
        <f t="shared" si="87"/>
        <v>11.25</v>
      </c>
      <c r="O117" s="11">
        <f t="shared" si="92"/>
        <v>33.0625</v>
      </c>
      <c r="P117">
        <f t="shared" si="88"/>
        <v>1.5625</v>
      </c>
      <c r="Q117">
        <f t="shared" si="89"/>
        <v>45.5625</v>
      </c>
      <c r="R117" s="12">
        <f t="shared" si="90"/>
        <v>126.5625</v>
      </c>
    </row>
    <row r="118" spans="1:18" x14ac:dyDescent="0.45">
      <c r="B118" s="21" t="s">
        <v>17</v>
      </c>
      <c r="C118" s="13">
        <v>26</v>
      </c>
      <c r="D118" s="14">
        <v>16</v>
      </c>
      <c r="E118" s="14">
        <v>22</v>
      </c>
      <c r="F118" s="15">
        <v>55</v>
      </c>
      <c r="G118" s="21">
        <f>AVERAGE(C118:F118)</f>
        <v>29.75</v>
      </c>
      <c r="H118" s="21">
        <f>AVERAGE(C115:F118)</f>
        <v>31.875</v>
      </c>
      <c r="I118" s="21">
        <f>G118-H118</f>
        <v>-2.125</v>
      </c>
      <c r="J118" s="21">
        <f t="shared" si="91"/>
        <v>4.515625</v>
      </c>
      <c r="K118" s="13">
        <f t="shared" si="93"/>
        <v>-3.75</v>
      </c>
      <c r="L118" s="14">
        <f t="shared" si="87"/>
        <v>-13.75</v>
      </c>
      <c r="M118" s="14">
        <f t="shared" si="87"/>
        <v>-7.75</v>
      </c>
      <c r="N118" s="15">
        <f t="shared" si="87"/>
        <v>25.25</v>
      </c>
      <c r="O118" s="13">
        <f t="shared" si="92"/>
        <v>14.0625</v>
      </c>
      <c r="P118" s="14">
        <f t="shared" si="88"/>
        <v>189.0625</v>
      </c>
      <c r="Q118" s="14">
        <f t="shared" si="89"/>
        <v>60.0625</v>
      </c>
      <c r="R118" s="15">
        <f t="shared" si="90"/>
        <v>637.5625</v>
      </c>
    </row>
    <row r="120" spans="1:18" x14ac:dyDescent="0.45">
      <c r="I120" s="16" t="s">
        <v>12</v>
      </c>
      <c r="J120" s="18">
        <f>4*SUM(J115:J118)</f>
        <v>2156.75</v>
      </c>
      <c r="Q120" s="16" t="s">
        <v>13</v>
      </c>
      <c r="R120" s="18">
        <f>SUM(O115:R118)</f>
        <v>1511</v>
      </c>
    </row>
    <row r="122" spans="1:18" x14ac:dyDescent="0.45">
      <c r="Q122" s="16" t="s">
        <v>22</v>
      </c>
      <c r="R122" s="18">
        <f>(J120/(4-1))/(R120/(16-1))</f>
        <v>7.1368299139642613</v>
      </c>
    </row>
    <row r="123" spans="1:18" ht="17.5" thickBot="1" x14ac:dyDescent="0.5">
      <c r="A123" s="22" t="s">
        <v>23</v>
      </c>
      <c r="B123" s="22" t="s">
        <v>4</v>
      </c>
    </row>
    <row r="124" spans="1:18" ht="17.5" thickTop="1" x14ac:dyDescent="0.45">
      <c r="B124" s="21"/>
      <c r="C124" s="16" t="s">
        <v>18</v>
      </c>
      <c r="D124" s="17" t="s">
        <v>19</v>
      </c>
      <c r="E124" s="17" t="s">
        <v>20</v>
      </c>
      <c r="F124" s="18" t="s">
        <v>21</v>
      </c>
      <c r="G124" s="19" t="s">
        <v>7</v>
      </c>
      <c r="H124" s="19" t="s">
        <v>8</v>
      </c>
      <c r="I124" s="19" t="s">
        <v>9</v>
      </c>
      <c r="J124" s="19" t="s">
        <v>10</v>
      </c>
      <c r="K124" s="16" t="s">
        <v>11</v>
      </c>
      <c r="L124" s="17"/>
      <c r="M124" s="17"/>
      <c r="N124" s="18"/>
      <c r="O124" s="16" t="s">
        <v>10</v>
      </c>
      <c r="P124" s="17"/>
      <c r="Q124" s="17"/>
      <c r="R124" s="18"/>
    </row>
    <row r="125" spans="1:18" x14ac:dyDescent="0.45">
      <c r="B125" s="20" t="s">
        <v>14</v>
      </c>
      <c r="C125" s="11"/>
      <c r="D125">
        <v>-2.375</v>
      </c>
      <c r="E125">
        <v>-11</v>
      </c>
      <c r="F125" s="12">
        <v>-17.25</v>
      </c>
      <c r="G125" s="20">
        <f>AVERAGE(C125:F125)</f>
        <v>-10.208333333333334</v>
      </c>
      <c r="H125" s="20"/>
      <c r="I125" s="20">
        <f>G125-H128</f>
        <v>-9.1979166666666679</v>
      </c>
      <c r="J125" s="20">
        <f>I125*I125</f>
        <v>84.601671006944471</v>
      </c>
      <c r="K125" s="11"/>
      <c r="L125">
        <f t="shared" ref="L125:L128" si="94">D125-$G125</f>
        <v>7.8333333333333339</v>
      </c>
      <c r="M125">
        <f t="shared" ref="M125:M128" si="95">E125-$G125</f>
        <v>-0.79166666666666607</v>
      </c>
      <c r="N125" s="12">
        <f t="shared" ref="N125:N126" si="96">F125-$G125</f>
        <v>-7.0416666666666661</v>
      </c>
      <c r="O125" s="11"/>
      <c r="P125">
        <f t="shared" ref="P125:P128" si="97">L125*L125</f>
        <v>61.361111111111121</v>
      </c>
      <c r="Q125">
        <f t="shared" ref="Q125:Q128" si="98">M125*M125</f>
        <v>0.62673611111111016</v>
      </c>
      <c r="R125" s="12">
        <f t="shared" ref="R125:R126" si="99">N125*N125</f>
        <v>49.585069444444436</v>
      </c>
    </row>
    <row r="126" spans="1:18" x14ac:dyDescent="0.45">
      <c r="B126" s="20" t="s">
        <v>15</v>
      </c>
      <c r="C126" s="11"/>
      <c r="D126">
        <v>0</v>
      </c>
      <c r="E126">
        <v>0.25</v>
      </c>
      <c r="F126" s="12">
        <v>-6.625</v>
      </c>
      <c r="G126" s="20">
        <f t="shared" ref="G126:G128" si="100">AVERAGE(C126:F126)</f>
        <v>-2.125</v>
      </c>
      <c r="H126" s="20"/>
      <c r="I126" s="20">
        <f>G126-H128</f>
        <v>-1.1145833333333333</v>
      </c>
      <c r="J126" s="20">
        <f t="shared" ref="J126:J128" si="101">I126*I126</f>
        <v>1.2422960069444442</v>
      </c>
      <c r="K126" s="11"/>
      <c r="L126">
        <f t="shared" si="94"/>
        <v>2.125</v>
      </c>
      <c r="M126">
        <f t="shared" si="95"/>
        <v>2.375</v>
      </c>
      <c r="N126" s="12">
        <f t="shared" si="96"/>
        <v>-4.5</v>
      </c>
      <c r="O126" s="11"/>
      <c r="P126">
        <f t="shared" si="97"/>
        <v>4.515625</v>
      </c>
      <c r="Q126">
        <f t="shared" si="98"/>
        <v>5.640625</v>
      </c>
      <c r="R126" s="12">
        <f t="shared" si="99"/>
        <v>20.25</v>
      </c>
    </row>
    <row r="127" spans="1:18" x14ac:dyDescent="0.45">
      <c r="B127" s="20" t="s">
        <v>16</v>
      </c>
      <c r="C127" s="11">
        <v>12.625</v>
      </c>
      <c r="D127">
        <v>19.5</v>
      </c>
      <c r="E127">
        <v>17</v>
      </c>
      <c r="F127" s="12"/>
      <c r="G127" s="20">
        <f t="shared" si="100"/>
        <v>16.375</v>
      </c>
      <c r="H127" s="20"/>
      <c r="I127" s="20">
        <f>G127-H128</f>
        <v>17.385416666666668</v>
      </c>
      <c r="J127" s="20">
        <f t="shared" si="101"/>
        <v>302.25271267361114</v>
      </c>
      <c r="K127" s="11">
        <f t="shared" ref="K127:K128" si="102">C127-$G127</f>
        <v>-3.75</v>
      </c>
      <c r="L127">
        <f t="shared" si="94"/>
        <v>3.125</v>
      </c>
      <c r="M127">
        <f t="shared" si="95"/>
        <v>0.625</v>
      </c>
      <c r="N127" s="12"/>
      <c r="O127" s="11">
        <f t="shared" ref="O127:O128" si="103">K127*K127</f>
        <v>14.0625</v>
      </c>
      <c r="P127">
        <f t="shared" si="97"/>
        <v>9.765625</v>
      </c>
      <c r="Q127">
        <f t="shared" si="98"/>
        <v>0.390625</v>
      </c>
      <c r="R127" s="12"/>
    </row>
    <row r="128" spans="1:18" x14ac:dyDescent="0.45">
      <c r="B128" s="21" t="s">
        <v>17</v>
      </c>
      <c r="C128" s="13">
        <v>-8.375</v>
      </c>
      <c r="D128" s="14">
        <v>-12.125</v>
      </c>
      <c r="E128" s="14">
        <v>-3.75</v>
      </c>
      <c r="F128" s="15"/>
      <c r="G128" s="21">
        <f t="shared" si="100"/>
        <v>-8.0833333333333339</v>
      </c>
      <c r="H128" s="21">
        <f>AVERAGE(C125:F128)</f>
        <v>-1.0104166666666667</v>
      </c>
      <c r="I128" s="21">
        <f>G128-H128</f>
        <v>-7.072916666666667</v>
      </c>
      <c r="J128" s="21">
        <f t="shared" si="101"/>
        <v>50.026150173611114</v>
      </c>
      <c r="K128" s="13">
        <f t="shared" si="102"/>
        <v>-0.29166666666666607</v>
      </c>
      <c r="L128" s="14">
        <f t="shared" si="94"/>
        <v>-4.0416666666666661</v>
      </c>
      <c r="M128" s="14">
        <f t="shared" si="95"/>
        <v>4.3333333333333339</v>
      </c>
      <c r="N128" s="15"/>
      <c r="O128" s="13">
        <f t="shared" si="103"/>
        <v>8.5069444444444101E-2</v>
      </c>
      <c r="P128" s="14">
        <f t="shared" si="97"/>
        <v>16.335069444444439</v>
      </c>
      <c r="Q128" s="14">
        <f t="shared" si="98"/>
        <v>18.777777777777782</v>
      </c>
      <c r="R128" s="15"/>
    </row>
    <row r="130" spans="9:18" x14ac:dyDescent="0.45">
      <c r="I130" s="16" t="s">
        <v>12</v>
      </c>
      <c r="J130" s="18">
        <f>4*SUM(J125:J128)</f>
        <v>1752.4913194444448</v>
      </c>
      <c r="Q130" s="16" t="s">
        <v>13</v>
      </c>
      <c r="R130" s="18">
        <f>SUM(O125:R128)</f>
        <v>201.39583333333331</v>
      </c>
    </row>
    <row r="132" spans="9:18" x14ac:dyDescent="0.45">
      <c r="Q132" s="16" t="s">
        <v>22</v>
      </c>
      <c r="R132" s="18">
        <f>(J130/(4-1))/(R130/(12-1))</f>
        <v>31.906327942714626</v>
      </c>
    </row>
  </sheetData>
  <mergeCells count="1">
    <mergeCell ref="A1:R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53E5AF357246C4FB5A979F51385F286" ma:contentTypeVersion="0" ma:contentTypeDescription="새 문서를 만듭니다." ma:contentTypeScope="" ma:versionID="4141d27588eb1adae6c324a9b6fd904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3b6f604764a21f118638c068068c8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42D759-61F2-4437-9B51-ECE696277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4A6559-1F24-475B-83BC-842B488C9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06DDCA-22B8-4427-B0B0-EBF1A05E476F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시도표</vt:lpstr>
      <vt:lpstr>seasonal factor</vt:lpstr>
      <vt:lpstr>D8 F검정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Soongeol Kwon</dc:creator>
  <cp:lastModifiedBy>Sejeong Kang</cp:lastModifiedBy>
  <dcterms:created xsi:type="dcterms:W3CDTF">2022-09-05T07:16:05Z</dcterms:created>
  <dcterms:modified xsi:type="dcterms:W3CDTF">2022-10-16T16:49:46Z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0x010100A53E5AF357246C4FB5A979F51385F286</vt:lpwstr>
  </property>
  <property fmtid="{D5CDD505-2E9C-101B-9397-08002B2CF9AE}" pid="3" name="WorkbookGuid">
    <vt:lpwstr>17540f5a-461e-4950-bd28-783e048b5845</vt:lpwstr>
  </property>
</Properties>
</file>