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C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<sst xmlns="http://schemas.openxmlformats.org/spreadsheetml/2006/main" count="589" uniqueCount="516">
  <si>
    <t>Ministry of Health &amp; Family Welfare</t>
  </si>
  <si>
    <t>(Monitoring &amp; Evaluation Division)</t>
  </si>
  <si>
    <t>3</t>
  </si>
  <si>
    <t>Monthly Format for Sub Center and Equivalent Institutions</t>
  </si>
  <si>
    <t>v1.1</t>
  </si>
  <si>
    <t>State:</t>
  </si>
  <si>
    <t>${data.loc.state}</t>
  </si>
  <si>
    <t>Due for Submission on 5th of following Month</t>
  </si>
  <si>
    <t>District:</t>
  </si>
  <si>
    <t>${data.loc.district}</t>
  </si>
  <si>
    <t>Month</t>
  </si>
  <si>
    <t>Block:</t>
  </si>
  <si>
    <t>${data.loc.taluka}</t>
  </si>
  <si>
    <t>Year</t>
  </si>
  <si>
    <t>City/ Town/ Village:</t>
  </si>
  <si>
    <t>${data.loc.phc}</t>
  </si>
  <si>
    <t>Facility name</t>
  </si>
  <si>
    <t>${data.loc.sub_center}</t>
  </si>
  <si>
    <t>Facility type</t>
  </si>
  <si>
    <t>Public                                 Private</t>
  </si>
  <si>
    <t>Location</t>
  </si>
  <si>
    <t>Rural                                   Urban</t>
  </si>
  <si>
    <t>Numbers reported during the month</t>
  </si>
  <si>
    <t>Ref No.</t>
  </si>
  <si>
    <t>Validation Error</t>
  </si>
  <si>
    <t>Part A.</t>
  </si>
  <si>
    <t>REPRODUCTIVE AND CHILD HEALTH</t>
  </si>
  <si>
    <t>M1</t>
  </si>
  <si>
    <t>Ante Natal Care Services (ANC)</t>
  </si>
  <si>
    <t>Total number of pregnant women Registered for ANC</t>
  </si>
  <si>
    <t>${data.ind.ANC}</t>
  </si>
  <si>
    <t>7|txt_Numbers_1</t>
  </si>
  <si>
    <t>Of which Number registered within first trimester</t>
  </si>
  <si>
    <t>${data.ind.ANC_LT_12}</t>
  </si>
  <si>
    <t>1.1.1</t>
  </si>
  <si>
    <t>7|txt_Numbers_1_1</t>
  </si>
  <si>
    <t>Number of New women registered under Janani Suraksha Yogna</t>
  </si>
  <si>
    <t>${data.ind.NRHM_JSY_REG}</t>
  </si>
  <si>
    <t>7|txt_Numbers_2</t>
  </si>
  <si>
    <t>Number of pregnant women received 3 ANC check ups</t>
  </si>
  <si>
    <t>${data.ind.NRHM_ANC3}</t>
  </si>
  <si>
    <t>7|txt_Numbers_3</t>
  </si>
  <si>
    <t>Number of pregnant women given</t>
  </si>
  <si>
    <t>TT1</t>
  </si>
  <si>
    <t>${data.ind.TT1}</t>
  </si>
  <si>
    <t>1.4.1</t>
  </si>
  <si>
    <t>7|txt_Numbers_4_1</t>
  </si>
  <si>
    <t>TT2 or Booster</t>
  </si>
  <si>
    <t>${data.ind.SUB_TT}</t>
  </si>
  <si>
    <t>1.4.2</t>
  </si>
  <si>
    <t>7|txt_Numbers_4_2</t>
  </si>
  <si>
    <t>Total number of pregnant women given 100 IFA tablets</t>
  </si>
  <si>
    <t>${data.ind.NRHM_IFA_100}</t>
  </si>
  <si>
    <t>7|txt_Numbers_5</t>
  </si>
  <si>
    <t>Pregnant women with Hypertension (BP&gt;140/90)</t>
  </si>
  <si>
    <t>New cases detected at institution</t>
  </si>
  <si>
    <t>${data.ind.NRHM_HYPERTENSION}</t>
  </si>
  <si>
    <t>1.6.1</t>
  </si>
  <si>
    <t>7|txt_Numbers_6_1</t>
  </si>
  <si>
    <t>Pregnant women with Anaemia</t>
  </si>
  <si>
    <t>Number having Hb level&lt;11 (tested cases)</t>
  </si>
  <si>
    <t>${data.ind.NRHM_HB_LEVEL}</t>
  </si>
  <si>
    <t>1.7.1</t>
  </si>
  <si>
    <t>7|txt_Numbers_7_1</t>
  </si>
  <si>
    <t>7A</t>
  </si>
  <si>
    <t>Number of pregnancy test kits used</t>
  </si>
  <si>
    <t>M2</t>
  </si>
  <si>
    <t>Deliveries</t>
  </si>
  <si>
    <t>Deliveries conducted at Home</t>
  </si>
  <si>
    <t>Number of Home Deliveries attended by</t>
  </si>
  <si>
    <t>2.1.1</t>
  </si>
  <si>
    <t>(a)</t>
  </si>
  <si>
    <t>SBA Trained (Doctor/Nurse/ANM)</t>
  </si>
  <si>
    <t>${data.ind.NRHM_SBA}</t>
  </si>
  <si>
    <t>2.1.1(a)</t>
  </si>
  <si>
    <t>7|txt_Numbers_8_1_a</t>
  </si>
  <si>
    <t>(b)</t>
  </si>
  <si>
    <t>Non SBA (Trained TBA/Relatives/etc.)</t>
  </si>
  <si>
    <t>${data.ind.NRHM_NON_SBA}</t>
  </si>
  <si>
    <t>2.1.1(b)</t>
  </si>
  <si>
    <t>7|txt_Numbers_8_1_b</t>
  </si>
  <si>
    <t>Total {(a) to (b)}</t>
  </si>
  <si>
    <t>${data.ind.D_HOM}</t>
  </si>
  <si>
    <t>7|txt_Numbers_8_1_c</t>
  </si>
  <si>
    <t>Number of newborns visited within 24 hours of Home Delivery</t>
  </si>
  <si>
    <t>${data.ind.NRHM_PNC24}</t>
  </si>
  <si>
    <t>2.1.2</t>
  </si>
  <si>
    <t>7|txt_Numbers_8_2</t>
  </si>
  <si>
    <t>Number of mothers paid Janani Suraksha Yogna incentive for Home deliveries</t>
  </si>
  <si>
    <t>2.1.3</t>
  </si>
  <si>
    <t>7|txt_Numbers_8_3</t>
  </si>
  <si>
    <t>Deliveries conducted at facility</t>
  </si>
  <si>
    <t>${data.ind.NRHM_SC_DEL}</t>
  </si>
  <si>
    <t>7|txt_Numbers_9</t>
  </si>
  <si>
    <t>Of which Number discharged under 48 hours of delivery</t>
  </si>
  <si>
    <t>${data.ind.NRHM_48HRS}</t>
  </si>
  <si>
    <t>2.2.1</t>
  </si>
  <si>
    <t>7|txt_Numbers_9_1</t>
  </si>
  <si>
    <t>Number of cases where Janani Suraksha Yogna incentive paid to</t>
  </si>
  <si>
    <t>2.2.2</t>
  </si>
  <si>
    <t>Mothers</t>
  </si>
  <si>
    <t>2.2.2(a)</t>
  </si>
  <si>
    <t>7|txt_Numbers_9_2_a</t>
  </si>
  <si>
    <t>ASHAs</t>
  </si>
  <si>
    <t>NA</t>
  </si>
  <si>
    <t>2.2.2(b)</t>
  </si>
  <si>
    <t>7|txt_Numbers_9_2_b</t>
  </si>
  <si>
    <t>(c)</t>
  </si>
  <si>
    <t>ANM or AWW (only for HPS States)</t>
  </si>
  <si>
    <t>2.2.2(c)</t>
  </si>
  <si>
    <t>7|txt_Numbers_9_2_c</t>
  </si>
  <si>
    <t>M3</t>
  </si>
  <si>
    <t>Pregnancy outcome &amp; details of new-born</t>
  </si>
  <si>
    <t>M4</t>
  </si>
  <si>
    <t>Pregnancy Outcome (in numbers)</t>
  </si>
  <si>
    <t>Live Birth</t>
  </si>
  <si>
    <t>4.1.1</t>
  </si>
  <si>
    <t>Male</t>
  </si>
  <si>
    <t>${data.ind.M_LIVE_BIRTH}</t>
  </si>
  <si>
    <t>4.1.1(a)</t>
  </si>
  <si>
    <t>7|txt_Numbers_10_1_a</t>
  </si>
  <si>
    <t>Female</t>
  </si>
  <si>
    <t>${data.ind.F_LIVE_BIRTH}</t>
  </si>
  <si>
    <t>4.1.1(b)</t>
  </si>
  <si>
    <t>7|txt_Numbers_10_1_b</t>
  </si>
  <si>
    <t>Total ({a} + {b})</t>
  </si>
  <si>
    <t>${data.ind.NRHM_LIVE_BIRTH}</t>
  </si>
  <si>
    <t>7|txt_Numbers_10_1_c</t>
  </si>
  <si>
    <t>Still Birth</t>
  </si>
  <si>
    <t>${data.ind.NRHM_STILL_BIRTH}</t>
  </si>
  <si>
    <t>4.1.2</t>
  </si>
  <si>
    <t>7|txt_Numbers_10_2</t>
  </si>
  <si>
    <t>Abortion (spontaneous/induced)</t>
  </si>
  <si>
    <t>${data.ind.SPONTANEOUS_ABORTION}</t>
  </si>
  <si>
    <t>4.1.3</t>
  </si>
  <si>
    <t>7|txt_Numbers_10_3</t>
  </si>
  <si>
    <t>Details of Newborn children weighed</t>
  </si>
  <si>
    <t>Number of Newborns weighed at birth</t>
  </si>
  <si>
    <t>${data.ind.WEIGHED_AT_BIRTH}</t>
  </si>
  <si>
    <t>4.2.1</t>
  </si>
  <si>
    <t>7|txt_Numbers_11_1</t>
  </si>
  <si>
    <t>Number of Newborns having weight less than 2.5 kg</t>
  </si>
  <si>
    <t>${data.ind.LBW}</t>
  </si>
  <si>
    <t>4.2.2</t>
  </si>
  <si>
    <t>7|txt_Numbers_11_2</t>
  </si>
  <si>
    <t>Number of Newborns breast fed within 1 hour</t>
  </si>
  <si>
    <t>${data.ind.BF_POST_BIRTH}</t>
  </si>
  <si>
    <t>7|txt_Numbers_12</t>
  </si>
  <si>
    <t>Post - Natal Care</t>
  </si>
  <si>
    <t>M6</t>
  </si>
  <si>
    <t>Women receiving post partum check-up within 48 hours after delivery</t>
  </si>
  <si>
    <t>${data.ind.NRHM_PNC_V_2D}</t>
  </si>
  <si>
    <t>7|txt_Total_13</t>
  </si>
  <si>
    <t>Women getting a post partum check up between 48 hours and 14 days</t>
  </si>
  <si>
    <t>${data.ind.NRHM_PNC_V_14D}</t>
  </si>
  <si>
    <t>7|txt_Total_14</t>
  </si>
  <si>
    <t>M5</t>
  </si>
  <si>
    <t>Family Planning</t>
  </si>
  <si>
    <t>M9</t>
  </si>
  <si>
    <t>Number of new IUD Insertions</t>
  </si>
  <si>
    <t>At facility</t>
  </si>
  <si>
    <t>${data.ind.IUD}</t>
  </si>
  <si>
    <t>9.5.1</t>
  </si>
  <si>
    <t>7|txt_Total_15_1</t>
  </si>
  <si>
    <t>15.1A</t>
  </si>
  <si>
    <t>Out of 15.1, Post Partum (within 48 hours of delivery) IUCD insertions</t>
  </si>
  <si>
    <t>9.5.1A</t>
  </si>
  <si>
    <t>IUD removals</t>
  </si>
  <si>
    <t>${data.ind.NRHM_IUDREM}</t>
  </si>
  <si>
    <t>7|txt_Total_16</t>
  </si>
  <si>
    <t>Number of Oral Pills cycles distributed</t>
  </si>
  <si>
    <t>${data.ind.NRHM_OCP_STRIPS}</t>
  </si>
  <si>
    <t>7|txt_Total_17</t>
  </si>
  <si>
    <t>Number of Condom pieces distributed</t>
  </si>
  <si>
    <t>${data.ind.CONDOM_QTY}</t>
  </si>
  <si>
    <t>7|txt_Total_18</t>
  </si>
  <si>
    <t>Number of Centchroman (weekly) pills given</t>
  </si>
  <si>
    <t>${data.ind.NRHM_CENTCHROMAN_PILLS}</t>
  </si>
  <si>
    <t>7|txt_Total_19</t>
  </si>
  <si>
    <t>Number of Emergency Contraceptive Pills distributed</t>
  </si>
  <si>
    <t>${data.ind.NRHM_ECP}</t>
  </si>
  <si>
    <t>7|txt_Total_20</t>
  </si>
  <si>
    <t>Quality in sterilization services</t>
  </si>
  <si>
    <t>Number of complications following sterilization</t>
  </si>
  <si>
    <t>9.11.1</t>
  </si>
  <si>
    <t>${data.ind.NRHM_M_S_COMP}</t>
  </si>
  <si>
    <t>9.11.1 (a)</t>
  </si>
  <si>
    <t>7|txt_Total_21_1_a</t>
  </si>
  <si>
    <t>${data.ind.NRHM_F_S_COMP}</t>
  </si>
  <si>
    <t>9.11.1 (b)</t>
  </si>
  <si>
    <t>7|txt_Total_21_1_b</t>
  </si>
  <si>
    <t>${data.ind.NRHM_S_COMP}</t>
  </si>
  <si>
    <t>7|txt_Total_21_1_c</t>
  </si>
  <si>
    <t>Number of failures following sterilization</t>
  </si>
  <si>
    <t>9.11.2</t>
  </si>
  <si>
    <t>${data.ind.NRHM_M_S_FAILURE}</t>
  </si>
  <si>
    <t>9.11.2(a)</t>
  </si>
  <si>
    <t>7|txt_Total_23_1</t>
  </si>
  <si>
    <t>${data.ind.NRHM_F_S_FAILURE}</t>
  </si>
  <si>
    <t>9.11.2(b)</t>
  </si>
  <si>
    <t>7|txt_Total_23_2</t>
  </si>
  <si>
    <t>${data.ind.NRHM_S_FAILURE}</t>
  </si>
  <si>
    <t>7|txt_Total_23_3</t>
  </si>
  <si>
    <t>Number of deaths following sterilization</t>
  </si>
  <si>
    <t>9.11.3</t>
  </si>
  <si>
    <t>${data.ind.NRHM_M_S_DEATH}</t>
  </si>
  <si>
    <t>9.11.3 (a)</t>
  </si>
  <si>
    <t>7|txt_Total_24_1</t>
  </si>
  <si>
    <t>${data.ind.NRHM_F_S_DEATH}</t>
  </si>
  <si>
    <t>9.11.3 (b)</t>
  </si>
  <si>
    <t>7|txt_Total_24_2</t>
  </si>
  <si>
    <t>${data.ind.NRHM_S_DEATH}</t>
  </si>
  <si>
    <t>7|txt_Total_24_3</t>
  </si>
  <si>
    <t>CHILD IMMUNISATION</t>
  </si>
  <si>
    <t>M10</t>
  </si>
  <si>
    <t>Number of Infants 0 to 11 months old who received the following</t>
  </si>
  <si>
    <t>BCG</t>
  </si>
  <si>
    <t>${data.ind.NRHM_BCG_1YR}</t>
  </si>
  <si>
    <t>10.1.01</t>
  </si>
  <si>
    <t>7|txt_Total_25_1</t>
  </si>
  <si>
    <t>DPT1</t>
  </si>
  <si>
    <t>10.1.02</t>
  </si>
  <si>
    <t>7|txt_Total_25_2</t>
  </si>
  <si>
    <t>DPT2</t>
  </si>
  <si>
    <t>10.1.03</t>
  </si>
  <si>
    <t>7|txt_Total_25_3</t>
  </si>
  <si>
    <t>DPT3</t>
  </si>
  <si>
    <t>10.1.04</t>
  </si>
  <si>
    <t>7|txt_Total_25_4</t>
  </si>
  <si>
    <t>22.4A</t>
  </si>
  <si>
    <t>Pentavalent 1</t>
  </si>
  <si>
    <t>${data.ind.NRHM_PENT_1_1YR}</t>
  </si>
  <si>
    <t>10.1.04A</t>
  </si>
  <si>
    <t>22.4B</t>
  </si>
  <si>
    <t>Pentavalent 2</t>
  </si>
  <si>
    <t>${data.ind.NRHM_PENT_2_1YR}</t>
  </si>
  <si>
    <t>10.1.04B</t>
  </si>
  <si>
    <t>22.4C</t>
  </si>
  <si>
    <t>Pentavalent 3</t>
  </si>
  <si>
    <t>${data.ind.NRHM_PENT_3_1YR}</t>
  </si>
  <si>
    <t>10.1.04C</t>
  </si>
  <si>
    <t>OPV 0 (Birth Dose)</t>
  </si>
  <si>
    <t>${data.ind.NRHM_OPV_0_1YR}</t>
  </si>
  <si>
    <t>10.1.05</t>
  </si>
  <si>
    <t>7|txt_Total_25_5</t>
  </si>
  <si>
    <t>OPV1</t>
  </si>
  <si>
    <t>${data.ind.NRHM_OPV_1_1YR}</t>
  </si>
  <si>
    <t>10.1.06</t>
  </si>
  <si>
    <t>7|txt_Total_25_6</t>
  </si>
  <si>
    <t>OPV2</t>
  </si>
  <si>
    <t>${data.ind.NRHM_OPV_2_1YR}</t>
  </si>
  <si>
    <t>10.1.07</t>
  </si>
  <si>
    <t>7|txt_Total_25_7</t>
  </si>
  <si>
    <t>OPV3</t>
  </si>
  <si>
    <t>${data.ind.NRHM_OPV_3_1YR}</t>
  </si>
  <si>
    <t>10.1.08</t>
  </si>
  <si>
    <t>7|txt_Total_25_8</t>
  </si>
  <si>
    <t>22.9A</t>
  </si>
  <si>
    <t>Hepatitis-B0</t>
  </si>
  <si>
    <t>${data.ind.NRHM_HEPB_0_1YR}</t>
  </si>
  <si>
    <t>10.1.09A</t>
  </si>
  <si>
    <t>7|txt_Total_22_9A</t>
  </si>
  <si>
    <t>Hepatitis-B1</t>
  </si>
  <si>
    <t>10.1.09</t>
  </si>
  <si>
    <t>7|txt_Total_25_9</t>
  </si>
  <si>
    <t>Hepatitis-B2</t>
  </si>
  <si>
    <t>10.1.10</t>
  </si>
  <si>
    <t>7|txt_Total_25_10</t>
  </si>
  <si>
    <t>Hepatitis-B3</t>
  </si>
  <si>
    <t>10.1.11</t>
  </si>
  <si>
    <t>7|txt_Total_25_11</t>
  </si>
  <si>
    <t>Measles</t>
  </si>
  <si>
    <t>${data.ind.NRHM_MEASLES_1YR}</t>
  </si>
  <si>
    <t>10.1.12</t>
  </si>
  <si>
    <t>7|txt_Total_25_12</t>
  </si>
  <si>
    <t>22.12B</t>
  </si>
  <si>
    <t>Measles 2nd dose (No. of children more than 16 months of age)</t>
  </si>
  <si>
    <t>${data.ind.NRHM_MEASLES_BOOSTER_1YR}</t>
  </si>
  <si>
    <t>10.1.12B</t>
  </si>
  <si>
    <t>7|txt_Total_22_12B</t>
  </si>
  <si>
    <t>Total number of children aged between 9 and 11 months who have been fully immunised (BCG+DPT123/pentavalent123 +OPV123+Measles) during the month</t>
  </si>
  <si>
    <t>10.1.13</t>
  </si>
  <si>
    <t>${data.ind.NRHM_M_ALL_VAC}</t>
  </si>
  <si>
    <t>10.1.13 (a)</t>
  </si>
  <si>
    <t>7|txt_Total_25_13_a</t>
  </si>
  <si>
    <t>${data.ind.NRHM_F_ALL_VAC}</t>
  </si>
  <si>
    <t>10.1.13 (b)</t>
  </si>
  <si>
    <t>7|txt_Total_25_13_b</t>
  </si>
  <si>
    <t>${data.ind.NRHM_ALL_VAC}</t>
  </si>
  <si>
    <t>7|txt_Total_25_13_c</t>
  </si>
  <si>
    <t>22A</t>
  </si>
  <si>
    <t>No. of Children aged 9 to 12 months who received JE 1st dose</t>
  </si>
  <si>
    <t>10.1A</t>
  </si>
  <si>
    <t>Number of children more than 16 months who received the following</t>
  </si>
  <si>
    <t>DPT Booster</t>
  </si>
  <si>
    <t>${data.ind.NRHM_DPT}</t>
  </si>
  <si>
    <t>10.2.1</t>
  </si>
  <si>
    <t>7|txt_Total_26_1</t>
  </si>
  <si>
    <t>OPV Booster</t>
  </si>
  <si>
    <t>${data.ind.NRHM_OPV}</t>
  </si>
  <si>
    <t>10.2.2</t>
  </si>
  <si>
    <t>7|txt_Total_26_2</t>
  </si>
  <si>
    <t>Measles, Mumps, Rubella (MMR) Vaccine</t>
  </si>
  <si>
    <t>${data.ind.NRHM_MMR}</t>
  </si>
  <si>
    <t>10.2.3</t>
  </si>
  <si>
    <t>7|txt_Total_26_3</t>
  </si>
  <si>
    <t>Immunisation Status</t>
  </si>
  <si>
    <t>Total number of children aged between 12 and 23 months who have been fully immunised (BCG+DPT123/pentavalent123 +OPV123+Measles) during the month</t>
  </si>
  <si>
    <t>10.3.1</t>
  </si>
  <si>
    <t>${data.ind.NRHM_M_ALL_VACC_2Y}</t>
  </si>
  <si>
    <t>10.3.1(a)</t>
  </si>
  <si>
    <t>7|txt_Total_27_1_a</t>
  </si>
  <si>
    <t>${data.ind.NRHM_F_ALL_VACC_2Y}</t>
  </si>
  <si>
    <t>10.3.1(b)</t>
  </si>
  <si>
    <t>7|txt_Total_27_1_b</t>
  </si>
  <si>
    <t>${data.ind.NRHM_ALL_VACC_2Y}</t>
  </si>
  <si>
    <t>7|txt_Total_27_1_c</t>
  </si>
  <si>
    <t>Children more than 5 years given DPT5 / DT5</t>
  </si>
  <si>
    <t>${data.ind.NRHM_DPTBOOSTER_2_5YR}</t>
  </si>
  <si>
    <t>10.3.2</t>
  </si>
  <si>
    <t>7|txt_Total_27_1</t>
  </si>
  <si>
    <t>Children more than 10 years given TT10</t>
  </si>
  <si>
    <t>10.3.3</t>
  </si>
  <si>
    <t>7|txt_Total_27_2</t>
  </si>
  <si>
    <t>Children more than 16 years given TT16</t>
  </si>
  <si>
    <t>10.3.4</t>
  </si>
  <si>
    <t>7|txt_Total_27_3</t>
  </si>
  <si>
    <t>Adverse Event Following Immunisation (AEFI)</t>
  </si>
  <si>
    <t>10.3.5</t>
  </si>
  <si>
    <t>Abscess</t>
  </si>
  <si>
    <t>10.3.5 (a)</t>
  </si>
  <si>
    <t>7|txt_Total_27_4_a</t>
  </si>
  <si>
    <t>Death</t>
  </si>
  <si>
    <t>${data.ind.NRHM_IMMUNIZATION_DEATH}</t>
  </si>
  <si>
    <t>10.3.5 (b)</t>
  </si>
  <si>
    <t>7|txt_Total_27_4_b</t>
  </si>
  <si>
    <t>Others</t>
  </si>
  <si>
    <t>10.3.5 (c)</t>
  </si>
  <si>
    <t>7|txt_Total_27_4_c</t>
  </si>
  <si>
    <t>Total {(a) to (c)}</t>
  </si>
  <si>
    <t>7|txt_Total_27_4_d</t>
  </si>
  <si>
    <t>Number of children more than 16 months of age who received Japanese Encephalitis (JE) vaccine</t>
  </si>
  <si>
    <t>10.5.1</t>
  </si>
  <si>
    <t>7|txt_Total_24_6</t>
  </si>
  <si>
    <t>Number of Immunisation sessions during the month</t>
  </si>
  <si>
    <t>Sessions planned</t>
  </si>
  <si>
    <t>10.4.1</t>
  </si>
  <si>
    <t>7|txt_Total_28_1</t>
  </si>
  <si>
    <t>Sessions held</t>
  </si>
  <si>
    <t>10.4.2</t>
  </si>
  <si>
    <t>7|txt_Total_28_2</t>
  </si>
  <si>
    <t>Number of sessions where ASHAs were present</t>
  </si>
  <si>
    <t>10.4.3</t>
  </si>
  <si>
    <t>7|txt_Total_28_3</t>
  </si>
  <si>
    <t>M7</t>
  </si>
  <si>
    <t>Number of Vitamin A doses</t>
  </si>
  <si>
    <t>M11</t>
  </si>
  <si>
    <t>Administered between 9 months and 5 years</t>
  </si>
  <si>
    <t>Dose-1</t>
  </si>
  <si>
    <t>${data.ind.VIT_A_1}</t>
  </si>
  <si>
    <t>11.1.1</t>
  </si>
  <si>
    <t>7|txt_Total_30_1</t>
  </si>
  <si>
    <t>Dose-5</t>
  </si>
  <si>
    <t>${data.ind.NRHM_VIT_A_5_3YR}</t>
  </si>
  <si>
    <t>11.1.2</t>
  </si>
  <si>
    <t>7|txt_Total_30_2</t>
  </si>
  <si>
    <t>Dose-9</t>
  </si>
  <si>
    <t>${data.ind.NRHM_VIT_A_9_3YR}</t>
  </si>
  <si>
    <t>11.1.3</t>
  </si>
  <si>
    <t>7|txt_Total_30_3</t>
  </si>
  <si>
    <t>M8</t>
  </si>
  <si>
    <t>Number of cases of Childhood Diseases reported during the month (0-5 years)</t>
  </si>
  <si>
    <t>M12</t>
  </si>
  <si>
    <t>${data.ind.NRHM_MEASLES}</t>
  </si>
  <si>
    <t>7|txt_Total_31</t>
  </si>
  <si>
    <t>Diarrhoea and dehydration</t>
  </si>
  <si>
    <t>${data.ind.NRHM_DIARRHEA_DEHYDRATION}</t>
  </si>
  <si>
    <t>7|txt_Total_32</t>
  </si>
  <si>
    <t>Malaria</t>
  </si>
  <si>
    <t>${data.ind.NRHM_MALARIA}</t>
  </si>
  <si>
    <t>7|txt_Total_33</t>
  </si>
  <si>
    <t>Part B.</t>
  </si>
  <si>
    <t>Health Facility Services</t>
  </si>
  <si>
    <t>Patient Services</t>
  </si>
  <si>
    <t>M14</t>
  </si>
  <si>
    <t>Number of Anganwadi centres reported to have conducted VHNDs during the month</t>
  </si>
  <si>
    <t>7|txt_Total_30</t>
  </si>
  <si>
    <t>Outpatient</t>
  </si>
  <si>
    <t>OPD attendance (All)</t>
  </si>
  <si>
    <t>14.12.1</t>
  </si>
  <si>
    <t>7|txt_Total_38_1</t>
  </si>
  <si>
    <t>Laboratory Testing</t>
  </si>
  <si>
    <t>Total</t>
  </si>
  <si>
    <t>M15</t>
  </si>
  <si>
    <t>Lab Tests</t>
  </si>
  <si>
    <t>Number of Hb tests conducted</t>
  </si>
  <si>
    <t>15.1.1 (a)</t>
  </si>
  <si>
    <t>7|txt_Total_39_1</t>
  </si>
  <si>
    <t>Of which numbers having Hb &lt; 7 mg</t>
  </si>
  <si>
    <t>15.1.1 (b)</t>
  </si>
  <si>
    <t>7|txt_Total_32_2</t>
  </si>
  <si>
    <t>Part D.</t>
  </si>
  <si>
    <t>Line Listing of Deaths</t>
  </si>
  <si>
    <t>Mortality Details - Each case is to be entered in a separate line. All the deaths occuring at the Sub-centre and in the outreach area (non-institutional deaths) are to be reported.</t>
  </si>
  <si>
    <t>Sl.No.</t>
  </si>
  <si>
    <t>Name and village of deceased</t>
  </si>
  <si>
    <t>Sex</t>
  </si>
  <si>
    <t>Unit</t>
  </si>
  <si>
    <t>Age</t>
  </si>
  <si>
    <t>Cause Code</t>
  </si>
  <si>
    <t>Code</t>
  </si>
  <si>
    <t>Probable Causes of Death Description</t>
  </si>
  <si>
    <t>Infant Deaths (upto 1 year of age)</t>
  </si>
  <si>
    <t>C01</t>
  </si>
  <si>
    <t>Within 24 hrs of birth</t>
  </si>
  <si>
    <t>${data.mort.NRHM_ID_24HRS}</t>
  </si>
  <si>
    <t>C02</t>
  </si>
  <si>
    <t>Sepsis</t>
  </si>
  <si>
    <t>${data.mort.NRHM_ID_SEPSIS}</t>
  </si>
  <si>
    <t>C03</t>
  </si>
  <si>
    <t>Asphyxia</t>
  </si>
  <si>
    <t>${data.mort.NRHM_ID_ASPHYXIA}</t>
  </si>
  <si>
    <t>C04</t>
  </si>
  <si>
    <t>Low Birth Weight (LBW) for Children upto 4 weeks of age only</t>
  </si>
  <si>
    <t>${data.mort.NRHM_ID_LBW}</t>
  </si>
  <si>
    <t>C05</t>
  </si>
  <si>
    <t>Pneumonia</t>
  </si>
  <si>
    <t>${data.mort.NRHM_ID_PNEUMONIA}</t>
  </si>
  <si>
    <t>C06</t>
  </si>
  <si>
    <t>Diarrhoea</t>
  </si>
  <si>
    <t>${data.mort.NRHM_ID_DIARRHEA}</t>
  </si>
  <si>
    <t>C07</t>
  </si>
  <si>
    <t>Fever related</t>
  </si>
  <si>
    <t>${data.mort.NRHM_ID_FEVER_RELATED}</t>
  </si>
  <si>
    <t>C08</t>
  </si>
  <si>
    <t>${data.mort.NRHM_ID_MEASLES}</t>
  </si>
  <si>
    <t>C09</t>
  </si>
  <si>
    <t>${data.mort.NRHM_ID_OTHERS}</t>
  </si>
  <si>
    <t>Maternal Deaths by major cause</t>
  </si>
  <si>
    <t>M01</t>
  </si>
  <si>
    <t>Abortion</t>
  </si>
  <si>
    <t>${data.mort.NRHM_MD_ABORTION}</t>
  </si>
  <si>
    <t>M02</t>
  </si>
  <si>
    <t>Obstructed/prolonged labour</t>
  </si>
  <si>
    <t>${data.mort.NRHM_MD_LABOR}</t>
  </si>
  <si>
    <t>M03</t>
  </si>
  <si>
    <t>Severe hypertension/fits</t>
  </si>
  <si>
    <t>${data.mort.NRHM_MD_FITS}</t>
  </si>
  <si>
    <t>M04</t>
  </si>
  <si>
    <t>Bleeding</t>
  </si>
  <si>
    <t>${data.mort.NRHM_MD_BLEEDING}</t>
  </si>
  <si>
    <t>M05</t>
  </si>
  <si>
    <t>High fever</t>
  </si>
  <si>
    <t>${data.mort.NRHM_MD_H_FEVER}</t>
  </si>
  <si>
    <t>M06</t>
  </si>
  <si>
    <t>Other Causes (including causes not known)</t>
  </si>
  <si>
    <t>${data.mort.NRHM_MD_OTHER}</t>
  </si>
  <si>
    <t>Adolescents &amp; Adults</t>
  </si>
  <si>
    <t>A01</t>
  </si>
  <si>
    <t>Diarrhoeal diseases</t>
  </si>
  <si>
    <t>A02</t>
  </si>
  <si>
    <t>Tuberculosis</t>
  </si>
  <si>
    <t>A03</t>
  </si>
  <si>
    <t>Respiratory diseases including infections (other than TB)</t>
  </si>
  <si>
    <t>A04</t>
  </si>
  <si>
    <t>A05</t>
  </si>
  <si>
    <t>Other Fever Related</t>
  </si>
  <si>
    <t>A06</t>
  </si>
  <si>
    <t>HIV/AIDS</t>
  </si>
  <si>
    <t>A07</t>
  </si>
  <si>
    <t>Heart disease/Hypertension related</t>
  </si>
  <si>
    <t>A08</t>
  </si>
  <si>
    <t>Neurological disease including strokes</t>
  </si>
  <si>
    <t>A09</t>
  </si>
  <si>
    <t>Trauma/Accidents/Burn cases</t>
  </si>
  <si>
    <t>A10</t>
  </si>
  <si>
    <t>Suicide</t>
  </si>
  <si>
    <t>A11</t>
  </si>
  <si>
    <t>Animal bites and stings</t>
  </si>
  <si>
    <t>Other Diseases</t>
  </si>
  <si>
    <t>A12</t>
  </si>
  <si>
    <t>Known Acute Disease</t>
  </si>
  <si>
    <t>A13</t>
  </si>
  <si>
    <t>Known Chronic Disease</t>
  </si>
  <si>
    <t>A14</t>
  </si>
  <si>
    <t>Causes not known</t>
  </si>
  <si>
    <t>Select</t>
  </si>
  <si>
    <t>C01-Within 24 hrs of birth</t>
  </si>
  <si>
    <t>C02-Sepsis</t>
  </si>
  <si>
    <t>C03-Asphyxia</t>
  </si>
  <si>
    <t>C04-Low Birth Weight (LBW) for Children upto 4 weeks of age only</t>
  </si>
  <si>
    <t>C05-Pneumonia</t>
  </si>
  <si>
    <t>C06-Diarrhoea</t>
  </si>
  <si>
    <t>C07-Fever related</t>
  </si>
  <si>
    <t>C08-Measles</t>
  </si>
  <si>
    <t>C09-Others</t>
  </si>
  <si>
    <t>M01-Abortion</t>
  </si>
  <si>
    <t>M02-Obstructed/prolonged labour</t>
  </si>
  <si>
    <t>M03-Severe hypertension/fits</t>
  </si>
  <si>
    <t>M04-Bleeding</t>
  </si>
  <si>
    <t>M05-High fever</t>
  </si>
  <si>
    <t>M06-Other Causes (including causes not known)</t>
  </si>
  <si>
    <t>A01-Diarrhoeal diseases</t>
  </si>
  <si>
    <t>A02-Tuberculosis</t>
  </si>
  <si>
    <t>A03-Respiratory diseases including infections (other than TB)</t>
  </si>
  <si>
    <t>A04-Malaria</t>
  </si>
  <si>
    <t>A05-Other Fever Related</t>
  </si>
  <si>
    <t>A06-HIV/AIDS</t>
  </si>
  <si>
    <t>A07-Heart disease/Hypertension related</t>
  </si>
  <si>
    <t>A08-Neurological disease including strokes</t>
  </si>
  <si>
    <t>A09-Trauma/Accidents/Burn cases</t>
  </si>
  <si>
    <t>A10-Suicide</t>
  </si>
  <si>
    <t>A11-Animal bites and stings</t>
  </si>
  <si>
    <t>A12-Known Acute Disease</t>
  </si>
  <si>
    <t>A13-Known Chronic Disease</t>
  </si>
  <si>
    <t>A14-Causes not known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</si>
</sst>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" numFmtId="166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u val="single"/>
      <sz val="14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b val="true"/>
      <sz val="13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b val="true"/>
      <i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Arial"/>
      <family val="2"/>
      <charset val="1"/>
    </font>
    <font>
      <sz val="12"/>
      <color rgb="FFFFFFFF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</fills>
  <borders count="16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5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8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9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2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13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6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9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9" fillId="0" fontId="13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5" fillId="0" fontId="13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13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13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5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0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1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6" fillId="3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3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8" fillId="3" fontId="13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3" fontId="1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3" fontId="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5" numFmtId="164" xfId="0">
      <alignment horizontal="general" indent="0" shrinkToFit="false" textRotation="0" vertical="center" wrapText="false"/>
      <protection hidden="false" locked="true"/>
    </xf>
    <xf applyAlignment="false" applyBorder="true" applyFont="true" applyProtection="false" borderId="2" fillId="0" fontId="8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3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3" fontId="13" numFmtId="164" xfId="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7" fillId="3" fontId="13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3" fontId="1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2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2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7" fillId="2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2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2" fontId="1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6" fillId="0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8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9" fillId="0" fontId="1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0" fontId="18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" fillId="0" fontId="12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1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6" fillId="0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7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4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4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7" fillId="4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4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4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4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5" fillId="4" fontId="5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4" fontId="5" numFmtId="165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4" fontId="8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1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4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5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1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4" fontId="12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4" fontId="1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4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3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0" fontId="5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5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3" fillId="4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7" fillId="0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7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4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5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2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4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1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6" fontId="1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6" fontId="1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6" fontId="1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3" fontId="13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3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7" fillId="3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7" fillId="3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3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6" fillId="2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7" fillId="2" fontId="13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7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2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3" fillId="0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4" fillId="0" fontId="1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" fillId="0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6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2" fillId="0" fontId="7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3" fontId="13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3" fontId="13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13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5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7" fillId="4" fontId="13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12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21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2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2" fontId="13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2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5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5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12" numFmtId="165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5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0" fontId="17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7" fontId="22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1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3" fillId="0" fontId="17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false" borderId="3" fillId="0" fontId="4" numFmtId="164" xfId="0">
      <alignment horizontal="right" indent="0" shrinkToFit="false" textRotation="0" vertical="top" wrapText="false"/>
      <protection hidden="false" locked="true"/>
    </xf>
    <xf applyAlignment="true" applyBorder="true" applyFont="true" applyProtection="false" borderId="9" fillId="0" fontId="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4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center" wrapText="true"/>
      <protection hidden="false" locked="true"/>
    </xf>
    <xf applyAlignment="true" applyBorder="false" applyFont="true" applyProtection="false" borderId="0" fillId="0" fontId="21" numFmtId="164" xfId="0">
      <alignment horizontal="center" indent="0" shrinkToFit="false" textRotation="0" vertical="top" wrapText="false"/>
      <protection hidden="false" locked="true"/>
    </xf>
    <xf applyAlignment="true" applyBorder="false" applyFont="true" applyProtection="false" borderId="0" fillId="0" fontId="21" numFmtId="164" xfId="0">
      <alignment horizontal="center" indent="0" shrinkToFit="false" textRotation="0" vertical="top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21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23" numFmtId="164" xfId="0">
      <alignment horizontal="left" indent="0" shrinkToFit="false" textRotation="0" vertical="top" wrapText="true"/>
      <protection hidden="false" locked="true"/>
    </xf>
    <xf applyAlignment="true" applyBorder="false" applyFont="true" applyProtection="false" borderId="0" fillId="0" fontId="2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3">
    <dxf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6600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CC00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6600"/>
        </patternFill>
      </fill>
    </dxf>
    <dxf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0000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CC00"/>
        </patternFill>
      </fill>
    </dxf>
    <dxf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6600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CC00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0"/>
        <color rgb="FF000000"/>
        <name val="Arial"/>
        <family val="2"/>
        <charset val="1"/>
      </font>
      <numFmt formatCode="GENERAL" numFmtId="164"/>
      <fill>
        <patternFill>
          <bgColor rgb="FFFFFFFF"/>
        </patternFill>
      </fill>
    </dxf>
    <dxf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0000"/>
        </patternFill>
      </fill>
    </dxf>
    <dxf>
      <font>
        <sz val="10"/>
        <color rgb="FF800080"/>
        <name val="Arial"/>
        <family val="2"/>
        <charset val="1"/>
      </font>
      <numFmt formatCode="GENERAL" numFmtId="164"/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7"/>
  <sheetViews>
    <sheetView colorId="64" defaultGridColor="true" rightToLeft="false" showFormulas="false" showGridLines="true" showOutlineSymbols="true" showRowColHeaders="true" showZeros="true" tabSelected="true" topLeftCell="B41" view="normal" windowProtection="false" workbookViewId="0" zoomScale="100" zoomScaleNormal="100" zoomScalePageLayoutView="100">
      <selection activeCell="G48" activeCellId="0" pane="topLeft" sqref="G48"/>
    </sheetView>
  </sheetViews>
  <sheetFormatPr defaultRowHeight="18.75"/>
  <cols>
    <col collapsed="false" hidden="false" max="1" min="1" style="1" width="21.5"/>
    <col collapsed="false" hidden="false" max="2" min="2" style="1" width="58"/>
    <col collapsed="false" hidden="false" max="3" min="3" style="1" width="11.1581632653061"/>
    <col collapsed="false" hidden="false" max="4" min="4" style="1" width="15.4948979591837"/>
    <col collapsed="false" hidden="false" max="5" min="5" style="1" width="18"/>
    <col collapsed="false" hidden="false" max="6" min="6" style="1" width="18.3316326530612"/>
    <col collapsed="false" hidden="false" max="7" min="7" style="2" width="27.5"/>
    <col collapsed="false" hidden="false" max="8" min="8" style="1" width="34.6683673469388"/>
    <col collapsed="false" hidden="false" max="9" min="9" style="1" width="28.3316326530612"/>
    <col collapsed="false" hidden="true" max="10" min="10" style="1" width="0"/>
    <col collapsed="false" hidden="true" max="11" min="11" style="0" width="0"/>
    <col collapsed="false" hidden="true" max="14" min="12" style="1" width="0"/>
    <col collapsed="false" hidden="true" max="15" min="15" style="3" width="0"/>
    <col collapsed="false" hidden="true" max="16" min="16" style="4" width="0"/>
    <col collapsed="false" hidden="false" max="17" min="17" style="1" width="20.6632653061224"/>
    <col collapsed="false" hidden="false" max="19" min="18" style="1" width="10.3316326530612"/>
    <col collapsed="false" hidden="false" max="1025" min="20" style="0" width="9.16326530612245"/>
  </cols>
  <sheetData>
    <row collapsed="false" customFormat="true" customHeight="true" hidden="false" ht="26.25" outlineLevel="0" r="1" s="8">
      <c r="A1" s="5" t="s">
        <v>0</v>
      </c>
      <c r="B1" s="5"/>
      <c r="C1" s="5"/>
      <c r="D1" s="5"/>
      <c r="E1" s="5"/>
      <c r="F1" s="5"/>
      <c r="G1" s="5"/>
      <c r="H1" s="6"/>
      <c r="I1" s="7"/>
      <c r="K1" s="1"/>
      <c r="L1" s="1"/>
      <c r="M1" s="1"/>
      <c r="N1" s="1"/>
      <c r="O1" s="4"/>
      <c r="P1" s="9"/>
      <c r="Q1" s="1"/>
      <c r="R1" s="1"/>
      <c r="S1" s="1"/>
    </row>
    <row collapsed="false" customFormat="true" customHeight="true" hidden="false" ht="26.25" outlineLevel="0" r="2" s="8">
      <c r="A2" s="5" t="s">
        <v>1</v>
      </c>
      <c r="B2" s="5"/>
      <c r="C2" s="5"/>
      <c r="D2" s="5"/>
      <c r="E2" s="5"/>
      <c r="F2" s="5"/>
      <c r="G2" s="5"/>
      <c r="H2" s="6"/>
      <c r="I2" s="7"/>
      <c r="K2" s="1"/>
      <c r="L2" s="1"/>
      <c r="M2" s="1"/>
      <c r="N2" s="1"/>
      <c r="O2" s="9" t="s">
        <v>2</v>
      </c>
      <c r="P2" s="9"/>
      <c r="Q2" s="1"/>
      <c r="R2" s="1"/>
      <c r="S2" s="1"/>
    </row>
    <row collapsed="false" customFormat="false" customHeight="true" hidden="false" ht="26.25" outlineLevel="0" r="3">
      <c r="A3" s="5" t="s">
        <v>3</v>
      </c>
      <c r="B3" s="5"/>
      <c r="C3" s="5"/>
      <c r="D3" s="5"/>
      <c r="E3" s="5"/>
      <c r="F3" s="5"/>
      <c r="G3" s="5"/>
      <c r="H3" s="6"/>
      <c r="I3" s="7"/>
      <c r="J3" s="8"/>
      <c r="K3" s="1"/>
      <c r="O3" s="8" t="s">
        <v>4</v>
      </c>
      <c r="P3" s="9"/>
    </row>
    <row collapsed="false" customFormat="false" customHeight="true" hidden="false" ht="25.5" outlineLevel="0" r="4">
      <c r="A4" s="6"/>
      <c r="B4" s="10"/>
      <c r="C4" s="11"/>
      <c r="E4" s="12"/>
      <c r="F4" s="12"/>
      <c r="G4" s="13"/>
      <c r="I4" s="0"/>
      <c r="J4" s="8"/>
      <c r="K4" s="1"/>
      <c r="O4" s="4"/>
      <c r="P4" s="9"/>
    </row>
    <row collapsed="false" customFormat="false" customHeight="true" hidden="false" ht="31.5" outlineLevel="0" r="5">
      <c r="A5" s="14" t="s">
        <v>5</v>
      </c>
      <c r="B5" s="15" t="s">
        <v>6</v>
      </c>
      <c r="C5" s="15"/>
      <c r="D5" s="16"/>
      <c r="E5" s="17" t="s">
        <v>7</v>
      </c>
      <c r="F5" s="17"/>
      <c r="G5" s="17"/>
      <c r="H5" s="18"/>
      <c r="I5" s="7"/>
      <c r="J5" s="8"/>
      <c r="K5" s="1"/>
      <c r="O5" s="4"/>
      <c r="P5" s="9"/>
    </row>
    <row collapsed="false" customFormat="false" customHeight="true" hidden="false" ht="31.5" outlineLevel="0" r="6">
      <c r="A6" s="14" t="s">
        <v>8</v>
      </c>
      <c r="B6" s="15" t="s">
        <v>9</v>
      </c>
      <c r="C6" s="15"/>
      <c r="D6" s="19" t="s">
        <v>10</v>
      </c>
      <c r="E6" s="20"/>
      <c r="F6" s="21"/>
      <c r="G6" s="22"/>
      <c r="H6" s="18"/>
      <c r="I6" s="7"/>
      <c r="J6" s="8"/>
      <c r="K6" s="1"/>
      <c r="O6" s="4"/>
      <c r="P6" s="9"/>
    </row>
    <row collapsed="false" customFormat="false" customHeight="true" hidden="false" ht="31.5" outlineLevel="0" r="7">
      <c r="A7" s="14" t="s">
        <v>11</v>
      </c>
      <c r="B7" s="15" t="s">
        <v>12</v>
      </c>
      <c r="C7" s="15"/>
      <c r="D7" s="23" t="s">
        <v>13</v>
      </c>
      <c r="E7" s="20"/>
      <c r="F7" s="21"/>
      <c r="G7" s="22"/>
      <c r="H7" s="18"/>
      <c r="I7" s="7"/>
      <c r="J7" s="8"/>
      <c r="K7" s="1"/>
      <c r="O7" s="4"/>
      <c r="P7" s="9"/>
    </row>
    <row collapsed="false" customFormat="false" customHeight="true" hidden="false" ht="37.5" outlineLevel="0" r="8">
      <c r="A8" s="24" t="s">
        <v>14</v>
      </c>
      <c r="B8" s="15" t="s">
        <v>15</v>
      </c>
      <c r="C8" s="15"/>
      <c r="D8" s="25"/>
      <c r="E8" s="26"/>
      <c r="F8" s="26"/>
      <c r="G8" s="27"/>
      <c r="H8" s="28"/>
      <c r="I8" s="7"/>
      <c r="J8" s="8"/>
      <c r="K8" s="1"/>
      <c r="O8" s="4"/>
      <c r="P8" s="9"/>
    </row>
    <row collapsed="false" customFormat="false" customHeight="true" hidden="false" ht="31.5" outlineLevel="0" r="9">
      <c r="A9" s="29" t="s">
        <v>16</v>
      </c>
      <c r="B9" s="15" t="s">
        <v>17</v>
      </c>
      <c r="C9" s="15"/>
      <c r="D9" s="30"/>
      <c r="E9" s="31"/>
      <c r="F9" s="31"/>
      <c r="G9" s="32"/>
      <c r="H9" s="33"/>
      <c r="J9" s="0"/>
      <c r="K9" s="1"/>
      <c r="O9" s="4"/>
      <c r="P9" s="9"/>
    </row>
    <row collapsed="false" customFormat="false" customHeight="true" hidden="false" ht="45.75" outlineLevel="0" r="10">
      <c r="A10" s="24" t="s">
        <v>18</v>
      </c>
      <c r="B10" s="34" t="s">
        <v>19</v>
      </c>
      <c r="C10" s="35"/>
      <c r="D10" s="25"/>
      <c r="E10" s="36"/>
      <c r="F10" s="36"/>
      <c r="G10" s="37"/>
      <c r="H10" s="38"/>
      <c r="I10" s="7"/>
      <c r="J10" s="0"/>
      <c r="K10" s="1"/>
      <c r="O10" s="4"/>
      <c r="P10" s="9"/>
    </row>
    <row collapsed="false" customFormat="false" customHeight="true" hidden="false" ht="51" outlineLevel="0" r="11">
      <c r="A11" s="39" t="s">
        <v>20</v>
      </c>
      <c r="B11" s="34" t="s">
        <v>21</v>
      </c>
      <c r="C11" s="35"/>
      <c r="D11" s="40"/>
      <c r="E11" s="41"/>
      <c r="F11" s="41"/>
      <c r="G11" s="13"/>
      <c r="H11" s="42"/>
      <c r="I11" s="43"/>
      <c r="J11" s="0"/>
      <c r="K11" s="1"/>
      <c r="O11" s="4"/>
      <c r="P11" s="9"/>
      <c r="Q11" s="12"/>
    </row>
    <row collapsed="false" customFormat="false" customHeight="true" hidden="false" ht="60.75" outlineLevel="0" r="12">
      <c r="A12" s="44"/>
      <c r="B12" s="45"/>
      <c r="C12" s="45"/>
      <c r="D12" s="45"/>
      <c r="E12" s="45"/>
      <c r="F12" s="46"/>
      <c r="G12" s="47" t="s">
        <v>22</v>
      </c>
      <c r="H12" s="47"/>
      <c r="I12" s="48" t="s">
        <v>23</v>
      </c>
      <c r="J12" s="49"/>
      <c r="K12" s="1"/>
      <c r="O12" s="4"/>
      <c r="P12" s="50"/>
      <c r="Q12" s="51" t="s">
        <v>24</v>
      </c>
      <c r="R12" s="52"/>
    </row>
    <row collapsed="false" customFormat="false" customHeight="true" hidden="false" ht="27" outlineLevel="0" r="13">
      <c r="A13" s="53" t="s">
        <v>25</v>
      </c>
      <c r="B13" s="54" t="s">
        <v>26</v>
      </c>
      <c r="C13" s="54"/>
      <c r="D13" s="54"/>
      <c r="E13" s="54"/>
      <c r="F13" s="46"/>
      <c r="G13" s="47"/>
      <c r="H13" s="47"/>
      <c r="I13" s="55"/>
      <c r="J13" s="49"/>
      <c r="K13" s="1"/>
      <c r="O13" s="4"/>
      <c r="P13" s="50"/>
      <c r="Q13" s="56"/>
      <c r="R13" s="52"/>
    </row>
    <row collapsed="false" customFormat="false" customHeight="true" hidden="false" ht="31.5" outlineLevel="0" r="14">
      <c r="A14" s="57" t="s">
        <v>27</v>
      </c>
      <c r="B14" s="58" t="s">
        <v>28</v>
      </c>
      <c r="C14" s="59"/>
      <c r="D14" s="59"/>
      <c r="E14" s="59"/>
      <c r="F14" s="59"/>
      <c r="G14" s="59"/>
      <c r="H14" s="60"/>
      <c r="I14" s="61" t="s">
        <v>27</v>
      </c>
      <c r="J14" s="49"/>
      <c r="K14" s="1"/>
      <c r="O14" s="4"/>
      <c r="P14" s="50"/>
      <c r="Q14" s="62"/>
      <c r="R14" s="52"/>
    </row>
    <row collapsed="false" customFormat="false" customHeight="true" hidden="false" ht="30" outlineLevel="0" r="15">
      <c r="A15" s="35" t="n">
        <v>1</v>
      </c>
      <c r="B15" s="63" t="s">
        <v>29</v>
      </c>
      <c r="C15" s="21"/>
      <c r="D15" s="21"/>
      <c r="E15" s="21"/>
      <c r="F15" s="64"/>
      <c r="G15" s="65" t="s">
        <v>30</v>
      </c>
      <c r="H15" s="66"/>
      <c r="I15" s="67" t="n">
        <v>1.1</v>
      </c>
      <c r="J15" s="49"/>
      <c r="K15" s="1"/>
      <c r="O15" s="4"/>
      <c r="P15" s="9" t="s">
        <v>31</v>
      </c>
      <c r="Q15" s="68"/>
    </row>
    <row collapsed="false" customFormat="false" customHeight="true" hidden="false" ht="30" outlineLevel="0" r="16">
      <c r="A16" s="65" t="n">
        <v>1.1</v>
      </c>
      <c r="B16" s="69" t="s">
        <v>32</v>
      </c>
      <c r="C16" s="21"/>
      <c r="D16" s="21"/>
      <c r="E16" s="21"/>
      <c r="F16" s="64"/>
      <c r="G16" s="65" t="s">
        <v>33</v>
      </c>
      <c r="H16" s="70"/>
      <c r="I16" s="67" t="s">
        <v>34</v>
      </c>
      <c r="J16" s="49"/>
      <c r="K16" s="1"/>
      <c r="O16" s="4"/>
      <c r="P16" s="9" t="s">
        <v>35</v>
      </c>
      <c r="Q16" s="71" t="str">
        <f aca="false">IF((ISBLANK(G15)*ISBLANK(G16)),"",IF((G16&lt;=G15),"","No. of pregnant women registered for ANC within 1st trimester(M1-1.1) &lt;= No. of pregnant women registered for ANC(M1-1)"))</f>
        <v/>
      </c>
    </row>
    <row collapsed="false" customFormat="false" customHeight="true" hidden="false" ht="30" outlineLevel="0" r="17">
      <c r="A17" s="35" t="n">
        <v>2</v>
      </c>
      <c r="B17" s="72" t="s">
        <v>36</v>
      </c>
      <c r="C17" s="21"/>
      <c r="D17" s="21"/>
      <c r="E17" s="21"/>
      <c r="F17" s="64"/>
      <c r="G17" s="65" t="s">
        <v>37</v>
      </c>
      <c r="H17" s="70"/>
      <c r="I17" s="67" t="n">
        <v>1.2</v>
      </c>
      <c r="J17" s="49"/>
      <c r="K17" s="1"/>
      <c r="O17" s="4"/>
      <c r="P17" s="9" t="s">
        <v>38</v>
      </c>
      <c r="Q17" s="71" t="str">
        <f aca="false">IF((ISBLANK(G17)*ISBLANK(G15)),"",IF((G17&lt;=G15),"","Cross Check : Number of women registered under JSY (M1-2) &lt;= Total number of women registered for ANC(M1-1)"))</f>
        <v>Cross Check : Number of women registered under JSY (M1-2) &lt;= Total number of women registered for ANC(M1-1)</v>
      </c>
    </row>
    <row collapsed="false" customFormat="false" customHeight="true" hidden="false" ht="30" outlineLevel="0" r="18">
      <c r="A18" s="35" t="n">
        <v>3</v>
      </c>
      <c r="B18" s="73" t="s">
        <v>39</v>
      </c>
      <c r="C18" s="21"/>
      <c r="D18" s="21"/>
      <c r="E18" s="21"/>
      <c r="F18" s="64"/>
      <c r="G18" s="65" t="s">
        <v>40</v>
      </c>
      <c r="H18" s="70"/>
      <c r="I18" s="67" t="n">
        <v>1.3</v>
      </c>
      <c r="J18" s="49"/>
      <c r="K18" s="1"/>
      <c r="O18" s="4"/>
      <c r="P18" s="9" t="s">
        <v>41</v>
      </c>
      <c r="Q18" s="71"/>
    </row>
    <row collapsed="false" customFormat="false" customHeight="true" hidden="false" ht="30" outlineLevel="0" r="19">
      <c r="A19" s="35" t="n">
        <v>4</v>
      </c>
      <c r="B19" s="74" t="s">
        <v>42</v>
      </c>
      <c r="C19" s="21"/>
      <c r="D19" s="21"/>
      <c r="E19" s="21"/>
      <c r="F19" s="21"/>
      <c r="G19" s="75"/>
      <c r="H19" s="76"/>
      <c r="I19" s="67" t="n">
        <v>1.4</v>
      </c>
      <c r="J19" s="49"/>
      <c r="K19" s="1"/>
      <c r="O19" s="4"/>
      <c r="P19" s="9"/>
      <c r="Q19" s="71"/>
    </row>
    <row collapsed="false" customFormat="false" customHeight="true" hidden="false" ht="30" outlineLevel="0" r="20">
      <c r="A20" s="65" t="n">
        <v>4.1</v>
      </c>
      <c r="B20" s="73" t="s">
        <v>43</v>
      </c>
      <c r="C20" s="21"/>
      <c r="D20" s="21"/>
      <c r="E20" s="21"/>
      <c r="F20" s="64"/>
      <c r="G20" s="65" t="s">
        <v>44</v>
      </c>
      <c r="H20" s="70"/>
      <c r="I20" s="67" t="s">
        <v>45</v>
      </c>
      <c r="J20" s="49"/>
      <c r="K20" s="1"/>
      <c r="O20" s="4"/>
      <c r="P20" s="9" t="s">
        <v>46</v>
      </c>
      <c r="Q20" s="71" t="str">
        <f aca="false">IF((ISBLANK(G20)*ISBLANK(G15)),"",IF((G20&lt;=G15),"","Cross Check : Number of pregnant women given TT1 (M1 -4.1)&lt;= Total number of pregnant women Registered for ANC (M1-1)"))</f>
        <v>Cross Check : Number of pregnant women given TT1 (M1 -4.1)&lt;= Total number of pregnant women Registered for ANC (M1-1)</v>
      </c>
    </row>
    <row collapsed="false" customFormat="false" customHeight="true" hidden="false" ht="30" outlineLevel="0" r="21">
      <c r="A21" s="65" t="n">
        <v>4.2</v>
      </c>
      <c r="B21" s="73" t="s">
        <v>47</v>
      </c>
      <c r="C21" s="21"/>
      <c r="D21" s="21"/>
      <c r="E21" s="21"/>
      <c r="F21" s="64"/>
      <c r="G21" s="65" t="s">
        <v>48</v>
      </c>
      <c r="H21" s="70"/>
      <c r="I21" s="67" t="s">
        <v>49</v>
      </c>
      <c r="J21" s="49"/>
      <c r="K21" s="1"/>
      <c r="O21" s="4"/>
      <c r="P21" s="9" t="s">
        <v>50</v>
      </c>
      <c r="Q21" s="71"/>
    </row>
    <row collapsed="false" customFormat="false" customHeight="true" hidden="false" ht="30" outlineLevel="0" r="22">
      <c r="A22" s="35" t="n">
        <v>5</v>
      </c>
      <c r="B22" s="73" t="s">
        <v>51</v>
      </c>
      <c r="C22" s="21"/>
      <c r="D22" s="21"/>
      <c r="E22" s="21"/>
      <c r="F22" s="64"/>
      <c r="G22" s="65" t="s">
        <v>52</v>
      </c>
      <c r="H22" s="70"/>
      <c r="I22" s="67" t="n">
        <v>1.5</v>
      </c>
      <c r="J22" s="49"/>
      <c r="K22" s="1"/>
      <c r="O22" s="4"/>
      <c r="P22" s="9" t="s">
        <v>53</v>
      </c>
      <c r="Q22" s="71"/>
    </row>
    <row collapsed="false" customFormat="false" customHeight="true" hidden="false" ht="30" outlineLevel="0" r="23">
      <c r="A23" s="35" t="n">
        <v>6</v>
      </c>
      <c r="B23" s="74" t="s">
        <v>54</v>
      </c>
      <c r="C23" s="21"/>
      <c r="D23" s="21"/>
      <c r="E23" s="21"/>
      <c r="F23" s="21"/>
      <c r="G23" s="75"/>
      <c r="H23" s="76"/>
      <c r="I23" s="67" t="n">
        <v>1.6</v>
      </c>
      <c r="J23" s="49"/>
      <c r="K23" s="1"/>
      <c r="O23" s="4"/>
      <c r="P23" s="9"/>
      <c r="Q23" s="71"/>
    </row>
    <row collapsed="false" customFormat="false" customHeight="true" hidden="false" ht="30" outlineLevel="0" r="24">
      <c r="A24" s="65" t="n">
        <v>6.1</v>
      </c>
      <c r="B24" s="73" t="s">
        <v>55</v>
      </c>
      <c r="C24" s="21"/>
      <c r="D24" s="21"/>
      <c r="E24" s="21"/>
      <c r="F24" s="64"/>
      <c r="G24" s="65" t="s">
        <v>56</v>
      </c>
      <c r="H24" s="70"/>
      <c r="I24" s="67" t="s">
        <v>57</v>
      </c>
      <c r="J24" s="49"/>
      <c r="K24" s="1"/>
      <c r="O24" s="4"/>
      <c r="P24" s="9" t="s">
        <v>58</v>
      </c>
      <c r="Q24" s="71"/>
    </row>
    <row collapsed="false" customFormat="false" customHeight="true" hidden="false" ht="30" outlineLevel="0" r="25">
      <c r="A25" s="35" t="n">
        <v>7</v>
      </c>
      <c r="B25" s="74" t="s">
        <v>59</v>
      </c>
      <c r="C25" s="21"/>
      <c r="D25" s="21"/>
      <c r="E25" s="21"/>
      <c r="F25" s="21"/>
      <c r="G25" s="75"/>
      <c r="H25" s="76"/>
      <c r="I25" s="67" t="n">
        <v>1.7</v>
      </c>
      <c r="J25" s="49"/>
      <c r="K25" s="1"/>
      <c r="O25" s="4"/>
      <c r="P25" s="9"/>
      <c r="Q25" s="71"/>
    </row>
    <row collapsed="false" customFormat="false" customHeight="true" hidden="false" ht="30" outlineLevel="0" r="26">
      <c r="A26" s="65" t="n">
        <v>7.1</v>
      </c>
      <c r="B26" s="73" t="s">
        <v>60</v>
      </c>
      <c r="C26" s="21"/>
      <c r="D26" s="21"/>
      <c r="E26" s="21"/>
      <c r="F26" s="64"/>
      <c r="G26" s="65" t="s">
        <v>61</v>
      </c>
      <c r="H26" s="70"/>
      <c r="I26" s="67" t="s">
        <v>62</v>
      </c>
      <c r="J26" s="49"/>
      <c r="K26" s="1"/>
      <c r="O26" s="4"/>
      <c r="P26" s="9" t="s">
        <v>63</v>
      </c>
      <c r="Q26" s="71"/>
    </row>
    <row collapsed="false" customFormat="false" customHeight="true" hidden="false" ht="31.5" outlineLevel="0" r="27">
      <c r="A27" s="77" t="s">
        <v>64</v>
      </c>
      <c r="B27" s="78" t="s">
        <v>65</v>
      </c>
      <c r="C27" s="79"/>
      <c r="D27" s="79"/>
      <c r="E27" s="79"/>
      <c r="F27" s="80"/>
      <c r="G27" s="77"/>
      <c r="H27" s="81"/>
      <c r="I27" s="82" t="n">
        <v>1.8</v>
      </c>
      <c r="J27" s="83"/>
      <c r="K27" s="84"/>
      <c r="L27" s="84"/>
      <c r="M27" s="84"/>
      <c r="N27" s="84"/>
      <c r="O27" s="85"/>
      <c r="P27" s="86"/>
      <c r="Q27" s="87"/>
      <c r="R27" s="84"/>
      <c r="S27" s="84"/>
    </row>
    <row collapsed="false" customFormat="true" customHeight="true" hidden="false" ht="31.5" outlineLevel="0" r="28" s="8">
      <c r="A28" s="57" t="s">
        <v>66</v>
      </c>
      <c r="B28" s="58" t="s">
        <v>67</v>
      </c>
      <c r="C28" s="59"/>
      <c r="D28" s="59"/>
      <c r="E28" s="59"/>
      <c r="F28" s="59"/>
      <c r="G28" s="59"/>
      <c r="H28" s="60"/>
      <c r="I28" s="61" t="s">
        <v>66</v>
      </c>
      <c r="J28" s="49"/>
      <c r="K28" s="1"/>
      <c r="L28" s="1"/>
      <c r="M28" s="1"/>
      <c r="N28" s="1"/>
      <c r="O28" s="4"/>
      <c r="P28" s="50"/>
      <c r="Q28" s="62"/>
      <c r="R28" s="52"/>
      <c r="S28" s="1"/>
    </row>
    <row collapsed="false" customFormat="false" customHeight="true" hidden="false" ht="30" outlineLevel="0" r="29">
      <c r="A29" s="35" t="n">
        <v>8</v>
      </c>
      <c r="B29" s="74" t="s">
        <v>68</v>
      </c>
      <c r="C29" s="21"/>
      <c r="D29" s="21"/>
      <c r="E29" s="21"/>
      <c r="F29" s="21"/>
      <c r="G29" s="75"/>
      <c r="H29" s="64"/>
      <c r="I29" s="67" t="n">
        <v>2.1</v>
      </c>
      <c r="J29" s="49"/>
      <c r="K29" s="1"/>
      <c r="O29" s="4"/>
      <c r="P29" s="9"/>
      <c r="Q29" s="68"/>
    </row>
    <row collapsed="false" customFormat="false" customHeight="true" hidden="false" ht="30" outlineLevel="0" r="30">
      <c r="A30" s="65" t="n">
        <v>8.1</v>
      </c>
      <c r="B30" s="73" t="s">
        <v>69</v>
      </c>
      <c r="C30" s="21"/>
      <c r="D30" s="21"/>
      <c r="E30" s="21"/>
      <c r="F30" s="21"/>
      <c r="G30" s="75"/>
      <c r="H30" s="88"/>
      <c r="I30" s="67" t="s">
        <v>70</v>
      </c>
      <c r="J30" s="49"/>
      <c r="K30" s="1"/>
      <c r="O30" s="4"/>
      <c r="P30" s="9"/>
      <c r="Q30" s="71"/>
    </row>
    <row collapsed="false" customFormat="false" customHeight="true" hidden="false" ht="30" outlineLevel="0" r="31">
      <c r="A31" s="89" t="s">
        <v>71</v>
      </c>
      <c r="B31" s="69" t="s">
        <v>72</v>
      </c>
      <c r="C31" s="21"/>
      <c r="D31" s="21"/>
      <c r="E31" s="21"/>
      <c r="F31" s="64"/>
      <c r="G31" s="65" t="s">
        <v>73</v>
      </c>
      <c r="H31" s="70"/>
      <c r="I31" s="67" t="s">
        <v>74</v>
      </c>
      <c r="J31" s="49"/>
      <c r="K31" s="1"/>
      <c r="O31" s="4"/>
      <c r="P31" s="9" t="s">
        <v>75</v>
      </c>
      <c r="Q31" s="71"/>
    </row>
    <row collapsed="false" customFormat="false" customHeight="true" hidden="false" ht="30" outlineLevel="0" r="32">
      <c r="A32" s="89" t="s">
        <v>76</v>
      </c>
      <c r="B32" s="69" t="s">
        <v>77</v>
      </c>
      <c r="C32" s="21"/>
      <c r="D32" s="21"/>
      <c r="E32" s="21"/>
      <c r="F32" s="64"/>
      <c r="G32" s="65" t="s">
        <v>78</v>
      </c>
      <c r="H32" s="70"/>
      <c r="I32" s="67" t="s">
        <v>79</v>
      </c>
      <c r="J32" s="49"/>
      <c r="K32" s="1"/>
      <c r="O32" s="4"/>
      <c r="P32" s="9" t="s">
        <v>80</v>
      </c>
      <c r="Q32" s="71"/>
    </row>
    <row collapsed="false" customFormat="false" customHeight="true" hidden="false" ht="30" outlineLevel="0" r="33">
      <c r="A33" s="65"/>
      <c r="B33" s="73" t="s">
        <v>81</v>
      </c>
      <c r="C33" s="21"/>
      <c r="D33" s="21"/>
      <c r="E33" s="21"/>
      <c r="F33" s="64"/>
      <c r="G33" s="65" t="s">
        <v>82</v>
      </c>
      <c r="H33" s="70"/>
      <c r="I33" s="67"/>
      <c r="J33" s="49"/>
      <c r="K33" s="1"/>
      <c r="O33" s="4"/>
      <c r="P33" s="9" t="s">
        <v>83</v>
      </c>
      <c r="Q33" s="71"/>
    </row>
    <row collapsed="false" customFormat="false" customHeight="true" hidden="false" ht="30" outlineLevel="0" r="34">
      <c r="A34" s="65" t="n">
        <v>8.2</v>
      </c>
      <c r="B34" s="73" t="s">
        <v>84</v>
      </c>
      <c r="C34" s="21"/>
      <c r="D34" s="21"/>
      <c r="E34" s="21"/>
      <c r="F34" s="64"/>
      <c r="G34" s="65" t="s">
        <v>85</v>
      </c>
      <c r="H34" s="70"/>
      <c r="I34" s="67" t="s">
        <v>86</v>
      </c>
      <c r="J34" s="49"/>
      <c r="K34" s="1"/>
      <c r="O34" s="4"/>
      <c r="P34" s="9" t="s">
        <v>87</v>
      </c>
      <c r="Q34" s="71" t="e">
        <f aca="false">IF(((ISBLANK(G34)*ISBLANK(G31))*ISBLANK(G32)),"",IF((G34&lt;=(G31+G32)),"","Cross Check :- Number of newborns visited with 24 hrs of home delivery (M2-8.2)&lt;= Total home deliveries (M2-8.1+8.2)"))</f>
        <v>#VALUE!</v>
      </c>
    </row>
    <row collapsed="false" customFormat="false" customHeight="true" hidden="false" ht="30" outlineLevel="0" r="35">
      <c r="A35" s="65" t="n">
        <v>8.3</v>
      </c>
      <c r="B35" s="73" t="s">
        <v>88</v>
      </c>
      <c r="C35" s="21"/>
      <c r="D35" s="21"/>
      <c r="E35" s="21"/>
      <c r="F35" s="64"/>
      <c r="G35" s="90"/>
      <c r="H35" s="70"/>
      <c r="I35" s="67" t="s">
        <v>89</v>
      </c>
      <c r="J35" s="49"/>
      <c r="K35" s="1"/>
      <c r="O35" s="4"/>
      <c r="P35" s="9" t="s">
        <v>90</v>
      </c>
      <c r="Q35" s="71"/>
    </row>
    <row collapsed="false" customFormat="false" customHeight="true" hidden="false" ht="30" outlineLevel="0" r="36">
      <c r="A36" s="35" t="n">
        <v>9</v>
      </c>
      <c r="B36" s="74" t="s">
        <v>91</v>
      </c>
      <c r="C36" s="21"/>
      <c r="D36" s="21"/>
      <c r="E36" s="21"/>
      <c r="F36" s="64"/>
      <c r="G36" s="65" t="s">
        <v>92</v>
      </c>
      <c r="H36" s="70"/>
      <c r="I36" s="67" t="n">
        <v>2.2</v>
      </c>
      <c r="J36" s="49"/>
      <c r="K36" s="1"/>
      <c r="O36" s="4"/>
      <c r="P36" s="9" t="s">
        <v>93</v>
      </c>
      <c r="Q36" s="71"/>
    </row>
    <row collapsed="false" customFormat="false" customHeight="true" hidden="false" ht="30" outlineLevel="0" r="37">
      <c r="A37" s="65" t="n">
        <v>9.1</v>
      </c>
      <c r="B37" s="69" t="s">
        <v>94</v>
      </c>
      <c r="C37" s="21"/>
      <c r="D37" s="21"/>
      <c r="E37" s="21"/>
      <c r="F37" s="64"/>
      <c r="G37" s="65" t="s">
        <v>95</v>
      </c>
      <c r="H37" s="70"/>
      <c r="I37" s="67" t="s">
        <v>96</v>
      </c>
      <c r="J37" s="49"/>
      <c r="K37" s="1"/>
      <c r="O37" s="4"/>
      <c r="P37" s="9" t="s">
        <v>97</v>
      </c>
      <c r="Q37" s="71" t="str">
        <f aca="false">IF((ISBLANK(G37)*ISBLANK(G36)),"",IF((G37&lt;=G36),"","Number discharged under 48 hours(M2- 9.1)&lt;= Deliveries at Facility(M2 - 9)"))</f>
        <v/>
      </c>
    </row>
    <row collapsed="false" customFormat="false" customHeight="true" hidden="false" ht="30" outlineLevel="0" r="38">
      <c r="A38" s="65" t="n">
        <v>9.2</v>
      </c>
      <c r="B38" s="72" t="s">
        <v>98</v>
      </c>
      <c r="C38" s="21"/>
      <c r="D38" s="21"/>
      <c r="E38" s="21"/>
      <c r="F38" s="21"/>
      <c r="G38" s="75"/>
      <c r="H38" s="76"/>
      <c r="I38" s="67" t="s">
        <v>99</v>
      </c>
      <c r="J38" s="49"/>
      <c r="K38" s="1"/>
      <c r="O38" s="4"/>
      <c r="P38" s="9"/>
      <c r="Q38" s="71"/>
    </row>
    <row collapsed="false" customFormat="false" customHeight="true" hidden="false" ht="30" outlineLevel="0" r="39">
      <c r="A39" s="89" t="s">
        <v>71</v>
      </c>
      <c r="B39" s="69" t="s">
        <v>100</v>
      </c>
      <c r="C39" s="21"/>
      <c r="D39" s="21"/>
      <c r="E39" s="21"/>
      <c r="F39" s="64"/>
      <c r="G39" s="90"/>
      <c r="H39" s="70"/>
      <c r="I39" s="67" t="s">
        <v>101</v>
      </c>
      <c r="J39" s="49"/>
      <c r="K39" s="1"/>
      <c r="O39" s="4"/>
      <c r="P39" s="9" t="s">
        <v>102</v>
      </c>
      <c r="Q39" s="71"/>
    </row>
    <row collapsed="false" customFormat="false" customHeight="true" hidden="false" ht="30" outlineLevel="0" r="40">
      <c r="A40" s="89" t="s">
        <v>76</v>
      </c>
      <c r="B40" s="69" t="s">
        <v>103</v>
      </c>
      <c r="C40" s="21"/>
      <c r="D40" s="21"/>
      <c r="E40" s="21"/>
      <c r="F40" s="64"/>
      <c r="G40" s="65" t="s">
        <v>104</v>
      </c>
      <c r="H40" s="70"/>
      <c r="I40" s="67" t="s">
        <v>105</v>
      </c>
      <c r="J40" s="49"/>
      <c r="K40" s="1"/>
      <c r="O40" s="4"/>
      <c r="P40" s="9" t="s">
        <v>106</v>
      </c>
      <c r="Q40" s="71"/>
    </row>
    <row collapsed="false" customFormat="false" customHeight="true" hidden="false" ht="30" outlineLevel="0" r="41">
      <c r="A41" s="89" t="s">
        <v>107</v>
      </c>
      <c r="B41" s="69" t="s">
        <v>108</v>
      </c>
      <c r="C41" s="21"/>
      <c r="D41" s="21"/>
      <c r="E41" s="21"/>
      <c r="F41" s="64"/>
      <c r="G41" s="65" t="s">
        <v>104</v>
      </c>
      <c r="H41" s="91"/>
      <c r="I41" s="67" t="s">
        <v>109</v>
      </c>
      <c r="J41" s="49"/>
      <c r="K41" s="1"/>
      <c r="O41" s="4"/>
      <c r="P41" s="9" t="s">
        <v>110</v>
      </c>
      <c r="Q41" s="92"/>
    </row>
    <row collapsed="false" customFormat="false" customHeight="true" hidden="false" ht="31.5" outlineLevel="0" r="42">
      <c r="A42" s="57" t="s">
        <v>111</v>
      </c>
      <c r="B42" s="58" t="s">
        <v>112</v>
      </c>
      <c r="C42" s="59"/>
      <c r="D42" s="59"/>
      <c r="E42" s="59"/>
      <c r="F42" s="59"/>
      <c r="G42" s="59"/>
      <c r="H42" s="60"/>
      <c r="I42" s="61" t="s">
        <v>113</v>
      </c>
      <c r="J42" s="49"/>
      <c r="K42" s="1"/>
      <c r="O42" s="4"/>
      <c r="P42" s="50"/>
      <c r="Q42" s="62"/>
      <c r="R42" s="52"/>
    </row>
    <row collapsed="false" customFormat="false" customHeight="true" hidden="false" ht="31.5" outlineLevel="0" r="43">
      <c r="A43" s="35" t="n">
        <v>10</v>
      </c>
      <c r="B43" s="74" t="s">
        <v>114</v>
      </c>
      <c r="C43" s="21"/>
      <c r="D43" s="21"/>
      <c r="E43" s="21"/>
      <c r="F43" s="21"/>
      <c r="G43" s="93"/>
      <c r="H43" s="88"/>
      <c r="I43" s="67" t="n">
        <v>4.1</v>
      </c>
      <c r="J43" s="49"/>
      <c r="K43" s="1"/>
      <c r="O43" s="4"/>
      <c r="P43" s="9"/>
      <c r="Q43" s="68"/>
    </row>
    <row collapsed="false" customFormat="false" customHeight="true" hidden="false" ht="31.5" outlineLevel="0" r="44">
      <c r="A44" s="65" t="n">
        <v>10.1</v>
      </c>
      <c r="B44" s="74" t="s">
        <v>115</v>
      </c>
      <c r="C44" s="21"/>
      <c r="D44" s="21"/>
      <c r="E44" s="21"/>
      <c r="F44" s="21"/>
      <c r="G44" s="13"/>
      <c r="H44" s="76"/>
      <c r="I44" s="67" t="s">
        <v>116</v>
      </c>
      <c r="J44" s="49"/>
      <c r="K44" s="1"/>
      <c r="O44" s="4"/>
      <c r="P44" s="9"/>
      <c r="Q44" s="71"/>
    </row>
    <row collapsed="false" customFormat="false" customHeight="true" hidden="false" ht="27.75" outlineLevel="0" r="45">
      <c r="A45" s="89" t="s">
        <v>71</v>
      </c>
      <c r="B45" s="69" t="s">
        <v>117</v>
      </c>
      <c r="C45" s="21"/>
      <c r="D45" s="21"/>
      <c r="E45" s="21"/>
      <c r="F45" s="64"/>
      <c r="G45" s="65" t="s">
        <v>118</v>
      </c>
      <c r="H45" s="70"/>
      <c r="I45" s="67" t="s">
        <v>119</v>
      </c>
      <c r="J45" s="49"/>
      <c r="K45" s="1"/>
      <c r="O45" s="4"/>
      <c r="P45" s="9" t="s">
        <v>120</v>
      </c>
      <c r="Q45" s="71"/>
    </row>
    <row collapsed="false" customFormat="false" customHeight="true" hidden="false" ht="27.75" outlineLevel="0" r="46">
      <c r="A46" s="89" t="s">
        <v>76</v>
      </c>
      <c r="B46" s="69" t="s">
        <v>121</v>
      </c>
      <c r="C46" s="21"/>
      <c r="D46" s="21"/>
      <c r="E46" s="21"/>
      <c r="F46" s="64"/>
      <c r="G46" s="65" t="s">
        <v>122</v>
      </c>
      <c r="H46" s="70"/>
      <c r="I46" s="67" t="s">
        <v>123</v>
      </c>
      <c r="J46" s="49"/>
      <c r="K46" s="1"/>
      <c r="O46" s="4"/>
      <c r="P46" s="9" t="s">
        <v>124</v>
      </c>
      <c r="Q46" s="71"/>
    </row>
    <row collapsed="false" customFormat="false" customHeight="true" hidden="false" ht="27.75" outlineLevel="0" r="47">
      <c r="A47" s="65"/>
      <c r="B47" s="73" t="s">
        <v>125</v>
      </c>
      <c r="C47" s="21"/>
      <c r="D47" s="21"/>
      <c r="E47" s="21"/>
      <c r="F47" s="64"/>
      <c r="G47" s="65" t="s">
        <v>126</v>
      </c>
      <c r="H47" s="70"/>
      <c r="I47" s="67"/>
      <c r="J47" s="49"/>
      <c r="K47" s="1"/>
      <c r="O47" s="4"/>
      <c r="P47" s="9" t="s">
        <v>127</v>
      </c>
      <c r="Q47" s="71" t="e">
        <f aca="false">IF((((((((ISBLANK(G45)*ISBLANK(G46))*ISBLANK(G47))*ISBLANK(G48))*ISBLANK(G31))*ISBLANK(G32))*ISBLANK(G33))*ISBLANK(G36)),"",IF((((G45+G46)+G48)&gt;=((G31+G32)+G36)),"","Live Birth male (M4 - 10.1.a) + live birth female(M4 - 10.1.b) + Still Birth (M4 - 10.2) &gt;= Total Deliveries conducted at home(M2-8.1.a + 8.1.b) and Public facilities (M2 - 9)"))</f>
        <v>#VALUE!</v>
      </c>
    </row>
    <row collapsed="false" customFormat="false" customHeight="true" hidden="false" ht="31.5" outlineLevel="0" r="48">
      <c r="A48" s="65" t="n">
        <v>10.2</v>
      </c>
      <c r="B48" s="74" t="s">
        <v>128</v>
      </c>
      <c r="C48" s="21"/>
      <c r="D48" s="21"/>
      <c r="E48" s="21"/>
      <c r="F48" s="64"/>
      <c r="G48" s="65" t="s">
        <v>129</v>
      </c>
      <c r="H48" s="70"/>
      <c r="I48" s="67" t="s">
        <v>130</v>
      </c>
      <c r="J48" s="49"/>
      <c r="K48" s="1"/>
      <c r="O48" s="4"/>
      <c r="P48" s="9" t="s">
        <v>131</v>
      </c>
      <c r="Q48" s="71"/>
    </row>
    <row collapsed="false" customFormat="false" customHeight="true" hidden="false" ht="31.5" outlineLevel="0" r="49">
      <c r="A49" s="65" t="n">
        <v>10.3</v>
      </c>
      <c r="B49" s="73" t="s">
        <v>132</v>
      </c>
      <c r="C49" s="21"/>
      <c r="D49" s="21"/>
      <c r="E49" s="21"/>
      <c r="F49" s="64"/>
      <c r="G49" s="65" t="s">
        <v>133</v>
      </c>
      <c r="H49" s="94"/>
      <c r="I49" s="67" t="s">
        <v>134</v>
      </c>
      <c r="J49" s="49"/>
      <c r="K49" s="1"/>
      <c r="O49" s="4"/>
      <c r="P49" s="9" t="s">
        <v>135</v>
      </c>
      <c r="Q49" s="71"/>
    </row>
    <row collapsed="false" customFormat="false" customHeight="true" hidden="false" ht="31.5" outlineLevel="0" r="50">
      <c r="A50" s="35" t="n">
        <v>11</v>
      </c>
      <c r="B50" s="74" t="s">
        <v>136</v>
      </c>
      <c r="C50" s="21"/>
      <c r="D50" s="21"/>
      <c r="E50" s="21"/>
      <c r="F50" s="21"/>
      <c r="G50" s="75"/>
      <c r="H50" s="95"/>
      <c r="I50" s="67" t="n">
        <v>4.2</v>
      </c>
      <c r="J50" s="49"/>
      <c r="K50" s="1"/>
      <c r="O50" s="4"/>
      <c r="P50" s="9"/>
      <c r="Q50" s="71"/>
    </row>
    <row collapsed="false" customFormat="false" customHeight="true" hidden="false" ht="30" outlineLevel="0" r="51">
      <c r="A51" s="65" t="n">
        <v>11.1</v>
      </c>
      <c r="B51" s="73" t="s">
        <v>137</v>
      </c>
      <c r="C51" s="21"/>
      <c r="D51" s="21"/>
      <c r="E51" s="21"/>
      <c r="F51" s="64"/>
      <c r="G51" s="65" t="s">
        <v>138</v>
      </c>
      <c r="H51" s="70"/>
      <c r="I51" s="67" t="s">
        <v>139</v>
      </c>
      <c r="J51" s="49"/>
      <c r="K51" s="1"/>
      <c r="O51" s="4"/>
      <c r="P51" s="9" t="s">
        <v>140</v>
      </c>
      <c r="Q51" s="71" t="e">
        <f aca="false">IF((((ISBLANK(G51)*ISBLANK(G45))*ISBLANK(G46))*ISBLANK(G47)),"",IF((G51&lt;=(G45+G46)),"","Newborns weighed at Birth (M4 - 11.1)&lt; = Live Birth male (M4 - 10.1.a) + live birth female(M4 - 10.1.b)"))</f>
        <v>#VALUE!</v>
      </c>
    </row>
    <row collapsed="false" customFormat="false" customHeight="true" hidden="false" ht="30" outlineLevel="0" r="52">
      <c r="A52" s="65" t="n">
        <v>11.2</v>
      </c>
      <c r="B52" s="73" t="s">
        <v>141</v>
      </c>
      <c r="C52" s="21"/>
      <c r="D52" s="21"/>
      <c r="E52" s="21"/>
      <c r="F52" s="64"/>
      <c r="G52" s="65" t="s">
        <v>142</v>
      </c>
      <c r="H52" s="70"/>
      <c r="I52" s="67" t="s">
        <v>143</v>
      </c>
      <c r="J52" s="49"/>
      <c r="K52" s="1"/>
      <c r="O52" s="4"/>
      <c r="P52" s="9" t="s">
        <v>144</v>
      </c>
      <c r="Q52" s="71" t="str">
        <f aca="false">IF((ISBLANK(G52)*ISBLANK(G51)),"",IF((G52&lt;=G51),"","Number of newborns having weight less than 2.5 kgs ( M4 - 11.2) &lt;= Newborns weighed at Birth (M4 - 11.1)"))</f>
        <v/>
      </c>
    </row>
    <row collapsed="false" customFormat="false" customHeight="true" hidden="false" ht="30" outlineLevel="0" r="53">
      <c r="A53" s="35" t="n">
        <v>12</v>
      </c>
      <c r="B53" s="73" t="s">
        <v>145</v>
      </c>
      <c r="C53" s="21"/>
      <c r="D53" s="21"/>
      <c r="E53" s="21"/>
      <c r="F53" s="64"/>
      <c r="G53" s="65" t="s">
        <v>146</v>
      </c>
      <c r="H53" s="91"/>
      <c r="I53" s="67" t="n">
        <v>4.3</v>
      </c>
      <c r="J53" s="49"/>
      <c r="K53" s="1"/>
      <c r="O53" s="4"/>
      <c r="P53" s="9" t="s">
        <v>147</v>
      </c>
      <c r="Q53" s="92" t="e">
        <f aca="false">IF((((ISBLANK(G53)*ISBLANK(G45))*ISBLANK(G46))*ISBLANK(G47)),"",IF((G53&lt;=(G45+G46)),"","Number of new born breastfed(M4 - 12)&lt;=Live births (M4 - 10.1.c)"))</f>
        <v>#VALUE!</v>
      </c>
    </row>
    <row collapsed="false" customFormat="false" customHeight="true" hidden="false" ht="31.5" outlineLevel="0" r="54">
      <c r="A54" s="57" t="s">
        <v>113</v>
      </c>
      <c r="B54" s="58" t="s">
        <v>148</v>
      </c>
      <c r="C54" s="59"/>
      <c r="D54" s="59"/>
      <c r="E54" s="59"/>
      <c r="F54" s="59"/>
      <c r="G54" s="59"/>
      <c r="H54" s="60"/>
      <c r="I54" s="61" t="s">
        <v>149</v>
      </c>
      <c r="J54" s="49"/>
      <c r="K54" s="1"/>
      <c r="O54" s="4"/>
      <c r="P54" s="50"/>
      <c r="Q54" s="62"/>
      <c r="R54" s="52"/>
    </row>
    <row collapsed="false" customFormat="false" customHeight="true" hidden="false" ht="31.5" outlineLevel="0" r="55">
      <c r="A55" s="35" t="n">
        <v>13</v>
      </c>
      <c r="B55" s="73" t="s">
        <v>150</v>
      </c>
      <c r="C55" s="21"/>
      <c r="D55" s="21"/>
      <c r="E55" s="21"/>
      <c r="F55" s="64"/>
      <c r="G55" s="65" t="s">
        <v>151</v>
      </c>
      <c r="H55" s="66"/>
      <c r="I55" s="67" t="n">
        <v>6.1</v>
      </c>
      <c r="J55" s="49"/>
      <c r="K55" s="1"/>
      <c r="O55" s="4"/>
      <c r="P55" s="9" t="s">
        <v>152</v>
      </c>
      <c r="Q55" s="68" t="e">
        <f aca="false">IF((((ISBLANK(G55)*ISBLANK(G31))*ISBLANK(G32))*ISBLANK(G36)),"",IF((G55&lt;=((G31+G32)+G36)),"","Number receiving postpartum checkup within 48 hours after delivery( M6 - 13) &lt;= Deliveries conducted at home(M2 - 8.1) and at the facility (M2 - 9)"))</f>
        <v>#VALUE!</v>
      </c>
    </row>
    <row collapsed="false" customFormat="false" customHeight="true" hidden="false" ht="31.5" outlineLevel="0" r="56">
      <c r="A56" s="35" t="n">
        <v>14</v>
      </c>
      <c r="B56" s="73" t="s">
        <v>153</v>
      </c>
      <c r="C56" s="21"/>
      <c r="D56" s="21"/>
      <c r="E56" s="21"/>
      <c r="F56" s="64"/>
      <c r="G56" s="65" t="s">
        <v>154</v>
      </c>
      <c r="H56" s="91"/>
      <c r="I56" s="67" t="n">
        <v>6.2</v>
      </c>
      <c r="J56" s="49"/>
      <c r="K56" s="1"/>
      <c r="O56" s="4"/>
      <c r="P56" s="9" t="s">
        <v>155</v>
      </c>
      <c r="Q56" s="92" t="e">
        <f aca="false">IF((((ISBLANK(G56)*ISBLANK(G31))*ISBLANK(G32))*ISBLANK(G36)),"",IF((G56&lt;=((G31+G32)+G36)),"","Number receiving postpartum checkup between 48 hours and 14 days( M6 - 14) &lt;= Total Deliveries at Home(M2-8.1.1c) + Deliveries conducted at facility (M2 - 9)"))</f>
        <v>#VALUE!</v>
      </c>
    </row>
    <row collapsed="false" customFormat="false" customHeight="true" hidden="false" ht="31.5" outlineLevel="0" r="57">
      <c r="A57" s="57" t="s">
        <v>156</v>
      </c>
      <c r="B57" s="58" t="s">
        <v>157</v>
      </c>
      <c r="C57" s="59"/>
      <c r="D57" s="59"/>
      <c r="E57" s="59"/>
      <c r="F57" s="59"/>
      <c r="G57" s="59"/>
      <c r="H57" s="60"/>
      <c r="I57" s="61" t="s">
        <v>158</v>
      </c>
      <c r="J57" s="49"/>
      <c r="K57" s="1"/>
      <c r="O57" s="4"/>
      <c r="P57" s="50"/>
      <c r="Q57" s="62"/>
      <c r="R57" s="52"/>
    </row>
    <row collapsed="false" customFormat="false" customHeight="true" hidden="false" ht="29.25" outlineLevel="0" r="58">
      <c r="A58" s="35" t="n">
        <v>15</v>
      </c>
      <c r="B58" s="74" t="s">
        <v>159</v>
      </c>
      <c r="C58" s="21"/>
      <c r="D58" s="21"/>
      <c r="E58" s="21"/>
      <c r="F58" s="21"/>
      <c r="G58" s="75"/>
      <c r="H58" s="88"/>
      <c r="I58" s="67" t="n">
        <v>9.05</v>
      </c>
      <c r="J58" s="49"/>
      <c r="K58" s="1"/>
      <c r="O58" s="4"/>
      <c r="P58" s="9"/>
      <c r="Q58" s="68"/>
    </row>
    <row collapsed="false" customFormat="false" customHeight="true" hidden="false" ht="29.25" outlineLevel="0" r="59">
      <c r="A59" s="65" t="n">
        <v>15.1</v>
      </c>
      <c r="B59" s="73" t="s">
        <v>160</v>
      </c>
      <c r="C59" s="21"/>
      <c r="D59" s="21"/>
      <c r="E59" s="21"/>
      <c r="F59" s="64"/>
      <c r="G59" s="65" t="s">
        <v>161</v>
      </c>
      <c r="H59" s="70"/>
      <c r="I59" s="67" t="s">
        <v>162</v>
      </c>
      <c r="J59" s="49"/>
      <c r="K59" s="1"/>
      <c r="O59" s="4"/>
      <c r="P59" s="9" t="s">
        <v>163</v>
      </c>
      <c r="Q59" s="71"/>
    </row>
    <row collapsed="false" customFormat="false" customHeight="true" hidden="false" ht="29.25" outlineLevel="0" r="60">
      <c r="A60" s="77" t="s">
        <v>164</v>
      </c>
      <c r="B60" s="78" t="s">
        <v>165</v>
      </c>
      <c r="C60" s="79"/>
      <c r="D60" s="79"/>
      <c r="E60" s="79"/>
      <c r="F60" s="80"/>
      <c r="G60" s="77"/>
      <c r="H60" s="96"/>
      <c r="I60" s="82" t="s">
        <v>166</v>
      </c>
      <c r="J60" s="83"/>
      <c r="K60" s="84"/>
      <c r="L60" s="84"/>
      <c r="M60" s="84"/>
      <c r="N60" s="84"/>
      <c r="O60" s="85"/>
      <c r="P60" s="86"/>
      <c r="Q60" s="97"/>
      <c r="R60" s="84"/>
      <c r="S60" s="84"/>
    </row>
    <row collapsed="false" customFormat="true" customHeight="true" hidden="false" ht="29.25" outlineLevel="0" r="61" s="8">
      <c r="A61" s="35" t="n">
        <v>16</v>
      </c>
      <c r="B61" s="73" t="s">
        <v>167</v>
      </c>
      <c r="C61" s="21"/>
      <c r="D61" s="21"/>
      <c r="E61" s="21"/>
      <c r="F61" s="64"/>
      <c r="G61" s="65" t="s">
        <v>168</v>
      </c>
      <c r="H61" s="70"/>
      <c r="I61" s="67" t="n">
        <v>9.06</v>
      </c>
      <c r="J61" s="49"/>
      <c r="K61" s="1"/>
      <c r="L61" s="1"/>
      <c r="M61" s="1"/>
      <c r="N61" s="1"/>
      <c r="O61" s="4"/>
      <c r="P61" s="9" t="s">
        <v>169</v>
      </c>
      <c r="Q61" s="71"/>
      <c r="R61" s="1"/>
      <c r="S61" s="1"/>
    </row>
    <row collapsed="false" customFormat="true" customHeight="true" hidden="false" ht="29.25" outlineLevel="0" r="62" s="8">
      <c r="A62" s="35" t="n">
        <v>17</v>
      </c>
      <c r="B62" s="73" t="s">
        <v>170</v>
      </c>
      <c r="C62" s="21"/>
      <c r="D62" s="21"/>
      <c r="E62" s="21"/>
      <c r="F62" s="64"/>
      <c r="G62" s="65" t="s">
        <v>171</v>
      </c>
      <c r="H62" s="70"/>
      <c r="I62" s="67" t="n">
        <v>9.07</v>
      </c>
      <c r="J62" s="49"/>
      <c r="K62" s="1"/>
      <c r="L62" s="1"/>
      <c r="M62" s="1"/>
      <c r="N62" s="1"/>
      <c r="O62" s="4"/>
      <c r="P62" s="9" t="s">
        <v>172</v>
      </c>
      <c r="Q62" s="71"/>
      <c r="R62" s="1"/>
      <c r="S62" s="1"/>
    </row>
    <row collapsed="false" customFormat="true" customHeight="true" hidden="false" ht="29.25" outlineLevel="0" r="63" s="8">
      <c r="A63" s="35" t="n">
        <v>18</v>
      </c>
      <c r="B63" s="73" t="s">
        <v>173</v>
      </c>
      <c r="C63" s="21"/>
      <c r="D63" s="21"/>
      <c r="E63" s="21"/>
      <c r="F63" s="64"/>
      <c r="G63" s="65" t="s">
        <v>174</v>
      </c>
      <c r="H63" s="70"/>
      <c r="I63" s="67" t="n">
        <v>9.08</v>
      </c>
      <c r="J63" s="49"/>
      <c r="K63" s="1"/>
      <c r="L63" s="1"/>
      <c r="M63" s="1"/>
      <c r="N63" s="1"/>
      <c r="O63" s="4"/>
      <c r="P63" s="9" t="s">
        <v>175</v>
      </c>
      <c r="Q63" s="71"/>
      <c r="R63" s="1"/>
      <c r="S63" s="1"/>
    </row>
    <row collapsed="false" customFormat="true" customHeight="true" hidden="false" ht="29.25" outlineLevel="0" r="64" s="8">
      <c r="A64" s="35" t="n">
        <v>19</v>
      </c>
      <c r="B64" s="73" t="s">
        <v>176</v>
      </c>
      <c r="C64" s="21"/>
      <c r="D64" s="21"/>
      <c r="E64" s="21"/>
      <c r="F64" s="64"/>
      <c r="G64" s="65" t="s">
        <v>177</v>
      </c>
      <c r="H64" s="70"/>
      <c r="I64" s="67" t="n">
        <v>9.09</v>
      </c>
      <c r="J64" s="49"/>
      <c r="K64" s="1"/>
      <c r="L64" s="1"/>
      <c r="M64" s="1"/>
      <c r="N64" s="1"/>
      <c r="O64" s="4"/>
      <c r="P64" s="9" t="s">
        <v>178</v>
      </c>
      <c r="Q64" s="71"/>
      <c r="R64" s="1"/>
      <c r="S64" s="1"/>
    </row>
    <row collapsed="false" customFormat="true" customHeight="true" hidden="false" ht="29.25" outlineLevel="0" r="65" s="8">
      <c r="A65" s="35" t="n">
        <v>20</v>
      </c>
      <c r="B65" s="73" t="s">
        <v>179</v>
      </c>
      <c r="C65" s="21"/>
      <c r="D65" s="21"/>
      <c r="E65" s="21"/>
      <c r="F65" s="64"/>
      <c r="G65" s="65" t="s">
        <v>180</v>
      </c>
      <c r="H65" s="70"/>
      <c r="I65" s="98" t="n">
        <v>9.1</v>
      </c>
      <c r="J65" s="49"/>
      <c r="K65" s="1"/>
      <c r="L65" s="1"/>
      <c r="M65" s="1"/>
      <c r="N65" s="1"/>
      <c r="O65" s="4"/>
      <c r="P65" s="9" t="s">
        <v>181</v>
      </c>
      <c r="Q65" s="71"/>
      <c r="R65" s="1"/>
      <c r="S65" s="1"/>
    </row>
    <row collapsed="false" customFormat="false" customHeight="true" hidden="false" ht="29.25" outlineLevel="0" r="66">
      <c r="A66" s="35" t="n">
        <v>21</v>
      </c>
      <c r="B66" s="74" t="s">
        <v>182</v>
      </c>
      <c r="C66" s="21"/>
      <c r="D66" s="21"/>
      <c r="E66" s="21"/>
      <c r="F66" s="21"/>
      <c r="G66" s="75"/>
      <c r="H66" s="99"/>
      <c r="I66" s="67" t="n">
        <v>9.11</v>
      </c>
      <c r="J66" s="49"/>
      <c r="K66" s="1"/>
      <c r="O66" s="4"/>
      <c r="P66" s="9"/>
      <c r="Q66" s="71"/>
    </row>
    <row collapsed="false" customFormat="false" customHeight="true" hidden="false" ht="26.25" outlineLevel="0" r="67">
      <c r="A67" s="65" t="n">
        <v>21.1</v>
      </c>
      <c r="B67" s="73" t="s">
        <v>183</v>
      </c>
      <c r="C67" s="73"/>
      <c r="D67" s="73"/>
      <c r="E67" s="21"/>
      <c r="F67" s="21"/>
      <c r="G67" s="75"/>
      <c r="H67" s="100"/>
      <c r="I67" s="67" t="s">
        <v>184</v>
      </c>
      <c r="J67" s="49"/>
      <c r="K67" s="1"/>
      <c r="O67" s="4"/>
      <c r="P67" s="9"/>
      <c r="Q67" s="71"/>
    </row>
    <row collapsed="false" customFormat="false" customHeight="true" hidden="false" ht="26.25" outlineLevel="0" r="68">
      <c r="A68" s="89" t="s">
        <v>71</v>
      </c>
      <c r="B68" s="69" t="s">
        <v>117</v>
      </c>
      <c r="C68" s="21"/>
      <c r="D68" s="21"/>
      <c r="E68" s="21"/>
      <c r="F68" s="64"/>
      <c r="G68" s="65" t="s">
        <v>185</v>
      </c>
      <c r="H68" s="101"/>
      <c r="I68" s="67" t="s">
        <v>186</v>
      </c>
      <c r="J68" s="49"/>
      <c r="K68" s="1"/>
      <c r="O68" s="4"/>
      <c r="P68" s="9" t="s">
        <v>187</v>
      </c>
      <c r="Q68" s="71"/>
    </row>
    <row collapsed="false" customFormat="false" customHeight="true" hidden="false" ht="26.25" outlineLevel="0" r="69">
      <c r="A69" s="89" t="s">
        <v>76</v>
      </c>
      <c r="B69" s="69" t="s">
        <v>121</v>
      </c>
      <c r="C69" s="21"/>
      <c r="D69" s="21"/>
      <c r="E69" s="21"/>
      <c r="F69" s="64"/>
      <c r="G69" s="65" t="s">
        <v>188</v>
      </c>
      <c r="H69" s="101"/>
      <c r="I69" s="67" t="s">
        <v>189</v>
      </c>
      <c r="J69" s="49"/>
      <c r="K69" s="1"/>
      <c r="O69" s="4"/>
      <c r="P69" s="9" t="s">
        <v>190</v>
      </c>
      <c r="Q69" s="71"/>
    </row>
    <row collapsed="false" customFormat="false" customHeight="true" hidden="false" ht="26.25" outlineLevel="0" r="70">
      <c r="A70" s="89"/>
      <c r="B70" s="73" t="s">
        <v>81</v>
      </c>
      <c r="C70" s="21"/>
      <c r="D70" s="21"/>
      <c r="E70" s="21"/>
      <c r="F70" s="64"/>
      <c r="G70" s="65" t="s">
        <v>191</v>
      </c>
      <c r="H70" s="102"/>
      <c r="I70" s="67"/>
      <c r="J70" s="49"/>
      <c r="K70" s="1"/>
      <c r="O70" s="4"/>
      <c r="P70" s="9" t="s">
        <v>192</v>
      </c>
      <c r="Q70" s="71"/>
    </row>
    <row collapsed="false" customFormat="false" customHeight="true" hidden="false" ht="29.25" outlineLevel="0" r="71">
      <c r="A71" s="65" t="n">
        <v>21.2</v>
      </c>
      <c r="B71" s="74" t="s">
        <v>193</v>
      </c>
      <c r="C71" s="21"/>
      <c r="D71" s="21"/>
      <c r="E71" s="21"/>
      <c r="F71" s="21"/>
      <c r="G71" s="75"/>
      <c r="H71" s="100"/>
      <c r="I71" s="67" t="s">
        <v>194</v>
      </c>
      <c r="J71" s="49"/>
      <c r="K71" s="1"/>
      <c r="O71" s="4"/>
      <c r="P71" s="9"/>
      <c r="Q71" s="71"/>
    </row>
    <row collapsed="false" customFormat="false" customHeight="true" hidden="false" ht="27" outlineLevel="0" r="72">
      <c r="A72" s="89" t="s">
        <v>71</v>
      </c>
      <c r="B72" s="69" t="s">
        <v>117</v>
      </c>
      <c r="C72" s="21"/>
      <c r="D72" s="21"/>
      <c r="E72" s="21"/>
      <c r="F72" s="64"/>
      <c r="G72" s="65" t="s">
        <v>195</v>
      </c>
      <c r="H72" s="101"/>
      <c r="I72" s="67" t="s">
        <v>196</v>
      </c>
      <c r="J72" s="49"/>
      <c r="K72" s="1"/>
      <c r="O72" s="4"/>
      <c r="P72" s="9" t="s">
        <v>197</v>
      </c>
      <c r="Q72" s="71"/>
    </row>
    <row collapsed="false" customFormat="false" customHeight="true" hidden="false" ht="27" outlineLevel="0" r="73">
      <c r="A73" s="89" t="s">
        <v>76</v>
      </c>
      <c r="B73" s="69" t="s">
        <v>121</v>
      </c>
      <c r="C73" s="21"/>
      <c r="D73" s="21"/>
      <c r="E73" s="21"/>
      <c r="F73" s="64"/>
      <c r="G73" s="65" t="s">
        <v>198</v>
      </c>
      <c r="H73" s="101"/>
      <c r="I73" s="67" t="s">
        <v>199</v>
      </c>
      <c r="J73" s="49"/>
      <c r="K73" s="1"/>
      <c r="O73" s="4"/>
      <c r="P73" s="9" t="s">
        <v>200</v>
      </c>
      <c r="Q73" s="71"/>
    </row>
    <row collapsed="false" customFormat="false" customHeight="true" hidden="false" ht="27" outlineLevel="0" r="74">
      <c r="A74" s="65"/>
      <c r="B74" s="73" t="s">
        <v>81</v>
      </c>
      <c r="C74" s="21"/>
      <c r="D74" s="21"/>
      <c r="E74" s="21"/>
      <c r="F74" s="64"/>
      <c r="G74" s="65" t="s">
        <v>201</v>
      </c>
      <c r="H74" s="102"/>
      <c r="I74" s="67"/>
      <c r="J74" s="49"/>
      <c r="K74" s="1"/>
      <c r="O74" s="4"/>
      <c r="P74" s="9" t="s">
        <v>202</v>
      </c>
      <c r="Q74" s="71"/>
    </row>
    <row collapsed="false" customFormat="false" customHeight="true" hidden="false" ht="29.25" outlineLevel="0" r="75">
      <c r="A75" s="65" t="n">
        <v>21.3</v>
      </c>
      <c r="B75" s="74" t="s">
        <v>203</v>
      </c>
      <c r="C75" s="21"/>
      <c r="D75" s="21"/>
      <c r="E75" s="21"/>
      <c r="F75" s="21"/>
      <c r="G75" s="75"/>
      <c r="H75" s="100"/>
      <c r="I75" s="67" t="s">
        <v>204</v>
      </c>
      <c r="J75" s="49"/>
      <c r="K75" s="1"/>
      <c r="O75" s="4"/>
      <c r="P75" s="9"/>
      <c r="Q75" s="71"/>
    </row>
    <row collapsed="false" customFormat="false" customHeight="true" hidden="false" ht="27.75" outlineLevel="0" r="76">
      <c r="A76" s="89" t="s">
        <v>71</v>
      </c>
      <c r="B76" s="69" t="s">
        <v>117</v>
      </c>
      <c r="C76" s="21"/>
      <c r="D76" s="21"/>
      <c r="E76" s="21"/>
      <c r="F76" s="64"/>
      <c r="G76" s="65" t="s">
        <v>205</v>
      </c>
      <c r="H76" s="101"/>
      <c r="I76" s="67" t="s">
        <v>206</v>
      </c>
      <c r="J76" s="49"/>
      <c r="K76" s="1"/>
      <c r="O76" s="4"/>
      <c r="P76" s="9" t="s">
        <v>207</v>
      </c>
      <c r="Q76" s="71"/>
    </row>
    <row collapsed="false" customFormat="false" customHeight="true" hidden="false" ht="27.75" outlineLevel="0" r="77">
      <c r="A77" s="89" t="s">
        <v>76</v>
      </c>
      <c r="B77" s="69" t="s">
        <v>121</v>
      </c>
      <c r="C77" s="21"/>
      <c r="D77" s="21"/>
      <c r="E77" s="21"/>
      <c r="F77" s="64"/>
      <c r="G77" s="65" t="s">
        <v>208</v>
      </c>
      <c r="H77" s="101"/>
      <c r="I77" s="67" t="s">
        <v>209</v>
      </c>
      <c r="J77" s="49"/>
      <c r="K77" s="1"/>
      <c r="O77" s="4"/>
      <c r="P77" s="9" t="s">
        <v>210</v>
      </c>
      <c r="Q77" s="71"/>
    </row>
    <row collapsed="false" customFormat="false" customHeight="true" hidden="false" ht="27.75" outlineLevel="0" r="78">
      <c r="A78" s="65"/>
      <c r="B78" s="73" t="s">
        <v>81</v>
      </c>
      <c r="C78" s="21"/>
      <c r="D78" s="21"/>
      <c r="E78" s="21"/>
      <c r="F78" s="64"/>
      <c r="G78" s="65" t="s">
        <v>211</v>
      </c>
      <c r="H78" s="91"/>
      <c r="I78" s="67"/>
      <c r="J78" s="49"/>
      <c r="K78" s="1"/>
      <c r="O78" s="4"/>
      <c r="P78" s="9" t="s">
        <v>212</v>
      </c>
      <c r="Q78" s="92"/>
    </row>
    <row collapsed="false" customFormat="false" customHeight="true" hidden="false" ht="31.5" outlineLevel="0" r="79">
      <c r="A79" s="57" t="s">
        <v>149</v>
      </c>
      <c r="B79" s="58" t="s">
        <v>213</v>
      </c>
      <c r="C79" s="59"/>
      <c r="D79" s="59"/>
      <c r="E79" s="59"/>
      <c r="F79" s="59"/>
      <c r="G79" s="59"/>
      <c r="H79" s="60"/>
      <c r="I79" s="61" t="s">
        <v>214</v>
      </c>
      <c r="J79" s="49"/>
      <c r="K79" s="1"/>
      <c r="O79" s="4"/>
      <c r="P79" s="50"/>
      <c r="Q79" s="62"/>
      <c r="R79" s="52"/>
    </row>
    <row collapsed="false" customFormat="false" customHeight="true" hidden="false" ht="28.5" outlineLevel="0" r="80">
      <c r="A80" s="35" t="n">
        <v>22</v>
      </c>
      <c r="B80" s="74" t="s">
        <v>215</v>
      </c>
      <c r="C80" s="21"/>
      <c r="D80" s="21"/>
      <c r="E80" s="21"/>
      <c r="F80" s="21"/>
      <c r="G80" s="75"/>
      <c r="H80" s="88"/>
      <c r="I80" s="67" t="n">
        <v>10.1</v>
      </c>
      <c r="J80" s="49"/>
      <c r="K80" s="1"/>
      <c r="O80" s="4"/>
      <c r="P80" s="9"/>
      <c r="Q80" s="68"/>
    </row>
    <row collapsed="false" customFormat="false" customHeight="true" hidden="false" ht="27.75" outlineLevel="0" r="81">
      <c r="A81" s="65" t="n">
        <v>22.1</v>
      </c>
      <c r="B81" s="73" t="s">
        <v>216</v>
      </c>
      <c r="C81" s="21"/>
      <c r="D81" s="21"/>
      <c r="E81" s="21"/>
      <c r="F81" s="64"/>
      <c r="G81" s="65" t="s">
        <v>217</v>
      </c>
      <c r="H81" s="70"/>
      <c r="I81" s="67" t="s">
        <v>218</v>
      </c>
      <c r="J81" s="49"/>
      <c r="K81" s="1"/>
      <c r="O81" s="4"/>
      <c r="P81" s="9" t="s">
        <v>219</v>
      </c>
      <c r="Q81" s="71" t="e">
        <f aca="false">IF((((ISBLANK(G81)*ISBLANK(G45))*ISBLANK(G46))*ISBLANK(G47)),"",IF((G81&lt;=(G45+G46)),"","Number of infants(0-11 months)immunized for BCG(M10-22.01) &lt;= Live Birth male (M4 - 10.1.a) + live birth female(M4 - 10.1.b)"))</f>
        <v>#VALUE!</v>
      </c>
    </row>
    <row collapsed="false" customFormat="false" customHeight="true" hidden="false" ht="27.75" outlineLevel="0" r="82">
      <c r="A82" s="65" t="n">
        <v>22.2</v>
      </c>
      <c r="B82" s="73" t="s">
        <v>220</v>
      </c>
      <c r="C82" s="21"/>
      <c r="D82" s="21"/>
      <c r="E82" s="21"/>
      <c r="F82" s="64"/>
      <c r="G82" s="103" t="s">
        <v>104</v>
      </c>
      <c r="H82" s="70"/>
      <c r="I82" s="67" t="s">
        <v>221</v>
      </c>
      <c r="J82" s="49"/>
      <c r="K82" s="1"/>
      <c r="O82" s="4"/>
      <c r="P82" s="9" t="s">
        <v>222</v>
      </c>
      <c r="Q82" s="71"/>
    </row>
    <row collapsed="false" customFormat="false" customHeight="true" hidden="false" ht="27.75" outlineLevel="0" r="83">
      <c r="A83" s="65" t="n">
        <v>22.3</v>
      </c>
      <c r="B83" s="73" t="s">
        <v>223</v>
      </c>
      <c r="C83" s="21"/>
      <c r="D83" s="21"/>
      <c r="E83" s="21"/>
      <c r="F83" s="64"/>
      <c r="G83" s="104" t="s">
        <v>104</v>
      </c>
      <c r="H83" s="70"/>
      <c r="I83" s="67" t="s">
        <v>224</v>
      </c>
      <c r="J83" s="49"/>
      <c r="K83" s="1"/>
      <c r="O83" s="4"/>
      <c r="P83" s="9" t="s">
        <v>225</v>
      </c>
      <c r="Q83" s="71"/>
    </row>
    <row collapsed="false" customFormat="false" customHeight="true" hidden="false" ht="27.75" outlineLevel="0" r="84">
      <c r="A84" s="65" t="n">
        <v>22.4</v>
      </c>
      <c r="B84" s="73" t="s">
        <v>226</v>
      </c>
      <c r="C84" s="21"/>
      <c r="D84" s="21"/>
      <c r="E84" s="21"/>
      <c r="F84" s="64"/>
      <c r="G84" s="105" t="s">
        <v>104</v>
      </c>
      <c r="H84" s="70"/>
      <c r="I84" s="67" t="s">
        <v>227</v>
      </c>
      <c r="J84" s="49"/>
      <c r="K84" s="1"/>
      <c r="O84" s="4"/>
      <c r="P84" s="9" t="s">
        <v>228</v>
      </c>
      <c r="Q84" s="71"/>
    </row>
    <row collapsed="false" customFormat="false" customHeight="true" hidden="false" ht="27.75" outlineLevel="0" r="85">
      <c r="A85" s="77" t="s">
        <v>229</v>
      </c>
      <c r="B85" s="78" t="s">
        <v>230</v>
      </c>
      <c r="C85" s="79"/>
      <c r="D85" s="79"/>
      <c r="E85" s="79"/>
      <c r="F85" s="80"/>
      <c r="G85" s="77" t="s">
        <v>231</v>
      </c>
      <c r="H85" s="96"/>
      <c r="I85" s="82" t="s">
        <v>232</v>
      </c>
      <c r="J85" s="83"/>
      <c r="K85" s="84"/>
      <c r="L85" s="84"/>
      <c r="M85" s="84"/>
      <c r="N85" s="84"/>
      <c r="O85" s="85"/>
      <c r="P85" s="86"/>
      <c r="Q85" s="97"/>
      <c r="R85" s="84"/>
      <c r="S85" s="84"/>
    </row>
    <row collapsed="false" customFormat="false" customHeight="true" hidden="false" ht="27.75" outlineLevel="0" r="86">
      <c r="A86" s="77" t="s">
        <v>233</v>
      </c>
      <c r="B86" s="78" t="s">
        <v>234</v>
      </c>
      <c r="C86" s="79"/>
      <c r="D86" s="79"/>
      <c r="E86" s="79"/>
      <c r="F86" s="80"/>
      <c r="G86" s="77" t="s">
        <v>235</v>
      </c>
      <c r="H86" s="96"/>
      <c r="I86" s="82" t="s">
        <v>236</v>
      </c>
      <c r="J86" s="83"/>
      <c r="K86" s="84"/>
      <c r="L86" s="84"/>
      <c r="M86" s="84"/>
      <c r="N86" s="84"/>
      <c r="O86" s="85"/>
      <c r="P86" s="86"/>
      <c r="Q86" s="97"/>
      <c r="R86" s="84"/>
      <c r="S86" s="84"/>
    </row>
    <row collapsed="false" customFormat="false" customHeight="true" hidden="false" ht="27.75" outlineLevel="0" r="87">
      <c r="A87" s="77" t="s">
        <v>237</v>
      </c>
      <c r="B87" s="78" t="s">
        <v>238</v>
      </c>
      <c r="C87" s="79"/>
      <c r="D87" s="79"/>
      <c r="E87" s="79"/>
      <c r="F87" s="80"/>
      <c r="G87" s="77" t="s">
        <v>239</v>
      </c>
      <c r="H87" s="96"/>
      <c r="I87" s="82" t="s">
        <v>240</v>
      </c>
      <c r="J87" s="83"/>
      <c r="K87" s="84"/>
      <c r="L87" s="84"/>
      <c r="M87" s="84"/>
      <c r="N87" s="84"/>
      <c r="O87" s="85"/>
      <c r="P87" s="86"/>
      <c r="Q87" s="97"/>
      <c r="R87" s="84"/>
      <c r="S87" s="84"/>
    </row>
    <row collapsed="false" customFormat="true" customHeight="true" hidden="false" ht="27.75" outlineLevel="0" r="88" s="8">
      <c r="A88" s="65" t="n">
        <v>22.5</v>
      </c>
      <c r="B88" s="73" t="s">
        <v>241</v>
      </c>
      <c r="C88" s="21"/>
      <c r="D88" s="21"/>
      <c r="E88" s="21"/>
      <c r="F88" s="64"/>
      <c r="G88" s="65" t="s">
        <v>242</v>
      </c>
      <c r="H88" s="70"/>
      <c r="I88" s="67" t="s">
        <v>243</v>
      </c>
      <c r="J88" s="49"/>
      <c r="K88" s="1"/>
      <c r="L88" s="1"/>
      <c r="M88" s="1"/>
      <c r="N88" s="1"/>
      <c r="O88" s="4"/>
      <c r="P88" s="9" t="s">
        <v>244</v>
      </c>
      <c r="Q88" s="71" t="e">
        <f aca="false">IF((((ISBLANK(G88)*ISBLANK(G45))*ISBLANK(G46))*ISBLANK(G47)),"",IF((G88&lt;=(G45+G46)),"","Number of infants(0-11 months)immunized for OPV0(M10-22.5) &lt;=Live Birth male (M4 - 10.1.a) + live birth female(M4 - 10.1.b)"))</f>
        <v>#VALUE!</v>
      </c>
      <c r="R88" s="1"/>
      <c r="S88" s="1"/>
    </row>
    <row collapsed="false" customFormat="true" customHeight="true" hidden="false" ht="27.75" outlineLevel="0" r="89" s="8">
      <c r="A89" s="65" t="n">
        <v>22.6</v>
      </c>
      <c r="B89" s="73" t="s">
        <v>245</v>
      </c>
      <c r="C89" s="21"/>
      <c r="D89" s="21"/>
      <c r="E89" s="21"/>
      <c r="F89" s="64"/>
      <c r="G89" s="65" t="s">
        <v>246</v>
      </c>
      <c r="H89" s="70"/>
      <c r="I89" s="67" t="s">
        <v>247</v>
      </c>
      <c r="J89" s="49"/>
      <c r="K89" s="1"/>
      <c r="L89" s="1"/>
      <c r="M89" s="1"/>
      <c r="N89" s="1"/>
      <c r="O89" s="4"/>
      <c r="P89" s="9" t="s">
        <v>248</v>
      </c>
      <c r="Q89" s="71"/>
      <c r="R89" s="1"/>
      <c r="S89" s="1"/>
    </row>
    <row collapsed="false" customFormat="true" customHeight="true" hidden="false" ht="27.75" outlineLevel="0" r="90" s="8">
      <c r="A90" s="65" t="n">
        <v>22.7</v>
      </c>
      <c r="B90" s="73" t="s">
        <v>249</v>
      </c>
      <c r="C90" s="21"/>
      <c r="D90" s="21"/>
      <c r="E90" s="21"/>
      <c r="F90" s="64"/>
      <c r="G90" s="65" t="s">
        <v>250</v>
      </c>
      <c r="H90" s="70"/>
      <c r="I90" s="67" t="s">
        <v>251</v>
      </c>
      <c r="J90" s="49"/>
      <c r="K90" s="1"/>
      <c r="L90" s="1"/>
      <c r="M90" s="1"/>
      <c r="N90" s="1"/>
      <c r="O90" s="4"/>
      <c r="P90" s="9" t="s">
        <v>252</v>
      </c>
      <c r="Q90" s="71"/>
      <c r="R90" s="1"/>
      <c r="S90" s="1"/>
    </row>
    <row collapsed="false" customFormat="true" customHeight="true" hidden="false" ht="27.75" outlineLevel="0" r="91" s="8">
      <c r="A91" s="65" t="n">
        <v>22.8</v>
      </c>
      <c r="B91" s="73" t="s">
        <v>253</v>
      </c>
      <c r="C91" s="21"/>
      <c r="D91" s="21"/>
      <c r="E91" s="21"/>
      <c r="F91" s="64"/>
      <c r="G91" s="65" t="s">
        <v>254</v>
      </c>
      <c r="H91" s="70"/>
      <c r="I91" s="67" t="s">
        <v>255</v>
      </c>
      <c r="J91" s="49"/>
      <c r="K91" s="1"/>
      <c r="L91" s="1"/>
      <c r="M91" s="1"/>
      <c r="N91" s="1"/>
      <c r="O91" s="4"/>
      <c r="P91" s="9" t="s">
        <v>256</v>
      </c>
      <c r="Q91" s="71"/>
      <c r="R91" s="1"/>
      <c r="S91" s="1"/>
    </row>
    <row collapsed="false" customFormat="true" customHeight="true" hidden="false" ht="27.75" outlineLevel="0" r="92" s="8">
      <c r="A92" s="65" t="s">
        <v>257</v>
      </c>
      <c r="B92" s="73" t="s">
        <v>258</v>
      </c>
      <c r="C92" s="21"/>
      <c r="D92" s="21"/>
      <c r="E92" s="21"/>
      <c r="F92" s="64"/>
      <c r="G92" s="65" t="s">
        <v>259</v>
      </c>
      <c r="H92" s="70"/>
      <c r="I92" s="67" t="s">
        <v>260</v>
      </c>
      <c r="J92" s="49"/>
      <c r="K92" s="1"/>
      <c r="L92" s="1"/>
      <c r="M92" s="1"/>
      <c r="N92" s="1"/>
      <c r="O92" s="4"/>
      <c r="P92" s="9" t="s">
        <v>261</v>
      </c>
      <c r="Q92" s="71"/>
      <c r="R92" s="1"/>
      <c r="S92" s="1"/>
    </row>
    <row collapsed="false" customFormat="true" customHeight="true" hidden="false" ht="27.75" outlineLevel="0" r="93" s="8">
      <c r="A93" s="65" t="n">
        <v>22.9</v>
      </c>
      <c r="B93" s="73" t="s">
        <v>262</v>
      </c>
      <c r="C93" s="21"/>
      <c r="D93" s="21"/>
      <c r="E93" s="21"/>
      <c r="F93" s="64"/>
      <c r="G93" s="65" t="s">
        <v>104</v>
      </c>
      <c r="H93" s="70"/>
      <c r="I93" s="67" t="s">
        <v>263</v>
      </c>
      <c r="J93" s="49"/>
      <c r="K93" s="1"/>
      <c r="L93" s="1"/>
      <c r="M93" s="1"/>
      <c r="N93" s="1"/>
      <c r="O93" s="4"/>
      <c r="P93" s="9" t="s">
        <v>264</v>
      </c>
      <c r="Q93" s="71" t="e">
        <f aca="false">IF((((ISBLANK(G93)*ISBLANK(G45))*ISBLANK(G46))*ISBLANK(G47)),"",IF((G93&lt;=(G45+G46)),"","Number of infants(0-11 months)immunized for Hep-B1(M10-22.09) &lt;= Live birth (M4-10.1.c)"))</f>
        <v>#VALUE!</v>
      </c>
      <c r="R93" s="1"/>
      <c r="S93" s="1"/>
    </row>
    <row collapsed="false" customFormat="false" customHeight="true" hidden="false" ht="27.75" outlineLevel="0" r="94">
      <c r="A94" s="106" t="n">
        <v>22.1</v>
      </c>
      <c r="B94" s="73" t="s">
        <v>265</v>
      </c>
      <c r="C94" s="21"/>
      <c r="D94" s="21"/>
      <c r="E94" s="21"/>
      <c r="F94" s="64"/>
      <c r="G94" s="65" t="s">
        <v>104</v>
      </c>
      <c r="H94" s="70"/>
      <c r="I94" s="67" t="s">
        <v>266</v>
      </c>
      <c r="J94" s="49"/>
      <c r="K94" s="1"/>
      <c r="O94" s="4"/>
      <c r="P94" s="9" t="s">
        <v>267</v>
      </c>
    </row>
    <row collapsed="false" customFormat="false" customHeight="true" hidden="false" ht="27.75" outlineLevel="0" r="95">
      <c r="A95" s="65" t="n">
        <v>22.11</v>
      </c>
      <c r="B95" s="73" t="s">
        <v>268</v>
      </c>
      <c r="C95" s="21"/>
      <c r="D95" s="21"/>
      <c r="E95" s="21"/>
      <c r="F95" s="64"/>
      <c r="G95" s="65" t="s">
        <v>104</v>
      </c>
      <c r="H95" s="70"/>
      <c r="I95" s="67" t="s">
        <v>269</v>
      </c>
      <c r="J95" s="49"/>
      <c r="K95" s="1"/>
      <c r="O95" s="4"/>
      <c r="P95" s="9" t="s">
        <v>270</v>
      </c>
      <c r="Q95" s="71" t="e">
        <f aca="false">IF((((ISBLANK(G95)*ISBLANK(G97))*ISBLANK(G99))*ISBLANK(G99)),"",IF((G95&gt;=(G97+G99)),"","Number of infants (0-11 months old)immunized for measles(M10-22.12) &gt;= Number of infants(9-11 months old) fully immunized(M10-22.13.a + 22.13.b )"))</f>
        <v>#VALUE!</v>
      </c>
    </row>
    <row collapsed="false" customFormat="false" customHeight="true" hidden="false" ht="27.75" outlineLevel="0" r="96">
      <c r="A96" s="65" t="n">
        <v>22.12</v>
      </c>
      <c r="B96" s="73" t="s">
        <v>271</v>
      </c>
      <c r="C96" s="21"/>
      <c r="D96" s="21"/>
      <c r="E96" s="21"/>
      <c r="F96" s="64"/>
      <c r="G96" s="65" t="s">
        <v>272</v>
      </c>
      <c r="H96" s="70"/>
      <c r="I96" s="67" t="s">
        <v>273</v>
      </c>
      <c r="J96" s="49"/>
      <c r="K96" s="1"/>
      <c r="O96" s="4"/>
      <c r="P96" s="9" t="s">
        <v>274</v>
      </c>
      <c r="Q96" s="71" t="e">
        <f aca="false">IF((((ISBLANK(G96)*ISBLANK(G99))*ISBLANK(G99))*ISBLANK(G100)),"",IF((G96&gt;=(G99+G100)),"","Number of infants (0-11 months old)immunized for measles(M10-22.12) &gt;= Number of infants(9-11 months old) fully immunized(M10-22.13.a + 22.13.b )"))</f>
        <v>#VALUE!</v>
      </c>
    </row>
    <row collapsed="false" customFormat="false" customHeight="true" hidden="false" ht="27.75" outlineLevel="0" r="97">
      <c r="A97" s="107" t="s">
        <v>275</v>
      </c>
      <c r="B97" s="108" t="s">
        <v>276</v>
      </c>
      <c r="C97" s="21"/>
      <c r="D97" s="21"/>
      <c r="E97" s="21"/>
      <c r="F97" s="64"/>
      <c r="G97" s="65" t="s">
        <v>277</v>
      </c>
      <c r="H97" s="70"/>
      <c r="I97" s="67" t="s">
        <v>278</v>
      </c>
      <c r="J97" s="49"/>
      <c r="K97" s="1"/>
      <c r="O97" s="4"/>
      <c r="P97" s="9" t="s">
        <v>279</v>
      </c>
      <c r="Q97" s="71"/>
    </row>
    <row collapsed="false" customFormat="false" customHeight="true" hidden="false" ht="39" outlineLevel="0" r="98">
      <c r="A98" s="65" t="n">
        <v>22.13</v>
      </c>
      <c r="B98" s="78" t="s">
        <v>280</v>
      </c>
      <c r="C98" s="78"/>
      <c r="D98" s="78"/>
      <c r="E98" s="78"/>
      <c r="F98" s="21"/>
      <c r="G98" s="109"/>
      <c r="H98" s="76"/>
      <c r="I98" s="67" t="s">
        <v>281</v>
      </c>
      <c r="J98" s="49"/>
      <c r="K98" s="1"/>
      <c r="O98" s="4"/>
      <c r="P98" s="9"/>
    </row>
    <row collapsed="false" customFormat="false" customHeight="true" hidden="false" ht="28.5" outlineLevel="0" r="99">
      <c r="A99" s="89" t="s">
        <v>71</v>
      </c>
      <c r="B99" s="69" t="s">
        <v>117</v>
      </c>
      <c r="C99" s="21"/>
      <c r="D99" s="21"/>
      <c r="E99" s="21"/>
      <c r="F99" s="21"/>
      <c r="G99" s="75" t="s">
        <v>282</v>
      </c>
      <c r="H99" s="76"/>
      <c r="I99" s="67" t="s">
        <v>283</v>
      </c>
      <c r="J99" s="49"/>
      <c r="K99" s="1"/>
      <c r="O99" s="4"/>
      <c r="P99" s="9" t="s">
        <v>284</v>
      </c>
    </row>
    <row collapsed="false" customFormat="false" customHeight="true" hidden="false" ht="28.5" outlineLevel="0" r="100">
      <c r="A100" s="89" t="s">
        <v>76</v>
      </c>
      <c r="B100" s="69" t="s">
        <v>121</v>
      </c>
      <c r="C100" s="21"/>
      <c r="D100" s="21"/>
      <c r="E100" s="21"/>
      <c r="F100" s="64"/>
      <c r="G100" s="65" t="s">
        <v>285</v>
      </c>
      <c r="H100" s="70"/>
      <c r="I100" s="67" t="s">
        <v>286</v>
      </c>
      <c r="J100" s="49"/>
      <c r="K100" s="1"/>
      <c r="O100" s="4"/>
      <c r="P100" s="9" t="s">
        <v>287</v>
      </c>
    </row>
    <row collapsed="false" customFormat="false" customHeight="true" hidden="false" ht="28.5" outlineLevel="0" r="101">
      <c r="A101" s="65"/>
      <c r="B101" s="73" t="s">
        <v>81</v>
      </c>
      <c r="C101" s="21"/>
      <c r="D101" s="21"/>
      <c r="E101" s="21"/>
      <c r="F101" s="64"/>
      <c r="G101" s="65" t="s">
        <v>288</v>
      </c>
      <c r="H101" s="70"/>
      <c r="I101" s="67"/>
      <c r="J101" s="49"/>
      <c r="K101" s="1"/>
      <c r="O101" s="4"/>
      <c r="P101" s="9" t="s">
        <v>289</v>
      </c>
    </row>
    <row collapsed="false" customFormat="false" customHeight="true" hidden="false" ht="28.5" outlineLevel="0" r="102">
      <c r="A102" s="110" t="s">
        <v>290</v>
      </c>
      <c r="B102" s="78" t="s">
        <v>291</v>
      </c>
      <c r="C102" s="79"/>
      <c r="D102" s="79"/>
      <c r="E102" s="79"/>
      <c r="F102" s="80"/>
      <c r="G102" s="77"/>
      <c r="H102" s="96"/>
      <c r="I102" s="82" t="s">
        <v>292</v>
      </c>
      <c r="J102" s="83"/>
      <c r="K102" s="84"/>
      <c r="L102" s="84"/>
      <c r="M102" s="84"/>
      <c r="N102" s="84"/>
      <c r="O102" s="85"/>
      <c r="P102" s="86"/>
      <c r="Q102" s="84"/>
      <c r="R102" s="84"/>
      <c r="S102" s="84"/>
    </row>
    <row collapsed="false" customFormat="true" customHeight="true" hidden="false" ht="28.5" outlineLevel="0" r="103" s="8">
      <c r="A103" s="35" t="n">
        <v>23</v>
      </c>
      <c r="B103" s="74" t="s">
        <v>293</v>
      </c>
      <c r="C103" s="21"/>
      <c r="D103" s="21"/>
      <c r="E103" s="21"/>
      <c r="F103" s="21"/>
      <c r="G103" s="75"/>
      <c r="H103" s="76"/>
      <c r="I103" s="67" t="n">
        <v>10.2</v>
      </c>
      <c r="J103" s="49"/>
      <c r="K103" s="1"/>
      <c r="L103" s="1"/>
      <c r="M103" s="1"/>
      <c r="N103" s="1"/>
      <c r="O103" s="4"/>
      <c r="P103" s="9"/>
      <c r="Q103" s="1"/>
      <c r="R103" s="1"/>
      <c r="S103" s="1"/>
    </row>
    <row collapsed="false" customFormat="false" customHeight="true" hidden="false" ht="28.5" outlineLevel="0" r="104">
      <c r="A104" s="65" t="n">
        <v>23.1</v>
      </c>
      <c r="B104" s="73" t="s">
        <v>294</v>
      </c>
      <c r="C104" s="21"/>
      <c r="D104" s="21"/>
      <c r="E104" s="21"/>
      <c r="F104" s="64"/>
      <c r="G104" s="65" t="s">
        <v>295</v>
      </c>
      <c r="H104" s="70"/>
      <c r="I104" s="67" t="s">
        <v>296</v>
      </c>
      <c r="J104" s="49"/>
      <c r="K104" s="1"/>
      <c r="O104" s="4"/>
      <c r="P104" s="9" t="s">
        <v>297</v>
      </c>
    </row>
    <row collapsed="false" customFormat="false" customHeight="true" hidden="false" ht="28.5" outlineLevel="0" r="105">
      <c r="A105" s="65" t="n">
        <v>23.2</v>
      </c>
      <c r="B105" s="73" t="s">
        <v>298</v>
      </c>
      <c r="C105" s="21"/>
      <c r="D105" s="21"/>
      <c r="E105" s="21"/>
      <c r="F105" s="64"/>
      <c r="G105" s="65" t="s">
        <v>299</v>
      </c>
      <c r="H105" s="70"/>
      <c r="I105" s="67" t="s">
        <v>300</v>
      </c>
      <c r="J105" s="49"/>
      <c r="K105" s="1"/>
      <c r="O105" s="4"/>
      <c r="P105" s="9" t="s">
        <v>301</v>
      </c>
    </row>
    <row collapsed="false" customFormat="false" customHeight="true" hidden="false" ht="28.5" outlineLevel="0" r="106">
      <c r="A106" s="65" t="n">
        <v>23.3</v>
      </c>
      <c r="B106" s="73" t="s">
        <v>302</v>
      </c>
      <c r="C106" s="21"/>
      <c r="D106" s="21"/>
      <c r="E106" s="21"/>
      <c r="F106" s="64"/>
      <c r="G106" s="65" t="s">
        <v>303</v>
      </c>
      <c r="H106" s="70"/>
      <c r="I106" s="67" t="s">
        <v>304</v>
      </c>
      <c r="J106" s="49"/>
      <c r="K106" s="1"/>
      <c r="O106" s="4"/>
      <c r="P106" s="9" t="s">
        <v>305</v>
      </c>
    </row>
    <row collapsed="false" customFormat="false" customHeight="true" hidden="false" ht="28.5" outlineLevel="0" r="107">
      <c r="A107" s="35" t="n">
        <v>24</v>
      </c>
      <c r="B107" s="74" t="s">
        <v>306</v>
      </c>
      <c r="C107" s="21"/>
      <c r="D107" s="21"/>
      <c r="E107" s="21"/>
      <c r="F107" s="21"/>
      <c r="G107" s="75"/>
      <c r="H107" s="99"/>
      <c r="I107" s="67" t="n">
        <v>10.3</v>
      </c>
      <c r="J107" s="49"/>
      <c r="K107" s="1"/>
      <c r="O107" s="4"/>
      <c r="P107" s="9"/>
    </row>
    <row collapsed="false" customFormat="false" customHeight="true" hidden="false" ht="47.25" outlineLevel="0" r="108">
      <c r="A108" s="65" t="n">
        <v>24.1</v>
      </c>
      <c r="B108" s="78" t="s">
        <v>307</v>
      </c>
      <c r="C108" s="78"/>
      <c r="D108" s="78"/>
      <c r="E108" s="78"/>
      <c r="F108" s="78"/>
      <c r="G108" s="78"/>
      <c r="H108" s="88"/>
      <c r="I108" s="67" t="s">
        <v>308</v>
      </c>
      <c r="J108" s="49"/>
      <c r="K108" s="1"/>
      <c r="O108" s="4"/>
      <c r="P108" s="9"/>
    </row>
    <row collapsed="false" customFormat="false" customHeight="true" hidden="false" ht="28.5" outlineLevel="0" r="109">
      <c r="A109" s="89" t="s">
        <v>71</v>
      </c>
      <c r="B109" s="69" t="s">
        <v>117</v>
      </c>
      <c r="C109" s="21"/>
      <c r="D109" s="21"/>
      <c r="E109" s="21"/>
      <c r="F109" s="21"/>
      <c r="G109" s="75" t="s">
        <v>309</v>
      </c>
      <c r="H109" s="76"/>
      <c r="I109" s="67" t="s">
        <v>310</v>
      </c>
      <c r="J109" s="49"/>
      <c r="K109" s="1"/>
      <c r="O109" s="4"/>
      <c r="P109" s="9" t="s">
        <v>311</v>
      </c>
    </row>
    <row collapsed="false" customFormat="false" customHeight="true" hidden="false" ht="28.5" outlineLevel="0" r="110">
      <c r="A110" s="89" t="s">
        <v>76</v>
      </c>
      <c r="B110" s="69" t="s">
        <v>121</v>
      </c>
      <c r="C110" s="21"/>
      <c r="D110" s="21"/>
      <c r="E110" s="21"/>
      <c r="F110" s="64"/>
      <c r="G110" s="65" t="s">
        <v>312</v>
      </c>
      <c r="H110" s="70"/>
      <c r="I110" s="67" t="s">
        <v>313</v>
      </c>
      <c r="J110" s="49"/>
      <c r="K110" s="1"/>
      <c r="O110" s="4"/>
      <c r="P110" s="9" t="s">
        <v>314</v>
      </c>
    </row>
    <row collapsed="false" customFormat="false" customHeight="true" hidden="false" ht="28.5" outlineLevel="0" r="111">
      <c r="A111" s="65"/>
      <c r="B111" s="73" t="s">
        <v>81</v>
      </c>
      <c r="C111" s="21"/>
      <c r="D111" s="21"/>
      <c r="E111" s="21"/>
      <c r="F111" s="64"/>
      <c r="G111" s="65" t="s">
        <v>315</v>
      </c>
      <c r="H111" s="70"/>
      <c r="I111" s="67"/>
      <c r="J111" s="49"/>
      <c r="K111" s="1"/>
      <c r="O111" s="4"/>
      <c r="P111" s="9" t="s">
        <v>316</v>
      </c>
    </row>
    <row collapsed="false" customFormat="false" customHeight="true" hidden="false" ht="28.5" outlineLevel="0" r="112">
      <c r="A112" s="65" t="n">
        <v>24.2</v>
      </c>
      <c r="B112" s="78" t="s">
        <v>317</v>
      </c>
      <c r="C112" s="21"/>
      <c r="D112" s="21"/>
      <c r="E112" s="21"/>
      <c r="F112" s="64"/>
      <c r="G112" s="65" t="s">
        <v>318</v>
      </c>
      <c r="H112" s="70"/>
      <c r="I112" s="67" t="s">
        <v>319</v>
      </c>
      <c r="J112" s="49"/>
      <c r="K112" s="1"/>
      <c r="O112" s="4"/>
      <c r="P112" s="9" t="s">
        <v>320</v>
      </c>
    </row>
    <row collapsed="false" customFormat="false" customHeight="true" hidden="false" ht="28.5" outlineLevel="0" r="113">
      <c r="A113" s="65" t="n">
        <v>24.3</v>
      </c>
      <c r="B113" s="73" t="s">
        <v>321</v>
      </c>
      <c r="C113" s="21"/>
      <c r="D113" s="21"/>
      <c r="E113" s="21"/>
      <c r="F113" s="64"/>
      <c r="G113" s="65" t="s">
        <v>104</v>
      </c>
      <c r="H113" s="70"/>
      <c r="I113" s="67" t="s">
        <v>322</v>
      </c>
      <c r="J113" s="49"/>
      <c r="K113" s="1"/>
      <c r="O113" s="4"/>
      <c r="P113" s="9" t="s">
        <v>323</v>
      </c>
    </row>
    <row collapsed="false" customFormat="false" customHeight="true" hidden="false" ht="28.5" outlineLevel="0" r="114">
      <c r="A114" s="65" t="n">
        <v>24.4</v>
      </c>
      <c r="B114" s="73" t="s">
        <v>324</v>
      </c>
      <c r="C114" s="21"/>
      <c r="D114" s="21"/>
      <c r="E114" s="21"/>
      <c r="F114" s="64"/>
      <c r="G114" s="65" t="s">
        <v>104</v>
      </c>
      <c r="H114" s="70"/>
      <c r="I114" s="67" t="s">
        <v>325</v>
      </c>
      <c r="J114" s="49"/>
      <c r="K114" s="1"/>
      <c r="O114" s="4"/>
      <c r="P114" s="9" t="s">
        <v>326</v>
      </c>
    </row>
    <row collapsed="false" customFormat="false" customHeight="true" hidden="false" ht="28.5" outlineLevel="0" r="115">
      <c r="A115" s="65" t="n">
        <v>24.5</v>
      </c>
      <c r="B115" s="74" t="s">
        <v>327</v>
      </c>
      <c r="C115" s="21"/>
      <c r="D115" s="21"/>
      <c r="E115" s="21"/>
      <c r="F115" s="21"/>
      <c r="G115" s="75"/>
      <c r="H115" s="76"/>
      <c r="I115" s="67" t="s">
        <v>328</v>
      </c>
      <c r="J115" s="49"/>
      <c r="K115" s="1"/>
      <c r="O115" s="4"/>
      <c r="P115" s="9"/>
    </row>
    <row collapsed="false" customFormat="false" customHeight="true" hidden="false" ht="28.5" outlineLevel="0" r="116">
      <c r="A116" s="89" t="s">
        <v>71</v>
      </c>
      <c r="B116" s="69" t="s">
        <v>329</v>
      </c>
      <c r="C116" s="21"/>
      <c r="D116" s="21"/>
      <c r="E116" s="21"/>
      <c r="F116" s="64"/>
      <c r="G116" s="90"/>
      <c r="H116" s="70"/>
      <c r="I116" s="67" t="s">
        <v>330</v>
      </c>
      <c r="J116" s="49"/>
      <c r="K116" s="1"/>
      <c r="O116" s="4"/>
      <c r="P116" s="9" t="s">
        <v>331</v>
      </c>
      <c r="Q116" s="71" t="e">
        <f aca="false">IF(((((((((((((ISBLANK(G86)*ISBLANK(G87))*ISBLANK(G88))*ISBLANK(G89))*ISBLANK(G93))*ISBLANK(G95))*ISBLANK(G96))*ISBLANK(G94))*ISBLANK(G104))*ISBLANK(G106))*ISBLANK(G112))*ISBLANK(G113))*ISBLANK(G114)),"",IF((((((((((((((G86+G87)+G88)+G89)+G94)+G95)+G96)+G93)+G104)+G106)+G112)+G113)+G114)&gt;=(G116)),"","Number of children detected with AEFI(Abscess)(M10-24.5.a) &lt;= Number of children immunized(M6- 22.1+22.2+22.3+22.4+22.9+22.10+22.11+22.12+23.1+23.3+24.2+24.3+24.3"))</f>
        <v>#VALUE!</v>
      </c>
    </row>
    <row collapsed="false" customFormat="false" customHeight="true" hidden="false" ht="28.5" outlineLevel="0" r="117">
      <c r="A117" s="89" t="s">
        <v>76</v>
      </c>
      <c r="B117" s="69" t="s">
        <v>332</v>
      </c>
      <c r="C117" s="21"/>
      <c r="D117" s="21"/>
      <c r="E117" s="21"/>
      <c r="F117" s="64"/>
      <c r="G117" s="65" t="s">
        <v>333</v>
      </c>
      <c r="H117" s="70"/>
      <c r="I117" s="67" t="s">
        <v>334</v>
      </c>
      <c r="J117" s="49"/>
      <c r="K117" s="1"/>
      <c r="O117" s="4"/>
      <c r="P117" s="9" t="s">
        <v>335</v>
      </c>
      <c r="Q117" s="71" t="e">
        <f aca="false">IF((((((((((((((ISBLANK(G117)*ISBLANK(G81))*ISBLANK(G85))*ISBLANK(G86))*ISBLANK(G87))*ISBLANK(G94))*ISBLANK(G93))*ISBLANK(G95))*ISBLANK(G96))*ISBLANK(G104))*ISBLANK(G106))*ISBLANK(G112))*ISBLANK(G113))*ISBLANK(G114)),"",IF((((((((((((((G81+G85)+G86)+G87)+G93)+G94)+G95)+G96)+G104)+G106)+G112)+G113)+G114)&gt;=(G117)),"","Number of children detected with AEFI(Death)(M10-24.5.b) &lt;= Number of children immunized(M6- 22.1+22.2+22.3+22.4+22.9+22.10+22.11+22.12+23.1+23.3+24.2+24.3+24.4"))</f>
        <v>#VALUE!</v>
      </c>
      <c r="R117" s="71" t="e">
        <f aca="false">IF((((((((((((((ISBLANK(G117)*ISBLANK(G81))*ISBLANK(G85))*ISBLANK(G86))*ISBLANK(G87))*ISBLANK(G94))*ISBLANK(G93))*ISBLANK(G95))*ISBLANK(G96))*ISBLANK(G104))*ISBLANK(G106))*ISBLANK(G112))*ISBLANK(G113))*ISBLANK(G114)),"",IF((((((((((((((G81+G85)+G86)+G87)+G93)+G94)+G95)+G96)+G104)+G106)+G112)+G113)+G114)&gt;=(G117)),"","Number of children detected with AEFI(Death)(M10-24.5.b) &lt;= Number of children immunized(M6- 22.1+22.2+22.3+22.4+22.9+22.10+22.11+22.12+23.1+23.3+24.2+24.3+24.4"))</f>
        <v>#VALUE!</v>
      </c>
      <c r="S117" s="71"/>
    </row>
    <row collapsed="false" customFormat="false" customHeight="true" hidden="false" ht="28.5" outlineLevel="0" r="118">
      <c r="A118" s="89" t="s">
        <v>107</v>
      </c>
      <c r="B118" s="69" t="s">
        <v>336</v>
      </c>
      <c r="C118" s="21"/>
      <c r="D118" s="21"/>
      <c r="E118" s="21"/>
      <c r="F118" s="64"/>
      <c r="G118" s="90"/>
      <c r="H118" s="70"/>
      <c r="I118" s="67" t="s">
        <v>337</v>
      </c>
      <c r="J118" s="49"/>
      <c r="K118" s="1"/>
      <c r="O118" s="4"/>
      <c r="P118" s="9" t="s">
        <v>338</v>
      </c>
      <c r="Q118" s="71" t="e">
        <f aca="false">IF(((((((((((((ISBLANK(G81)*ISBLANK(G85))*ISBLANK(G86))*ISBLANK(G87))*ISBLANK(G93))*ISBLANK(G94))*ISBLANK(G95))*ISBLANK(G96))*ISBLANK(G104))*ISBLANK(G106))*ISBLANK(G112))*ISBLANK(G113))*ISBLANK(G114)),"",IF((((((((((((((G81+G85)+G86)+G87)+G93)+G94)+G95)+G96)+G104)+G106)+G112)+G113)+G114)&gt;=(G118)),"","Number of children detected with AEFI(Others)(M10-24.5.c) &lt;= Number of children immunized(M6- 22.1+22.2+22.3+22.4+22.9+22.10+22.11+22.12+23.1+23.3+24.2+24.3+24.4"))</f>
        <v>#VALUE!</v>
      </c>
      <c r="R118" s="71"/>
    </row>
    <row collapsed="false" customFormat="false" customHeight="true" hidden="false" ht="28.5" outlineLevel="0" r="119">
      <c r="A119" s="65"/>
      <c r="B119" s="73" t="s">
        <v>339</v>
      </c>
      <c r="C119" s="21"/>
      <c r="D119" s="21"/>
      <c r="E119" s="21"/>
      <c r="F119" s="64"/>
      <c r="G119" s="90"/>
      <c r="H119" s="70"/>
      <c r="I119" s="67"/>
      <c r="J119" s="49"/>
      <c r="K119" s="1"/>
      <c r="O119" s="4"/>
      <c r="P119" s="9" t="s">
        <v>340</v>
      </c>
      <c r="Q119" s="71"/>
    </row>
    <row collapsed="false" customFormat="false" customHeight="true" hidden="false" ht="56.25" outlineLevel="0" r="120">
      <c r="A120" s="75" t="n">
        <v>24.6</v>
      </c>
      <c r="B120" s="111" t="s">
        <v>341</v>
      </c>
      <c r="C120" s="112"/>
      <c r="D120" s="112"/>
      <c r="E120" s="112"/>
      <c r="F120" s="113"/>
      <c r="G120" s="65" t="s">
        <v>104</v>
      </c>
      <c r="H120" s="114"/>
      <c r="I120" s="115" t="s">
        <v>342</v>
      </c>
      <c r="J120" s="52"/>
      <c r="K120" s="116"/>
      <c r="L120" s="0"/>
      <c r="M120" s="0"/>
      <c r="N120" s="0"/>
      <c r="O120" s="1"/>
      <c r="P120" s="117" t="s">
        <v>343</v>
      </c>
      <c r="Q120" s="0"/>
      <c r="R120" s="0"/>
      <c r="S120" s="0"/>
    </row>
    <row collapsed="false" customFormat="true" customHeight="true" hidden="false" ht="28.5" outlineLevel="0" r="121" s="8">
      <c r="A121" s="35" t="n">
        <v>25</v>
      </c>
      <c r="B121" s="74" t="s">
        <v>344</v>
      </c>
      <c r="C121" s="21"/>
      <c r="D121" s="21"/>
      <c r="E121" s="21"/>
      <c r="F121" s="118"/>
      <c r="G121" s="75"/>
      <c r="H121" s="76"/>
      <c r="I121" s="67" t="n">
        <v>10.4</v>
      </c>
      <c r="J121" s="49"/>
      <c r="K121" s="1"/>
      <c r="L121" s="1"/>
      <c r="M121" s="1"/>
      <c r="N121" s="1"/>
      <c r="O121" s="4"/>
      <c r="P121" s="9"/>
      <c r="Q121" s="1"/>
      <c r="R121" s="1"/>
      <c r="S121" s="1"/>
    </row>
    <row collapsed="false" customFormat="true" customHeight="true" hidden="false" ht="28.5" outlineLevel="0" r="122" s="8">
      <c r="A122" s="65" t="n">
        <v>25.1</v>
      </c>
      <c r="B122" s="73" t="s">
        <v>345</v>
      </c>
      <c r="C122" s="21"/>
      <c r="D122" s="21"/>
      <c r="E122" s="21"/>
      <c r="F122" s="64"/>
      <c r="G122" s="65" t="s">
        <v>104</v>
      </c>
      <c r="H122" s="70"/>
      <c r="I122" s="67" t="s">
        <v>346</v>
      </c>
      <c r="J122" s="49"/>
      <c r="K122" s="1"/>
      <c r="L122" s="1"/>
      <c r="M122" s="1"/>
      <c r="N122" s="1"/>
      <c r="O122" s="4"/>
      <c r="P122" s="9" t="s">
        <v>347</v>
      </c>
      <c r="Q122" s="1"/>
      <c r="R122" s="1"/>
      <c r="S122" s="1"/>
    </row>
    <row collapsed="false" customFormat="true" customHeight="true" hidden="false" ht="28.5" outlineLevel="0" r="123" s="8">
      <c r="A123" s="65" t="n">
        <v>25.2</v>
      </c>
      <c r="B123" s="73" t="s">
        <v>348</v>
      </c>
      <c r="C123" s="21"/>
      <c r="D123" s="21"/>
      <c r="E123" s="21"/>
      <c r="F123" s="64"/>
      <c r="G123" s="65" t="s">
        <v>104</v>
      </c>
      <c r="H123" s="70"/>
      <c r="I123" s="67" t="s">
        <v>349</v>
      </c>
      <c r="J123" s="49"/>
      <c r="K123" s="1"/>
      <c r="L123" s="1"/>
      <c r="M123" s="1"/>
      <c r="N123" s="1"/>
      <c r="O123" s="4"/>
      <c r="P123" s="9" t="s">
        <v>350</v>
      </c>
      <c r="Q123" s="1"/>
      <c r="R123" s="1"/>
      <c r="S123" s="1"/>
    </row>
    <row collapsed="false" customFormat="false" customHeight="true" hidden="false" ht="28.5" outlineLevel="0" r="124">
      <c r="A124" s="65" t="n">
        <v>25.3</v>
      </c>
      <c r="B124" s="73" t="s">
        <v>351</v>
      </c>
      <c r="C124" s="21"/>
      <c r="D124" s="21"/>
      <c r="E124" s="21"/>
      <c r="F124" s="64"/>
      <c r="G124" s="65" t="s">
        <v>104</v>
      </c>
      <c r="H124" s="91"/>
      <c r="I124" s="67" t="s">
        <v>352</v>
      </c>
      <c r="J124" s="49"/>
      <c r="K124" s="1"/>
      <c r="O124" s="4"/>
      <c r="P124" s="9" t="s">
        <v>353</v>
      </c>
      <c r="Q124" s="71" t="str">
        <f aca="false">IF((ISBLANK(G124)*ISBLANK(G123)),"",IF((G124&lt;=G123),"","Number of Immunisation sessions where ASHA was present (M10-25.3) &lt;= Number of Immunisation sessions held (M10-25.2)"))</f>
        <v/>
      </c>
    </row>
    <row collapsed="false" customFormat="false" customHeight="true" hidden="false" ht="25.5" outlineLevel="0" r="125">
      <c r="A125" s="57" t="s">
        <v>354</v>
      </c>
      <c r="B125" s="58" t="s">
        <v>355</v>
      </c>
      <c r="C125" s="59"/>
      <c r="D125" s="59"/>
      <c r="E125" s="59"/>
      <c r="F125" s="59"/>
      <c r="G125" s="59"/>
      <c r="H125" s="119"/>
      <c r="I125" s="61" t="s">
        <v>356</v>
      </c>
      <c r="J125" s="49"/>
      <c r="K125" s="1"/>
      <c r="O125" s="4"/>
      <c r="P125" s="9"/>
    </row>
    <row collapsed="false" customFormat="false" customHeight="true" hidden="false" ht="27" outlineLevel="0" r="126">
      <c r="A126" s="35" t="n">
        <v>27</v>
      </c>
      <c r="B126" s="63" t="s">
        <v>357</v>
      </c>
      <c r="C126" s="21"/>
      <c r="D126" s="21"/>
      <c r="E126" s="21"/>
      <c r="F126" s="21"/>
      <c r="G126" s="120"/>
      <c r="H126" s="121"/>
      <c r="I126" s="67" t="n">
        <v>11.1</v>
      </c>
      <c r="J126" s="49"/>
      <c r="K126" s="1"/>
      <c r="O126" s="4"/>
      <c r="P126" s="9"/>
    </row>
    <row collapsed="false" customFormat="false" customHeight="true" hidden="false" ht="27" outlineLevel="0" r="127">
      <c r="A127" s="65" t="n">
        <v>27.1</v>
      </c>
      <c r="B127" s="73" t="s">
        <v>358</v>
      </c>
      <c r="C127" s="21"/>
      <c r="D127" s="21"/>
      <c r="E127" s="21"/>
      <c r="F127" s="64"/>
      <c r="G127" s="65" t="s">
        <v>359</v>
      </c>
      <c r="H127" s="70"/>
      <c r="I127" s="122" t="s">
        <v>360</v>
      </c>
      <c r="J127" s="49"/>
      <c r="K127" s="1"/>
      <c r="O127" s="4"/>
      <c r="P127" s="9" t="s">
        <v>361</v>
      </c>
    </row>
    <row collapsed="false" customFormat="false" customHeight="true" hidden="false" ht="27" outlineLevel="0" r="128">
      <c r="A128" s="65" t="n">
        <v>27.2</v>
      </c>
      <c r="B128" s="73" t="s">
        <v>362</v>
      </c>
      <c r="C128" s="21"/>
      <c r="D128" s="21"/>
      <c r="E128" s="21"/>
      <c r="F128" s="64"/>
      <c r="G128" s="65" t="s">
        <v>363</v>
      </c>
      <c r="H128" s="70"/>
      <c r="I128" s="122" t="s">
        <v>364</v>
      </c>
      <c r="J128" s="49"/>
      <c r="K128" s="1"/>
      <c r="O128" s="4"/>
      <c r="P128" s="9" t="s">
        <v>365</v>
      </c>
    </row>
    <row collapsed="false" customFormat="false" customHeight="true" hidden="false" ht="27" outlineLevel="0" r="129">
      <c r="A129" s="65" t="n">
        <v>27.3</v>
      </c>
      <c r="B129" s="73" t="s">
        <v>366</v>
      </c>
      <c r="C129" s="21"/>
      <c r="D129" s="21"/>
      <c r="E129" s="21"/>
      <c r="F129" s="64"/>
      <c r="G129" s="65" t="s">
        <v>367</v>
      </c>
      <c r="H129" s="91"/>
      <c r="I129" s="122" t="s">
        <v>368</v>
      </c>
      <c r="J129" s="49"/>
      <c r="K129" s="1"/>
      <c r="O129" s="4"/>
      <c r="P129" s="9" t="s">
        <v>369</v>
      </c>
    </row>
    <row collapsed="false" customFormat="false" customHeight="true" hidden="false" ht="31.5" outlineLevel="0" r="130">
      <c r="A130" s="57" t="s">
        <v>370</v>
      </c>
      <c r="B130" s="58" t="s">
        <v>371</v>
      </c>
      <c r="C130" s="59"/>
      <c r="D130" s="59"/>
      <c r="E130" s="59"/>
      <c r="F130" s="59"/>
      <c r="G130" s="59"/>
      <c r="H130" s="60"/>
      <c r="I130" s="61" t="s">
        <v>372</v>
      </c>
      <c r="J130" s="49"/>
      <c r="K130" s="1"/>
      <c r="O130" s="4"/>
      <c r="P130" s="9"/>
    </row>
    <row collapsed="false" customFormat="false" customHeight="true" hidden="false" ht="28.5" outlineLevel="0" r="131">
      <c r="A131" s="35" t="n">
        <v>28</v>
      </c>
      <c r="B131" s="73" t="s">
        <v>271</v>
      </c>
      <c r="C131" s="21"/>
      <c r="D131" s="21"/>
      <c r="E131" s="21"/>
      <c r="F131" s="64"/>
      <c r="G131" s="123" t="s">
        <v>373</v>
      </c>
      <c r="H131" s="124"/>
      <c r="I131" s="67" t="n">
        <v>12.6</v>
      </c>
      <c r="J131" s="49"/>
      <c r="K131" s="1"/>
      <c r="O131" s="4"/>
      <c r="P131" s="9" t="s">
        <v>374</v>
      </c>
    </row>
    <row collapsed="false" customFormat="false" customHeight="true" hidden="false" ht="28.5" outlineLevel="0" r="132">
      <c r="A132" s="35" t="n">
        <v>29</v>
      </c>
      <c r="B132" s="73" t="s">
        <v>375</v>
      </c>
      <c r="C132" s="21"/>
      <c r="D132" s="21"/>
      <c r="E132" s="21"/>
      <c r="F132" s="64"/>
      <c r="G132" s="123" t="s">
        <v>376</v>
      </c>
      <c r="H132" s="125"/>
      <c r="I132" s="67" t="n">
        <v>12.7</v>
      </c>
      <c r="J132" s="49"/>
      <c r="K132" s="1"/>
      <c r="O132" s="4"/>
      <c r="P132" s="9" t="s">
        <v>377</v>
      </c>
    </row>
    <row collapsed="false" customFormat="false" customHeight="true" hidden="false" ht="28.5" outlineLevel="0" r="133">
      <c r="A133" s="35" t="n">
        <v>30</v>
      </c>
      <c r="B133" s="73" t="s">
        <v>378</v>
      </c>
      <c r="C133" s="21"/>
      <c r="D133" s="21"/>
      <c r="E133" s="21"/>
      <c r="F133" s="64"/>
      <c r="G133" s="123" t="s">
        <v>379</v>
      </c>
      <c r="H133" s="126"/>
      <c r="I133" s="67" t="n">
        <v>12.8</v>
      </c>
      <c r="J133" s="49"/>
      <c r="K133" s="1"/>
      <c r="O133" s="4"/>
      <c r="P133" s="9" t="s">
        <v>380</v>
      </c>
    </row>
    <row collapsed="false" customFormat="false" customHeight="true" hidden="false" ht="31.5" outlineLevel="0" r="134">
      <c r="A134" s="127" t="s">
        <v>381</v>
      </c>
      <c r="B134" s="128" t="s">
        <v>382</v>
      </c>
      <c r="C134" s="129"/>
      <c r="D134" s="129"/>
      <c r="E134" s="129"/>
      <c r="F134" s="129"/>
      <c r="G134" s="130"/>
      <c r="H134" s="131"/>
      <c r="I134" s="55"/>
      <c r="J134" s="49"/>
      <c r="K134" s="1"/>
      <c r="O134" s="4"/>
      <c r="P134" s="9"/>
    </row>
    <row collapsed="false" customFormat="false" customHeight="true" hidden="false" ht="31.5" outlineLevel="0" r="135">
      <c r="A135" s="57" t="s">
        <v>158</v>
      </c>
      <c r="B135" s="132" t="s">
        <v>383</v>
      </c>
      <c r="C135" s="133"/>
      <c r="D135" s="133"/>
      <c r="E135" s="133"/>
      <c r="F135" s="133"/>
      <c r="G135" s="59"/>
      <c r="H135" s="134"/>
      <c r="I135" s="135" t="s">
        <v>384</v>
      </c>
      <c r="J135" s="49"/>
      <c r="K135" s="1"/>
      <c r="O135" s="4"/>
      <c r="P135" s="9"/>
    </row>
    <row collapsed="false" customFormat="false" customHeight="true" hidden="false" ht="40.5" outlineLevel="0" r="136">
      <c r="A136" s="35" t="n">
        <v>31</v>
      </c>
      <c r="B136" s="136" t="s">
        <v>385</v>
      </c>
      <c r="C136" s="136"/>
      <c r="D136" s="136"/>
      <c r="E136" s="136"/>
      <c r="F136" s="136"/>
      <c r="G136" s="65" t="s">
        <v>104</v>
      </c>
      <c r="H136" s="137"/>
      <c r="I136" s="67" t="n">
        <v>14.03</v>
      </c>
      <c r="J136" s="49"/>
      <c r="K136" s="1"/>
      <c r="O136" s="4"/>
      <c r="P136" s="9" t="s">
        <v>386</v>
      </c>
    </row>
    <row collapsed="false" customFormat="false" customHeight="true" hidden="false" ht="30.75" outlineLevel="0" r="137">
      <c r="A137" s="35" t="n">
        <v>32</v>
      </c>
      <c r="B137" s="73" t="s">
        <v>387</v>
      </c>
      <c r="C137" s="21"/>
      <c r="D137" s="21"/>
      <c r="E137" s="21"/>
      <c r="F137" s="21"/>
      <c r="G137" s="120"/>
      <c r="H137" s="138"/>
      <c r="I137" s="139" t="n">
        <v>14.12</v>
      </c>
      <c r="J137" s="49"/>
      <c r="K137" s="1"/>
      <c r="O137" s="4"/>
      <c r="P137" s="9"/>
    </row>
    <row collapsed="false" customFormat="false" customHeight="true" hidden="false" ht="30.75" outlineLevel="0" r="138">
      <c r="A138" s="65" t="n">
        <v>32.1</v>
      </c>
      <c r="B138" s="73" t="s">
        <v>388</v>
      </c>
      <c r="C138" s="21"/>
      <c r="D138" s="21"/>
      <c r="E138" s="21"/>
      <c r="F138" s="64"/>
      <c r="G138" s="65" t="s">
        <v>104</v>
      </c>
      <c r="H138" s="91"/>
      <c r="I138" s="139" t="s">
        <v>389</v>
      </c>
      <c r="J138" s="49"/>
      <c r="K138" s="1"/>
      <c r="O138" s="4"/>
      <c r="P138" s="9" t="s">
        <v>390</v>
      </c>
    </row>
    <row collapsed="false" customFormat="false" customHeight="true" hidden="false" ht="31.5" outlineLevel="0" r="139">
      <c r="A139" s="57" t="s">
        <v>214</v>
      </c>
      <c r="B139" s="132" t="s">
        <v>391</v>
      </c>
      <c r="C139" s="133"/>
      <c r="D139" s="133"/>
      <c r="E139" s="133"/>
      <c r="F139" s="133"/>
      <c r="G139" s="59" t="s">
        <v>392</v>
      </c>
      <c r="H139" s="134"/>
      <c r="I139" s="135" t="s">
        <v>393</v>
      </c>
      <c r="J139" s="49"/>
      <c r="K139" s="1"/>
      <c r="O139" s="4"/>
      <c r="P139" s="9"/>
    </row>
    <row collapsed="false" customFormat="false" customHeight="true" hidden="false" ht="29.25" outlineLevel="0" r="140">
      <c r="A140" s="35" t="n">
        <v>33</v>
      </c>
      <c r="B140" s="74" t="s">
        <v>394</v>
      </c>
      <c r="C140" s="21"/>
      <c r="D140" s="21"/>
      <c r="E140" s="21"/>
      <c r="F140" s="21"/>
      <c r="G140" s="75"/>
      <c r="H140" s="88"/>
      <c r="I140" s="140" t="n">
        <v>15.1</v>
      </c>
      <c r="J140" s="49"/>
      <c r="K140" s="1"/>
      <c r="O140" s="4"/>
      <c r="P140" s="9"/>
    </row>
    <row collapsed="false" customFormat="false" customHeight="true" hidden="false" ht="29.25" outlineLevel="0" r="141">
      <c r="A141" s="65" t="n">
        <v>33.1</v>
      </c>
      <c r="B141" s="73" t="s">
        <v>395</v>
      </c>
      <c r="C141" s="141"/>
      <c r="D141" s="141"/>
      <c r="E141" s="141"/>
      <c r="F141" s="64"/>
      <c r="G141" s="65" t="s">
        <v>104</v>
      </c>
      <c r="H141" s="70"/>
      <c r="I141" s="67" t="s">
        <v>396</v>
      </c>
      <c r="J141" s="49"/>
      <c r="K141" s="1"/>
      <c r="O141" s="4"/>
      <c r="P141" s="9" t="s">
        <v>397</v>
      </c>
    </row>
    <row collapsed="false" customFormat="false" customHeight="true" hidden="false" ht="29.25" outlineLevel="0" r="142">
      <c r="A142" s="65" t="n">
        <v>33.2</v>
      </c>
      <c r="B142" s="69" t="s">
        <v>398</v>
      </c>
      <c r="C142" s="141"/>
      <c r="D142" s="141"/>
      <c r="E142" s="141"/>
      <c r="F142" s="64"/>
      <c r="G142" s="65" t="s">
        <v>104</v>
      </c>
      <c r="H142" s="91"/>
      <c r="I142" s="142" t="s">
        <v>399</v>
      </c>
      <c r="J142" s="49"/>
      <c r="K142" s="1"/>
      <c r="O142" s="4"/>
      <c r="P142" s="9" t="s">
        <v>400</v>
      </c>
      <c r="Q142" s="71" t="str">
        <f aca="false">IF((ISBLANK(G142)*ISBLANK(G141)),"",IF((G142&lt;=G141),"","Number having Hb &lt; 7 mg (M15 - 33.2)&lt; = Number of Hb tests conducted (M15 - 33.1)"))</f>
        <v/>
      </c>
    </row>
    <row collapsed="false" customFormat="true" customHeight="true" hidden="false" ht="33" outlineLevel="0" r="143" s="148">
      <c r="A143" s="44" t="s">
        <v>401</v>
      </c>
      <c r="B143" s="45" t="s">
        <v>402</v>
      </c>
      <c r="C143" s="45"/>
      <c r="D143" s="45"/>
      <c r="E143" s="45"/>
      <c r="F143" s="143"/>
      <c r="G143" s="143"/>
      <c r="H143" s="144"/>
      <c r="I143" s="145"/>
      <c r="J143" s="8"/>
      <c r="K143" s="146"/>
      <c r="L143" s="8"/>
      <c r="M143" s="8"/>
      <c r="N143" s="1"/>
      <c r="O143" s="147"/>
      <c r="P143" s="9"/>
      <c r="Q143" s="1"/>
      <c r="R143" s="1"/>
      <c r="S143" s="1"/>
    </row>
    <row collapsed="false" customFormat="true" customHeight="true" hidden="false" ht="45" outlineLevel="0" r="144" s="153">
      <c r="A144" s="149" t="n">
        <v>66</v>
      </c>
      <c r="B144" s="150" t="s">
        <v>403</v>
      </c>
      <c r="C144" s="150"/>
      <c r="D144" s="150"/>
      <c r="E144" s="150"/>
      <c r="F144" s="150"/>
      <c r="G144" s="150"/>
      <c r="H144" s="150"/>
      <c r="I144" s="151"/>
      <c r="J144" s="8"/>
      <c r="K144" s="116"/>
      <c r="L144" s="8"/>
      <c r="M144" s="8"/>
      <c r="N144" s="1"/>
      <c r="O144" s="152"/>
      <c r="P144" s="4"/>
      <c r="Q144" s="1"/>
      <c r="R144" s="1"/>
      <c r="S144" s="1"/>
    </row>
    <row collapsed="false" customFormat="false" customHeight="true" hidden="false" ht="18" outlineLevel="0" r="145">
      <c r="A145" s="57" t="s">
        <v>404</v>
      </c>
      <c r="B145" s="154" t="s">
        <v>405</v>
      </c>
      <c r="C145" s="155" t="s">
        <v>406</v>
      </c>
      <c r="D145" s="155" t="s">
        <v>407</v>
      </c>
      <c r="E145" s="155" t="s">
        <v>408</v>
      </c>
      <c r="F145" s="155" t="s">
        <v>409</v>
      </c>
      <c r="G145" s="155"/>
      <c r="H145" s="156"/>
      <c r="J145" s="151"/>
      <c r="K145" s="116"/>
      <c r="N145" s="151"/>
      <c r="O145" s="152"/>
      <c r="P145" s="152"/>
    </row>
    <row collapsed="false" customFormat="false" customHeight="true" hidden="false" ht="16.5" outlineLevel="0" r="146">
      <c r="A146" s="65"/>
      <c r="B146" s="157"/>
      <c r="C146" s="75"/>
      <c r="D146" s="64"/>
      <c r="E146" s="49"/>
      <c r="F146" s="151"/>
      <c r="G146" s="151"/>
      <c r="J146" s="151"/>
      <c r="K146" s="116"/>
      <c r="L146" s="151"/>
      <c r="O146" s="152"/>
      <c r="P146" s="158"/>
    </row>
    <row collapsed="false" customFormat="false" customHeight="true" hidden="false" ht="16.5" outlineLevel="0" r="147">
      <c r="A147" s="65"/>
      <c r="B147" s="157"/>
      <c r="C147" s="75"/>
      <c r="D147" s="64"/>
      <c r="E147" s="49"/>
      <c r="F147" s="151"/>
      <c r="G147" s="151"/>
      <c r="J147" s="151"/>
      <c r="K147" s="116"/>
      <c r="L147" s="151"/>
      <c r="O147" s="152"/>
      <c r="P147" s="158"/>
    </row>
    <row collapsed="false" customFormat="false" customHeight="true" hidden="false" ht="18" outlineLevel="0" r="148">
      <c r="A148" s="57" t="s">
        <v>410</v>
      </c>
      <c r="B148" s="154" t="s">
        <v>411</v>
      </c>
      <c r="C148" s="154"/>
      <c r="D148" s="154"/>
      <c r="E148" s="159"/>
      <c r="F148" s="116"/>
      <c r="G148" s="116"/>
      <c r="H148" s="0"/>
      <c r="I148" s="0"/>
      <c r="J148" s="0"/>
      <c r="K148" s="1"/>
      <c r="L148" s="0"/>
      <c r="M148" s="0"/>
      <c r="N148" s="0"/>
      <c r="O148" s="1"/>
      <c r="P148" s="3"/>
      <c r="Q148" s="0"/>
      <c r="R148" s="0"/>
      <c r="S148" s="0"/>
    </row>
    <row collapsed="false" customFormat="false" customHeight="true" hidden="false" ht="15.75" outlineLevel="0" r="149">
      <c r="A149" s="160"/>
      <c r="B149" s="161" t="s">
        <v>412</v>
      </c>
      <c r="C149" s="161"/>
      <c r="D149" s="161"/>
      <c r="E149" s="159"/>
      <c r="F149" s="116"/>
      <c r="G149" s="116"/>
      <c r="H149" s="0"/>
      <c r="I149" s="0"/>
      <c r="J149" s="0"/>
      <c r="K149" s="1"/>
      <c r="L149" s="0"/>
      <c r="M149" s="0"/>
      <c r="N149" s="0"/>
      <c r="O149" s="1"/>
      <c r="P149" s="3"/>
      <c r="Q149" s="0"/>
      <c r="R149" s="0"/>
      <c r="S149" s="0"/>
    </row>
    <row collapsed="false" customFormat="false" customHeight="true" hidden="false" ht="15.75" outlineLevel="0" r="150">
      <c r="A150" s="160" t="s">
        <v>413</v>
      </c>
      <c r="B150" s="162" t="s">
        <v>414</v>
      </c>
      <c r="C150" s="162"/>
      <c r="D150" s="162"/>
      <c r="E150" s="159"/>
      <c r="F150" s="116"/>
      <c r="G150" s="116" t="s">
        <v>415</v>
      </c>
      <c r="H150" s="0"/>
      <c r="I150" s="0"/>
      <c r="J150" s="0"/>
      <c r="K150" s="1"/>
      <c r="L150" s="0"/>
      <c r="M150" s="0"/>
      <c r="N150" s="0"/>
      <c r="O150" s="1"/>
      <c r="P150" s="3"/>
      <c r="Q150" s="0"/>
      <c r="R150" s="0"/>
      <c r="S150" s="0"/>
    </row>
    <row collapsed="false" customFormat="false" customHeight="true" hidden="false" ht="15.75" outlineLevel="0" r="151">
      <c r="A151" s="160" t="s">
        <v>416</v>
      </c>
      <c r="B151" s="162" t="s">
        <v>417</v>
      </c>
      <c r="C151" s="162"/>
      <c r="D151" s="162"/>
      <c r="E151" s="159"/>
      <c r="F151" s="116"/>
      <c r="G151" s="116" t="s">
        <v>418</v>
      </c>
      <c r="H151" s="0"/>
      <c r="I151" s="0"/>
      <c r="J151" s="0"/>
      <c r="K151" s="1"/>
      <c r="L151" s="0"/>
      <c r="M151" s="0"/>
      <c r="N151" s="0"/>
      <c r="O151" s="1"/>
      <c r="P151" s="3"/>
      <c r="Q151" s="0"/>
      <c r="R151" s="0"/>
      <c r="S151" s="0"/>
    </row>
    <row collapsed="false" customFormat="false" customHeight="true" hidden="false" ht="15.75" outlineLevel="0" r="152">
      <c r="A152" s="160" t="s">
        <v>419</v>
      </c>
      <c r="B152" s="162" t="s">
        <v>420</v>
      </c>
      <c r="C152" s="162"/>
      <c r="D152" s="162"/>
      <c r="E152" s="159"/>
      <c r="F152" s="116"/>
      <c r="G152" s="116" t="s">
        <v>421</v>
      </c>
      <c r="H152" s="0"/>
      <c r="I152" s="0"/>
      <c r="J152" s="0"/>
      <c r="K152" s="1"/>
      <c r="L152" s="0"/>
      <c r="M152" s="0"/>
      <c r="N152" s="0"/>
      <c r="O152" s="1"/>
      <c r="P152" s="3"/>
      <c r="Q152" s="0"/>
      <c r="R152" s="0"/>
      <c r="S152" s="0"/>
    </row>
    <row collapsed="false" customFormat="false" customHeight="true" hidden="false" ht="15.75" outlineLevel="0" r="153">
      <c r="A153" s="160" t="s">
        <v>422</v>
      </c>
      <c r="B153" s="162" t="s">
        <v>423</v>
      </c>
      <c r="C153" s="162"/>
      <c r="D153" s="162"/>
      <c r="E153" s="159"/>
      <c r="F153" s="116"/>
      <c r="G153" s="116" t="s">
        <v>424</v>
      </c>
      <c r="H153" s="0"/>
      <c r="I153" s="0"/>
      <c r="J153" s="0"/>
      <c r="K153" s="1"/>
      <c r="L153" s="0"/>
      <c r="M153" s="0"/>
      <c r="N153" s="0"/>
      <c r="O153" s="1"/>
      <c r="P153" s="3"/>
      <c r="Q153" s="0"/>
      <c r="R153" s="0"/>
      <c r="S153" s="0"/>
    </row>
    <row collapsed="false" customFormat="false" customHeight="true" hidden="false" ht="15.75" outlineLevel="0" r="154">
      <c r="A154" s="160" t="s">
        <v>425</v>
      </c>
      <c r="B154" s="162" t="s">
        <v>426</v>
      </c>
      <c r="C154" s="162"/>
      <c r="D154" s="162"/>
      <c r="E154" s="159"/>
      <c r="F154" s="116"/>
      <c r="G154" s="116" t="s">
        <v>427</v>
      </c>
      <c r="H154" s="0"/>
      <c r="I154" s="0"/>
      <c r="J154" s="0"/>
      <c r="K154" s="1"/>
      <c r="L154" s="0"/>
      <c r="M154" s="0"/>
      <c r="N154" s="0"/>
      <c r="O154" s="1"/>
      <c r="P154" s="3"/>
      <c r="Q154" s="0"/>
      <c r="R154" s="0"/>
      <c r="S154" s="0"/>
    </row>
    <row collapsed="false" customFormat="false" customHeight="true" hidden="false" ht="15.75" outlineLevel="0" r="155">
      <c r="A155" s="160" t="s">
        <v>428</v>
      </c>
      <c r="B155" s="162" t="s">
        <v>429</v>
      </c>
      <c r="C155" s="162"/>
      <c r="D155" s="162"/>
      <c r="E155" s="159"/>
      <c r="F155" s="116"/>
      <c r="G155" s="1" t="s">
        <v>430</v>
      </c>
      <c r="H155" s="0"/>
      <c r="I155" s="0"/>
      <c r="J155" s="0"/>
      <c r="K155" s="1"/>
      <c r="L155" s="0"/>
      <c r="M155" s="0"/>
      <c r="N155" s="0"/>
      <c r="O155" s="1"/>
      <c r="P155" s="3"/>
      <c r="Q155" s="0"/>
      <c r="R155" s="0"/>
      <c r="S155" s="0"/>
    </row>
    <row collapsed="false" customFormat="false" customHeight="true" hidden="false" ht="15.75" outlineLevel="0" r="156">
      <c r="A156" s="160" t="s">
        <v>431</v>
      </c>
      <c r="B156" s="162" t="s">
        <v>432</v>
      </c>
      <c r="C156" s="162"/>
      <c r="D156" s="162"/>
      <c r="E156" s="159"/>
      <c r="F156" s="116"/>
      <c r="G156" s="1" t="s">
        <v>433</v>
      </c>
      <c r="H156" s="0"/>
      <c r="I156" s="0"/>
      <c r="J156" s="0"/>
      <c r="K156" s="1"/>
      <c r="L156" s="0"/>
      <c r="M156" s="0"/>
      <c r="N156" s="0"/>
      <c r="O156" s="1"/>
      <c r="P156" s="3"/>
      <c r="Q156" s="0"/>
      <c r="R156" s="0"/>
      <c r="S156" s="0"/>
    </row>
    <row collapsed="false" customFormat="false" customHeight="true" hidden="false" ht="15.75" outlineLevel="0" r="157">
      <c r="A157" s="160" t="s">
        <v>434</v>
      </c>
      <c r="B157" s="162" t="s">
        <v>271</v>
      </c>
      <c r="C157" s="162"/>
      <c r="D157" s="162"/>
      <c r="E157" s="159"/>
      <c r="F157" s="116"/>
      <c r="G157" s="1" t="s">
        <v>435</v>
      </c>
      <c r="H157" s="0"/>
      <c r="I157" s="0"/>
      <c r="J157" s="0"/>
      <c r="K157" s="1"/>
      <c r="L157" s="0"/>
      <c r="M157" s="0"/>
      <c r="N157" s="0"/>
      <c r="O157" s="1"/>
      <c r="P157" s="3"/>
      <c r="Q157" s="0"/>
      <c r="R157" s="0"/>
      <c r="S157" s="0"/>
    </row>
    <row collapsed="false" customFormat="false" customHeight="true" hidden="false" ht="15.75" outlineLevel="0" r="158">
      <c r="A158" s="160" t="s">
        <v>436</v>
      </c>
      <c r="B158" s="162" t="s">
        <v>336</v>
      </c>
      <c r="C158" s="162"/>
      <c r="D158" s="162"/>
      <c r="E158" s="159"/>
      <c r="F158" s="116"/>
      <c r="G158" s="1" t="s">
        <v>437</v>
      </c>
      <c r="H158" s="0"/>
      <c r="I158" s="0"/>
      <c r="J158" s="0"/>
      <c r="K158" s="1"/>
      <c r="L158" s="0"/>
      <c r="M158" s="0"/>
      <c r="N158" s="0"/>
      <c r="O158" s="1"/>
      <c r="P158" s="3"/>
      <c r="Q158" s="0"/>
      <c r="R158" s="0"/>
      <c r="S158" s="0"/>
    </row>
    <row collapsed="false" customFormat="false" customHeight="true" hidden="false" ht="15.75" outlineLevel="0" r="159">
      <c r="A159" s="163"/>
      <c r="B159" s="161" t="s">
        <v>438</v>
      </c>
      <c r="C159" s="161"/>
      <c r="D159" s="161"/>
      <c r="E159" s="159"/>
      <c r="F159" s="116"/>
      <c r="G159" s="0"/>
      <c r="H159" s="0"/>
      <c r="I159" s="0"/>
      <c r="J159" s="0"/>
      <c r="K159" s="1"/>
      <c r="L159" s="0"/>
      <c r="M159" s="0"/>
      <c r="N159" s="0"/>
      <c r="O159" s="1"/>
      <c r="P159" s="3"/>
      <c r="Q159" s="0"/>
      <c r="R159" s="0"/>
      <c r="S159" s="0"/>
    </row>
    <row collapsed="false" customFormat="false" customHeight="true" hidden="false" ht="15.75" outlineLevel="0" r="160">
      <c r="A160" s="160" t="s">
        <v>439</v>
      </c>
      <c r="B160" s="162" t="s">
        <v>440</v>
      </c>
      <c r="C160" s="162"/>
      <c r="D160" s="162"/>
      <c r="E160" s="159"/>
      <c r="F160" s="116"/>
      <c r="G160" s="1" t="s">
        <v>441</v>
      </c>
      <c r="H160" s="0"/>
      <c r="I160" s="0"/>
      <c r="J160" s="0"/>
      <c r="K160" s="1"/>
      <c r="L160" s="0"/>
      <c r="M160" s="0"/>
      <c r="N160" s="0"/>
      <c r="O160" s="1"/>
      <c r="P160" s="3"/>
      <c r="Q160" s="0"/>
      <c r="R160" s="0"/>
      <c r="S160" s="0"/>
    </row>
    <row collapsed="false" customFormat="false" customHeight="true" hidden="false" ht="15.75" outlineLevel="0" r="161">
      <c r="A161" s="160" t="s">
        <v>442</v>
      </c>
      <c r="B161" s="162" t="s">
        <v>443</v>
      </c>
      <c r="C161" s="162"/>
      <c r="D161" s="162"/>
      <c r="E161" s="159"/>
      <c r="F161" s="116"/>
      <c r="G161" s="1" t="s">
        <v>444</v>
      </c>
      <c r="H161" s="0"/>
      <c r="I161" s="0"/>
      <c r="J161" s="0"/>
      <c r="K161" s="1"/>
      <c r="L161" s="0"/>
      <c r="M161" s="0"/>
      <c r="N161" s="0"/>
      <c r="O161" s="1"/>
      <c r="P161" s="3"/>
      <c r="Q161" s="0"/>
      <c r="R161" s="0"/>
      <c r="S161" s="0"/>
    </row>
    <row collapsed="false" customFormat="false" customHeight="true" hidden="false" ht="15.75" outlineLevel="0" r="162">
      <c r="A162" s="160" t="s">
        <v>445</v>
      </c>
      <c r="B162" s="162" t="s">
        <v>446</v>
      </c>
      <c r="C162" s="162"/>
      <c r="D162" s="162"/>
      <c r="E162" s="159"/>
      <c r="F162" s="116"/>
      <c r="G162" s="1" t="s">
        <v>447</v>
      </c>
      <c r="H162" s="0"/>
      <c r="I162" s="0"/>
      <c r="J162" s="0"/>
      <c r="K162" s="1"/>
      <c r="L162" s="0"/>
      <c r="M162" s="0"/>
      <c r="N162" s="0"/>
      <c r="O162" s="1"/>
      <c r="P162" s="3"/>
      <c r="Q162" s="0"/>
      <c r="R162" s="0"/>
      <c r="S162" s="0"/>
    </row>
    <row collapsed="false" customFormat="false" customHeight="true" hidden="false" ht="15.75" outlineLevel="0" r="163">
      <c r="A163" s="160" t="s">
        <v>448</v>
      </c>
      <c r="B163" s="162" t="s">
        <v>449</v>
      </c>
      <c r="C163" s="162"/>
      <c r="D163" s="162"/>
      <c r="E163" s="159"/>
      <c r="F163" s="116"/>
      <c r="G163" s="1" t="s">
        <v>450</v>
      </c>
      <c r="H163" s="0"/>
      <c r="I163" s="0"/>
      <c r="J163" s="0"/>
      <c r="K163" s="1"/>
      <c r="L163" s="0"/>
      <c r="M163" s="0"/>
      <c r="N163" s="0"/>
      <c r="O163" s="1"/>
      <c r="P163" s="3"/>
      <c r="Q163" s="0"/>
      <c r="R163" s="0"/>
      <c r="S163" s="0"/>
    </row>
    <row collapsed="false" customFormat="false" customHeight="true" hidden="false" ht="15.75" outlineLevel="0" r="164">
      <c r="A164" s="160" t="s">
        <v>451</v>
      </c>
      <c r="B164" s="162" t="s">
        <v>452</v>
      </c>
      <c r="C164" s="162"/>
      <c r="D164" s="162"/>
      <c r="E164" s="159"/>
      <c r="F164" s="116"/>
      <c r="G164" s="1" t="s">
        <v>453</v>
      </c>
      <c r="H164" s="0"/>
      <c r="I164" s="0"/>
      <c r="J164" s="0"/>
      <c r="K164" s="1"/>
      <c r="L164" s="0"/>
      <c r="M164" s="0"/>
      <c r="N164" s="0"/>
      <c r="O164" s="1"/>
      <c r="P164" s="3"/>
      <c r="Q164" s="0"/>
      <c r="R164" s="0"/>
      <c r="S164" s="0"/>
    </row>
    <row collapsed="false" customFormat="false" customHeight="true" hidden="false" ht="15.75" outlineLevel="0" r="165">
      <c r="A165" s="160" t="s">
        <v>454</v>
      </c>
      <c r="B165" s="162" t="s">
        <v>455</v>
      </c>
      <c r="C165" s="162"/>
      <c r="D165" s="162"/>
      <c r="E165" s="159"/>
      <c r="F165" s="116"/>
      <c r="G165" s="1" t="s">
        <v>456</v>
      </c>
      <c r="H165" s="0"/>
      <c r="I165" s="0"/>
      <c r="J165" s="0"/>
      <c r="K165" s="1"/>
      <c r="L165" s="0"/>
      <c r="M165" s="0"/>
      <c r="N165" s="0"/>
      <c r="O165" s="1"/>
      <c r="P165" s="3"/>
      <c r="Q165" s="0"/>
      <c r="R165" s="0"/>
      <c r="S165" s="0"/>
    </row>
    <row collapsed="false" customFormat="false" customHeight="true" hidden="false" ht="15.75" outlineLevel="0" r="166">
      <c r="A166" s="160"/>
      <c r="B166" s="161" t="s">
        <v>457</v>
      </c>
      <c r="C166" s="161"/>
      <c r="D166" s="161"/>
      <c r="E166" s="159"/>
      <c r="F166" s="116"/>
      <c r="G166" s="1"/>
      <c r="H166" s="0"/>
      <c r="I166" s="0"/>
      <c r="J166" s="0"/>
      <c r="K166" s="1"/>
      <c r="L166" s="0"/>
      <c r="M166" s="0"/>
      <c r="N166" s="0"/>
      <c r="O166" s="1"/>
      <c r="P166" s="3"/>
      <c r="Q166" s="0"/>
      <c r="R166" s="0"/>
      <c r="S166" s="0"/>
    </row>
    <row collapsed="false" customFormat="false" customHeight="true" hidden="false" ht="15.75" outlineLevel="0" r="167">
      <c r="A167" s="160" t="s">
        <v>458</v>
      </c>
      <c r="B167" s="162" t="s">
        <v>459</v>
      </c>
      <c r="C167" s="162"/>
      <c r="D167" s="162"/>
      <c r="E167" s="159"/>
      <c r="F167" s="116"/>
      <c r="G167" s="1" t="s">
        <v>104</v>
      </c>
      <c r="H167" s="0"/>
      <c r="I167" s="0"/>
      <c r="J167" s="0"/>
      <c r="K167" s="1"/>
      <c r="L167" s="0"/>
      <c r="M167" s="0"/>
      <c r="N167" s="0"/>
      <c r="O167" s="1"/>
      <c r="P167" s="3"/>
      <c r="Q167" s="0"/>
      <c r="R167" s="0"/>
      <c r="S167" s="0"/>
    </row>
    <row collapsed="false" customFormat="false" customHeight="true" hidden="false" ht="15.75" outlineLevel="0" r="168">
      <c r="A168" s="160" t="s">
        <v>460</v>
      </c>
      <c r="B168" s="162" t="s">
        <v>461</v>
      </c>
      <c r="C168" s="162"/>
      <c r="D168" s="162"/>
      <c r="E168" s="159"/>
      <c r="F168" s="116"/>
      <c r="G168" s="1" t="s">
        <v>104</v>
      </c>
      <c r="H168" s="0"/>
      <c r="I168" s="0"/>
      <c r="J168" s="0"/>
      <c r="K168" s="1"/>
      <c r="L168" s="0"/>
      <c r="M168" s="0"/>
      <c r="N168" s="0"/>
      <c r="O168" s="1"/>
      <c r="P168" s="3"/>
      <c r="Q168" s="0"/>
      <c r="R168" s="0"/>
      <c r="S168" s="0"/>
    </row>
    <row collapsed="false" customFormat="false" customHeight="true" hidden="false" ht="15.75" outlineLevel="0" r="169">
      <c r="A169" s="160" t="s">
        <v>462</v>
      </c>
      <c r="B169" s="162" t="s">
        <v>463</v>
      </c>
      <c r="C169" s="162"/>
      <c r="D169" s="162"/>
      <c r="E169" s="159"/>
      <c r="F169" s="116"/>
      <c r="G169" s="1" t="s">
        <v>104</v>
      </c>
      <c r="H169" s="0"/>
      <c r="I169" s="0"/>
      <c r="J169" s="0"/>
      <c r="K169" s="1"/>
      <c r="L169" s="0"/>
      <c r="M169" s="0"/>
      <c r="N169" s="0"/>
      <c r="O169" s="1"/>
      <c r="P169" s="3"/>
      <c r="Q169" s="0"/>
      <c r="R169" s="0"/>
      <c r="S169" s="0"/>
    </row>
    <row collapsed="false" customFormat="false" customHeight="true" hidden="false" ht="15.75" outlineLevel="0" r="170">
      <c r="A170" s="160" t="s">
        <v>464</v>
      </c>
      <c r="B170" s="162" t="s">
        <v>378</v>
      </c>
      <c r="C170" s="162"/>
      <c r="D170" s="162"/>
      <c r="E170" s="159"/>
      <c r="F170" s="116"/>
      <c r="G170" s="1" t="s">
        <v>104</v>
      </c>
      <c r="H170" s="0"/>
      <c r="I170" s="0"/>
      <c r="J170" s="0"/>
      <c r="K170" s="1"/>
      <c r="L170" s="0"/>
      <c r="M170" s="0"/>
      <c r="N170" s="0"/>
      <c r="O170" s="1"/>
      <c r="P170" s="3"/>
      <c r="Q170" s="0"/>
      <c r="R170" s="0"/>
      <c r="S170" s="0"/>
    </row>
    <row collapsed="false" customFormat="false" customHeight="true" hidden="false" ht="15.75" outlineLevel="0" r="171">
      <c r="A171" s="160" t="s">
        <v>465</v>
      </c>
      <c r="B171" s="162" t="s">
        <v>466</v>
      </c>
      <c r="C171" s="162"/>
      <c r="D171" s="162"/>
      <c r="E171" s="159"/>
      <c r="F171" s="116"/>
      <c r="G171" s="1" t="s">
        <v>104</v>
      </c>
      <c r="H171" s="0"/>
      <c r="I171" s="0"/>
      <c r="J171" s="0"/>
      <c r="K171" s="1"/>
      <c r="L171" s="0"/>
      <c r="M171" s="0"/>
      <c r="N171" s="0"/>
      <c r="O171" s="1"/>
      <c r="P171" s="3"/>
      <c r="Q171" s="0"/>
      <c r="R171" s="0"/>
      <c r="S171" s="0"/>
    </row>
    <row collapsed="false" customFormat="false" customHeight="true" hidden="false" ht="15.75" outlineLevel="0" r="172">
      <c r="A172" s="160" t="s">
        <v>467</v>
      </c>
      <c r="B172" s="162" t="s">
        <v>468</v>
      </c>
      <c r="C172" s="162"/>
      <c r="D172" s="162"/>
      <c r="E172" s="159"/>
      <c r="F172" s="116"/>
      <c r="G172" s="1" t="s">
        <v>104</v>
      </c>
      <c r="H172" s="0"/>
      <c r="I172" s="0"/>
      <c r="J172" s="0"/>
      <c r="K172" s="1"/>
      <c r="L172" s="0"/>
      <c r="M172" s="0"/>
      <c r="N172" s="0"/>
      <c r="O172" s="1"/>
      <c r="P172" s="3"/>
      <c r="Q172" s="0"/>
      <c r="R172" s="0"/>
      <c r="S172" s="0"/>
    </row>
    <row collapsed="false" customFormat="false" customHeight="true" hidden="false" ht="15.75" outlineLevel="0" r="173">
      <c r="A173" s="160" t="s">
        <v>469</v>
      </c>
      <c r="B173" s="162" t="s">
        <v>470</v>
      </c>
      <c r="C173" s="162"/>
      <c r="D173" s="162"/>
      <c r="E173" s="159"/>
      <c r="F173" s="116"/>
      <c r="G173" s="1" t="s">
        <v>104</v>
      </c>
      <c r="H173" s="0"/>
      <c r="I173" s="0"/>
      <c r="J173" s="0"/>
      <c r="K173" s="1"/>
      <c r="L173" s="0"/>
      <c r="M173" s="0"/>
      <c r="N173" s="0"/>
      <c r="O173" s="1"/>
      <c r="P173" s="3"/>
      <c r="Q173" s="0"/>
      <c r="R173" s="0"/>
      <c r="S173" s="0"/>
    </row>
    <row collapsed="false" customFormat="false" customHeight="true" hidden="false" ht="15.75" outlineLevel="0" r="174">
      <c r="A174" s="160" t="s">
        <v>471</v>
      </c>
      <c r="B174" s="162" t="s">
        <v>472</v>
      </c>
      <c r="C174" s="162"/>
      <c r="D174" s="162"/>
      <c r="E174" s="159"/>
      <c r="F174" s="116"/>
      <c r="G174" s="1" t="s">
        <v>104</v>
      </c>
      <c r="H174" s="0"/>
      <c r="I174" s="0"/>
      <c r="J174" s="0"/>
      <c r="K174" s="1"/>
      <c r="L174" s="0"/>
      <c r="M174" s="0"/>
      <c r="N174" s="0"/>
      <c r="O174" s="1"/>
      <c r="P174" s="3"/>
      <c r="Q174" s="0"/>
      <c r="R174" s="0"/>
      <c r="S174" s="0"/>
    </row>
    <row collapsed="false" customFormat="false" customHeight="true" hidden="false" ht="15.75" outlineLevel="0" r="175">
      <c r="A175" s="160" t="s">
        <v>473</v>
      </c>
      <c r="B175" s="162" t="s">
        <v>474</v>
      </c>
      <c r="C175" s="162"/>
      <c r="D175" s="162"/>
      <c r="E175" s="159"/>
      <c r="F175" s="116"/>
      <c r="G175" s="1" t="s">
        <v>104</v>
      </c>
      <c r="H175" s="0"/>
      <c r="I175" s="0"/>
      <c r="J175" s="0"/>
      <c r="K175" s="1"/>
      <c r="L175" s="0"/>
      <c r="M175" s="0"/>
      <c r="N175" s="0"/>
      <c r="O175" s="1"/>
      <c r="P175" s="3"/>
      <c r="Q175" s="0"/>
      <c r="R175" s="0"/>
      <c r="S175" s="0"/>
    </row>
    <row collapsed="false" customFormat="false" customHeight="true" hidden="false" ht="15.75" outlineLevel="0" r="176">
      <c r="A176" s="160" t="s">
        <v>475</v>
      </c>
      <c r="B176" s="162" t="s">
        <v>476</v>
      </c>
      <c r="C176" s="162"/>
      <c r="D176" s="162"/>
      <c r="E176" s="159"/>
      <c r="F176" s="116"/>
      <c r="G176" s="1" t="s">
        <v>104</v>
      </c>
      <c r="H176" s="0"/>
      <c r="I176" s="0"/>
      <c r="J176" s="0"/>
      <c r="K176" s="1"/>
      <c r="L176" s="0"/>
      <c r="M176" s="0"/>
      <c r="N176" s="0"/>
      <c r="O176" s="1"/>
      <c r="P176" s="3"/>
      <c r="Q176" s="0"/>
      <c r="R176" s="0"/>
      <c r="S176" s="0"/>
    </row>
    <row collapsed="false" customFormat="false" customHeight="true" hidden="false" ht="15.75" outlineLevel="0" r="177">
      <c r="A177" s="160" t="s">
        <v>477</v>
      </c>
      <c r="B177" s="162" t="s">
        <v>478</v>
      </c>
      <c r="C177" s="162"/>
      <c r="D177" s="162"/>
      <c r="E177" s="159"/>
      <c r="F177" s="116"/>
      <c r="G177" s="1" t="s">
        <v>104</v>
      </c>
      <c r="H177" s="0"/>
      <c r="I177" s="0"/>
      <c r="J177" s="0"/>
      <c r="K177" s="1"/>
      <c r="L177" s="0"/>
      <c r="M177" s="0"/>
      <c r="N177" s="0"/>
      <c r="O177" s="1"/>
      <c r="P177" s="3"/>
      <c r="Q177" s="0"/>
      <c r="R177" s="0"/>
      <c r="S177" s="0"/>
    </row>
    <row collapsed="false" customFormat="false" customHeight="true" hidden="false" ht="15.75" outlineLevel="0" r="178">
      <c r="A178" s="164"/>
      <c r="B178" s="161" t="s">
        <v>479</v>
      </c>
      <c r="C178" s="161"/>
      <c r="D178" s="161"/>
      <c r="E178" s="159"/>
      <c r="F178" s="116"/>
      <c r="G178" s="1"/>
      <c r="H178" s="0"/>
      <c r="I178" s="0"/>
      <c r="J178" s="0"/>
      <c r="K178" s="1"/>
      <c r="L178" s="0"/>
      <c r="M178" s="0"/>
      <c r="N178" s="0"/>
      <c r="O178" s="1"/>
      <c r="P178" s="3"/>
      <c r="Q178" s="0"/>
      <c r="R178" s="0"/>
      <c r="S178" s="0"/>
    </row>
    <row collapsed="false" customFormat="false" customHeight="true" hidden="false" ht="15.75" outlineLevel="0" r="179">
      <c r="A179" s="160" t="s">
        <v>480</v>
      </c>
      <c r="B179" s="162" t="s">
        <v>481</v>
      </c>
      <c r="C179" s="162"/>
      <c r="D179" s="162"/>
      <c r="E179" s="159"/>
      <c r="F179" s="116"/>
      <c r="G179" s="1" t="s">
        <v>104</v>
      </c>
      <c r="H179" s="0"/>
      <c r="I179" s="0"/>
      <c r="J179" s="0"/>
      <c r="K179" s="1"/>
      <c r="L179" s="0"/>
      <c r="M179" s="0"/>
      <c r="N179" s="0"/>
      <c r="O179" s="1"/>
      <c r="P179" s="3"/>
      <c r="Q179" s="0"/>
      <c r="R179" s="0"/>
      <c r="S179" s="0"/>
    </row>
    <row collapsed="false" customFormat="false" customHeight="true" hidden="false" ht="15.75" outlineLevel="0" r="180">
      <c r="A180" s="160" t="s">
        <v>482</v>
      </c>
      <c r="B180" s="162" t="s">
        <v>483</v>
      </c>
      <c r="C180" s="162"/>
      <c r="D180" s="162"/>
      <c r="E180" s="159"/>
      <c r="F180" s="116"/>
      <c r="G180" s="1" t="s">
        <v>104</v>
      </c>
      <c r="H180" s="0"/>
      <c r="I180" s="0"/>
      <c r="J180" s="0"/>
      <c r="K180" s="1"/>
      <c r="L180" s="0"/>
      <c r="M180" s="0"/>
      <c r="N180" s="0"/>
      <c r="O180" s="1"/>
      <c r="P180" s="3"/>
      <c r="Q180" s="0"/>
      <c r="R180" s="0"/>
      <c r="S180" s="0"/>
    </row>
    <row collapsed="false" customFormat="false" customHeight="true" hidden="false" ht="15.75" outlineLevel="0" r="181">
      <c r="A181" s="160" t="s">
        <v>484</v>
      </c>
      <c r="B181" s="162" t="s">
        <v>485</v>
      </c>
      <c r="C181" s="162"/>
      <c r="D181" s="162"/>
      <c r="E181" s="159"/>
      <c r="F181" s="116"/>
      <c r="G181" s="1" t="s">
        <v>104</v>
      </c>
      <c r="H181" s="0"/>
      <c r="I181" s="0"/>
      <c r="J181" s="0"/>
      <c r="K181" s="1"/>
      <c r="L181" s="0"/>
      <c r="M181" s="0"/>
      <c r="N181" s="0"/>
      <c r="O181" s="1"/>
      <c r="P181" s="3"/>
      <c r="Q181" s="0"/>
      <c r="R181" s="0"/>
      <c r="S181" s="0"/>
    </row>
    <row collapsed="false" customFormat="false" customHeight="true" hidden="false" ht="15" outlineLevel="0" r="182">
      <c r="A182" s="165"/>
      <c r="B182" s="166"/>
      <c r="C182" s="165"/>
      <c r="D182" s="165"/>
      <c r="E182" s="0"/>
      <c r="F182" s="0"/>
      <c r="G182" s="1"/>
      <c r="H182" s="0"/>
      <c r="I182" s="0"/>
      <c r="J182" s="0"/>
      <c r="K182" s="1"/>
      <c r="L182" s="0"/>
      <c r="M182" s="0"/>
      <c r="N182" s="0"/>
      <c r="O182" s="1"/>
      <c r="P182" s="3"/>
      <c r="Q182" s="0"/>
      <c r="R182" s="0"/>
      <c r="S182" s="0"/>
    </row>
    <row collapsed="false" customFormat="false" customHeight="true" hidden="false" ht="15" outlineLevel="0" r="183">
      <c r="A183" s="0"/>
      <c r="B183" s="167"/>
      <c r="C183" s="0"/>
      <c r="D183" s="0"/>
      <c r="E183" s="0"/>
      <c r="F183" s="0"/>
      <c r="G183" s="1"/>
      <c r="H183" s="0"/>
      <c r="I183" s="0"/>
      <c r="J183" s="0"/>
      <c r="K183" s="1"/>
      <c r="L183" s="0"/>
      <c r="M183" s="0"/>
      <c r="N183" s="0"/>
      <c r="O183" s="1"/>
      <c r="P183" s="3"/>
      <c r="Q183" s="0"/>
      <c r="R183" s="0"/>
      <c r="S183" s="0"/>
    </row>
    <row collapsed="false" customFormat="true" customHeight="true" hidden="false" ht="14.25" outlineLevel="0" r="184" s="172">
      <c r="A184" s="168"/>
      <c r="B184" s="169"/>
      <c r="C184" s="153"/>
      <c r="D184" s="153"/>
      <c r="E184" s="153"/>
      <c r="F184" s="153"/>
      <c r="G184" s="153"/>
      <c r="H184" s="170"/>
      <c r="I184" s="153"/>
      <c r="J184" s="153"/>
      <c r="K184" s="171"/>
      <c r="L184" s="153"/>
      <c r="M184" s="153"/>
      <c r="N184" s="153"/>
      <c r="O184" s="152"/>
      <c r="P184" s="152"/>
      <c r="Q184" s="1"/>
      <c r="R184" s="1"/>
      <c r="S184" s="1"/>
    </row>
    <row collapsed="false" customFormat="true" customHeight="true" hidden="false" ht="14.25" outlineLevel="0" r="185" s="172">
      <c r="A185" s="168"/>
      <c r="B185" s="169"/>
      <c r="C185" s="153"/>
      <c r="D185" s="153"/>
      <c r="E185" s="153"/>
      <c r="F185" s="153"/>
      <c r="G185" s="153"/>
      <c r="H185" s="170"/>
      <c r="I185" s="153"/>
      <c r="J185" s="153"/>
      <c r="K185" s="171"/>
      <c r="L185" s="153"/>
      <c r="M185" s="153"/>
      <c r="N185" s="153"/>
      <c r="O185" s="152"/>
      <c r="P185" s="152"/>
      <c r="Q185" s="1"/>
      <c r="R185" s="1"/>
      <c r="S185" s="1"/>
    </row>
    <row collapsed="false" customFormat="true" customHeight="true" hidden="false" ht="14.25" outlineLevel="0" r="186" s="172">
      <c r="A186" s="168"/>
      <c r="B186" s="173" t="s">
        <v>486</v>
      </c>
      <c r="C186" s="153"/>
      <c r="D186" s="153"/>
      <c r="E186" s="153"/>
      <c r="F186" s="153"/>
      <c r="G186" s="153"/>
      <c r="H186" s="170"/>
      <c r="I186" s="153"/>
      <c r="J186" s="153"/>
      <c r="K186" s="171"/>
      <c r="L186" s="153"/>
      <c r="M186" s="153"/>
      <c r="N186" s="153"/>
      <c r="O186" s="152"/>
      <c r="P186" s="152"/>
      <c r="Q186" s="1"/>
      <c r="R186" s="1"/>
      <c r="S186" s="1"/>
    </row>
    <row collapsed="false" customFormat="false" customHeight="true" hidden="false" ht="15.75" outlineLevel="0" r="187">
      <c r="A187" s="168"/>
      <c r="B187" s="174" t="s">
        <v>487</v>
      </c>
      <c r="C187" s="153"/>
      <c r="D187" s="153"/>
      <c r="E187" s="153"/>
      <c r="F187" s="153"/>
      <c r="G187" s="153"/>
      <c r="H187" s="170"/>
      <c r="I187" s="153"/>
      <c r="J187" s="153"/>
      <c r="K187" s="171"/>
      <c r="L187" s="153"/>
      <c r="M187" s="153"/>
      <c r="N187" s="153"/>
      <c r="O187" s="152"/>
      <c r="P187" s="152"/>
    </row>
    <row collapsed="false" customFormat="false" customHeight="true" hidden="false" ht="15.75" outlineLevel="0" r="188">
      <c r="A188" s="168"/>
      <c r="B188" s="174" t="s">
        <v>488</v>
      </c>
      <c r="C188" s="153"/>
      <c r="D188" s="153"/>
      <c r="E188" s="153"/>
      <c r="F188" s="153"/>
      <c r="G188" s="153"/>
      <c r="H188" s="170"/>
      <c r="I188" s="153"/>
      <c r="J188" s="153"/>
      <c r="K188" s="171"/>
      <c r="L188" s="153"/>
      <c r="M188" s="153"/>
      <c r="N188" s="153"/>
      <c r="O188" s="152"/>
      <c r="P188" s="152"/>
    </row>
    <row collapsed="false" customFormat="false" customHeight="true" hidden="false" ht="15.75" outlineLevel="0" r="189">
      <c r="A189" s="168"/>
      <c r="B189" s="174" t="s">
        <v>489</v>
      </c>
      <c r="C189" s="153"/>
      <c r="D189" s="153"/>
      <c r="E189" s="153"/>
      <c r="F189" s="153"/>
      <c r="G189" s="153"/>
      <c r="H189" s="170"/>
      <c r="I189" s="153"/>
      <c r="J189" s="153"/>
      <c r="K189" s="171"/>
      <c r="L189" s="153"/>
      <c r="M189" s="153"/>
      <c r="N189" s="153"/>
      <c r="O189" s="152"/>
      <c r="P189" s="152"/>
    </row>
    <row collapsed="false" customFormat="false" customHeight="true" hidden="false" ht="15.75" outlineLevel="0" r="190">
      <c r="A190" s="168"/>
      <c r="B190" s="174" t="s">
        <v>490</v>
      </c>
      <c r="C190" s="153"/>
      <c r="D190" s="153"/>
      <c r="E190" s="153"/>
      <c r="F190" s="153"/>
      <c r="G190" s="153"/>
      <c r="H190" s="170"/>
      <c r="I190" s="153"/>
      <c r="J190" s="153"/>
      <c r="K190" s="171"/>
      <c r="L190" s="153"/>
      <c r="M190" s="153"/>
      <c r="N190" s="153"/>
      <c r="O190" s="152"/>
      <c r="P190" s="152"/>
    </row>
    <row collapsed="false" customFormat="false" customHeight="true" hidden="false" ht="15.75" outlineLevel="0" r="191">
      <c r="A191" s="168"/>
      <c r="B191" s="174" t="s">
        <v>491</v>
      </c>
      <c r="C191" s="153"/>
      <c r="D191" s="153"/>
      <c r="E191" s="153"/>
      <c r="F191" s="153"/>
      <c r="G191" s="153"/>
      <c r="H191" s="170"/>
      <c r="I191" s="153"/>
      <c r="J191" s="153"/>
      <c r="K191" s="171"/>
      <c r="L191" s="153"/>
      <c r="M191" s="153"/>
      <c r="N191" s="153"/>
      <c r="O191" s="152"/>
      <c r="P191" s="152"/>
    </row>
    <row collapsed="false" customFormat="false" customHeight="true" hidden="false" ht="15.75" outlineLevel="0" r="192">
      <c r="A192" s="168"/>
      <c r="B192" s="174" t="s">
        <v>492</v>
      </c>
      <c r="C192" s="153"/>
      <c r="D192" s="153"/>
      <c r="E192" s="153"/>
      <c r="F192" s="153"/>
      <c r="G192" s="153"/>
      <c r="H192" s="170"/>
      <c r="I192" s="153"/>
      <c r="J192" s="153"/>
      <c r="K192" s="171"/>
      <c r="L192" s="153"/>
      <c r="M192" s="153"/>
      <c r="N192" s="153"/>
      <c r="O192" s="152"/>
      <c r="P192" s="152"/>
    </row>
    <row collapsed="false" customFormat="false" customHeight="true" hidden="false" ht="15.75" outlineLevel="0" r="193">
      <c r="A193" s="168"/>
      <c r="B193" s="174" t="s">
        <v>493</v>
      </c>
      <c r="C193" s="153"/>
      <c r="D193" s="153"/>
      <c r="E193" s="153"/>
      <c r="F193" s="153"/>
      <c r="G193" s="153"/>
      <c r="H193" s="170"/>
      <c r="I193" s="153"/>
      <c r="J193" s="153"/>
      <c r="K193" s="171"/>
      <c r="L193" s="153"/>
      <c r="M193" s="153"/>
      <c r="N193" s="153"/>
      <c r="O193" s="152"/>
      <c r="P193" s="152"/>
    </row>
    <row collapsed="false" customFormat="false" customHeight="true" hidden="false" ht="15.75" outlineLevel="0" r="194">
      <c r="A194" s="168"/>
      <c r="B194" s="174" t="s">
        <v>494</v>
      </c>
      <c r="C194" s="153"/>
      <c r="D194" s="153"/>
      <c r="E194" s="153"/>
      <c r="F194" s="153"/>
      <c r="G194" s="153"/>
      <c r="H194" s="170"/>
      <c r="I194" s="153"/>
      <c r="J194" s="153"/>
      <c r="K194" s="171"/>
      <c r="L194" s="153"/>
      <c r="M194" s="153"/>
      <c r="N194" s="153"/>
      <c r="O194" s="152"/>
      <c r="P194" s="152"/>
    </row>
    <row collapsed="false" customFormat="false" customHeight="true" hidden="false" ht="15.75" outlineLevel="0" r="195">
      <c r="A195" s="168"/>
      <c r="B195" s="174" t="s">
        <v>495</v>
      </c>
      <c r="C195" s="153"/>
      <c r="D195" s="153"/>
      <c r="E195" s="153"/>
      <c r="F195" s="153"/>
      <c r="G195" s="153"/>
      <c r="H195" s="170"/>
      <c r="I195" s="153"/>
      <c r="J195" s="153"/>
      <c r="K195" s="171"/>
      <c r="L195" s="153"/>
      <c r="M195" s="153"/>
      <c r="N195" s="153"/>
      <c r="O195" s="152"/>
      <c r="P195" s="152"/>
    </row>
    <row collapsed="false" customFormat="false" customHeight="true" hidden="false" ht="15.75" outlineLevel="0" r="196">
      <c r="A196" s="168"/>
      <c r="B196" s="174" t="s">
        <v>496</v>
      </c>
      <c r="C196" s="153"/>
      <c r="D196" s="153"/>
      <c r="E196" s="153"/>
      <c r="F196" s="153"/>
      <c r="G196" s="153"/>
      <c r="H196" s="170"/>
      <c r="I196" s="153"/>
      <c r="J196" s="153"/>
      <c r="K196" s="171"/>
      <c r="L196" s="153"/>
      <c r="M196" s="153"/>
      <c r="N196" s="153"/>
      <c r="O196" s="152"/>
      <c r="P196" s="152"/>
    </row>
    <row collapsed="false" customFormat="false" customHeight="true" hidden="false" ht="15.75" outlineLevel="0" r="197">
      <c r="A197" s="168"/>
      <c r="B197" s="174" t="s">
        <v>497</v>
      </c>
      <c r="C197" s="153"/>
      <c r="D197" s="153"/>
      <c r="E197" s="153"/>
      <c r="F197" s="153"/>
      <c r="G197" s="153"/>
      <c r="H197" s="170"/>
      <c r="I197" s="153"/>
      <c r="J197" s="153"/>
      <c r="K197" s="171"/>
      <c r="L197" s="153"/>
      <c r="M197" s="153"/>
      <c r="N197" s="153"/>
      <c r="O197" s="152"/>
      <c r="P197" s="152"/>
    </row>
    <row collapsed="false" customFormat="false" customHeight="true" hidden="false" ht="15.75" outlineLevel="0" r="198">
      <c r="A198" s="168"/>
      <c r="B198" s="174" t="s">
        <v>498</v>
      </c>
      <c r="C198" s="153"/>
      <c r="D198" s="153"/>
      <c r="E198" s="153"/>
      <c r="F198" s="153"/>
      <c r="G198" s="153"/>
      <c r="H198" s="170"/>
      <c r="I198" s="153"/>
      <c r="J198" s="153"/>
      <c r="K198" s="171"/>
      <c r="L198" s="153"/>
      <c r="M198" s="153"/>
      <c r="N198" s="153"/>
      <c r="O198" s="152"/>
      <c r="P198" s="152"/>
    </row>
    <row collapsed="false" customFormat="false" customHeight="true" hidden="false" ht="15.75" outlineLevel="0" r="199">
      <c r="A199" s="168"/>
      <c r="B199" s="174" t="s">
        <v>499</v>
      </c>
      <c r="C199" s="153"/>
      <c r="D199" s="153"/>
      <c r="E199" s="153"/>
      <c r="F199" s="153"/>
      <c r="G199" s="153"/>
      <c r="H199" s="170"/>
      <c r="I199" s="153"/>
      <c r="J199" s="153"/>
      <c r="K199" s="171"/>
      <c r="L199" s="153"/>
      <c r="M199" s="153"/>
      <c r="N199" s="153"/>
      <c r="O199" s="152"/>
      <c r="P199" s="152"/>
    </row>
    <row collapsed="false" customFormat="false" customHeight="true" hidden="false" ht="15.75" outlineLevel="0" r="200">
      <c r="A200" s="168"/>
      <c r="B200" s="174" t="s">
        <v>500</v>
      </c>
      <c r="C200" s="153"/>
      <c r="D200" s="153"/>
      <c r="E200" s="153"/>
      <c r="F200" s="153"/>
      <c r="G200" s="153"/>
      <c r="H200" s="170"/>
      <c r="I200" s="153"/>
      <c r="J200" s="153"/>
      <c r="K200" s="171"/>
      <c r="L200" s="153"/>
      <c r="M200" s="153"/>
      <c r="N200" s="153"/>
      <c r="O200" s="152"/>
      <c r="P200" s="152"/>
    </row>
    <row collapsed="false" customFormat="false" customHeight="true" hidden="false" ht="15.75" outlineLevel="0" r="201">
      <c r="A201" s="168"/>
      <c r="B201" s="174" t="s">
        <v>501</v>
      </c>
      <c r="C201" s="153"/>
      <c r="D201" s="153"/>
      <c r="E201" s="153"/>
      <c r="F201" s="153"/>
      <c r="G201" s="153"/>
      <c r="H201" s="170"/>
      <c r="I201" s="153"/>
      <c r="J201" s="153"/>
      <c r="K201" s="171"/>
      <c r="L201" s="153"/>
      <c r="M201" s="153"/>
      <c r="N201" s="153"/>
      <c r="O201" s="152"/>
      <c r="P201" s="152"/>
    </row>
    <row collapsed="false" customFormat="false" customHeight="true" hidden="false" ht="15.75" outlineLevel="0" r="202">
      <c r="A202" s="168"/>
      <c r="B202" s="174" t="s">
        <v>502</v>
      </c>
      <c r="C202" s="153"/>
      <c r="D202" s="153"/>
      <c r="E202" s="153"/>
      <c r="F202" s="153"/>
      <c r="G202" s="153"/>
      <c r="H202" s="170"/>
      <c r="I202" s="153"/>
      <c r="J202" s="153"/>
      <c r="K202" s="171"/>
      <c r="L202" s="153"/>
      <c r="M202" s="153"/>
      <c r="N202" s="153"/>
      <c r="O202" s="152"/>
      <c r="P202" s="152"/>
    </row>
    <row collapsed="false" customFormat="false" customHeight="true" hidden="false" ht="15.75" outlineLevel="0" r="203">
      <c r="A203" s="168"/>
      <c r="B203" s="174" t="s">
        <v>503</v>
      </c>
      <c r="C203" s="153"/>
      <c r="D203" s="153"/>
      <c r="E203" s="153"/>
      <c r="F203" s="153"/>
      <c r="G203" s="153"/>
      <c r="H203" s="170"/>
      <c r="I203" s="153"/>
      <c r="J203" s="153"/>
      <c r="K203" s="171"/>
      <c r="L203" s="153"/>
      <c r="M203" s="153"/>
      <c r="N203" s="153"/>
      <c r="O203" s="152"/>
      <c r="P203" s="152"/>
    </row>
    <row collapsed="false" customFormat="false" customHeight="true" hidden="false" ht="15.75" outlineLevel="0" r="204">
      <c r="A204" s="168"/>
      <c r="B204" s="174" t="s">
        <v>504</v>
      </c>
      <c r="C204" s="153"/>
      <c r="D204" s="153"/>
      <c r="E204" s="153"/>
      <c r="F204" s="153"/>
      <c r="G204" s="153"/>
      <c r="H204" s="170"/>
      <c r="I204" s="153"/>
      <c r="J204" s="153"/>
      <c r="K204" s="171"/>
      <c r="L204" s="153"/>
      <c r="M204" s="153"/>
      <c r="N204" s="153"/>
      <c r="O204" s="152"/>
      <c r="P204" s="152"/>
    </row>
    <row collapsed="false" customFormat="false" customHeight="true" hidden="false" ht="15.75" outlineLevel="0" r="205">
      <c r="A205" s="168"/>
      <c r="B205" s="174" t="s">
        <v>505</v>
      </c>
      <c r="C205" s="153"/>
      <c r="D205" s="153"/>
      <c r="E205" s="153"/>
      <c r="F205" s="153"/>
      <c r="G205" s="153"/>
      <c r="H205" s="170"/>
      <c r="I205" s="153"/>
      <c r="J205" s="153"/>
      <c r="K205" s="171"/>
      <c r="L205" s="153"/>
      <c r="M205" s="153"/>
      <c r="N205" s="153"/>
      <c r="O205" s="152"/>
      <c r="P205" s="152"/>
    </row>
    <row collapsed="false" customFormat="false" customHeight="true" hidden="false" ht="15.75" outlineLevel="0" r="206">
      <c r="A206" s="168"/>
      <c r="B206" s="174" t="s">
        <v>506</v>
      </c>
      <c r="C206" s="153"/>
      <c r="D206" s="153"/>
      <c r="E206" s="153"/>
      <c r="F206" s="153"/>
      <c r="G206" s="153"/>
      <c r="H206" s="170"/>
      <c r="I206" s="153"/>
      <c r="J206" s="153"/>
      <c r="K206" s="171"/>
      <c r="L206" s="153"/>
      <c r="M206" s="153"/>
      <c r="N206" s="153"/>
      <c r="O206" s="152"/>
      <c r="P206" s="152"/>
    </row>
    <row collapsed="false" customFormat="true" customHeight="true" hidden="false" ht="15.75" outlineLevel="0" r="207" s="116">
      <c r="A207" s="1"/>
      <c r="B207" s="174" t="s">
        <v>507</v>
      </c>
      <c r="C207" s="1"/>
      <c r="D207" s="1"/>
      <c r="E207" s="1"/>
      <c r="F207" s="1"/>
      <c r="G207" s="2"/>
      <c r="H207" s="146"/>
      <c r="I207" s="1"/>
      <c r="L207" s="1"/>
      <c r="M207" s="1"/>
      <c r="N207" s="1"/>
      <c r="O207" s="175"/>
      <c r="P207" s="175"/>
      <c r="Q207" s="1"/>
      <c r="R207" s="1"/>
      <c r="S207" s="1"/>
    </row>
    <row collapsed="false" customFormat="true" customHeight="true" hidden="false" ht="15.75" outlineLevel="0" r="208" s="116">
      <c r="A208" s="1"/>
      <c r="B208" s="174" t="s">
        <v>508</v>
      </c>
      <c r="C208" s="1"/>
      <c r="D208" s="1"/>
      <c r="E208" s="1"/>
      <c r="F208" s="1"/>
      <c r="G208" s="2"/>
      <c r="H208" s="146"/>
      <c r="I208" s="1"/>
      <c r="L208" s="1"/>
      <c r="M208" s="1"/>
      <c r="N208" s="1"/>
      <c r="O208" s="175"/>
      <c r="P208" s="175"/>
      <c r="Q208" s="1"/>
      <c r="R208" s="1"/>
      <c r="S208" s="1"/>
    </row>
    <row collapsed="false" customFormat="true" customHeight="true" hidden="false" ht="15.75" outlineLevel="0" r="209" s="116">
      <c r="A209" s="1"/>
      <c r="B209" s="174" t="s">
        <v>509</v>
      </c>
      <c r="C209" s="1"/>
      <c r="D209" s="1"/>
      <c r="E209" s="1"/>
      <c r="F209" s="1"/>
      <c r="G209" s="2"/>
      <c r="H209" s="146"/>
      <c r="I209" s="1"/>
      <c r="L209" s="1"/>
      <c r="M209" s="1"/>
      <c r="N209" s="1"/>
      <c r="O209" s="175"/>
      <c r="P209" s="175"/>
      <c r="Q209" s="1"/>
      <c r="R209" s="1"/>
      <c r="S209" s="1"/>
    </row>
    <row collapsed="false" customFormat="true" customHeight="true" hidden="false" ht="15.75" outlineLevel="0" r="210" s="116">
      <c r="A210" s="1"/>
      <c r="B210" s="174" t="s">
        <v>510</v>
      </c>
      <c r="C210" s="1"/>
      <c r="D210" s="1"/>
      <c r="E210" s="1"/>
      <c r="F210" s="1"/>
      <c r="G210" s="2"/>
      <c r="H210" s="146"/>
      <c r="I210" s="1"/>
      <c r="L210" s="1"/>
      <c r="M210" s="1"/>
      <c r="N210" s="1"/>
      <c r="O210" s="175"/>
      <c r="P210" s="175"/>
      <c r="Q210" s="1"/>
      <c r="R210" s="1"/>
      <c r="S210" s="1"/>
    </row>
    <row collapsed="false" customFormat="true" customHeight="true" hidden="false" ht="15.75" outlineLevel="0" r="211" s="116">
      <c r="A211" s="1"/>
      <c r="B211" s="174" t="s">
        <v>511</v>
      </c>
      <c r="C211" s="1"/>
      <c r="D211" s="1"/>
      <c r="E211" s="1"/>
      <c r="F211" s="1"/>
      <c r="G211" s="2"/>
      <c r="H211" s="146"/>
      <c r="I211" s="1"/>
      <c r="L211" s="1"/>
      <c r="M211" s="1"/>
      <c r="N211" s="1"/>
      <c r="O211" s="175"/>
      <c r="P211" s="175"/>
      <c r="Q211" s="1"/>
      <c r="R211" s="1"/>
      <c r="S211" s="1"/>
    </row>
    <row collapsed="false" customFormat="true" customHeight="true" hidden="false" ht="15.75" outlineLevel="0" r="212" s="116">
      <c r="A212" s="1"/>
      <c r="B212" s="174" t="s">
        <v>512</v>
      </c>
      <c r="C212" s="1"/>
      <c r="D212" s="1"/>
      <c r="E212" s="1"/>
      <c r="F212" s="1"/>
      <c r="G212" s="2"/>
      <c r="H212" s="146"/>
      <c r="I212" s="1"/>
      <c r="L212" s="1"/>
      <c r="M212" s="1"/>
      <c r="N212" s="1"/>
      <c r="O212" s="175"/>
      <c r="P212" s="175"/>
      <c r="Q212" s="1"/>
      <c r="R212" s="1"/>
      <c r="S212" s="1"/>
    </row>
    <row collapsed="false" customFormat="true" customHeight="true" hidden="false" ht="15.75" outlineLevel="0" r="213" s="116">
      <c r="A213" s="1"/>
      <c r="B213" s="174" t="s">
        <v>513</v>
      </c>
      <c r="C213" s="1"/>
      <c r="D213" s="1"/>
      <c r="E213" s="1"/>
      <c r="F213" s="1"/>
      <c r="G213" s="2"/>
      <c r="H213" s="146"/>
      <c r="I213" s="1"/>
      <c r="L213" s="1"/>
      <c r="M213" s="1"/>
      <c r="N213" s="1"/>
      <c r="O213" s="175"/>
      <c r="P213" s="175"/>
      <c r="Q213" s="1"/>
      <c r="R213" s="1"/>
      <c r="S213" s="1"/>
    </row>
    <row collapsed="false" customFormat="true" customHeight="true" hidden="false" ht="15.75" outlineLevel="0" r="214" s="116">
      <c r="A214" s="1"/>
      <c r="B214" s="174" t="s">
        <v>514</v>
      </c>
      <c r="C214" s="1"/>
      <c r="D214" s="1"/>
      <c r="E214" s="1"/>
      <c r="F214" s="1"/>
      <c r="G214" s="2"/>
      <c r="H214" s="146"/>
      <c r="I214" s="1"/>
      <c r="L214" s="1"/>
      <c r="M214" s="1"/>
      <c r="N214" s="1"/>
      <c r="O214" s="175"/>
      <c r="P214" s="175"/>
      <c r="Q214" s="1"/>
      <c r="R214" s="1"/>
      <c r="S214" s="1"/>
    </row>
    <row collapsed="false" customFormat="true" customHeight="true" hidden="false" ht="15.75" outlineLevel="0" r="215" s="116">
      <c r="A215" s="1"/>
      <c r="B215" s="174" t="s">
        <v>515</v>
      </c>
      <c r="C215" s="1"/>
      <c r="D215" s="1"/>
      <c r="E215" s="1"/>
      <c r="F215" s="1"/>
      <c r="G215" s="2"/>
      <c r="H215" s="146"/>
      <c r="I215" s="1"/>
      <c r="L215" s="1"/>
      <c r="M215" s="1"/>
      <c r="N215" s="1"/>
      <c r="O215" s="175"/>
      <c r="P215" s="175"/>
      <c r="Q215" s="1"/>
      <c r="R215" s="1"/>
      <c r="S215" s="1"/>
    </row>
    <row collapsed="false" customFormat="false" customHeight="false" hidden="false" ht="18" outlineLevel="0" r="216"/>
    <row collapsed="false" customFormat="false" customHeight="false" hidden="false" ht="14" outlineLevel="0" r="217"/>
  </sheetData>
  <mergeCells count="54">
    <mergeCell ref="A1:G1"/>
    <mergeCell ref="A2:G2"/>
    <mergeCell ref="A3:G3"/>
    <mergeCell ref="B5:C5"/>
    <mergeCell ref="E5:G5"/>
    <mergeCell ref="B6:C6"/>
    <mergeCell ref="B7:C7"/>
    <mergeCell ref="B8:C8"/>
    <mergeCell ref="B9:C9"/>
    <mergeCell ref="B12:E12"/>
    <mergeCell ref="G12:H12"/>
    <mergeCell ref="B13:E13"/>
    <mergeCell ref="G13:H13"/>
    <mergeCell ref="B67:D67"/>
    <mergeCell ref="B98:E98"/>
    <mergeCell ref="B108:G108"/>
    <mergeCell ref="B136:F136"/>
    <mergeCell ref="B143:E143"/>
    <mergeCell ref="B144:H144"/>
    <mergeCell ref="F145:G145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</mergeCells>
  <conditionalFormatting sqref="D143:F206">
    <cfRule aboveAverage="0" bottom="0" dxfId="0" equalAverage="0" operator="equal" percent="0" priority="2" rank="0" text="" type="cellIs">
      <formula>n</formula>
    </cfRule>
    <cfRule aboveAverage="0" bottom="0" dxfId="1" equalAverage="0" operator="equal" percent="0" priority="3" rank="0" text="" type="cellIs">
      <formula>y</formula>
    </cfRule>
    <cfRule aboveAverage="0" bottom="0" dxfId="2" equalAverage="0" operator="equal" percent="0" priority="4" rank="0" text="" type="cellIs">
      <formula>x</formula>
    </cfRule>
    <cfRule aboveAverage="0" bottom="0" dxfId="3" equalAverage="0" operator="equal" percent="0" priority="5" rank="0" text="" type="cellIs">
      <formula>n</formula>
    </cfRule>
    <cfRule aboveAverage="0" bottom="0" dxfId="4" equalAverage="0" operator="equal" percent="0" priority="6" rank="0" text="" type="cellIs">
      <formula>x</formula>
    </cfRule>
    <cfRule aboveAverage="0" bottom="0" dxfId="5" equalAverage="0" operator="equal" percent="0" priority="7" rank="0" text="" type="cellIs">
      <formula>x</formula>
    </cfRule>
    <cfRule aboveAverage="0" bottom="0" dxfId="6" equalAverage="0" operator="greaterThan" percent="0" priority="8" rank="0" text="" type="cellIs">
      <formula>x</formula>
    </cfRule>
  </conditionalFormatting>
  <conditionalFormatting sqref="H143:P159,G143:G158,G160:P206">
    <cfRule aboveAverage="0" bottom="0" dxfId="7" equalAverage="0" operator="equal" percent="0" priority="9" rank="0" text="" type="cellIs">
      <formula>n</formula>
    </cfRule>
    <cfRule aboveAverage="0" bottom="0" dxfId="8" equalAverage="0" operator="equal" percent="0" priority="10" rank="0" text="" type="cellIs">
      <formula>y</formula>
    </cfRule>
    <cfRule aboveAverage="0" bottom="0" dxfId="9" equalAverage="0" operator="equal" percent="0" priority="11" rank="0" text="" type="cellIs">
      <formula>x</formula>
    </cfRule>
  </conditionalFormatting>
  <conditionalFormatting sqref="I140">
    <cfRule aboveAverage="0" bottom="0" dxfId="10" equalAverage="0" percent="0" priority="12" rank="0" text="Y" type="containsText"/>
    <cfRule aboveAverage="0" bottom="0" dxfId="11" equalAverage="0" percent="0" priority="13" rank="0" text="X" type="containsText"/>
    <cfRule aboveAverage="0" bottom="0" dxfId="12" equalAverage="0" percent="0" priority="14" rank="0" text="Y" type="containsText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LibreOffice/4.1.4.2$MacOSX_x86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Kiran G</cp:lastModifiedBy>
  <dcterms:modified xsi:type="dcterms:W3CDTF">2013-12-12T10:23:43Z</dcterms:modified>
  <cp:revision>0</cp:revision>
</cp:coreProperties>
</file>