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PagoExpensas/"/>
    </mc:Choice>
  </mc:AlternateContent>
  <xr:revisionPtr revIDLastSave="72" documentId="13_ncr:1_{AE753EBD-41DB-5F44-B65F-4EE73E55EDA4}" xr6:coauthVersionLast="47" xr6:coauthVersionMax="47" xr10:uidLastSave="{CC1A43D6-A331-4A18-96D8-8FAC323CBB69}"/>
  <bookViews>
    <workbookView xWindow="1815" yWindow="360" windowWidth="25800" windowHeight="14985" tabRatio="535" firstSheet="11" activeTab="15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2" l="1"/>
  <c r="AN9" i="20"/>
  <c r="AN13" i="20"/>
  <c r="AL9" i="20"/>
  <c r="AL13" i="20"/>
  <c r="AJ9" i="20"/>
  <c r="AN17" i="20" l="1"/>
  <c r="AL17" i="20"/>
  <c r="AJ13" i="20"/>
  <c r="AJ17" i="20" s="1"/>
  <c r="AH13" i="20"/>
  <c r="AH9" i="20"/>
  <c r="C9" i="22"/>
  <c r="AF13" i="20"/>
  <c r="AF9" i="20"/>
  <c r="AD13" i="20"/>
  <c r="AD9" i="20"/>
  <c r="AB9" i="20"/>
  <c r="F17" i="23"/>
  <c r="F16" i="23"/>
  <c r="F15" i="23"/>
  <c r="F14" i="23"/>
  <c r="F12" i="23"/>
  <c r="F11" i="23"/>
  <c r="F10" i="23"/>
  <c r="H10" i="23" s="1"/>
  <c r="F9" i="23"/>
  <c r="F8" i="23"/>
  <c r="F7" i="23"/>
  <c r="F6" i="23"/>
  <c r="F5" i="23"/>
  <c r="F4" i="23"/>
  <c r="F3" i="23"/>
  <c r="G3" i="23" s="1"/>
  <c r="G9" i="23"/>
  <c r="G8" i="23"/>
  <c r="G7" i="23"/>
  <c r="G6" i="23"/>
  <c r="C23" i="21"/>
  <c r="C22" i="21"/>
  <c r="C27" i="21" s="1"/>
  <c r="AB13" i="20"/>
  <c r="Z13" i="20"/>
  <c r="Z9" i="20"/>
  <c r="X13" i="20"/>
  <c r="X9" i="20"/>
  <c r="V13" i="20"/>
  <c r="V9" i="20"/>
  <c r="F18" i="21"/>
  <c r="T13" i="20"/>
  <c r="T9" i="20"/>
  <c r="V17" i="20" l="1"/>
  <c r="F18" i="23"/>
  <c r="G10" i="23"/>
  <c r="AH17" i="20"/>
  <c r="AF17" i="20"/>
  <c r="AD17" i="20"/>
  <c r="AB17" i="20"/>
  <c r="Z17" i="20"/>
  <c r="X17" i="20"/>
  <c r="T17" i="20"/>
  <c r="R13" i="20"/>
  <c r="R9" i="20"/>
  <c r="P13" i="20"/>
  <c r="P9" i="20"/>
  <c r="N9" i="20"/>
  <c r="N13" i="20"/>
  <c r="L13" i="20"/>
  <c r="L9" i="20"/>
  <c r="I11" i="20"/>
  <c r="I12" i="20"/>
  <c r="I7" i="20"/>
  <c r="I6" i="20"/>
  <c r="J13" i="20"/>
  <c r="J9" i="20"/>
  <c r="H13" i="20"/>
  <c r="H9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K27" i="1"/>
  <c r="C27" i="1" s="1"/>
  <c r="K26" i="1"/>
  <c r="K25" i="1"/>
  <c r="K24" i="1"/>
  <c r="K23" i="1"/>
  <c r="K22" i="1"/>
  <c r="K21" i="1"/>
  <c r="L17" i="20" l="1"/>
  <c r="R17" i="20"/>
  <c r="P17" i="20"/>
  <c r="N17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<sst xmlns="http://schemas.openxmlformats.org/spreadsheetml/2006/main" count="752" uniqueCount="202">
  <si>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</si>
  <si>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</si>
  <si>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</si>
  <si>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</si>
  <si>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</si>
  <si>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</si>
  <si>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</si>
  <si>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</si>
  <si>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</si>
  <si>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</si>
  <si>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</si>
  <si>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</si>
  <si>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</si>
  <si>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</si>
  <si>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</si>
  <si>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</si>
  <si>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</si>
  <si>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</si>
  <si>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</si>
  <si>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</si>
  <si>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</si>
  <si>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</si>
  <si>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</si>
  <si>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</si>
  <si>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</si>
  <si>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</si>
  <si>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</si>
  <si>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</si>
  <si>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</si>
  <si>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</si>
  <si>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</si>
  <si>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</si>
  <si>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</si>
  <si>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</si>
  <si>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</si>
  <si>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</si>
  <si>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</si>
  <si>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</si>
  <si>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</si>
  <si>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</si>
  <si>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</si>
  <si>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</si>
  <si>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</si>
  <si>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</si>
  <si>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</si>
  <si>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</si>
  <si>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</si>
  <si>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</si>
  <si>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</si>
  <si>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</si>
  <si>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</si>
  <si>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</si>
  <si>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</si>
  <si>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</si>
  <si>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</si>
  <si>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</si>
  <si>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</si>
  <si>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</si>
  <si>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</si>
  <si>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</si>
  <si>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</si>
  <si>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</si>
  <si>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</si>
  <si>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</si>
  <si>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</si>
  <si>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</si>
  <si>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</si>
  <si>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</si>
  <si>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</si>
  <si>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</si>
  <si>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</si>
  <si>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</si>
  <si>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</si>
  <si>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</si>
  <si>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</si>
  <si>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</si>
  <si>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</si>
  <si>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</si>
  <si>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</si>
  <si>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</si>
  <si>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</si>
  <si>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</si>
  <si>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</si>
  <si>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</si>
  <si>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</si>
  <si>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</si>
  <si>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</si>
  <si>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</si>
  <si>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</si>
  <si>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</si>
  <si>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</si>
  <si>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</si>
  <si>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</si>
  <si>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</si>
  <si>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</si>
  <si>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</si>
  <si>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</si>
  <si>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</si>
  <si>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</si>
  <si>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</si>
  <si>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</si>
  <si>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</si>
  <si>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</si>
  <si>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</si>
  <si>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</si>
  <si>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</si>
  <si>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</si>
  <si>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</si>
  <si>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</si>
  <si>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</si>
  <si>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</si>
  <si>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</si>
  <si>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</si>
  <si>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</si>
  <si>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</si>
  <si>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</si>
  <si>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</si>
  <si>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</si>
  <si>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</si>
  <si>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</si>
  <si>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</si>
  <si>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</si>
  <si>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</si>
  <si>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</si>
  <si>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</si>
  <si>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</si>
  <si>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</si>
  <si>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</si>
  <si>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</si>
  <si>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</si>
  <si>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</si>
  <si>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</si>
  <si>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</si>
  <si>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</si>
  <si>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</si>
  <si>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</si>
  <si>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</si>
  <si>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</si>
  <si>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</si>
  <si>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</si>
  <si>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</si>
  <si>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</si>
  <si>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</si>
  <si>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</si>
  <si>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</si>
  <si>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</si>
  <si>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</si>
  <si>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</si>
  <si>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</si>
  <si>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</si>
  <si>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</si>
  <si>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</si>
  <si>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</si>
  <si>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</si>
  <si>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</si>
  <si>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</si>
  <si>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</si>
  <si>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</si>
  <si>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</si>
  <si>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</si>
  <si>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</si>
  <si>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</si>
  <si>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</si>
  <si>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</si>
  <si>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</si>
  <si>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</si>
  <si>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</si>
  <si>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</si>
  <si>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</si>
  <si>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</si>
  <si>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</si>
  <si>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</si>
  <si>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</si>
  <si>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</si>
  <si>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</si>
  <si>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</si>
  <si>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</si>
  <si>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</si>
  <si>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</si>
  <si>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</si>
  <si>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</si>
  <si>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</si>
  <si>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</si>
  <si>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</si>
  <si>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</si>
  <si>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</si>
  <si>
    <t>Agosto</t>
  </si>
  <si>
    <t>stella</t>
  </si>
  <si>
    <t>desocupado</t>
  </si>
  <si>
    <t>Sept</t>
  </si>
  <si>
    <t>24 a</t>
  </si>
  <si>
    <t>pueblo.flora.telas</t>
  </si>
  <si>
    <t>Alquiler Noviembre</t>
  </si>
  <si>
    <t>Alquiler Diciembre</t>
  </si>
  <si>
    <t>Expensas Noviembre</t>
  </si>
  <si>
    <t>Expensas Diciembre</t>
  </si>
  <si>
    <t>verde.lodo.ruta o usted.cimbrea.foco</t>
  </si>
  <si>
    <t>AGIP</t>
  </si>
  <si>
    <t>p</t>
  </si>
  <si>
    <t>Pago 15 Dic</t>
  </si>
  <si>
    <t>Alquiler Enero 2025</t>
  </si>
  <si>
    <t>Expensas 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</si>
</sst>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mmm\ yy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131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5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6" fontId="7" fillId="0" borderId="0" xfId="2" applyNumberFormat="1" applyFont="1" applyAlignment="1">
      <alignment horizontal="center" vertical="center"/>
    </xf>
    <xf numFmtId="165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5" fontId="0" fillId="5" borderId="10" xfId="0" applyNumberFormat="1" applyFill="1" applyBorder="1"/>
    <xf numFmtId="165" fontId="0" fillId="5" borderId="10" xfId="1" applyNumberFormat="1" applyFont="1" applyFill="1" applyBorder="1"/>
    <xf numFmtId="165" fontId="12" fillId="5" borderId="10" xfId="1" applyNumberFormat="1" applyFont="1" applyFill="1" applyBorder="1"/>
    <xf numFmtId="165" fontId="13" fillId="0" borderId="0" xfId="1" applyNumberFormat="1" applyFont="1"/>
    <xf numFmtId="0" fontId="13" fillId="0" borderId="0" xfId="0" applyFont="1"/>
    <xf numFmtId="165" fontId="13" fillId="0" borderId="0" xfId="1" applyNumberFormat="1" applyFont="1" applyFill="1"/>
    <xf numFmtId="166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5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 vertical="center"/>
    </xf>
    <xf numFmtId="165" fontId="0" fillId="0" borderId="17" xfId="1" applyNumberFormat="1" applyFont="1" applyBorder="1" applyAlignment="1">
      <alignment horizontal="center" vertical="center"/>
    </xf>
    <xf numFmtId="165" fontId="0" fillId="0" borderId="20" xfId="1" applyNumberFormat="1" applyFont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4" fontId="0" fillId="0" borderId="0" xfId="3" applyFont="1"/>
    <xf numFmtId="164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17" t="s">
        <v>8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38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43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44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5" t="s">
        <v>47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51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44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129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5" t="s">
        <v>54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59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60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65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66</v>
      </c>
      <c r="C4" s="121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N17"/>
  <sheetViews>
    <sheetView workbookViewId="0">
      <pane xSplit="5" topLeftCell="AD1" activePane="topRight" state="frozen"/>
      <selection pane="topRight" activeCell="AN7" sqref="AN7"/>
    </sheetView>
  </sheetViews>
  <sheetFormatPr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12.75" style="65" customWidth="1"/>
    <col min="6" max="6" width="6.375" style="65" customWidth="1"/>
    <col min="7" max="7" width="12.375" style="64" customWidth="1"/>
    <col min="8" max="8" width="13.5" style="64" customWidth="1"/>
    <col min="9" max="9" width="12.375" style="64" customWidth="1"/>
    <col min="10" max="10" width="13.5" style="64" customWidth="1"/>
    <col min="11" max="11" width="12.375" style="64" customWidth="1"/>
    <col min="12" max="12" width="13.5" style="64" customWidth="1"/>
    <col min="13" max="13" width="12.375" style="64" customWidth="1"/>
    <col min="14" max="14" width="13.5" style="64" customWidth="1"/>
    <col min="15" max="15" width="12.375" style="64" customWidth="1"/>
    <col min="16" max="16" width="13.5" style="64" customWidth="1"/>
    <col min="17" max="17" width="12.375" style="64" customWidth="1"/>
    <col min="18" max="18" width="13.5" style="64" customWidth="1"/>
    <col min="19" max="19" width="12.375" style="64" customWidth="1"/>
    <col min="20" max="20" width="13.5" style="64" customWidth="1"/>
    <col min="21" max="21" width="12.375" style="64" customWidth="1"/>
    <col min="22" max="22" width="13.5" style="64" customWidth="1"/>
    <col min="23" max="23" width="12.375" style="64" customWidth="1"/>
    <col min="24" max="24" width="13.5" style="64" customWidth="1"/>
    <col min="25" max="25" width="12.375" style="64" customWidth="1"/>
    <col min="26" max="26" width="13.5" style="64" customWidth="1"/>
    <col min="27" max="27" width="12.375" style="64" customWidth="1"/>
    <col min="28" max="28" width="13.5" style="64" customWidth="1"/>
    <col min="29" max="29" width="12.375" style="64" customWidth="1"/>
    <col min="30" max="30" width="13.5" style="64" customWidth="1"/>
    <col min="31" max="31" width="12.375" style="64" customWidth="1"/>
    <col min="32" max="32" width="13.5" style="64" customWidth="1"/>
    <col min="33" max="33" width="12.375" style="64" customWidth="1"/>
    <col min="34" max="34" width="13.5" style="64" customWidth="1"/>
    <col min="35" max="35" width="12.375" style="64" customWidth="1"/>
    <col min="36" max="36" width="13.5" style="64" customWidth="1"/>
    <col min="37" max="37" width="12.375" style="64" customWidth="1"/>
    <col min="38" max="38" width="13.5" style="64" customWidth="1"/>
    <col min="39" max="39" width="12.375" style="64" customWidth="1"/>
    <col min="40" max="40" width="13.5" style="64" customWidth="1"/>
    <col min="41" max="16384" width="10.875" style="64"/>
  </cols>
  <sheetData>
    <row r="1" spans="1:40" ht="24.95" customHeight="1" x14ac:dyDescent="0.25">
      <c r="G1" s="130" t="s">
        <v>144</v>
      </c>
      <c r="H1" s="129"/>
      <c r="I1" s="128">
        <v>45170</v>
      </c>
      <c r="J1" s="129"/>
      <c r="K1" s="128">
        <v>45200</v>
      </c>
      <c r="L1" s="129"/>
      <c r="M1" s="128">
        <v>45231</v>
      </c>
      <c r="N1" s="129"/>
      <c r="O1" s="128">
        <v>45261</v>
      </c>
      <c r="P1" s="129"/>
      <c r="Q1" s="128">
        <v>45292</v>
      </c>
      <c r="R1" s="129"/>
      <c r="S1" s="128">
        <v>45323</v>
      </c>
      <c r="T1" s="129"/>
      <c r="U1" s="128">
        <v>45352</v>
      </c>
      <c r="V1" s="129"/>
      <c r="W1" s="128">
        <v>45383</v>
      </c>
      <c r="X1" s="129"/>
      <c r="Y1" s="128">
        <v>45413</v>
      </c>
      <c r="Z1" s="129"/>
      <c r="AA1" s="128">
        <v>45444</v>
      </c>
      <c r="AB1" s="129"/>
      <c r="AC1" s="128">
        <v>45474</v>
      </c>
      <c r="AD1" s="129"/>
      <c r="AE1" s="128">
        <v>45505</v>
      </c>
      <c r="AF1" s="129"/>
      <c r="AG1" s="128">
        <v>45536</v>
      </c>
      <c r="AH1" s="129"/>
      <c r="AI1" s="128">
        <v>45566</v>
      </c>
      <c r="AJ1" s="129"/>
      <c r="AK1" s="128">
        <v>45597</v>
      </c>
      <c r="AL1" s="129"/>
      <c r="AM1" s="128">
        <v>45627</v>
      </c>
      <c r="AN1" s="129"/>
    </row>
    <row r="2" spans="1:40" ht="24.95" customHeight="1" thickBot="1" x14ac:dyDescent="0.3">
      <c r="B2" s="65" t="s">
        <v>149</v>
      </c>
      <c r="E2" s="65" t="s">
        <v>152</v>
      </c>
      <c r="F2" s="65" t="s">
        <v>197</v>
      </c>
      <c r="G2" s="79" t="s">
        <v>148</v>
      </c>
      <c r="H2" s="80" t="s">
        <v>147</v>
      </c>
      <c r="I2" s="79" t="s">
        <v>148</v>
      </c>
      <c r="J2" s="80" t="s">
        <v>147</v>
      </c>
      <c r="K2" s="79" t="s">
        <v>148</v>
      </c>
      <c r="L2" s="80" t="s">
        <v>147</v>
      </c>
      <c r="M2" s="79" t="s">
        <v>148</v>
      </c>
      <c r="N2" s="80" t="s">
        <v>147</v>
      </c>
      <c r="O2" s="79" t="s">
        <v>148</v>
      </c>
      <c r="P2" s="80" t="s">
        <v>147</v>
      </c>
      <c r="Q2" s="79" t="s">
        <v>148</v>
      </c>
      <c r="R2" s="80" t="s">
        <v>147</v>
      </c>
      <c r="S2" s="79" t="s">
        <v>148</v>
      </c>
      <c r="T2" s="80" t="s">
        <v>147</v>
      </c>
      <c r="U2" s="79" t="s">
        <v>148</v>
      </c>
      <c r="V2" s="80" t="s">
        <v>147</v>
      </c>
      <c r="W2" s="79" t="s">
        <v>148</v>
      </c>
      <c r="X2" s="80" t="s">
        <v>147</v>
      </c>
      <c r="Y2" s="79" t="s">
        <v>148</v>
      </c>
      <c r="Z2" s="80" t="s">
        <v>147</v>
      </c>
      <c r="AA2" s="79" t="s">
        <v>148</v>
      </c>
      <c r="AB2" s="80" t="s">
        <v>147</v>
      </c>
      <c r="AC2" s="79" t="s">
        <v>148</v>
      </c>
      <c r="AD2" s="80" t="s">
        <v>147</v>
      </c>
      <c r="AE2" s="79" t="s">
        <v>148</v>
      </c>
      <c r="AF2" s="80" t="s">
        <v>147</v>
      </c>
      <c r="AG2" s="79" t="s">
        <v>148</v>
      </c>
      <c r="AH2" s="80" t="s">
        <v>147</v>
      </c>
      <c r="AI2" s="79" t="s">
        <v>148</v>
      </c>
      <c r="AJ2" s="80" t="s">
        <v>147</v>
      </c>
      <c r="AK2" s="79" t="s">
        <v>148</v>
      </c>
      <c r="AL2" s="80" t="s">
        <v>147</v>
      </c>
      <c r="AM2" s="79" t="s">
        <v>148</v>
      </c>
      <c r="AN2" s="80" t="s">
        <v>147</v>
      </c>
    </row>
    <row r="3" spans="1:40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70"/>
      <c r="G3" s="81"/>
      <c r="H3" s="82">
        <v>5943.12</v>
      </c>
      <c r="I3" s="81"/>
      <c r="J3" s="82">
        <v>1958.12</v>
      </c>
      <c r="K3" s="81"/>
      <c r="L3" s="82">
        <v>6737.12</v>
      </c>
      <c r="M3" s="81"/>
      <c r="N3" s="82">
        <v>6608.12</v>
      </c>
      <c r="O3" s="81"/>
      <c r="P3" s="82">
        <v>9704.1200000000008</v>
      </c>
      <c r="Q3" s="81"/>
      <c r="R3" s="82">
        <v>12408.12</v>
      </c>
      <c r="S3" s="81"/>
      <c r="T3" s="82">
        <v>18231.12</v>
      </c>
      <c r="U3" s="81"/>
      <c r="V3" s="82">
        <v>15881.12</v>
      </c>
      <c r="W3" s="81"/>
      <c r="X3" s="82">
        <v>18040.12</v>
      </c>
      <c r="Y3" s="81"/>
      <c r="Z3" s="82">
        <v>19504.12</v>
      </c>
      <c r="AA3" s="81"/>
      <c r="AB3" s="82">
        <v>33673.120000000003</v>
      </c>
      <c r="AC3" s="81"/>
      <c r="AD3" s="82">
        <v>31667.119999999999</v>
      </c>
      <c r="AE3" s="81"/>
      <c r="AF3" s="82">
        <v>27078.12</v>
      </c>
      <c r="AG3" s="81"/>
      <c r="AH3" s="82">
        <v>26335.119999999999</v>
      </c>
      <c r="AI3" s="81"/>
      <c r="AJ3" s="82">
        <v>29815.119999999999</v>
      </c>
      <c r="AK3" s="81"/>
      <c r="AL3" s="82">
        <v>34178.120000000003</v>
      </c>
      <c r="AM3" s="81"/>
      <c r="AN3" s="82">
        <v>35182.120000000003</v>
      </c>
    </row>
    <row r="4" spans="1:40" ht="24.95" customHeight="1" x14ac:dyDescent="0.25">
      <c r="A4" s="72"/>
      <c r="B4" s="65">
        <v>57</v>
      </c>
      <c r="C4" s="65" t="s">
        <v>146</v>
      </c>
      <c r="D4" s="65">
        <v>2</v>
      </c>
      <c r="G4" s="83"/>
      <c r="H4" s="84">
        <v>5942.57</v>
      </c>
      <c r="I4" s="83"/>
      <c r="J4" s="84">
        <v>1957.57</v>
      </c>
      <c r="K4" s="83"/>
      <c r="L4" s="84">
        <v>6736.57</v>
      </c>
      <c r="M4" s="83"/>
      <c r="N4" s="84">
        <v>6607.57</v>
      </c>
      <c r="O4" s="83"/>
      <c r="P4" s="84">
        <v>9703.57</v>
      </c>
      <c r="Q4" s="83"/>
      <c r="R4" s="84">
        <v>12407.57</v>
      </c>
      <c r="S4" s="83"/>
      <c r="T4" s="84">
        <v>18230.57</v>
      </c>
      <c r="U4" s="83"/>
      <c r="V4" s="84">
        <v>15880.57</v>
      </c>
      <c r="W4" s="83"/>
      <c r="X4" s="84">
        <v>18039.57</v>
      </c>
      <c r="Y4" s="83"/>
      <c r="Z4" s="84">
        <v>19503.57</v>
      </c>
      <c r="AA4" s="83"/>
      <c r="AB4" s="84">
        <v>33672.57</v>
      </c>
      <c r="AC4" s="83"/>
      <c r="AD4" s="84">
        <v>31666.57</v>
      </c>
      <c r="AE4" s="83"/>
      <c r="AF4" s="84">
        <v>27077.57</v>
      </c>
      <c r="AG4" s="83"/>
      <c r="AH4" s="84">
        <v>26334.57</v>
      </c>
      <c r="AI4" s="83"/>
      <c r="AJ4" s="84">
        <v>29814.57</v>
      </c>
      <c r="AK4" s="83"/>
      <c r="AL4" s="84">
        <v>34177.57</v>
      </c>
      <c r="AM4" s="83"/>
      <c r="AN4" s="84">
        <v>35181.57</v>
      </c>
    </row>
    <row r="5" spans="1:40" ht="24.95" customHeight="1" x14ac:dyDescent="0.25">
      <c r="A5" s="72"/>
      <c r="B5" s="65">
        <v>105</v>
      </c>
      <c r="C5" s="65" t="s">
        <v>145</v>
      </c>
      <c r="D5" s="65">
        <v>3</v>
      </c>
      <c r="G5" s="83"/>
      <c r="H5" s="84">
        <v>5943.05</v>
      </c>
      <c r="I5" s="83"/>
      <c r="J5" s="84">
        <v>1958.05</v>
      </c>
      <c r="K5" s="83"/>
      <c r="L5" s="84">
        <v>6737.05</v>
      </c>
      <c r="M5" s="83"/>
      <c r="N5" s="84">
        <v>6608.05</v>
      </c>
      <c r="O5" s="83"/>
      <c r="P5" s="84">
        <v>14204.05</v>
      </c>
      <c r="Q5" s="83"/>
      <c r="R5" s="84">
        <v>12408.05</v>
      </c>
      <c r="S5" s="83"/>
      <c r="T5" s="84">
        <v>18231.05</v>
      </c>
      <c r="U5" s="83"/>
      <c r="V5" s="84">
        <v>15881.05</v>
      </c>
      <c r="W5" s="83"/>
      <c r="X5" s="84">
        <v>18040.05</v>
      </c>
      <c r="Y5" s="83"/>
      <c r="Z5" s="84">
        <v>19504.05</v>
      </c>
      <c r="AA5" s="83"/>
      <c r="AB5" s="84">
        <v>33673.050000000003</v>
      </c>
      <c r="AC5" s="83"/>
      <c r="AD5" s="84">
        <v>31667.05</v>
      </c>
      <c r="AE5" s="83"/>
      <c r="AF5" s="84">
        <v>27078.05</v>
      </c>
      <c r="AG5" s="83"/>
      <c r="AH5" s="84">
        <v>26335.05</v>
      </c>
      <c r="AI5" s="83"/>
      <c r="AJ5" s="84">
        <v>29815.05</v>
      </c>
      <c r="AK5" s="83"/>
      <c r="AL5" s="84">
        <v>34178.050000000003</v>
      </c>
      <c r="AM5" s="83"/>
      <c r="AN5" s="84">
        <v>35182.050000000003</v>
      </c>
    </row>
    <row r="6" spans="1:40" ht="24.95" customHeight="1" x14ac:dyDescent="0.25">
      <c r="A6" s="72"/>
      <c r="B6" s="65">
        <v>271</v>
      </c>
      <c r="C6" s="65" t="s">
        <v>135</v>
      </c>
      <c r="D6" s="65">
        <v>4</v>
      </c>
      <c r="F6" s="65" t="s">
        <v>198</v>
      </c>
      <c r="G6" s="83">
        <v>50321.74</v>
      </c>
      <c r="H6" s="84">
        <v>52308.71</v>
      </c>
      <c r="I6" s="83">
        <f>J6-1987.2</f>
        <v>38204.51</v>
      </c>
      <c r="J6" s="84">
        <v>40191.71</v>
      </c>
      <c r="K6" s="83"/>
      <c r="L6" s="84">
        <v>45190.71</v>
      </c>
      <c r="M6" s="83"/>
      <c r="N6" s="84">
        <v>45366.71</v>
      </c>
      <c r="O6" s="83"/>
      <c r="P6" s="84">
        <v>50656.71</v>
      </c>
      <c r="Q6" s="83"/>
      <c r="R6" s="84">
        <v>59876.71</v>
      </c>
      <c r="S6" s="83"/>
      <c r="T6" s="84">
        <v>60193.71</v>
      </c>
      <c r="U6" s="83"/>
      <c r="V6" s="84">
        <v>56168.71</v>
      </c>
      <c r="W6" s="83"/>
      <c r="X6" s="84">
        <v>70020.710000000006</v>
      </c>
      <c r="Y6" s="83"/>
      <c r="Z6" s="84">
        <v>90072.71</v>
      </c>
      <c r="AA6" s="83"/>
      <c r="AB6" s="84">
        <v>129133.71</v>
      </c>
      <c r="AC6" s="83"/>
      <c r="AD6" s="84">
        <v>162253.71</v>
      </c>
      <c r="AE6" s="83"/>
      <c r="AF6" s="84">
        <v>134230.71</v>
      </c>
      <c r="AG6" s="83"/>
      <c r="AH6" s="84">
        <v>146155.71</v>
      </c>
      <c r="AI6" s="83"/>
      <c r="AJ6" s="84">
        <v>152837.71</v>
      </c>
      <c r="AK6" s="83"/>
      <c r="AL6" s="84">
        <v>197036.71</v>
      </c>
      <c r="AM6" s="83"/>
      <c r="AN6" s="84">
        <v>230914.71</v>
      </c>
    </row>
    <row r="7" spans="1:40" ht="24.95" customHeight="1" x14ac:dyDescent="0.25">
      <c r="A7" s="72"/>
      <c r="B7" s="65">
        <v>277</v>
      </c>
      <c r="C7" s="65" t="s">
        <v>134</v>
      </c>
      <c r="D7" s="65">
        <v>5</v>
      </c>
      <c r="G7" s="83">
        <v>45765.89</v>
      </c>
      <c r="H7" s="84">
        <v>47571.77</v>
      </c>
      <c r="I7" s="83">
        <f>J7-1806.6</f>
        <v>34746.17</v>
      </c>
      <c r="J7" s="84">
        <v>36552.769999999997</v>
      </c>
      <c r="K7" s="83"/>
      <c r="L7" s="84">
        <v>43157.77</v>
      </c>
      <c r="M7" s="83"/>
      <c r="N7" s="84">
        <v>41257.769999999997</v>
      </c>
      <c r="O7" s="83"/>
      <c r="P7" s="84">
        <v>46066.77</v>
      </c>
      <c r="Q7" s="83"/>
      <c r="R7" s="84">
        <v>54448.77</v>
      </c>
      <c r="S7" s="83"/>
      <c r="T7" s="84">
        <v>54738.77</v>
      </c>
      <c r="U7" s="83"/>
      <c r="V7" s="84">
        <v>51076.77</v>
      </c>
      <c r="W7" s="83"/>
      <c r="X7" s="84">
        <v>63671.77</v>
      </c>
      <c r="Y7" s="83"/>
      <c r="Z7" s="84">
        <v>81897.77</v>
      </c>
      <c r="AA7" s="83"/>
      <c r="AB7" s="84">
        <v>117417.77</v>
      </c>
      <c r="AC7" s="83"/>
      <c r="AD7" s="84">
        <v>147561.76999999999</v>
      </c>
      <c r="AE7" s="83"/>
      <c r="AF7" s="84">
        <v>122061.77</v>
      </c>
      <c r="AG7" s="83"/>
      <c r="AH7" s="84">
        <v>132912.76999999999</v>
      </c>
      <c r="AI7" s="83"/>
      <c r="AJ7" s="84">
        <v>138989.76999999999</v>
      </c>
      <c r="AK7" s="83"/>
      <c r="AL7" s="84">
        <v>179181.77</v>
      </c>
      <c r="AM7" s="83"/>
      <c r="AN7" s="84">
        <v>210019.77</v>
      </c>
    </row>
    <row r="8" spans="1:40" s="75" customFormat="1" ht="24.95" customHeight="1" thickBot="1" x14ac:dyDescent="0.3">
      <c r="A8" s="73"/>
      <c r="B8" s="74">
        <v>456</v>
      </c>
      <c r="C8" s="74" t="s">
        <v>190</v>
      </c>
      <c r="D8" s="74">
        <v>6</v>
      </c>
      <c r="E8" s="74"/>
      <c r="F8" s="74"/>
      <c r="G8" s="85"/>
      <c r="H8" s="86"/>
      <c r="I8" s="85"/>
      <c r="J8" s="86"/>
      <c r="K8" s="85"/>
      <c r="L8" s="86"/>
      <c r="M8" s="85"/>
      <c r="N8" s="86"/>
      <c r="O8" s="85"/>
      <c r="P8" s="86"/>
      <c r="Q8" s="85"/>
      <c r="R8" s="86"/>
      <c r="S8" s="85"/>
      <c r="T8" s="86"/>
      <c r="U8" s="85"/>
      <c r="V8" s="86"/>
      <c r="W8" s="85"/>
      <c r="X8" s="86"/>
      <c r="Y8" s="85"/>
      <c r="Z8" s="86"/>
      <c r="AA8" s="85"/>
      <c r="AB8" s="86"/>
      <c r="AC8" s="85"/>
      <c r="AD8" s="86"/>
      <c r="AE8" s="85"/>
      <c r="AF8" s="86"/>
      <c r="AG8" s="85"/>
      <c r="AH8" s="86"/>
      <c r="AI8" s="85">
        <v>33720</v>
      </c>
      <c r="AJ8" s="86">
        <v>194380.56</v>
      </c>
      <c r="AK8" s="85">
        <v>33720</v>
      </c>
      <c r="AL8" s="86">
        <v>250598.56</v>
      </c>
      <c r="AM8" s="85">
        <v>33720</v>
      </c>
      <c r="AN8" s="86">
        <v>293598.56</v>
      </c>
    </row>
    <row r="9" spans="1:40" s="68" customFormat="1" ht="24.95" customHeight="1" thickBot="1" x14ac:dyDescent="0.3">
      <c r="A9" s="66" t="s">
        <v>13</v>
      </c>
      <c r="B9" s="67"/>
      <c r="C9" s="67"/>
      <c r="D9" s="67"/>
      <c r="E9" s="67"/>
      <c r="F9" s="67"/>
      <c r="G9" s="87" t="s">
        <v>150</v>
      </c>
      <c r="H9" s="88">
        <f>SUM(H3:H7)</f>
        <v>117709.22</v>
      </c>
      <c r="I9" s="87" t="s">
        <v>150</v>
      </c>
      <c r="J9" s="88">
        <f>SUM(J3:J7)</f>
        <v>82618.22</v>
      </c>
      <c r="K9" s="87" t="s">
        <v>150</v>
      </c>
      <c r="L9" s="88">
        <f>SUM(K3:L7)</f>
        <v>108559.22</v>
      </c>
      <c r="M9" s="87" t="s">
        <v>150</v>
      </c>
      <c r="N9" s="88">
        <f>SUM(M3:N7)</f>
        <v>106448.22</v>
      </c>
      <c r="O9" s="87" t="s">
        <v>150</v>
      </c>
      <c r="P9" s="88">
        <f>SUM(O3:P7)</f>
        <v>130335.22</v>
      </c>
      <c r="Q9" s="87" t="s">
        <v>150</v>
      </c>
      <c r="R9" s="88">
        <f>SUM(Q3:R7)</f>
        <v>151549.22</v>
      </c>
      <c r="S9" s="87" t="s">
        <v>150</v>
      </c>
      <c r="T9" s="88">
        <f>SUM(S3:T7)</f>
        <v>169625.22</v>
      </c>
      <c r="U9" s="87" t="s">
        <v>150</v>
      </c>
      <c r="V9" s="88">
        <f>SUM(U3:V7)</f>
        <v>154888.22</v>
      </c>
      <c r="W9" s="87" t="s">
        <v>150</v>
      </c>
      <c r="X9" s="88">
        <f>SUM(W3:X7)</f>
        <v>187812.22</v>
      </c>
      <c r="Y9" s="87" t="s">
        <v>150</v>
      </c>
      <c r="Z9" s="88">
        <f>SUM(Y3:Z7)</f>
        <v>230482.22000000003</v>
      </c>
      <c r="AA9" s="87" t="s">
        <v>150</v>
      </c>
      <c r="AB9" s="88">
        <f>SUM(AA3:AB7)</f>
        <v>347570.22000000003</v>
      </c>
      <c r="AC9" s="87" t="s">
        <v>150</v>
      </c>
      <c r="AD9" s="88">
        <f>SUM(AC3:AD7)</f>
        <v>404816.22</v>
      </c>
      <c r="AE9" s="87" t="s">
        <v>150</v>
      </c>
      <c r="AF9" s="88">
        <f>SUM(AE3:AF7)</f>
        <v>337526.22000000003</v>
      </c>
      <c r="AG9" s="87" t="s">
        <v>150</v>
      </c>
      <c r="AH9" s="88">
        <f>SUM(AG3:AH7)</f>
        <v>358073.22</v>
      </c>
      <c r="AI9" s="87" t="s">
        <v>150</v>
      </c>
      <c r="AJ9" s="88">
        <f>SUM(AI3:AJ7)</f>
        <v>381272.22</v>
      </c>
      <c r="AK9" s="87" t="s">
        <v>150</v>
      </c>
      <c r="AL9" s="88">
        <f>SUM(AK3:AL7)</f>
        <v>478752.22</v>
      </c>
      <c r="AM9" s="87" t="s">
        <v>150</v>
      </c>
      <c r="AN9" s="88">
        <f>SUM(AM3:AN7)</f>
        <v>546480.22</v>
      </c>
    </row>
    <row r="10" spans="1:40" s="71" customFormat="1" ht="24.95" customHeight="1" x14ac:dyDescent="0.25">
      <c r="A10" s="69" t="s">
        <v>136</v>
      </c>
      <c r="B10" s="70">
        <v>3</v>
      </c>
      <c r="C10" s="70" t="s">
        <v>137</v>
      </c>
      <c r="D10" s="70">
        <v>7</v>
      </c>
      <c r="E10" s="70"/>
      <c r="F10" s="70" t="s">
        <v>198</v>
      </c>
      <c r="G10" s="81"/>
      <c r="H10" s="82">
        <v>34074.03</v>
      </c>
      <c r="I10" s="81"/>
      <c r="J10" s="82">
        <v>24757.03</v>
      </c>
      <c r="K10" s="81"/>
      <c r="L10" s="82">
        <v>25363.03</v>
      </c>
      <c r="M10" s="81"/>
      <c r="N10" s="82">
        <v>23901.03</v>
      </c>
      <c r="O10" s="81"/>
      <c r="P10" s="82">
        <v>23901.03</v>
      </c>
      <c r="Q10" s="81"/>
      <c r="R10" s="82">
        <v>26176.03</v>
      </c>
      <c r="S10" s="81"/>
      <c r="T10" s="82">
        <v>28451.03</v>
      </c>
      <c r="U10" s="81"/>
      <c r="V10" s="82">
        <v>28451.03</v>
      </c>
      <c r="W10" s="81"/>
      <c r="X10" s="82">
        <v>37551.03</v>
      </c>
      <c r="Y10" s="81"/>
      <c r="Z10" s="82">
        <v>42101.03</v>
      </c>
      <c r="AA10" s="81">
        <v>54600</v>
      </c>
      <c r="AB10" s="82">
        <v>54600.03</v>
      </c>
      <c r="AC10" s="81"/>
      <c r="AD10" s="82">
        <v>59150.03</v>
      </c>
      <c r="AE10" s="81"/>
      <c r="AF10" s="82">
        <v>63700.03</v>
      </c>
      <c r="AG10" s="81"/>
      <c r="AH10" s="82">
        <v>102375.03</v>
      </c>
      <c r="AI10" s="81"/>
      <c r="AJ10" s="82">
        <v>102375.03</v>
      </c>
      <c r="AK10" s="81"/>
      <c r="AL10" s="82">
        <v>113750.03</v>
      </c>
      <c r="AM10" s="81"/>
      <c r="AN10" s="82">
        <v>113750.03</v>
      </c>
    </row>
    <row r="11" spans="1:40" ht="24.95" customHeight="1" x14ac:dyDescent="0.25">
      <c r="A11" s="72"/>
      <c r="B11" s="65">
        <v>18</v>
      </c>
      <c r="C11" s="65" t="s">
        <v>138</v>
      </c>
      <c r="D11" s="65">
        <v>8</v>
      </c>
      <c r="F11" s="65" t="s">
        <v>198</v>
      </c>
      <c r="G11" s="83">
        <v>24000</v>
      </c>
      <c r="H11" s="84">
        <v>35946.18</v>
      </c>
      <c r="I11" s="83">
        <f>J11-2756.4</f>
        <v>23999.78</v>
      </c>
      <c r="J11" s="84">
        <v>26756.18</v>
      </c>
      <c r="K11" s="83"/>
      <c r="L11" s="84">
        <v>26756.18</v>
      </c>
      <c r="M11" s="83"/>
      <c r="N11" s="84">
        <v>25214.18</v>
      </c>
      <c r="O11" s="83"/>
      <c r="P11" s="84">
        <v>25214.18</v>
      </c>
      <c r="Q11" s="83"/>
      <c r="R11" s="84">
        <v>27614.18</v>
      </c>
      <c r="S11" s="83"/>
      <c r="T11" s="84">
        <v>30014.18</v>
      </c>
      <c r="U11" s="83"/>
      <c r="V11" s="84">
        <v>30014.18</v>
      </c>
      <c r="W11" s="83"/>
      <c r="X11" s="84">
        <v>39614.18</v>
      </c>
      <c r="Y11" s="83"/>
      <c r="Z11" s="84">
        <v>44414.18</v>
      </c>
      <c r="AA11" s="83">
        <v>57600</v>
      </c>
      <c r="AB11" s="84">
        <v>57600.18</v>
      </c>
      <c r="AC11" s="83"/>
      <c r="AD11" s="84">
        <v>62400.18</v>
      </c>
      <c r="AE11" s="83"/>
      <c r="AF11" s="84">
        <v>67200.179999999993</v>
      </c>
      <c r="AG11" s="83"/>
      <c r="AH11" s="84">
        <v>108000.18</v>
      </c>
      <c r="AI11" s="83"/>
      <c r="AJ11" s="84">
        <v>108000.18</v>
      </c>
      <c r="AK11" s="83"/>
      <c r="AL11" s="84">
        <v>120000.18</v>
      </c>
      <c r="AM11" s="83"/>
      <c r="AN11" s="84">
        <v>120000.18</v>
      </c>
    </row>
    <row r="12" spans="1:40" s="75" customFormat="1" ht="24.95" customHeight="1" thickBot="1" x14ac:dyDescent="0.3">
      <c r="A12" s="73"/>
      <c r="B12" s="74">
        <v>21</v>
      </c>
      <c r="C12" s="74" t="s">
        <v>139</v>
      </c>
      <c r="D12" s="74">
        <v>9</v>
      </c>
      <c r="E12" s="74"/>
      <c r="F12" s="74" t="s">
        <v>198</v>
      </c>
      <c r="G12" s="85">
        <v>22950</v>
      </c>
      <c r="H12" s="86">
        <v>34374.21</v>
      </c>
      <c r="I12" s="85">
        <f>J12-2635.81</f>
        <v>22950.399999999998</v>
      </c>
      <c r="J12" s="86">
        <v>25586.21</v>
      </c>
      <c r="K12" s="85"/>
      <c r="L12" s="86">
        <v>25586.21</v>
      </c>
      <c r="M12" s="85"/>
      <c r="N12" s="86">
        <v>24111.21</v>
      </c>
      <c r="O12" s="85"/>
      <c r="P12" s="86">
        <v>24111.21</v>
      </c>
      <c r="Q12" s="85"/>
      <c r="R12" s="86">
        <v>26406.21</v>
      </c>
      <c r="S12" s="85"/>
      <c r="T12" s="86">
        <v>28701.21</v>
      </c>
      <c r="U12" s="85"/>
      <c r="V12" s="86">
        <v>28701.21</v>
      </c>
      <c r="W12" s="85"/>
      <c r="X12" s="86">
        <v>37881.21</v>
      </c>
      <c r="Y12" s="85"/>
      <c r="Z12" s="86">
        <v>42471.21</v>
      </c>
      <c r="AA12" s="85">
        <v>55080</v>
      </c>
      <c r="AB12" s="86">
        <v>55080.21</v>
      </c>
      <c r="AC12" s="85"/>
      <c r="AD12" s="86">
        <v>59670.21</v>
      </c>
      <c r="AE12" s="85"/>
      <c r="AF12" s="86">
        <v>64260.21</v>
      </c>
      <c r="AG12" s="85"/>
      <c r="AH12" s="86">
        <v>103275.21</v>
      </c>
      <c r="AI12" s="85"/>
      <c r="AJ12" s="86">
        <v>103275.21</v>
      </c>
      <c r="AK12" s="85"/>
      <c r="AL12" s="86">
        <v>114750.21</v>
      </c>
      <c r="AM12" s="85"/>
      <c r="AN12" s="86"/>
    </row>
    <row r="13" spans="1:40" s="68" customFormat="1" ht="24.95" customHeight="1" thickBot="1" x14ac:dyDescent="0.3">
      <c r="A13" s="66" t="s">
        <v>13</v>
      </c>
      <c r="B13" s="67"/>
      <c r="C13" s="67"/>
      <c r="D13" s="67"/>
      <c r="E13" s="67"/>
      <c r="F13" s="67"/>
      <c r="G13" s="87" t="s">
        <v>150</v>
      </c>
      <c r="H13" s="88">
        <f>SUM(H10:H12)</f>
        <v>104394.41999999998</v>
      </c>
      <c r="I13" s="87" t="s">
        <v>150</v>
      </c>
      <c r="J13" s="88">
        <f>SUM(J10:J12)</f>
        <v>77099.42</v>
      </c>
      <c r="K13" s="87" t="s">
        <v>150</v>
      </c>
      <c r="L13" s="88">
        <f>SUM(K10:L12)</f>
        <v>77705.42</v>
      </c>
      <c r="M13" s="87" t="s">
        <v>150</v>
      </c>
      <c r="N13" s="88">
        <f>SUM(M10:N12)</f>
        <v>73226.42</v>
      </c>
      <c r="O13" s="87" t="s">
        <v>150</v>
      </c>
      <c r="P13" s="88">
        <f>SUM(O10:P12)</f>
        <v>73226.42</v>
      </c>
      <c r="Q13" s="87" t="s">
        <v>150</v>
      </c>
      <c r="R13" s="88">
        <f>SUM(R10:R12)</f>
        <v>80196.42</v>
      </c>
      <c r="S13" s="87" t="s">
        <v>150</v>
      </c>
      <c r="T13" s="88">
        <f>SUM(T10:T12)</f>
        <v>87166.42</v>
      </c>
      <c r="U13" s="87" t="s">
        <v>150</v>
      </c>
      <c r="V13" s="88">
        <f>SUM(V10:V12)</f>
        <v>87166.42</v>
      </c>
      <c r="W13" s="87" t="s">
        <v>150</v>
      </c>
      <c r="X13" s="88">
        <f>SUM(X10:X12)</f>
        <v>115046.41999999998</v>
      </c>
      <c r="Y13" s="87" t="s">
        <v>150</v>
      </c>
      <c r="Z13" s="88">
        <f>SUM(Z10:Z12)</f>
        <v>128986.41999999998</v>
      </c>
      <c r="AA13" s="87" t="s">
        <v>150</v>
      </c>
      <c r="AB13" s="88">
        <f>SUM(AB10:AB12)</f>
        <v>167280.41999999998</v>
      </c>
      <c r="AC13" s="87" t="s">
        <v>150</v>
      </c>
      <c r="AD13" s="88">
        <f>SUM(AD10:AD12)</f>
        <v>181220.41999999998</v>
      </c>
      <c r="AE13" s="87" t="s">
        <v>150</v>
      </c>
      <c r="AF13" s="88">
        <f>SUM(AF10:AF12)</f>
        <v>195160.41999999998</v>
      </c>
      <c r="AG13" s="87" t="s">
        <v>150</v>
      </c>
      <c r="AH13" s="88">
        <f>SUM(AH10:AH12)</f>
        <v>313650.42</v>
      </c>
      <c r="AI13" s="87" t="s">
        <v>150</v>
      </c>
      <c r="AJ13" s="88">
        <f>SUM(AJ10:AJ12)</f>
        <v>313650.42</v>
      </c>
      <c r="AK13" s="87" t="s">
        <v>150</v>
      </c>
      <c r="AL13" s="88">
        <f>SUM(AL10:AL12)</f>
        <v>348500.42</v>
      </c>
      <c r="AM13" s="87" t="s">
        <v>150</v>
      </c>
      <c r="AN13" s="88">
        <f>SUM(AN10:AN12)</f>
        <v>233750.21</v>
      </c>
    </row>
    <row r="14" spans="1:40" s="78" customFormat="1" ht="24.95" customHeight="1" thickBot="1" x14ac:dyDescent="0.3">
      <c r="A14" s="76" t="s">
        <v>140</v>
      </c>
      <c r="B14" s="77">
        <v>11</v>
      </c>
      <c r="C14" s="77" t="s">
        <v>141</v>
      </c>
      <c r="D14" s="77">
        <v>10</v>
      </c>
      <c r="E14" s="78" t="s">
        <v>196</v>
      </c>
      <c r="F14" s="77" t="s">
        <v>198</v>
      </c>
      <c r="G14" s="89" t="s">
        <v>150</v>
      </c>
      <c r="H14" s="90">
        <v>69040.11</v>
      </c>
      <c r="I14" s="89" t="s">
        <v>150</v>
      </c>
      <c r="J14" s="90">
        <v>73842</v>
      </c>
      <c r="K14" s="89" t="s">
        <v>150</v>
      </c>
      <c r="L14" s="90">
        <v>73842.11</v>
      </c>
      <c r="M14" s="89" t="s">
        <v>150</v>
      </c>
      <c r="N14" s="90">
        <v>93650.11</v>
      </c>
      <c r="O14" s="89" t="s">
        <v>150</v>
      </c>
      <c r="P14" s="90">
        <v>98392.11</v>
      </c>
      <c r="Q14" s="89" t="s">
        <v>150</v>
      </c>
      <c r="R14" s="92">
        <v>92850.11</v>
      </c>
      <c r="S14" s="89" t="s">
        <v>150</v>
      </c>
      <c r="T14" s="92">
        <v>92850.11</v>
      </c>
      <c r="U14" s="89" t="s">
        <v>150</v>
      </c>
      <c r="V14" s="92">
        <v>112069.11</v>
      </c>
      <c r="W14" s="89" t="s">
        <v>150</v>
      </c>
      <c r="X14" s="92">
        <v>136180.10999999999</v>
      </c>
      <c r="Y14" s="89" t="s">
        <v>150</v>
      </c>
      <c r="Z14" s="92">
        <v>272360.11</v>
      </c>
      <c r="AA14" s="89" t="s">
        <v>150</v>
      </c>
      <c r="AB14" s="92">
        <v>198080.11</v>
      </c>
      <c r="AC14" s="89" t="s">
        <v>150</v>
      </c>
      <c r="AD14" s="92">
        <v>123800.11</v>
      </c>
      <c r="AE14" s="89" t="s">
        <v>150</v>
      </c>
      <c r="AF14" s="92">
        <v>154750.10999999999</v>
      </c>
      <c r="AG14" s="89" t="s">
        <v>150</v>
      </c>
      <c r="AH14" s="92">
        <v>154750.10999999999</v>
      </c>
      <c r="AI14" s="89" t="s">
        <v>150</v>
      </c>
      <c r="AJ14" s="92">
        <v>154750.10999999999</v>
      </c>
      <c r="AK14" s="89" t="s">
        <v>150</v>
      </c>
      <c r="AL14" s="92">
        <v>154750.10999999999</v>
      </c>
      <c r="AM14" s="89"/>
      <c r="AN14" s="92">
        <v>154750.10999999999</v>
      </c>
    </row>
    <row r="15" spans="1:40" s="78" customFormat="1" ht="24.95" customHeight="1" thickBot="1" x14ac:dyDescent="0.3">
      <c r="A15" s="76" t="s">
        <v>142</v>
      </c>
      <c r="B15" s="77"/>
      <c r="C15" s="77" t="s">
        <v>143</v>
      </c>
      <c r="D15" s="77">
        <v>11</v>
      </c>
      <c r="E15" s="77"/>
      <c r="F15" s="77" t="s">
        <v>198</v>
      </c>
      <c r="G15" s="89"/>
      <c r="H15" s="90">
        <v>26400.11</v>
      </c>
      <c r="I15" s="89" t="s">
        <v>150</v>
      </c>
      <c r="J15" s="90">
        <v>26400.11</v>
      </c>
      <c r="K15" s="89" t="s">
        <v>150</v>
      </c>
      <c r="L15" s="90">
        <v>26400.11</v>
      </c>
      <c r="M15" s="89" t="s">
        <v>150</v>
      </c>
      <c r="N15" s="92">
        <v>26400.11</v>
      </c>
      <c r="O15" s="89" t="s">
        <v>150</v>
      </c>
      <c r="P15" s="92">
        <v>40000.11</v>
      </c>
      <c r="Q15" s="89" t="s">
        <v>150</v>
      </c>
      <c r="R15" s="92">
        <v>36000.11</v>
      </c>
      <c r="S15" s="89" t="s">
        <v>150</v>
      </c>
      <c r="T15" s="92">
        <v>36000.11</v>
      </c>
      <c r="U15" s="89" t="s">
        <v>150</v>
      </c>
      <c r="V15" s="92">
        <v>54800</v>
      </c>
      <c r="W15" s="89" t="s">
        <v>150</v>
      </c>
      <c r="X15" s="92">
        <v>60000.11</v>
      </c>
      <c r="Y15" s="89" t="s">
        <v>150</v>
      </c>
      <c r="Z15" s="92">
        <v>68000.11</v>
      </c>
      <c r="AA15" s="89" t="s">
        <v>150</v>
      </c>
      <c r="AB15" s="92">
        <v>76800.11</v>
      </c>
      <c r="AC15" s="89" t="s">
        <v>150</v>
      </c>
      <c r="AD15" s="92">
        <v>76800.11</v>
      </c>
      <c r="AE15" s="89" t="s">
        <v>150</v>
      </c>
      <c r="AF15" s="92">
        <v>76000.11</v>
      </c>
      <c r="AG15" s="89" t="s">
        <v>150</v>
      </c>
      <c r="AH15" s="92">
        <v>80000.11</v>
      </c>
      <c r="AI15" s="89" t="s">
        <v>150</v>
      </c>
      <c r="AJ15" s="92">
        <v>84000.11</v>
      </c>
      <c r="AK15" s="89" t="s">
        <v>150</v>
      </c>
      <c r="AL15" s="92">
        <v>110000.11</v>
      </c>
      <c r="AM15" s="89" t="s">
        <v>150</v>
      </c>
      <c r="AN15" s="92">
        <v>118000.11</v>
      </c>
    </row>
    <row r="16" spans="1:40" s="78" customFormat="1" ht="24.95" customHeight="1" thickBot="1" x14ac:dyDescent="0.3">
      <c r="A16" s="76" t="s">
        <v>151</v>
      </c>
      <c r="B16" s="77"/>
      <c r="C16" s="77">
        <v>2</v>
      </c>
      <c r="D16" s="77">
        <v>12</v>
      </c>
      <c r="E16" s="78" t="s">
        <v>191</v>
      </c>
      <c r="G16" s="89"/>
      <c r="H16" s="90"/>
      <c r="I16" s="89" t="s">
        <v>150</v>
      </c>
      <c r="J16" s="90">
        <v>51667.02</v>
      </c>
      <c r="K16" s="89" t="s">
        <v>150</v>
      </c>
      <c r="L16" s="90">
        <v>50000.02</v>
      </c>
      <c r="M16" s="89" t="s">
        <v>150</v>
      </c>
      <c r="N16" s="90">
        <v>50000.02</v>
      </c>
      <c r="O16" s="89" t="s">
        <v>150</v>
      </c>
      <c r="P16" s="90">
        <v>65000.02</v>
      </c>
      <c r="Q16" s="89" t="s">
        <v>150</v>
      </c>
      <c r="R16" s="90">
        <v>65000.02</v>
      </c>
      <c r="S16" s="89" t="s">
        <v>150</v>
      </c>
      <c r="T16" s="90">
        <v>65000.02</v>
      </c>
      <c r="U16" s="89" t="s">
        <v>150</v>
      </c>
      <c r="V16" s="90">
        <v>86917.02</v>
      </c>
      <c r="W16" s="89" t="s">
        <v>150</v>
      </c>
      <c r="X16" s="90">
        <v>100000.02</v>
      </c>
      <c r="Y16" s="89" t="s">
        <v>150</v>
      </c>
      <c r="Z16" s="90">
        <v>150000.01999999999</v>
      </c>
      <c r="AA16" s="89" t="s">
        <v>150</v>
      </c>
      <c r="AB16" s="90">
        <v>150000.01999999999</v>
      </c>
      <c r="AC16" s="89" t="s">
        <v>150</v>
      </c>
      <c r="AD16" s="90">
        <v>150000.01999999999</v>
      </c>
      <c r="AE16" s="89" t="s">
        <v>150</v>
      </c>
      <c r="AF16" s="90">
        <v>210000.02</v>
      </c>
      <c r="AG16" s="89" t="s">
        <v>150</v>
      </c>
      <c r="AH16" s="90">
        <v>212000.02</v>
      </c>
      <c r="AI16" s="89" t="s">
        <v>150</v>
      </c>
      <c r="AJ16" s="90">
        <v>228666.02</v>
      </c>
      <c r="AK16" s="89" t="s">
        <v>150</v>
      </c>
      <c r="AL16" s="90">
        <v>212000.02</v>
      </c>
      <c r="AM16" s="89" t="s">
        <v>150</v>
      </c>
      <c r="AN16" s="90">
        <v>162000.01999999999</v>
      </c>
    </row>
    <row r="17" spans="12:40" x14ac:dyDescent="0.25">
      <c r="L17" s="91">
        <f>L16+L15+L14+L13+L9</f>
        <v>336506.88</v>
      </c>
      <c r="N17" s="91">
        <f>N16+N15+N14+N13+N9</f>
        <v>349724.88</v>
      </c>
      <c r="P17" s="91">
        <f>P16+P15+P14+P13+P9</f>
        <v>406953.88</v>
      </c>
      <c r="R17" s="91">
        <f>R16+R15+R14+R13+R9</f>
        <v>425595.88</v>
      </c>
      <c r="T17" s="91">
        <f>T16+T15+T14+T13+T9</f>
        <v>450641.88</v>
      </c>
      <c r="V17" s="91">
        <f>V16+V15+V14+V13+V9</f>
        <v>495840.77</v>
      </c>
      <c r="X17" s="91">
        <f>X16+X15+X14+X13+X9</f>
        <v>599038.88</v>
      </c>
      <c r="Z17" s="91">
        <f>Z16+Z15+Z14+Z13+Z9</f>
        <v>849828.87999999989</v>
      </c>
      <c r="AB17" s="91">
        <f>AB16+AB15+AB14+AB13+AB9</f>
        <v>939730.87999999989</v>
      </c>
      <c r="AD17" s="91">
        <f>AD16+AD15+AD14+AD13+AD9</f>
        <v>936636.87999999989</v>
      </c>
      <c r="AF17" s="91">
        <f>AF16+AF15+AF14+AF13+AF9</f>
        <v>973436.87999999989</v>
      </c>
      <c r="AH17" s="91">
        <f>AH16+AH15+AH14+AH13+AH9</f>
        <v>1118473.8799999999</v>
      </c>
      <c r="AJ17" s="91">
        <f>AJ16+AJ15+AJ14+AJ13+AJ9</f>
        <v>1162338.8799999999</v>
      </c>
      <c r="AL17" s="91">
        <f>AL16+AL15+AL14+AL13+AL9</f>
        <v>1304002.8799999999</v>
      </c>
      <c r="AN17" s="91">
        <f>AN16+AN15+AN14+AN13+AN9</f>
        <v>1214980.67</v>
      </c>
    </row>
  </sheetData>
  <mergeCells count="17">
    <mergeCell ref="AA1:AB1"/>
    <mergeCell ref="Y1:Z1"/>
    <mergeCell ref="W1:X1"/>
    <mergeCell ref="AM1:AN1"/>
    <mergeCell ref="AK1:AL1"/>
    <mergeCell ref="G1:H1"/>
    <mergeCell ref="I1:J1"/>
    <mergeCell ref="K1:L1"/>
    <mergeCell ref="M1:N1"/>
    <mergeCell ref="O1:P1"/>
    <mergeCell ref="AI1:AJ1"/>
    <mergeCell ref="AG1:AH1"/>
    <mergeCell ref="U1:V1"/>
    <mergeCell ref="S1:T1"/>
    <mergeCell ref="Q1:R1"/>
    <mergeCell ref="AE1:AF1"/>
    <mergeCell ref="AC1:A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19"/>
  <sheetViews>
    <sheetView tabSelected="1" workbookViewId="0">
      <selection activeCell="A13" sqref="A13:C13"/>
    </sheetView>
  </sheetViews>
  <sheetFormatPr defaultColWidth="11" defaultRowHeight="18" x14ac:dyDescent="0.25"/>
  <cols>
    <col min="1" max="1" width="22.625" style="107" customWidth="1"/>
    <col min="2" max="2" width="3.375" style="108" customWidth="1"/>
    <col min="3" max="3" width="14.5" style="107" customWidth="1"/>
    <col min="4" max="16384" width="11" style="107"/>
  </cols>
  <sheetData>
    <row r="2" spans="1:3" s="109" customFormat="1" x14ac:dyDescent="0.25">
      <c r="A2" s="114" t="s">
        <v>192</v>
      </c>
      <c r="B2" s="115" t="s">
        <v>175</v>
      </c>
      <c r="C2" s="116">
        <v>469000</v>
      </c>
    </row>
    <row r="3" spans="1:3" s="109" customFormat="1" x14ac:dyDescent="0.25">
      <c r="A3" s="114" t="s">
        <v>193</v>
      </c>
      <c r="B3" s="115" t="s">
        <v>175</v>
      </c>
      <c r="C3" s="116">
        <v>469000</v>
      </c>
    </row>
    <row r="4" spans="1:3" s="109" customFormat="1" x14ac:dyDescent="0.25">
      <c r="A4" s="114" t="s">
        <v>194</v>
      </c>
      <c r="B4" s="115" t="s">
        <v>175</v>
      </c>
      <c r="C4" s="116">
        <v>138989.76999999999</v>
      </c>
    </row>
    <row r="5" spans="1:3" s="109" customFormat="1" x14ac:dyDescent="0.25">
      <c r="A5" s="114" t="s">
        <v>195</v>
      </c>
      <c r="B5" s="115" t="s">
        <v>175</v>
      </c>
      <c r="C5" s="116">
        <v>179181.77</v>
      </c>
    </row>
    <row r="6" spans="1:3" s="109" customFormat="1" x14ac:dyDescent="0.25">
      <c r="A6" s="114" t="s">
        <v>26</v>
      </c>
      <c r="B6" s="115" t="s">
        <v>175</v>
      </c>
      <c r="C6" s="116"/>
    </row>
    <row r="7" spans="1:3" s="109" customFormat="1" x14ac:dyDescent="0.25">
      <c r="A7" s="114" t="s">
        <v>176</v>
      </c>
      <c r="B7" s="115" t="s">
        <v>175</v>
      </c>
      <c r="C7" s="116"/>
    </row>
    <row r="8" spans="1:3" x14ac:dyDescent="0.25">
      <c r="A8" s="114" t="s">
        <v>177</v>
      </c>
      <c r="B8" s="115" t="s">
        <v>175</v>
      </c>
      <c r="C8" s="116"/>
    </row>
    <row r="9" spans="1:3" x14ac:dyDescent="0.25">
      <c r="A9" s="109" t="s">
        <v>163</v>
      </c>
      <c r="B9" s="110" t="s">
        <v>175</v>
      </c>
      <c r="C9" s="111">
        <f>SUM(C2:C8)</f>
        <v>1256171.54</v>
      </c>
    </row>
    <row r="10" spans="1:3" x14ac:dyDescent="0.25">
      <c r="A10" s="107" t="s">
        <v>199</v>
      </c>
      <c r="B10" s="115"/>
      <c r="C10" s="116">
        <v>1000000</v>
      </c>
    </row>
    <row r="13" spans="1:3" x14ac:dyDescent="0.25">
      <c r="B13" s="115"/>
      <c r="C13" s="116"/>
    </row>
    <row r="14" spans="1:3" x14ac:dyDescent="0.25">
      <c r="A14" s="107" t="s">
        <v>200</v>
      </c>
      <c r="B14" s="115" t="s">
        <v>175</v>
      </c>
      <c r="C14" s="116">
        <v>469000</v>
      </c>
    </row>
    <row r="15" spans="1:3" x14ac:dyDescent="0.25">
      <c r="A15" s="107" t="s">
        <v>201</v>
      </c>
      <c r="B15" s="115" t="s">
        <v>175</v>
      </c>
      <c r="C15" s="116">
        <v>210019.77</v>
      </c>
    </row>
    <row r="16" spans="1:3" x14ac:dyDescent="0.25">
      <c r="A16" s="114" t="s">
        <v>26</v>
      </c>
      <c r="B16" s="115" t="s">
        <v>175</v>
      </c>
      <c r="C16" s="116"/>
    </row>
    <row r="17" spans="1:3" x14ac:dyDescent="0.25">
      <c r="A17" s="114" t="s">
        <v>176</v>
      </c>
      <c r="B17" s="115" t="s">
        <v>175</v>
      </c>
      <c r="C17" s="116">
        <v>16226</v>
      </c>
    </row>
    <row r="18" spans="1:3" x14ac:dyDescent="0.25">
      <c r="A18" s="114" t="s">
        <v>177</v>
      </c>
      <c r="B18" s="115" t="s">
        <v>175</v>
      </c>
      <c r="C18" s="116">
        <v>59170</v>
      </c>
    </row>
    <row r="19" spans="1:3" x14ac:dyDescent="0.25">
      <c r="A19" s="109" t="s">
        <v>163</v>
      </c>
      <c r="B19" s="110" t="s">
        <v>175</v>
      </c>
      <c r="C19" s="111">
        <f>SUM(C12:C18)</f>
        <v>754415.77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5" workbookViewId="0">
      <selection activeCell="C23" sqref="C23"/>
    </sheetView>
  </sheetViews>
  <sheetFormatPr defaultColWidth="11" defaultRowHeight="15.75" x14ac:dyDescent="0.25"/>
  <cols>
    <col min="2" max="2" width="13" style="98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7"/>
      <c r="C1" s="65"/>
      <c r="D1" s="65"/>
      <c r="E1" s="65"/>
      <c r="F1" s="99"/>
      <c r="G1" s="94"/>
      <c r="H1" s="65"/>
      <c r="I1" s="94"/>
    </row>
    <row r="2" spans="2:17" ht="30.95" customHeight="1" thickBot="1" x14ac:dyDescent="0.3">
      <c r="B2" s="97" t="s">
        <v>172</v>
      </c>
      <c r="C2" s="65" t="s">
        <v>149</v>
      </c>
      <c r="D2" s="65" t="s">
        <v>164</v>
      </c>
      <c r="E2" s="65" t="s">
        <v>165</v>
      </c>
      <c r="F2" s="99" t="s">
        <v>166</v>
      </c>
      <c r="G2" s="94" t="s">
        <v>167</v>
      </c>
      <c r="H2" s="65" t="s">
        <v>168</v>
      </c>
      <c r="I2" s="94" t="s">
        <v>162</v>
      </c>
    </row>
    <row r="3" spans="2:17" s="65" customFormat="1" ht="30.95" customHeight="1" x14ac:dyDescent="0.25">
      <c r="B3" s="103" t="s">
        <v>108</v>
      </c>
      <c r="C3" s="70">
        <v>12</v>
      </c>
      <c r="D3" s="70" t="s">
        <v>169</v>
      </c>
      <c r="E3" s="70">
        <v>1</v>
      </c>
      <c r="F3" s="100">
        <v>25000</v>
      </c>
      <c r="G3" s="95">
        <v>45323</v>
      </c>
      <c r="H3" s="70" t="s">
        <v>162</v>
      </c>
      <c r="I3" s="95">
        <v>45505</v>
      </c>
      <c r="J3" s="65" t="s">
        <v>185</v>
      </c>
    </row>
    <row r="4" spans="2:17" s="65" customFormat="1" ht="30.95" customHeight="1" x14ac:dyDescent="0.25">
      <c r="B4" s="97"/>
      <c r="C4" s="65">
        <v>57</v>
      </c>
      <c r="D4" s="65" t="s">
        <v>169</v>
      </c>
      <c r="E4" s="65">
        <v>2</v>
      </c>
      <c r="F4" s="99"/>
      <c r="G4" s="94"/>
      <c r="I4" s="94"/>
      <c r="N4" s="99"/>
      <c r="O4" s="99"/>
      <c r="P4" s="99"/>
      <c r="Q4" s="99"/>
    </row>
    <row r="5" spans="2:17" s="65" customFormat="1" ht="30.95" customHeight="1" x14ac:dyDescent="0.25">
      <c r="B5" s="97"/>
      <c r="C5" s="65">
        <v>105</v>
      </c>
      <c r="D5" s="65" t="s">
        <v>170</v>
      </c>
      <c r="E5" s="65">
        <v>3</v>
      </c>
      <c r="F5" s="99">
        <v>25000</v>
      </c>
      <c r="G5" s="94">
        <v>45323</v>
      </c>
      <c r="H5" s="65" t="s">
        <v>162</v>
      </c>
      <c r="I5" s="94">
        <v>45505</v>
      </c>
      <c r="N5" s="99"/>
      <c r="O5" s="99"/>
      <c r="P5" s="99"/>
      <c r="Q5" s="99"/>
    </row>
    <row r="6" spans="2:17" s="65" customFormat="1" ht="30.95" customHeight="1" x14ac:dyDescent="0.25">
      <c r="B6" s="97"/>
      <c r="C6" s="65">
        <v>271</v>
      </c>
      <c r="D6" s="65" t="s">
        <v>135</v>
      </c>
      <c r="E6" s="65">
        <v>4</v>
      </c>
      <c r="F6" s="99">
        <v>179000</v>
      </c>
      <c r="G6" s="94">
        <v>45323</v>
      </c>
      <c r="H6" s="65" t="s">
        <v>162</v>
      </c>
      <c r="I6" s="94">
        <v>45505</v>
      </c>
      <c r="J6" s="65" t="s">
        <v>185</v>
      </c>
      <c r="N6" s="99"/>
      <c r="O6" s="99"/>
      <c r="P6" s="99"/>
      <c r="Q6" s="99"/>
    </row>
    <row r="7" spans="2:17" s="65" customFormat="1" ht="30.95" customHeight="1" thickBot="1" x14ac:dyDescent="0.3">
      <c r="B7" s="104"/>
      <c r="C7" s="74">
        <v>277</v>
      </c>
      <c r="D7" s="74" t="s">
        <v>134</v>
      </c>
      <c r="E7" s="74">
        <v>5</v>
      </c>
      <c r="F7" s="101">
        <v>267000</v>
      </c>
      <c r="G7" s="96">
        <v>45017</v>
      </c>
      <c r="H7" s="74" t="s">
        <v>162</v>
      </c>
      <c r="I7" s="96">
        <v>45536</v>
      </c>
      <c r="N7" s="99"/>
      <c r="O7" s="99"/>
      <c r="P7" s="99"/>
      <c r="Q7" s="99"/>
    </row>
    <row r="8" spans="2:17" s="65" customFormat="1" ht="30.95" customHeight="1" x14ac:dyDescent="0.25">
      <c r="B8" s="103" t="s">
        <v>136</v>
      </c>
      <c r="C8" s="70">
        <v>3</v>
      </c>
      <c r="D8" s="70" t="s">
        <v>137</v>
      </c>
      <c r="E8" s="70">
        <v>6</v>
      </c>
      <c r="F8" s="100">
        <v>150000</v>
      </c>
      <c r="G8" s="95">
        <v>45323</v>
      </c>
      <c r="H8" s="70" t="s">
        <v>162</v>
      </c>
      <c r="I8" s="95">
        <v>45505</v>
      </c>
      <c r="J8" s="65" t="s">
        <v>185</v>
      </c>
      <c r="N8" s="99"/>
      <c r="O8" s="99"/>
      <c r="P8" s="99"/>
      <c r="Q8" s="99"/>
    </row>
    <row r="9" spans="2:17" s="65" customFormat="1" ht="30.95" customHeight="1" x14ac:dyDescent="0.25">
      <c r="B9" s="97"/>
      <c r="C9" s="65">
        <v>18</v>
      </c>
      <c r="D9" s="65" t="s">
        <v>138</v>
      </c>
      <c r="E9" s="65">
        <v>7</v>
      </c>
      <c r="F9" s="99">
        <v>163000</v>
      </c>
      <c r="G9" s="94">
        <v>45323</v>
      </c>
      <c r="H9" s="65" t="s">
        <v>162</v>
      </c>
      <c r="I9" s="94">
        <v>45689</v>
      </c>
      <c r="N9" s="99"/>
      <c r="O9" s="99"/>
      <c r="P9" s="99"/>
      <c r="Q9" s="99"/>
    </row>
    <row r="10" spans="2:17" s="65" customFormat="1" ht="30.95" customHeight="1" thickBot="1" x14ac:dyDescent="0.3">
      <c r="B10" s="104"/>
      <c r="C10" s="74">
        <v>21</v>
      </c>
      <c r="D10" s="74" t="s">
        <v>139</v>
      </c>
      <c r="E10" s="74">
        <v>8</v>
      </c>
      <c r="F10" s="101">
        <v>133000</v>
      </c>
      <c r="G10" s="96">
        <v>45231</v>
      </c>
      <c r="H10" s="74" t="s">
        <v>161</v>
      </c>
      <c r="I10" s="96">
        <v>45566</v>
      </c>
      <c r="N10" s="99"/>
      <c r="O10" s="99"/>
      <c r="P10" s="99"/>
      <c r="Q10" s="99"/>
    </row>
    <row r="11" spans="2:17" s="65" customFormat="1" ht="30.95" customHeight="1" thickBot="1" x14ac:dyDescent="0.3">
      <c r="B11" s="97" t="s">
        <v>153</v>
      </c>
      <c r="C11" s="65" t="s">
        <v>1</v>
      </c>
      <c r="D11" s="65" t="s">
        <v>154</v>
      </c>
      <c r="E11" s="65">
        <v>9</v>
      </c>
      <c r="F11" s="102">
        <v>130000</v>
      </c>
      <c r="G11" s="94">
        <v>44986</v>
      </c>
      <c r="H11" s="65" t="s">
        <v>162</v>
      </c>
      <c r="I11" s="94">
        <v>45536</v>
      </c>
      <c r="N11" s="99"/>
      <c r="O11" s="99"/>
      <c r="P11" s="99"/>
      <c r="Q11" s="99"/>
    </row>
    <row r="12" spans="2:17" s="65" customFormat="1" ht="30.95" customHeight="1" x14ac:dyDescent="0.25">
      <c r="B12" s="103" t="s">
        <v>44</v>
      </c>
      <c r="C12" s="70" t="s">
        <v>6</v>
      </c>
      <c r="D12" s="70" t="s">
        <v>154</v>
      </c>
      <c r="E12" s="70">
        <v>10</v>
      </c>
      <c r="F12" s="100">
        <v>70000</v>
      </c>
      <c r="G12" s="95">
        <v>44958</v>
      </c>
      <c r="H12" s="70" t="s">
        <v>162</v>
      </c>
      <c r="I12" s="95">
        <v>45444</v>
      </c>
      <c r="N12" s="99"/>
      <c r="O12" s="99"/>
      <c r="P12" s="99"/>
      <c r="Q12" s="99"/>
    </row>
    <row r="13" spans="2:17" s="65" customFormat="1" ht="30.95" customHeight="1" x14ac:dyDescent="0.25">
      <c r="B13" s="97"/>
      <c r="C13" s="65" t="s">
        <v>155</v>
      </c>
      <c r="D13" s="65" t="s">
        <v>154</v>
      </c>
      <c r="E13" s="65">
        <v>11</v>
      </c>
      <c r="F13" s="99">
        <v>109000</v>
      </c>
      <c r="G13" s="94">
        <v>45231</v>
      </c>
      <c r="H13" s="65" t="s">
        <v>162</v>
      </c>
      <c r="I13" s="94">
        <v>45597</v>
      </c>
      <c r="N13" s="99"/>
      <c r="O13" s="99"/>
      <c r="P13" s="99"/>
      <c r="Q13" s="99"/>
    </row>
    <row r="14" spans="2:17" s="65" customFormat="1" ht="30.95" customHeight="1" x14ac:dyDescent="0.25">
      <c r="B14" s="97"/>
      <c r="C14" s="65" t="s">
        <v>156</v>
      </c>
      <c r="D14" s="65" t="s">
        <v>154</v>
      </c>
      <c r="E14" s="65">
        <v>12</v>
      </c>
      <c r="F14" s="99">
        <v>170000</v>
      </c>
      <c r="G14" s="94">
        <v>45383</v>
      </c>
      <c r="H14" s="65" t="s">
        <v>161</v>
      </c>
      <c r="I14" s="94">
        <v>45748</v>
      </c>
      <c r="N14" s="99"/>
      <c r="O14" s="99"/>
      <c r="P14" s="99"/>
      <c r="Q14" s="99"/>
    </row>
    <row r="15" spans="2:17" s="65" customFormat="1" ht="30.95" customHeight="1" x14ac:dyDescent="0.25">
      <c r="B15" s="97"/>
      <c r="C15" s="65" t="s">
        <v>157</v>
      </c>
      <c r="D15" s="65" t="s">
        <v>154</v>
      </c>
      <c r="E15" s="65">
        <v>13</v>
      </c>
      <c r="F15" s="99">
        <v>150000</v>
      </c>
      <c r="G15" s="94">
        <v>44986</v>
      </c>
      <c r="H15" s="65" t="s">
        <v>162</v>
      </c>
      <c r="I15" s="94">
        <v>45536</v>
      </c>
      <c r="N15" s="99"/>
      <c r="O15" s="99"/>
      <c r="P15" s="99"/>
      <c r="Q15" s="99"/>
    </row>
    <row r="16" spans="2:17" s="65" customFormat="1" ht="30.95" customHeight="1" thickBot="1" x14ac:dyDescent="0.3">
      <c r="B16" s="104"/>
      <c r="C16" s="74" t="s">
        <v>158</v>
      </c>
      <c r="D16" s="74" t="s">
        <v>154</v>
      </c>
      <c r="E16" s="74">
        <v>14</v>
      </c>
      <c r="F16" s="101">
        <v>134000</v>
      </c>
      <c r="G16" s="96">
        <v>45323</v>
      </c>
      <c r="H16" s="74" t="s">
        <v>162</v>
      </c>
      <c r="I16" s="96">
        <v>45505</v>
      </c>
      <c r="J16" s="65" t="s">
        <v>185</v>
      </c>
      <c r="N16" s="99"/>
      <c r="O16" s="99"/>
      <c r="P16" s="99"/>
      <c r="Q16" s="99"/>
    </row>
    <row r="17" spans="2:17" s="65" customFormat="1" ht="30.95" customHeight="1" thickBot="1" x14ac:dyDescent="0.3">
      <c r="B17" s="97" t="s">
        <v>159</v>
      </c>
      <c r="C17" s="65" t="s">
        <v>155</v>
      </c>
      <c r="D17" s="65" t="s">
        <v>160</v>
      </c>
      <c r="E17" s="65">
        <v>15</v>
      </c>
      <c r="F17" s="102">
        <v>290000</v>
      </c>
      <c r="G17" s="94">
        <v>45352</v>
      </c>
      <c r="I17" s="94"/>
      <c r="N17" s="99"/>
      <c r="O17" s="99"/>
      <c r="P17" s="99"/>
      <c r="Q17" s="99"/>
    </row>
    <row r="18" spans="2:17" s="65" customFormat="1" ht="30.95" customHeight="1" x14ac:dyDescent="0.25">
      <c r="B18" s="103" t="s">
        <v>163</v>
      </c>
      <c r="C18" s="70"/>
      <c r="D18" s="70"/>
      <c r="E18" s="70"/>
      <c r="F18" s="100">
        <f>SUM(F3:F17)</f>
        <v>1995000</v>
      </c>
      <c r="G18" s="95"/>
      <c r="H18" s="70"/>
      <c r="I18" s="95"/>
    </row>
    <row r="22" spans="2:17" x14ac:dyDescent="0.25">
      <c r="B22" s="98" t="s">
        <v>166</v>
      </c>
      <c r="C22" s="105">
        <f>F7</f>
        <v>267000</v>
      </c>
    </row>
    <row r="23" spans="2:17" x14ac:dyDescent="0.25">
      <c r="B23" s="98" t="s">
        <v>173</v>
      </c>
      <c r="C23" s="105">
        <f>+Expensas!Z7</f>
        <v>81897.77</v>
      </c>
    </row>
    <row r="24" spans="2:17" x14ac:dyDescent="0.25">
      <c r="B24" s="98" t="s">
        <v>15</v>
      </c>
      <c r="C24" s="105">
        <v>783.84</v>
      </c>
    </row>
    <row r="25" spans="2:17" x14ac:dyDescent="0.25">
      <c r="B25" s="98" t="s">
        <v>14</v>
      </c>
      <c r="C25" s="105">
        <v>15649.9</v>
      </c>
    </row>
    <row r="26" spans="2:17" x14ac:dyDescent="0.25">
      <c r="B26" s="98" t="s">
        <v>174</v>
      </c>
      <c r="C26" s="105">
        <v>21866.68</v>
      </c>
    </row>
    <row r="27" spans="2:17" x14ac:dyDescent="0.25">
      <c r="B27" s="98" t="s">
        <v>163</v>
      </c>
      <c r="C27" s="106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K18"/>
  <sheetViews>
    <sheetView showGridLines="0" workbookViewId="0">
      <selection activeCell="J8" sqref="J8"/>
    </sheetView>
  </sheetViews>
  <sheetFormatPr defaultColWidth="11" defaultRowHeight="15.75" x14ac:dyDescent="0.25"/>
  <cols>
    <col min="2" max="2" width="13" style="98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1:11" x14ac:dyDescent="0.25">
      <c r="B1" s="97"/>
      <c r="C1" s="65"/>
      <c r="D1" s="65"/>
      <c r="E1" s="65"/>
      <c r="F1" s="99"/>
      <c r="G1" s="94"/>
    </row>
    <row r="2" spans="1:11" ht="30.95" customHeight="1" thickBot="1" x14ac:dyDescent="0.3">
      <c r="B2" s="97"/>
      <c r="C2" s="65" t="s">
        <v>149</v>
      </c>
      <c r="D2" s="65" t="s">
        <v>164</v>
      </c>
      <c r="E2" s="65" t="s">
        <v>165</v>
      </c>
      <c r="F2" s="99" t="s">
        <v>166</v>
      </c>
      <c r="G2" s="94" t="s">
        <v>171</v>
      </c>
      <c r="H2" s="65" t="s">
        <v>80</v>
      </c>
      <c r="I2" s="65" t="s">
        <v>186</v>
      </c>
      <c r="J2" s="65" t="s">
        <v>189</v>
      </c>
    </row>
    <row r="3" spans="1:11" s="65" customFormat="1" ht="30.95" customHeight="1" x14ac:dyDescent="0.25">
      <c r="A3" s="65" t="s">
        <v>179</v>
      </c>
      <c r="B3" s="103" t="s">
        <v>108</v>
      </c>
      <c r="C3" s="70">
        <v>12</v>
      </c>
      <c r="D3" s="70" t="s">
        <v>169</v>
      </c>
      <c r="E3" s="70">
        <v>1</v>
      </c>
      <c r="F3" s="100">
        <f>+Contratos!F3</f>
        <v>25000</v>
      </c>
      <c r="G3" s="100">
        <f>+F3+Expensas!AA3</f>
        <v>25000</v>
      </c>
      <c r="I3" s="113" t="s">
        <v>187</v>
      </c>
    </row>
    <row r="4" spans="1:11" s="65" customFormat="1" ht="30.95" customHeight="1" x14ac:dyDescent="0.25">
      <c r="B4" s="97"/>
      <c r="C4" s="65">
        <v>57</v>
      </c>
      <c r="D4" s="65" t="s">
        <v>169</v>
      </c>
      <c r="E4" s="65">
        <v>2</v>
      </c>
      <c r="F4" s="99">
        <f>+Contratos!F4</f>
        <v>0</v>
      </c>
      <c r="G4" s="94"/>
      <c r="I4" s="113"/>
    </row>
    <row r="5" spans="1:11" s="65" customFormat="1" ht="30.95" customHeight="1" x14ac:dyDescent="0.25">
      <c r="A5" s="65" t="s">
        <v>178</v>
      </c>
      <c r="B5" s="97"/>
      <c r="C5" s="65">
        <v>105</v>
      </c>
      <c r="D5" s="65" t="s">
        <v>170</v>
      </c>
      <c r="E5" s="65">
        <v>3</v>
      </c>
      <c r="F5" s="99">
        <f>+Contratos!F5</f>
        <v>25000</v>
      </c>
      <c r="G5" s="94"/>
      <c r="H5" s="65">
        <v>25000</v>
      </c>
      <c r="I5" s="113"/>
    </row>
    <row r="6" spans="1:11" s="65" customFormat="1" ht="30.95" customHeight="1" x14ac:dyDescent="0.25">
      <c r="A6" s="65" t="s">
        <v>178</v>
      </c>
      <c r="B6" s="97"/>
      <c r="C6" s="65">
        <v>271</v>
      </c>
      <c r="D6" s="65" t="s">
        <v>135</v>
      </c>
      <c r="E6" s="65">
        <v>4</v>
      </c>
      <c r="F6" s="99">
        <f>+Contratos!F6</f>
        <v>179000</v>
      </c>
      <c r="G6" s="99">
        <f>+F6+Expensas!AA6</f>
        <v>179000</v>
      </c>
      <c r="H6" s="65">
        <v>179000</v>
      </c>
      <c r="I6" s="113" t="s">
        <v>187</v>
      </c>
    </row>
    <row r="7" spans="1:11" s="65" customFormat="1" ht="30.95" customHeight="1" thickBot="1" x14ac:dyDescent="0.3">
      <c r="A7" s="65" t="s">
        <v>180</v>
      </c>
      <c r="B7" s="104"/>
      <c r="C7" s="74">
        <v>277</v>
      </c>
      <c r="D7" s="74" t="s">
        <v>134</v>
      </c>
      <c r="E7" s="74">
        <v>5</v>
      </c>
      <c r="F7" s="101">
        <f>+Contratos!F7</f>
        <v>267000</v>
      </c>
      <c r="G7" s="101">
        <f>+F7+Expensas!AA7</f>
        <v>267000</v>
      </c>
      <c r="H7" s="65">
        <v>453229</v>
      </c>
      <c r="I7" s="113"/>
    </row>
    <row r="8" spans="1:11" s="65" customFormat="1" ht="30.95" customHeight="1" x14ac:dyDescent="0.25">
      <c r="A8" s="65" t="s">
        <v>181</v>
      </c>
      <c r="B8" s="103" t="s">
        <v>136</v>
      </c>
      <c r="C8" s="70">
        <v>3</v>
      </c>
      <c r="D8" s="70" t="s">
        <v>137</v>
      </c>
      <c r="E8" s="70">
        <v>6</v>
      </c>
      <c r="F8" s="100">
        <f>+Contratos!F8</f>
        <v>150000</v>
      </c>
      <c r="G8" s="100">
        <f>+F8+Expensas!AA10</f>
        <v>204600</v>
      </c>
      <c r="H8" s="112">
        <v>210000</v>
      </c>
      <c r="I8" s="113" t="s">
        <v>187</v>
      </c>
    </row>
    <row r="9" spans="1:11" s="65" customFormat="1" ht="30.95" customHeight="1" x14ac:dyDescent="0.25">
      <c r="A9" s="65" t="s">
        <v>182</v>
      </c>
      <c r="B9" s="97"/>
      <c r="C9" s="65">
        <v>18</v>
      </c>
      <c r="D9" s="65" t="s">
        <v>138</v>
      </c>
      <c r="E9" s="65">
        <v>7</v>
      </c>
      <c r="F9" s="99">
        <f>+Contratos!F9</f>
        <v>163000</v>
      </c>
      <c r="G9" s="99">
        <f>+F9+Expensas!AA11</f>
        <v>220600</v>
      </c>
      <c r="H9" s="112">
        <v>225400</v>
      </c>
      <c r="I9" s="113">
        <v>230200</v>
      </c>
      <c r="J9" s="65">
        <v>230200</v>
      </c>
    </row>
    <row r="10" spans="1:11" s="65" customFormat="1" ht="30.95" customHeight="1" thickBot="1" x14ac:dyDescent="0.3">
      <c r="A10" s="65" t="s">
        <v>183</v>
      </c>
      <c r="B10" s="104"/>
      <c r="C10" s="74">
        <v>21</v>
      </c>
      <c r="D10" s="74" t="s">
        <v>139</v>
      </c>
      <c r="E10" s="74">
        <v>8</v>
      </c>
      <c r="F10" s="101">
        <f>+Contratos!F10</f>
        <v>133000</v>
      </c>
      <c r="G10" s="101">
        <f>+F10+Expensas!AA12</f>
        <v>188080</v>
      </c>
      <c r="H10" s="112">
        <f>+F10+Expensas!AD12</f>
        <v>192670.21</v>
      </c>
      <c r="I10" s="113">
        <v>217330</v>
      </c>
      <c r="J10" s="65">
        <v>197260</v>
      </c>
      <c r="K10" s="93"/>
    </row>
    <row r="11" spans="1:11" s="65" customFormat="1" ht="30.95" customHeight="1" thickBot="1" x14ac:dyDescent="0.3">
      <c r="A11" s="65" t="s">
        <v>184</v>
      </c>
      <c r="B11" s="97" t="s">
        <v>153</v>
      </c>
      <c r="C11" s="65" t="s">
        <v>1</v>
      </c>
      <c r="D11" s="65" t="s">
        <v>154</v>
      </c>
      <c r="E11" s="65">
        <v>9</v>
      </c>
      <c r="F11" s="102">
        <f>+Contratos!F11</f>
        <v>130000</v>
      </c>
      <c r="G11" s="94"/>
      <c r="H11" s="65">
        <v>130000</v>
      </c>
      <c r="I11" s="113">
        <v>130000</v>
      </c>
      <c r="J11" s="65">
        <v>255200</v>
      </c>
    </row>
    <row r="12" spans="1:11" s="65" customFormat="1" ht="30.95" customHeight="1" x14ac:dyDescent="0.25">
      <c r="B12" s="103" t="s">
        <v>44</v>
      </c>
      <c r="C12" s="70" t="s">
        <v>6</v>
      </c>
      <c r="D12" s="70" t="s">
        <v>154</v>
      </c>
      <c r="E12" s="70">
        <v>10</v>
      </c>
      <c r="F12" s="100">
        <f>+Contratos!F12</f>
        <v>70000</v>
      </c>
      <c r="G12" s="95"/>
      <c r="I12" s="113">
        <v>100000</v>
      </c>
      <c r="J12" s="65">
        <v>100000</v>
      </c>
    </row>
    <row r="13" spans="1:11" s="65" customFormat="1" ht="30.95" customHeight="1" x14ac:dyDescent="0.25">
      <c r="B13" s="97"/>
      <c r="C13" s="65" t="s">
        <v>155</v>
      </c>
      <c r="D13" s="65" t="s">
        <v>154</v>
      </c>
      <c r="E13" s="65">
        <v>11</v>
      </c>
      <c r="F13" s="99"/>
      <c r="G13" s="94"/>
      <c r="I13" s="113" t="s">
        <v>188</v>
      </c>
    </row>
    <row r="14" spans="1:11" s="65" customFormat="1" ht="30.95" customHeight="1" x14ac:dyDescent="0.25">
      <c r="B14" s="97"/>
      <c r="C14" s="65" t="s">
        <v>156</v>
      </c>
      <c r="D14" s="65" t="s">
        <v>154</v>
      </c>
      <c r="E14" s="65">
        <v>12</v>
      </c>
      <c r="F14" s="99">
        <f>+Contratos!F14</f>
        <v>170000</v>
      </c>
      <c r="G14" s="94"/>
      <c r="I14" s="113">
        <v>154286</v>
      </c>
    </row>
    <row r="15" spans="1:11" s="65" customFormat="1" ht="30.95" customHeight="1" x14ac:dyDescent="0.25">
      <c r="B15" s="97"/>
      <c r="C15" s="65" t="s">
        <v>157</v>
      </c>
      <c r="D15" s="65" t="s">
        <v>154</v>
      </c>
      <c r="E15" s="65">
        <v>13</v>
      </c>
      <c r="F15" s="99">
        <f>+Contratos!F15</f>
        <v>150000</v>
      </c>
      <c r="G15" s="94"/>
      <c r="I15" s="113">
        <v>150000</v>
      </c>
      <c r="J15" s="65">
        <v>294000</v>
      </c>
    </row>
    <row r="16" spans="1:11" s="65" customFormat="1" ht="30.95" customHeight="1" thickBot="1" x14ac:dyDescent="0.3">
      <c r="B16" s="104"/>
      <c r="C16" s="74" t="s">
        <v>158</v>
      </c>
      <c r="D16" s="74" t="s">
        <v>154</v>
      </c>
      <c r="E16" s="74">
        <v>14</v>
      </c>
      <c r="F16" s="101">
        <f>+Contratos!F16</f>
        <v>134000</v>
      </c>
      <c r="G16" s="96"/>
      <c r="I16" s="113" t="s">
        <v>187</v>
      </c>
    </row>
    <row r="17" spans="2:9" s="65" customFormat="1" ht="30.95" customHeight="1" thickBot="1" x14ac:dyDescent="0.3">
      <c r="B17" s="97" t="s">
        <v>159</v>
      </c>
      <c r="C17" s="65" t="s">
        <v>155</v>
      </c>
      <c r="D17" s="65" t="s">
        <v>160</v>
      </c>
      <c r="E17" s="65">
        <v>15</v>
      </c>
      <c r="F17" s="102">
        <f>+Contratos!F17</f>
        <v>290000</v>
      </c>
      <c r="G17" s="94"/>
      <c r="I17" s="113">
        <v>357703</v>
      </c>
    </row>
    <row r="18" spans="2:9" s="65" customFormat="1" ht="30.95" customHeight="1" x14ac:dyDescent="0.25">
      <c r="B18" s="103" t="s">
        <v>163</v>
      </c>
      <c r="C18" s="70"/>
      <c r="D18" s="70"/>
      <c r="E18" s="70"/>
      <c r="F18" s="100">
        <f>SUM(F3:F17)</f>
        <v>1886000</v>
      </c>
      <c r="G18" s="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45670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2" t="s">
        <v>26</v>
      </c>
      <c r="B13" s="123"/>
      <c r="C13" s="123"/>
      <c r="D13" s="124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2" t="s">
        <v>26</v>
      </c>
      <c r="B13" s="123"/>
      <c r="C13" s="123"/>
      <c r="D13" s="124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22" t="s">
        <v>99</v>
      </c>
      <c r="B13" s="123"/>
      <c r="C13" s="123"/>
      <c r="D13" s="124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7" t="s">
        <v>81</v>
      </c>
      <c r="C2" s="118"/>
      <c r="D2" s="119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2" t="s">
        <v>99</v>
      </c>
      <c r="B13" s="123"/>
      <c r="C13" s="123"/>
      <c r="D13" s="124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5" t="s">
        <v>83</v>
      </c>
      <c r="B19" s="126"/>
      <c r="C19" s="126"/>
      <c r="D19" s="127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5" t="s">
        <v>100</v>
      </c>
      <c r="B26" s="126"/>
      <c r="C26" s="126"/>
      <c r="D26" s="127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7" t="s">
        <v>81</v>
      </c>
      <c r="C2" s="118"/>
      <c r="D2" s="119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2" t="s">
        <v>99</v>
      </c>
      <c r="B13" s="123"/>
      <c r="C13" s="123"/>
      <c r="D13" s="124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5" t="s">
        <v>83</v>
      </c>
      <c r="B19" s="126"/>
      <c r="C19" s="126"/>
      <c r="D19" s="127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5" t="s">
        <v>100</v>
      </c>
      <c r="B26" s="126"/>
      <c r="C26" s="126"/>
      <c r="D26" s="127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2" t="s">
        <v>99</v>
      </c>
      <c r="B13" s="123"/>
      <c r="C13" s="123"/>
      <c r="D13" s="124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17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19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2025-01-13T17:09:46Z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