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PagoExpensas/"/>
    </mc:Choice>
  </mc:AlternateContent>
  <xr:revisionPtr revIDLastSave="34" documentId="13_ncr:1_{018CE86A-0F02-5147-8E2D-6D9B1FA64FA1}" xr6:coauthVersionLast="47" xr6:coauthVersionMax="47" xr10:uidLastSave="{969191CD-ED45-46B2-9D2B-D9A22EFF880C}"/>
  <bookViews>
    <workbookView xWindow="12930" yWindow="-15540" windowWidth="21600" windowHeight="14070" tabRatio="535" firstSheet="12" activeTab="17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3" l="1"/>
  <c r="F17" i="23"/>
  <c r="F16" i="23"/>
  <c r="F15" i="23"/>
  <c r="F14" i="23"/>
  <c r="F12" i="23"/>
  <c r="F11" i="23"/>
  <c r="F10" i="23"/>
  <c r="F9" i="23"/>
  <c r="F8" i="23"/>
  <c r="F7" i="23"/>
  <c r="F6" i="23"/>
  <c r="F5" i="23"/>
  <c r="F4" i="23"/>
  <c r="F18" i="23" s="1"/>
  <c r="F3" i="23"/>
  <c r="G10" i="23"/>
  <c r="G9" i="23"/>
  <c r="G8" i="23"/>
  <c r="G7" i="23"/>
  <c r="G6" i="23"/>
  <c r="C27" i="21"/>
  <c r="C23" i="21"/>
  <c r="C22" i="21"/>
  <c r="AA12" i="20"/>
  <c r="AA8" i="20"/>
  <c r="Y12" i="20"/>
  <c r="Y8" i="20"/>
  <c r="W12" i="20"/>
  <c r="W8" i="20"/>
  <c r="U16" i="20"/>
  <c r="F4" i="22"/>
  <c r="I3" i="22"/>
  <c r="F2" i="22"/>
  <c r="U12" i="20"/>
  <c r="U8" i="20"/>
  <c r="F18" i="21"/>
  <c r="S12" i="20"/>
  <c r="S8" i="20"/>
  <c r="AA16" i="20" l="1"/>
  <c r="Y16" i="20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<sst xmlns="http://schemas.openxmlformats.org/spreadsheetml/2006/main" count="653" uniqueCount="181">
  <si>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</si>
  <si>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</si>
  <si>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</si>
  <si>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</si>
  <si>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</si>
  <si>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</si>
  <si>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</si>
  <si>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</si>
  <si>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</si>
  <si>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</si>
  <si>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</si>
  <si>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</si>
  <si>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</si>
  <si>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</si>
  <si>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</si>
  <si>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</si>
  <si>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</si>
  <si>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</si>
  <si>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</si>
  <si>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</si>
  <si>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</si>
  <si>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</si>
  <si>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</si>
  <si>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</si>
  <si>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</si>
  <si>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</si>
  <si>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</si>
  <si>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</si>
  <si>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</si>
  <si>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</si>
  <si>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</si>
  <si>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</si>
  <si>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</si>
  <si>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</si>
  <si>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</si>
  <si>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</si>
  <si>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</si>
  <si>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</si>
  <si>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</si>
  <si>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</si>
  <si>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</si>
  <si>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</si>
  <si>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</si>
  <si>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</si>
  <si>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</si>
  <si>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</si>
  <si>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</si>
  <si>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</si>
  <si>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</si>
  <si>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</si>
  <si>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</si>
  <si>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</si>
  <si>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</si>
  <si>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</si>
  <si>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</si>
  <si>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</si>
  <si>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</si>
  <si>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</si>
  <si>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</si>
  <si>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</si>
  <si>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</si>
  <si>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</si>
  <si>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</si>
  <si>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</si>
  <si>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</si>
  <si>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</si>
  <si>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</si>
  <si>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</si>
  <si>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</si>
  <si>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</si>
  <si>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</si>
  <si>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</si>
  <si>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</si>
  <si>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</si>
  <si>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</si>
  <si>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</si>
  <si>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</si>
  <si>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</si>
  <si>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</si>
  <si>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</si>
  <si>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</si>
  <si>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</si>
  <si>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</si>
  <si>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</si>
  <si>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</si>
  <si>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</si>
  <si>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</si>
  <si>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</si>
  <si>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</si>
  <si>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</si>
  <si>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</si>
  <si>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</si>
  <si>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</si>
  <si>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</si>
  <si>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</si>
  <si>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</si>
  <si>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</si>
  <si>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</si>
  <si>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</si>
  <si>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</si>
  <si>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</si>
  <si>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</si>
  <si>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</si>
  <si>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</si>
  <si>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</si>
  <si>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</si>
  <si>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</si>
  <si>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</si>
  <si>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</si>
  <si>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</si>
  <si>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</si>
  <si>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</si>
  <si>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</si>
  <si>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</si>
  <si>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</si>
  <si>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</si>
  <si>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</si>
  <si>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</si>
  <si>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</si>
  <si>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</si>
  <si>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</si>
  <si>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</si>
  <si>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</si>
  <si>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</si>
  <si>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</si>
  <si>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</si>
  <si>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</si>
  <si>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</si>
  <si>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</si>
  <si>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</si>
  <si>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</si>
  <si>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</si>
  <si>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</si>
  <si>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</si>
  <si>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</si>
  <si>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</si>
  <si>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</si>
  <si>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</si>
  <si>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</si>
  <si>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</si>
  <si>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</si>
  <si>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</si>
  <si>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</si>
  <si>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</si>
  <si>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</si>
  <si>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</si>
  <si>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</si>
  <si>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</si>
  <si>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</si>
  <si>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</si>
  <si>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</si>
  <si>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</si>
  <si>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</si>
  <si>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</si>
  <si>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</si>
  <si>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</si>
  <si>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</si>
  <si>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</si>
  <si>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</si>
  <si>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</si>
  <si>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</si>
  <si>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</si>
  <si>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</si>
  <si>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</si>
  <si>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MASTER</t>
  </si>
  <si>
    <t>USD</t>
  </si>
  <si>
    <t>PESOS</t>
  </si>
  <si>
    <t>AMEX</t>
  </si>
  <si>
    <t>VISA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</si>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</sst>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mmm\ yy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122">
    <xf numFmtId="0" fontId="0" fillId="0" borderId="0" xfId="0"/>
    <xf numFmtId="17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166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6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7" fontId="7" fillId="0" borderId="0" xfId="2" applyNumberFormat="1" applyFont="1" applyAlignment="1">
      <alignment horizontal="center" vertical="center"/>
    </xf>
    <xf numFmtId="166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6" fontId="0" fillId="5" borderId="10" xfId="0" applyNumberFormat="1" applyFill="1" applyBorder="1"/>
    <xf numFmtId="166" fontId="0" fillId="5" borderId="10" xfId="1" applyNumberFormat="1" applyFont="1" applyFill="1" applyBorder="1"/>
    <xf numFmtId="166" fontId="12" fillId="5" borderId="10" xfId="1" applyNumberFormat="1" applyFont="1" applyFill="1" applyBorder="1"/>
    <xf numFmtId="166" fontId="13" fillId="0" borderId="0" xfId="1" applyNumberFormat="1" applyFont="1"/>
    <xf numFmtId="0" fontId="13" fillId="0" borderId="0" xfId="0" applyFont="1"/>
    <xf numFmtId="166" fontId="13" fillId="0" borderId="0" xfId="1" applyNumberFormat="1" applyFont="1" applyFill="1"/>
    <xf numFmtId="167" fontId="7" fillId="0" borderId="0" xfId="2" applyNumberFormat="1" applyFont="1" applyAlignment="1">
      <alignment horizontal="left" vertical="center"/>
    </xf>
    <xf numFmtId="165" fontId="13" fillId="0" borderId="0" xfId="1" applyFont="1" applyFill="1"/>
    <xf numFmtId="165" fontId="12" fillId="5" borderId="10" xfId="1" applyFont="1" applyFill="1" applyBorder="1"/>
    <xf numFmtId="165" fontId="0" fillId="5" borderId="10" xfId="1" applyFont="1" applyFill="1" applyBorder="1"/>
    <xf numFmtId="0" fontId="0" fillId="5" borderId="0" xfId="0" applyFill="1"/>
    <xf numFmtId="166" fontId="12" fillId="5" borderId="0" xfId="1" applyNumberFormat="1" applyFont="1" applyFill="1" applyBorder="1"/>
    <xf numFmtId="165" fontId="12" fillId="5" borderId="0" xfId="1" applyFont="1" applyFill="1" applyBorder="1"/>
    <xf numFmtId="165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6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 vertical="center"/>
    </xf>
    <xf numFmtId="166" fontId="0" fillId="0" borderId="17" xfId="1" applyNumberFormat="1" applyFont="1" applyBorder="1" applyAlignment="1">
      <alignment horizontal="center" vertical="center"/>
    </xf>
    <xf numFmtId="166" fontId="0" fillId="0" borderId="20" xfId="1" applyNumberFormat="1" applyFont="1" applyBorder="1" applyAlignment="1">
      <alignment horizontal="center" vertical="center"/>
    </xf>
    <xf numFmtId="166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4" fontId="0" fillId="0" borderId="0" xfId="3" applyFont="1"/>
    <xf numFmtId="164" fontId="0" fillId="0" borderId="0" xfId="0" applyNumberFormat="1"/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Millares" xfId="1" builtinId="3"/>
    <cellStyle name="Moneda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08" t="s">
        <v>8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38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6" t="s">
        <v>14</v>
      </c>
      <c r="B19" s="117"/>
      <c r="C19" s="117"/>
      <c r="D19" s="11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8" t="s">
        <v>43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44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6" t="s">
        <v>47</v>
      </c>
      <c r="B19" s="117"/>
      <c r="C19" s="117"/>
      <c r="D19" s="11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8" t="s">
        <v>51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44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129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6" t="s">
        <v>54</v>
      </c>
      <c r="B19" s="117"/>
      <c r="C19" s="117"/>
      <c r="D19" s="11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8" t="s">
        <v>59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60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6" t="s">
        <v>14</v>
      </c>
      <c r="B19" s="117"/>
      <c r="C19" s="117"/>
      <c r="D19" s="11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3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8" t="s">
        <v>65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66</v>
      </c>
      <c r="C4" s="112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6" t="s">
        <v>14</v>
      </c>
      <c r="B19" s="117"/>
      <c r="C19" s="117"/>
      <c r="D19" s="11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A16"/>
  <sheetViews>
    <sheetView workbookViewId="0">
      <pane xSplit="5" topLeftCell="R1" activePane="topRight" state="frozen"/>
      <selection pane="topRight" activeCell="Z3" sqref="A3:Z3"/>
    </sheetView>
  </sheetViews>
  <sheetFormatPr baseColWidth="10"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6.125" style="65" customWidth="1"/>
    <col min="6" max="6" width="12.375" style="64" customWidth="1"/>
    <col min="7" max="7" width="13.5" style="64" customWidth="1"/>
    <col min="8" max="8" width="12.375" style="64" customWidth="1"/>
    <col min="9" max="9" width="13.5" style="64" customWidth="1"/>
    <col min="10" max="10" width="12.375" style="64" customWidth="1"/>
    <col min="11" max="11" width="13.5" style="64" customWidth="1"/>
    <col min="12" max="12" width="12.375" style="64" customWidth="1"/>
    <col min="13" max="13" width="13.5" style="64" customWidth="1"/>
    <col min="14" max="14" width="12.375" style="64" customWidth="1"/>
    <col min="15" max="15" width="13.5" style="64" customWidth="1"/>
    <col min="16" max="16" width="12.375" style="64" customWidth="1"/>
    <col min="17" max="17" width="13.5" style="64" customWidth="1"/>
    <col min="18" max="18" width="12.375" style="64" customWidth="1"/>
    <col min="19" max="19" width="13.5" style="64" customWidth="1"/>
    <col min="20" max="20" width="12.375" style="64" customWidth="1"/>
    <col min="21" max="21" width="13.5" style="64" customWidth="1"/>
    <col min="22" max="22" width="12.375" style="64" customWidth="1"/>
    <col min="23" max="23" width="13.5" style="64" customWidth="1"/>
    <col min="24" max="24" width="12.375" style="64" customWidth="1"/>
    <col min="25" max="25" width="13.5" style="64" customWidth="1"/>
    <col min="26" max="26" width="12.375" style="64" customWidth="1"/>
    <col min="27" max="27" width="13.5" style="64" customWidth="1"/>
    <col min="28" max="16384" width="10.875" style="64"/>
  </cols>
  <sheetData>
    <row r="1" spans="1:27" ht="24.95" customHeight="1" x14ac:dyDescent="0.25">
      <c r="F1" s="121" t="s">
        <v>144</v>
      </c>
      <c r="G1" s="120"/>
      <c r="H1" s="119">
        <v>45170</v>
      </c>
      <c r="I1" s="120"/>
      <c r="J1" s="119">
        <v>45200</v>
      </c>
      <c r="K1" s="120"/>
      <c r="L1" s="119">
        <v>45231</v>
      </c>
      <c r="M1" s="120"/>
      <c r="N1" s="119">
        <v>45261</v>
      </c>
      <c r="O1" s="120"/>
      <c r="P1" s="119">
        <v>45292</v>
      </c>
      <c r="Q1" s="120"/>
      <c r="R1" s="119">
        <v>45323</v>
      </c>
      <c r="S1" s="120"/>
      <c r="T1" s="119">
        <v>45352</v>
      </c>
      <c r="U1" s="120"/>
      <c r="V1" s="119">
        <v>45383</v>
      </c>
      <c r="W1" s="120"/>
      <c r="X1" s="119">
        <v>45413</v>
      </c>
      <c r="Y1" s="120"/>
      <c r="Z1" s="119">
        <v>45444</v>
      </c>
      <c r="AA1" s="120"/>
    </row>
    <row r="2" spans="1:27" ht="24.95" customHeight="1" thickBot="1" x14ac:dyDescent="0.3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</row>
    <row r="3" spans="1:27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/>
    </row>
    <row r="4" spans="1:27" ht="24.95" customHeight="1" x14ac:dyDescent="0.25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/>
    </row>
    <row r="5" spans="1:27" ht="24.95" customHeight="1" x14ac:dyDescent="0.25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/>
    </row>
    <row r="6" spans="1:27" ht="24.95" customHeight="1" x14ac:dyDescent="0.25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/>
    </row>
    <row r="7" spans="1:27" s="75" customFormat="1" ht="24.95" customHeight="1" thickBot="1" x14ac:dyDescent="0.3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  <c r="Z7" s="85"/>
      <c r="AA7" s="86"/>
    </row>
    <row r="8" spans="1:27" s="68" customFormat="1" ht="24.95" customHeight="1" thickBot="1" x14ac:dyDescent="0.3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 t="s">
        <v>150</v>
      </c>
      <c r="W8" s="88">
        <f>SUM(V3:W7)</f>
        <v>187812.22</v>
      </c>
      <c r="X8" s="87" t="s">
        <v>150</v>
      </c>
      <c r="Y8" s="88">
        <f>SUM(X3:Y7)</f>
        <v>230482.22000000003</v>
      </c>
      <c r="Z8" s="87"/>
      <c r="AA8" s="88">
        <f>SUM(Z3:AA7)</f>
        <v>0</v>
      </c>
    </row>
    <row r="9" spans="1:27" s="71" customFormat="1" ht="24.95" customHeight="1" x14ac:dyDescent="0.25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  <c r="Z9" s="81">
        <v>54600</v>
      </c>
      <c r="AA9" s="82">
        <v>54600</v>
      </c>
    </row>
    <row r="10" spans="1:27" ht="24.95" customHeight="1" x14ac:dyDescent="0.25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  <c r="Z10" s="83">
        <v>57600</v>
      </c>
      <c r="AA10" s="84">
        <v>57600</v>
      </c>
    </row>
    <row r="11" spans="1:27" s="75" customFormat="1" ht="24.95" customHeight="1" thickBot="1" x14ac:dyDescent="0.3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  <c r="Z11" s="85">
        <v>55080</v>
      </c>
      <c r="AA11" s="86">
        <v>55080</v>
      </c>
    </row>
    <row r="12" spans="1:27" s="68" customFormat="1" ht="24.95" customHeight="1" thickBot="1" x14ac:dyDescent="0.3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 t="s">
        <v>150</v>
      </c>
      <c r="W12" s="88">
        <f>SUM(W9:W11)</f>
        <v>115046.41999999998</v>
      </c>
      <c r="X12" s="87" t="s">
        <v>150</v>
      </c>
      <c r="Y12" s="88">
        <f>SUM(Y9:Y11)</f>
        <v>128986.41999999998</v>
      </c>
      <c r="Z12" s="87"/>
      <c r="AA12" s="88">
        <f>SUM(AA9:AA11)</f>
        <v>167280</v>
      </c>
    </row>
    <row r="13" spans="1:27" s="78" customFormat="1" ht="24.95" customHeight="1" thickBot="1" x14ac:dyDescent="0.3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 t="s">
        <v>150</v>
      </c>
      <c r="W13" s="93">
        <v>136180.10999999999</v>
      </c>
      <c r="X13" s="89" t="s">
        <v>150</v>
      </c>
      <c r="Y13" s="93">
        <v>272360.11</v>
      </c>
      <c r="Z13" s="89"/>
      <c r="AA13" s="93"/>
    </row>
    <row r="14" spans="1:27" s="78" customFormat="1" ht="24.95" customHeight="1" thickBot="1" x14ac:dyDescent="0.3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 t="s">
        <v>150</v>
      </c>
      <c r="W14" s="93">
        <v>60000.11</v>
      </c>
      <c r="X14" s="89" t="s">
        <v>150</v>
      </c>
      <c r="Y14" s="93">
        <v>68000.11</v>
      </c>
      <c r="Z14" s="89"/>
      <c r="AA14" s="93"/>
    </row>
    <row r="15" spans="1:27" s="78" customFormat="1" ht="24.95" customHeight="1" thickBot="1" x14ac:dyDescent="0.3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 t="s">
        <v>150</v>
      </c>
      <c r="W15" s="90">
        <v>100000.02</v>
      </c>
      <c r="X15" s="89" t="s">
        <v>150</v>
      </c>
      <c r="Y15" s="90">
        <v>150000.01999999999</v>
      </c>
      <c r="Z15" s="89"/>
      <c r="AA15" s="90"/>
    </row>
    <row r="16" spans="1:27" x14ac:dyDescent="0.25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849828.87999999989</v>
      </c>
      <c r="AA16" s="92">
        <f>AA15+AA14+AA13+AA12+AA8</f>
        <v>167280</v>
      </c>
    </row>
  </sheetData>
  <mergeCells count="11">
    <mergeCell ref="P1:Q1"/>
    <mergeCell ref="F1:G1"/>
    <mergeCell ref="H1:I1"/>
    <mergeCell ref="J1:K1"/>
    <mergeCell ref="L1:M1"/>
    <mergeCell ref="N1:O1"/>
    <mergeCell ref="Z1:AA1"/>
    <mergeCell ref="X1:Y1"/>
    <mergeCell ref="V1:W1"/>
    <mergeCell ref="T1:U1"/>
    <mergeCell ref="R1:S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1:I4"/>
  <sheetViews>
    <sheetView workbookViewId="0">
      <selection activeCell="I3" sqref="I3"/>
    </sheetView>
  </sheetViews>
  <sheetFormatPr baseColWidth="10" defaultColWidth="11" defaultRowHeight="15.75" x14ac:dyDescent="0.25"/>
  <sheetData>
    <row r="1" spans="1:9" x14ac:dyDescent="0.25">
      <c r="B1" t="s">
        <v>165</v>
      </c>
      <c r="C1" t="s">
        <v>166</v>
      </c>
    </row>
    <row r="2" spans="1:9" x14ac:dyDescent="0.25">
      <c r="A2" t="s">
        <v>167</v>
      </c>
      <c r="D2">
        <v>1212060.96</v>
      </c>
      <c r="E2">
        <v>551853.02</v>
      </c>
      <c r="F2">
        <f>D2-(E2*2)</f>
        <v>108354.91999999993</v>
      </c>
    </row>
    <row r="3" spans="1:9" x14ac:dyDescent="0.25">
      <c r="A3" t="s">
        <v>164</v>
      </c>
      <c r="D3">
        <v>1318678.6399999999</v>
      </c>
      <c r="E3">
        <v>209.41</v>
      </c>
      <c r="F3">
        <v>642850.06000000006</v>
      </c>
      <c r="G3">
        <v>643635.34</v>
      </c>
      <c r="H3">
        <v>549.71</v>
      </c>
      <c r="I3">
        <f>D3-E3-F3-G3-H3</f>
        <v>31434.119999999959</v>
      </c>
    </row>
    <row r="4" spans="1:9" x14ac:dyDescent="0.25">
      <c r="A4" t="s">
        <v>168</v>
      </c>
      <c r="D4">
        <v>2175847.61</v>
      </c>
      <c r="E4">
        <v>14885.46</v>
      </c>
      <c r="F4">
        <f>D4-(E4*2)</f>
        <v>2146076.69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workbookViewId="0">
      <selection activeCell="F21" sqref="F21"/>
    </sheetView>
  </sheetViews>
  <sheetFormatPr baseColWidth="10" defaultColWidth="11" defaultRowHeight="15.75" x14ac:dyDescent="0.25"/>
  <cols>
    <col min="2" max="2" width="13" style="99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8"/>
      <c r="C1" s="65"/>
      <c r="D1" s="65"/>
      <c r="E1" s="65"/>
      <c r="F1" s="100"/>
      <c r="G1" s="95"/>
      <c r="H1" s="65"/>
      <c r="I1" s="95"/>
    </row>
    <row r="2" spans="2:17" ht="30.95" customHeight="1" thickBot="1" x14ac:dyDescent="0.3">
      <c r="B2" s="98" t="s">
        <v>178</v>
      </c>
      <c r="C2" s="65" t="s">
        <v>149</v>
      </c>
      <c r="D2" s="65" t="s">
        <v>170</v>
      </c>
      <c r="E2" s="65" t="s">
        <v>171</v>
      </c>
      <c r="F2" s="100" t="s">
        <v>172</v>
      </c>
      <c r="G2" s="95" t="s">
        <v>173</v>
      </c>
      <c r="H2" s="65" t="s">
        <v>174</v>
      </c>
      <c r="I2" s="95" t="s">
        <v>163</v>
      </c>
    </row>
    <row r="3" spans="2:17" s="65" customFormat="1" ht="30.95" customHeight="1" x14ac:dyDescent="0.25">
      <c r="B3" s="104" t="s">
        <v>108</v>
      </c>
      <c r="C3" s="70">
        <v>12</v>
      </c>
      <c r="D3" s="70" t="s">
        <v>175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</row>
    <row r="4" spans="2:17" s="65" customFormat="1" ht="30.95" customHeight="1" x14ac:dyDescent="0.25">
      <c r="B4" s="98"/>
      <c r="C4" s="65">
        <v>57</v>
      </c>
      <c r="D4" s="65" t="s">
        <v>175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0.95" customHeight="1" x14ac:dyDescent="0.25">
      <c r="B5" s="98"/>
      <c r="C5" s="65">
        <v>105</v>
      </c>
      <c r="D5" s="65" t="s">
        <v>176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N6" s="100"/>
      <c r="O6" s="100"/>
      <c r="P6" s="100"/>
      <c r="Q6" s="100"/>
    </row>
    <row r="7" spans="2:17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163</v>
      </c>
      <c r="I7" s="97">
        <v>45536</v>
      </c>
      <c r="N7" s="100"/>
      <c r="O7" s="100"/>
      <c r="P7" s="100"/>
      <c r="Q7" s="100"/>
    </row>
    <row r="8" spans="2:17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  <c r="N8" s="100"/>
      <c r="O8" s="100"/>
      <c r="P8" s="100"/>
      <c r="Q8" s="100"/>
    </row>
    <row r="9" spans="2:17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  <c r="N9" s="100"/>
      <c r="O9" s="100"/>
      <c r="P9" s="100"/>
      <c r="Q9" s="100"/>
    </row>
    <row r="10" spans="2:17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  <c r="N10" s="100"/>
      <c r="O10" s="100"/>
      <c r="P10" s="100"/>
      <c r="Q10" s="100"/>
    </row>
    <row r="11" spans="2:17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45505</v>
      </c>
      <c r="N11" s="100"/>
      <c r="O11" s="100"/>
      <c r="P11" s="100"/>
      <c r="Q11" s="100"/>
    </row>
    <row r="12" spans="2:17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  <c r="N12" s="100"/>
      <c r="O12" s="100"/>
      <c r="P12" s="100"/>
      <c r="Q12" s="100"/>
    </row>
    <row r="13" spans="2:17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  <c r="N13" s="100"/>
      <c r="O13" s="100"/>
      <c r="P13" s="100"/>
      <c r="Q13" s="100"/>
    </row>
    <row r="14" spans="2:17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  <c r="N14" s="100"/>
      <c r="O14" s="100"/>
      <c r="P14" s="100"/>
      <c r="Q14" s="100"/>
    </row>
    <row r="15" spans="2:17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45505</v>
      </c>
      <c r="N15" s="100"/>
      <c r="O15" s="100"/>
      <c r="P15" s="100"/>
      <c r="Q15" s="100"/>
    </row>
    <row r="16" spans="2:17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N16" s="100"/>
      <c r="O16" s="100"/>
      <c r="P16" s="100"/>
      <c r="Q16" s="100"/>
    </row>
    <row r="17" spans="2:1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  <c r="N17" s="100"/>
      <c r="O17" s="100"/>
      <c r="P17" s="100"/>
      <c r="Q17" s="100"/>
    </row>
    <row r="18" spans="2:17" s="65" customFormat="1" ht="30.95" customHeight="1" x14ac:dyDescent="0.25">
      <c r="B18" s="104" t="s">
        <v>169</v>
      </c>
      <c r="C18" s="70"/>
      <c r="D18" s="70"/>
      <c r="E18" s="70"/>
      <c r="F18" s="101">
        <f>SUM(F3:F17)</f>
        <v>1995000</v>
      </c>
      <c r="G18" s="96"/>
      <c r="H18" s="70"/>
      <c r="I18" s="96"/>
    </row>
    <row r="22" spans="2:17" x14ac:dyDescent="0.25">
      <c r="B22" s="99" t="s">
        <v>172</v>
      </c>
      <c r="C22" s="106">
        <f>F7</f>
        <v>267000</v>
      </c>
    </row>
    <row r="23" spans="2:17" x14ac:dyDescent="0.25">
      <c r="B23" s="99" t="s">
        <v>179</v>
      </c>
      <c r="C23" s="106">
        <f>+Expensas!Y7</f>
        <v>81897.77</v>
      </c>
    </row>
    <row r="24" spans="2:17" x14ac:dyDescent="0.25">
      <c r="B24" s="99" t="s">
        <v>15</v>
      </c>
      <c r="C24" s="106">
        <v>783.84</v>
      </c>
    </row>
    <row r="25" spans="2:17" x14ac:dyDescent="0.25">
      <c r="B25" s="99" t="s">
        <v>14</v>
      </c>
      <c r="C25" s="106">
        <v>15649.9</v>
      </c>
    </row>
    <row r="26" spans="2:17" x14ac:dyDescent="0.25">
      <c r="B26" s="99" t="s">
        <v>180</v>
      </c>
      <c r="C26" s="106">
        <v>21866.68</v>
      </c>
    </row>
    <row r="27" spans="2:17" x14ac:dyDescent="0.25">
      <c r="B27" s="99" t="s">
        <v>169</v>
      </c>
      <c r="C27" s="107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B1:I18"/>
  <sheetViews>
    <sheetView showGridLines="0" tabSelected="1" workbookViewId="0">
      <selection activeCell="I9" sqref="I9"/>
    </sheetView>
  </sheetViews>
  <sheetFormatPr baseColWidth="10" defaultColWidth="11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2:9" x14ac:dyDescent="0.25">
      <c r="B1" s="98"/>
      <c r="C1" s="65"/>
      <c r="D1" s="65"/>
      <c r="E1" s="65"/>
      <c r="F1" s="100"/>
      <c r="G1" s="95"/>
    </row>
    <row r="2" spans="2:9" ht="30.95" customHeight="1" thickBot="1" x14ac:dyDescent="0.3">
      <c r="B2" s="98"/>
      <c r="C2" s="65" t="s">
        <v>149</v>
      </c>
      <c r="D2" s="65" t="s">
        <v>170</v>
      </c>
      <c r="E2" s="65" t="s">
        <v>171</v>
      </c>
      <c r="F2" s="100" t="s">
        <v>172</v>
      </c>
      <c r="G2" s="95" t="s">
        <v>177</v>
      </c>
    </row>
    <row r="3" spans="2:9" s="65" customFormat="1" ht="30.95" customHeight="1" x14ac:dyDescent="0.25">
      <c r="B3" s="104" t="s">
        <v>108</v>
      </c>
      <c r="C3" s="70">
        <v>12</v>
      </c>
      <c r="D3" s="70" t="s">
        <v>175</v>
      </c>
      <c r="E3" s="70">
        <v>1</v>
      </c>
      <c r="F3" s="101">
        <f>+Contratos!F3</f>
        <v>25000</v>
      </c>
      <c r="G3" s="101">
        <f>+F3+Expensas!Z3</f>
        <v>25000</v>
      </c>
    </row>
    <row r="4" spans="2:9" s="65" customFormat="1" ht="30.95" customHeight="1" x14ac:dyDescent="0.25">
      <c r="B4" s="98"/>
      <c r="C4" s="65">
        <v>57</v>
      </c>
      <c r="D4" s="65" t="s">
        <v>175</v>
      </c>
      <c r="E4" s="65">
        <v>2</v>
      </c>
      <c r="F4" s="100">
        <f>+Contratos!F4</f>
        <v>0</v>
      </c>
      <c r="G4" s="95"/>
      <c r="I4" s="65">
        <v>54</v>
      </c>
    </row>
    <row r="5" spans="2:9" s="65" customFormat="1" ht="30.95" customHeight="1" x14ac:dyDescent="0.25">
      <c r="B5" s="98"/>
      <c r="C5" s="65">
        <v>105</v>
      </c>
      <c r="D5" s="65" t="s">
        <v>176</v>
      </c>
      <c r="E5" s="65">
        <v>3</v>
      </c>
      <c r="F5" s="100">
        <f>+Contratos!F5</f>
        <v>25000</v>
      </c>
      <c r="G5" s="95"/>
      <c r="I5" s="65">
        <v>2</v>
      </c>
    </row>
    <row r="6" spans="2:9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I6" s="65">
        <v>5</v>
      </c>
    </row>
    <row r="7" spans="2:9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f>+Contratos!F7</f>
        <v>267000</v>
      </c>
      <c r="G7" s="102">
        <f>+F7+Expensas!Z7</f>
        <v>267000</v>
      </c>
      <c r="I7" s="65">
        <v>11</v>
      </c>
    </row>
    <row r="8" spans="2:9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f>+Contratos!F8</f>
        <v>150000</v>
      </c>
      <c r="G8" s="101">
        <f>+F8+Expensas!Z9</f>
        <v>204600</v>
      </c>
      <c r="I8" s="65">
        <v>36</v>
      </c>
    </row>
    <row r="9" spans="2:9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f>+Contratos!F9</f>
        <v>163000</v>
      </c>
      <c r="G9" s="100">
        <f>+F9+Expensas!Z10</f>
        <v>220600</v>
      </c>
    </row>
    <row r="10" spans="2:9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f>+Contratos!F10</f>
        <v>133000</v>
      </c>
      <c r="G10" s="102">
        <f>+F10+Expensas!Z11</f>
        <v>188080</v>
      </c>
    </row>
    <row r="11" spans="2:9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+Contratos!F11</f>
        <v>130000</v>
      </c>
      <c r="G11" s="95"/>
    </row>
    <row r="12" spans="2:9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+Contratos!F12</f>
        <v>70000</v>
      </c>
      <c r="G12" s="96"/>
    </row>
    <row r="13" spans="2:9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/>
      <c r="G13" s="95"/>
    </row>
    <row r="14" spans="2:9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f>+Contratos!F14</f>
        <v>170000</v>
      </c>
      <c r="G14" s="95"/>
    </row>
    <row r="15" spans="2:9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f>+Contratos!F15</f>
        <v>150000</v>
      </c>
      <c r="G15" s="95"/>
    </row>
    <row r="16" spans="2:9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f>+Contratos!F16</f>
        <v>134000</v>
      </c>
      <c r="G16" s="97"/>
      <c r="I16" s="94"/>
    </row>
    <row r="17" spans="2: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+Contratos!F17</f>
        <v>290000</v>
      </c>
      <c r="G17" s="95"/>
    </row>
    <row r="18" spans="2:7" s="65" customFormat="1" ht="30.95" customHeight="1" x14ac:dyDescent="0.25">
      <c r="B18" s="104" t="s">
        <v>169</v>
      </c>
      <c r="C18" s="70"/>
      <c r="D18" s="70"/>
      <c r="E18" s="70"/>
      <c r="F18" s="101">
        <f>SUM(F3:F17)</f>
        <v>1886000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45446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08" t="s">
        <v>81</v>
      </c>
      <c r="C2" s="109"/>
      <c r="D2" s="11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3" t="s">
        <v>26</v>
      </c>
      <c r="B13" s="114"/>
      <c r="C13" s="114"/>
      <c r="D13" s="115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16" t="s">
        <v>83</v>
      </c>
      <c r="B19" s="117"/>
      <c r="C19" s="117"/>
      <c r="D19" s="118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6" t="s">
        <v>100</v>
      </c>
      <c r="B26" s="117"/>
      <c r="C26" s="117"/>
      <c r="D26" s="11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08" t="s">
        <v>81</v>
      </c>
      <c r="C2" s="109"/>
      <c r="D2" s="11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3" t="s">
        <v>26</v>
      </c>
      <c r="B13" s="114"/>
      <c r="C13" s="114"/>
      <c r="D13" s="115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6" t="s">
        <v>83</v>
      </c>
      <c r="B19" s="117"/>
      <c r="C19" s="117"/>
      <c r="D19" s="118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6" t="s">
        <v>100</v>
      </c>
      <c r="B26" s="117"/>
      <c r="C26" s="117"/>
      <c r="D26" s="11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08" t="s">
        <v>81</v>
      </c>
      <c r="C2" s="109"/>
      <c r="D2" s="110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13" t="s">
        <v>99</v>
      </c>
      <c r="B13" s="114"/>
      <c r="C13" s="114"/>
      <c r="D13" s="115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6" t="s">
        <v>83</v>
      </c>
      <c r="B19" s="117"/>
      <c r="C19" s="117"/>
      <c r="D19" s="118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6" t="s">
        <v>100</v>
      </c>
      <c r="B26" s="117"/>
      <c r="C26" s="117"/>
      <c r="D26" s="118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08" t="s">
        <v>81</v>
      </c>
      <c r="C2" s="109"/>
      <c r="D2" s="110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13" t="s">
        <v>99</v>
      </c>
      <c r="B13" s="114"/>
      <c r="C13" s="114"/>
      <c r="D13" s="115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16" t="s">
        <v>83</v>
      </c>
      <c r="B19" s="117"/>
      <c r="C19" s="117"/>
      <c r="D19" s="118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16" t="s">
        <v>100</v>
      </c>
      <c r="B26" s="117"/>
      <c r="C26" s="117"/>
      <c r="D26" s="118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08" t="s">
        <v>81</v>
      </c>
      <c r="C2" s="109"/>
      <c r="D2" s="110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13" t="s">
        <v>99</v>
      </c>
      <c r="B13" s="114"/>
      <c r="C13" s="114"/>
      <c r="D13" s="115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16" t="s">
        <v>83</v>
      </c>
      <c r="B19" s="117"/>
      <c r="C19" s="117"/>
      <c r="D19" s="118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16" t="s">
        <v>100</v>
      </c>
      <c r="B26" s="117"/>
      <c r="C26" s="117"/>
      <c r="D26" s="118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08" t="s">
        <v>81</v>
      </c>
      <c r="C2" s="109"/>
      <c r="D2" s="11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3" t="s">
        <v>99</v>
      </c>
      <c r="B13" s="114"/>
      <c r="C13" s="114"/>
      <c r="D13" s="115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6" t="s">
        <v>83</v>
      </c>
      <c r="B19" s="117"/>
      <c r="C19" s="117"/>
      <c r="D19" s="118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6" t="s">
        <v>100</v>
      </c>
      <c r="B26" s="117"/>
      <c r="C26" s="117"/>
      <c r="D26" s="11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8" t="s">
        <v>17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19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6" t="s">
        <v>14</v>
      </c>
      <c r="B19" s="117"/>
      <c r="C19" s="117"/>
      <c r="D19" s="11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ANSES!Área_de_impresión</vt:lpstr>
      <vt:lpstr>Bernardo!Área_de_impresión</vt:lpstr>
      <vt:lpstr>DEPARTAMENTO!Área_de_impresión</vt:lpstr>
      <vt:lpstr>FOTOGRAFOS!Área_de_impresión</vt:lpstr>
      <vt:lpstr>GIMNASIO!Área_de_impresión</vt:lpstr>
      <vt:lpstr>GRINGO!Área_de_impresión</vt:lpstr>
      <vt:lpstr>Independencia!Área_de_impresión</vt:lpstr>
      <vt:lpstr>PELUQUERIA!Área_de_impresión</vt:lpstr>
      <vt:lpstr>'Suipacha 211'!Área_de_impresión</vt:lpstr>
      <vt:lpstr>'Suipacha 4 C'!Área_de_impresión</vt:lpstr>
      <vt:lpstr>'Suipacha 5 D'!Área_de_impresión</vt:lpstr>
      <vt:lpstr>'Suipacha PB'!Área_de_impresión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2024-06-03T20:06:34Z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