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Inversiones/"/>
    </mc:Choice>
  </mc:AlternateContent>
  <xr:revisionPtr revIDLastSave="0" documentId="8_{8D630CC4-B490-46B6-889C-F031D25C47A6}" xr6:coauthVersionLast="47" xr6:coauthVersionMax="47" xr10:uidLastSave="{00000000-0000-0000-0000-000000000000}"/>
  <bookViews>
    <workbookView xWindow="1980" yWindow="315" windowWidth="23190" windowHeight="15060" xr2:uid="{8274FCF7-7E4A-4353-B88C-F82DA0BC423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I12" i="2"/>
  <c r="I11" i="2"/>
  <c r="I10" i="2"/>
  <c r="I9" i="2"/>
  <c r="I8" i="2"/>
  <c r="I7" i="2"/>
  <c r="I6" i="2"/>
  <c r="I5" i="2"/>
  <c r="I4" i="2"/>
  <c r="I3" i="2"/>
  <c r="I2" i="2"/>
  <c r="G12" i="2"/>
  <c r="G11" i="2"/>
  <c r="G10" i="2"/>
  <c r="G9" i="2"/>
  <c r="G8" i="2"/>
  <c r="G7" i="2"/>
  <c r="G6" i="2"/>
  <c r="G5" i="2"/>
  <c r="G4" i="2"/>
  <c r="G3" i="2"/>
  <c r="G2" i="2"/>
  <c r="E2" i="2"/>
  <c r="E12" i="2"/>
  <c r="E11" i="2"/>
  <c r="E10" i="2"/>
  <c r="E9" i="2"/>
  <c r="E8" i="2"/>
  <c r="E7" i="2"/>
  <c r="E6" i="2"/>
  <c r="E5" i="2"/>
  <c r="E4" i="2"/>
  <c r="E3" i="2"/>
  <c r="H3" i="2"/>
  <c r="H4" i="2"/>
  <c r="H5" i="2"/>
  <c r="H6" i="2"/>
  <c r="H7" i="2"/>
  <c r="H8" i="2"/>
  <c r="H9" i="2"/>
  <c r="H10" i="2"/>
  <c r="H11" i="2"/>
  <c r="H12" i="2"/>
  <c r="H2" i="2"/>
  <c r="F3" i="2"/>
  <c r="F4" i="2"/>
  <c r="F5" i="2"/>
  <c r="F6" i="2"/>
  <c r="F7" i="2"/>
  <c r="F8" i="2"/>
  <c r="F9" i="2"/>
  <c r="F10" i="2"/>
  <c r="F11" i="2"/>
  <c r="F12" i="2"/>
  <c r="D3" i="2"/>
  <c r="D4" i="2"/>
  <c r="D5" i="2"/>
  <c r="D6" i="2"/>
  <c r="D7" i="2"/>
  <c r="D8" i="2"/>
  <c r="D9" i="2"/>
  <c r="D10" i="2"/>
  <c r="D11" i="2"/>
  <c r="D12" i="2"/>
  <c r="F2" i="2"/>
  <c r="D2" i="2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2" i="2"/>
  <c r="C2" i="2" s="1"/>
  <c r="B12" i="1"/>
  <c r="L63" i="1"/>
  <c r="L57" i="1"/>
  <c r="L50" i="1"/>
  <c r="L44" i="1"/>
  <c r="L51" i="1" s="1"/>
  <c r="B51" i="1" s="1"/>
  <c r="L37" i="1"/>
  <c r="L31" i="1"/>
  <c r="L24" i="1"/>
  <c r="L25" i="1" s="1"/>
  <c r="B25" i="1" s="1"/>
  <c r="H64" i="1"/>
  <c r="D64" i="1"/>
  <c r="H51" i="1"/>
  <c r="F51" i="1"/>
  <c r="F38" i="1"/>
  <c r="F25" i="1"/>
  <c r="J12" i="1"/>
  <c r="H12" i="1"/>
  <c r="F12" i="1"/>
  <c r="J68" i="1"/>
  <c r="J61" i="1"/>
  <c r="J55" i="1"/>
  <c r="J64" i="1" s="1"/>
  <c r="J48" i="1"/>
  <c r="J42" i="1"/>
  <c r="J51" i="1" s="1"/>
  <c r="J35" i="1"/>
  <c r="J29" i="1"/>
  <c r="J38" i="1" s="1"/>
  <c r="J22" i="1"/>
  <c r="J16" i="1"/>
  <c r="J25" i="1" s="1"/>
  <c r="G31" i="1"/>
  <c r="H31" i="1"/>
  <c r="H38" i="1" s="1"/>
  <c r="H24" i="1"/>
  <c r="H25" i="1" s="1"/>
  <c r="H18" i="1"/>
  <c r="H11" i="1"/>
  <c r="C42" i="1"/>
  <c r="E61" i="1"/>
  <c r="F55" i="1"/>
  <c r="F64" i="1" s="1"/>
  <c r="F48" i="1"/>
  <c r="F42" i="1"/>
  <c r="F35" i="1"/>
  <c r="F29" i="1"/>
  <c r="F22" i="1"/>
  <c r="F16" i="1"/>
  <c r="E5" i="1"/>
  <c r="D41" i="1"/>
  <c r="D51" i="1" s="1"/>
  <c r="D37" i="1"/>
  <c r="D34" i="1"/>
  <c r="D31" i="1"/>
  <c r="D28" i="1"/>
  <c r="D38" i="1" s="1"/>
  <c r="D24" i="1"/>
  <c r="D21" i="1"/>
  <c r="D18" i="1"/>
  <c r="D15" i="1"/>
  <c r="D25" i="1" s="1"/>
  <c r="D11" i="1"/>
  <c r="D12" i="1" s="1"/>
  <c r="L38" i="1" l="1"/>
  <c r="B38" i="1" s="1"/>
  <c r="L64" i="1"/>
  <c r="B64" i="1" s="1"/>
</calcChain>
</file>

<file path=xl/sharedStrings.xml><?xml version="1.0" encoding="utf-8"?>
<sst xmlns="http://schemas.openxmlformats.org/spreadsheetml/2006/main" count="15" uniqueCount="15">
  <si>
    <t>Plazo</t>
  </si>
  <si>
    <t>Taza</t>
  </si>
  <si>
    <t>vto</t>
  </si>
  <si>
    <t>veces año</t>
  </si>
  <si>
    <t>cada</t>
  </si>
  <si>
    <t>OilTanking</t>
  </si>
  <si>
    <t>Galicia</t>
  </si>
  <si>
    <t>BPY6D</t>
  </si>
  <si>
    <t>Tecpe</t>
  </si>
  <si>
    <t>Total 2024</t>
  </si>
  <si>
    <t>Total 2025</t>
  </si>
  <si>
    <t>Total 2026</t>
  </si>
  <si>
    <t>Total 2027</t>
  </si>
  <si>
    <t>Total 2028</t>
  </si>
  <si>
    <t>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</si>
</sst>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7" fontId="0" fillId="2" borderId="0" xfId="0" applyNumberFormat="1" applyFill="1" applyAlignment="1">
      <alignment horizontal="center"/>
    </xf>
    <xf numFmtId="0" fontId="0" fillId="2" borderId="0" xfId="0" applyFill="1"/>
    <xf numFmtId="3" fontId="0" fillId="0" borderId="0" xfId="0" applyNumberFormat="1" applyAlignment="1">
      <alignment horizontal="center"/>
    </xf>
    <xf numFmtId="3" fontId="0" fillId="0" borderId="0" xfId="0" applyNumberFormat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CCAE-07EA-4FE9-AC8C-33B9460420A8}">
  <dimension ref="A1:P76"/>
  <sheetViews>
    <sheetView tabSelected="1" workbookViewId="0">
      <selection activeCell="N21" sqref="N21"/>
    </sheetView>
  </sheetViews>
  <sheetFormatPr defaultRowHeight="15" x14ac:dyDescent="0.25"/>
  <cols>
    <col min="1" max="2" width="11.140625" customWidth="1"/>
    <col min="3" max="3" width="10.85546875" style="2" customWidth="1"/>
    <col min="4" max="13" width="9.140625" style="2"/>
  </cols>
  <sheetData>
    <row r="1" spans="1:16" x14ac:dyDescent="0.25">
      <c r="C1" s="2" t="s">
        <v>5</v>
      </c>
      <c r="E1" s="2" t="s">
        <v>6</v>
      </c>
      <c r="G1" s="2" t="s">
        <v>7</v>
      </c>
      <c r="I1" s="2" t="s">
        <v>8</v>
      </c>
      <c r="K1" s="2" t="s">
        <v>14</v>
      </c>
    </row>
    <row r="2" spans="1:16" x14ac:dyDescent="0.25">
      <c r="A2" t="s">
        <v>4</v>
      </c>
      <c r="C2" s="2">
        <v>3</v>
      </c>
      <c r="E2" s="2">
        <v>6</v>
      </c>
      <c r="G2" s="2">
        <v>6</v>
      </c>
      <c r="I2" s="2">
        <v>6</v>
      </c>
      <c r="K2" s="2">
        <v>6</v>
      </c>
    </row>
    <row r="3" spans="1:16" x14ac:dyDescent="0.25">
      <c r="A3" t="s">
        <v>3</v>
      </c>
      <c r="C3" s="2">
        <v>4</v>
      </c>
      <c r="E3" s="2">
        <v>2</v>
      </c>
      <c r="G3" s="2">
        <v>2</v>
      </c>
      <c r="I3" s="2">
        <v>2</v>
      </c>
      <c r="K3" s="2">
        <v>2</v>
      </c>
    </row>
    <row r="4" spans="1:16" x14ac:dyDescent="0.25">
      <c r="A4" t="s">
        <v>2</v>
      </c>
      <c r="C4" s="1">
        <v>46501</v>
      </c>
      <c r="E4" s="1">
        <v>47027</v>
      </c>
      <c r="G4" s="1">
        <v>46174</v>
      </c>
      <c r="I4" s="1">
        <v>47392</v>
      </c>
    </row>
    <row r="5" spans="1:16" x14ac:dyDescent="0.25">
      <c r="A5" t="s">
        <v>0</v>
      </c>
      <c r="C5" s="2">
        <v>32</v>
      </c>
      <c r="E5" s="2">
        <f>4*12</f>
        <v>48</v>
      </c>
      <c r="I5" s="2">
        <v>60</v>
      </c>
    </row>
    <row r="6" spans="1:16" x14ac:dyDescent="0.25">
      <c r="A6" t="s">
        <v>1</v>
      </c>
      <c r="C6" s="3">
        <v>7.9200000000000007E-2</v>
      </c>
      <c r="E6" s="3">
        <v>7.7499999999999999E-2</v>
      </c>
      <c r="G6" s="3">
        <v>0.04</v>
      </c>
      <c r="I6" s="3">
        <v>6.5000000000000002E-2</v>
      </c>
      <c r="K6" s="3">
        <v>0.06</v>
      </c>
    </row>
    <row r="8" spans="1:16" x14ac:dyDescent="0.25">
      <c r="A8" s="1">
        <v>45536</v>
      </c>
      <c r="B8" s="6">
        <f>SUM(C8:K8)</f>
        <v>29000</v>
      </c>
      <c r="C8" s="6">
        <v>19000</v>
      </c>
      <c r="D8" s="6"/>
      <c r="E8" s="6"/>
      <c r="F8" s="6"/>
      <c r="G8" s="6">
        <v>10000</v>
      </c>
      <c r="H8" s="6"/>
      <c r="I8" s="6"/>
      <c r="J8" s="6"/>
      <c r="K8" s="6"/>
      <c r="L8" s="6"/>
      <c r="M8" s="6"/>
      <c r="N8" s="7"/>
      <c r="O8" s="7"/>
      <c r="P8" s="7"/>
    </row>
    <row r="9" spans="1:16" x14ac:dyDescent="0.25">
      <c r="A9" s="1">
        <v>45566</v>
      </c>
      <c r="B9" s="6">
        <f>SUM(C9:K9)</f>
        <v>38163</v>
      </c>
      <c r="C9" s="6"/>
      <c r="D9" s="6"/>
      <c r="E9" s="6">
        <v>20163</v>
      </c>
      <c r="F9" s="6"/>
      <c r="G9" s="6"/>
      <c r="H9" s="6"/>
      <c r="I9" s="6">
        <v>18000</v>
      </c>
      <c r="J9" s="6"/>
      <c r="K9" s="6"/>
      <c r="L9" s="6"/>
      <c r="M9" s="6"/>
      <c r="N9" s="7"/>
      <c r="O9" s="7"/>
      <c r="P9" s="7"/>
    </row>
    <row r="10" spans="1:16" x14ac:dyDescent="0.25">
      <c r="A10" s="1">
        <v>45597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  <c r="O10" s="7"/>
      <c r="P10" s="7"/>
    </row>
    <row r="11" spans="1:16" x14ac:dyDescent="0.25">
      <c r="A11" s="1">
        <v>45627</v>
      </c>
      <c r="B11" s="6"/>
      <c r="C11" s="6"/>
      <c r="D11" s="6">
        <f>+$C$8*$C$6/$C$3</f>
        <v>376.20000000000005</v>
      </c>
      <c r="E11" s="6"/>
      <c r="F11" s="6"/>
      <c r="G11" s="6"/>
      <c r="H11" s="6">
        <f>+$G$8*$G$6/$G$3</f>
        <v>200</v>
      </c>
      <c r="I11" s="6"/>
      <c r="J11" s="6"/>
      <c r="K11" s="6"/>
      <c r="L11" s="6"/>
      <c r="M11" s="6"/>
      <c r="N11" s="7"/>
      <c r="O11" s="7"/>
      <c r="P11" s="7"/>
    </row>
    <row r="12" spans="1:16" s="5" customFormat="1" x14ac:dyDescent="0.25">
      <c r="A12" s="4" t="s">
        <v>9</v>
      </c>
      <c r="B12" s="8">
        <f>SUM(C12:L12)</f>
        <v>576.20000000000005</v>
      </c>
      <c r="C12" s="8"/>
      <c r="D12" s="8">
        <f>SUM(D8:D11)</f>
        <v>376.20000000000005</v>
      </c>
      <c r="E12" s="8"/>
      <c r="F12" s="8">
        <f>SUM(F8:F11)</f>
        <v>0</v>
      </c>
      <c r="G12" s="8"/>
      <c r="H12" s="8">
        <f>SUM(H8:H11)</f>
        <v>200</v>
      </c>
      <c r="I12" s="8"/>
      <c r="J12" s="8">
        <f>SUM(J8:J11)</f>
        <v>0</v>
      </c>
      <c r="K12" s="8"/>
      <c r="L12" s="8"/>
      <c r="M12" s="8"/>
      <c r="N12" s="9"/>
      <c r="O12" s="9"/>
      <c r="P12" s="9"/>
    </row>
    <row r="13" spans="1:16" x14ac:dyDescent="0.25">
      <c r="A13" s="1">
        <v>45658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7"/>
      <c r="P13" s="7"/>
    </row>
    <row r="14" spans="1:16" x14ac:dyDescent="0.25">
      <c r="A14" s="1">
        <v>45689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  <c r="O14" s="7"/>
      <c r="P14" s="7"/>
    </row>
    <row r="15" spans="1:16" x14ac:dyDescent="0.25">
      <c r="A15" s="1">
        <v>45717</v>
      </c>
      <c r="B15" s="6"/>
      <c r="C15" s="6"/>
      <c r="D15" s="6">
        <f>+$C$8*$C$6/$C$3</f>
        <v>376.20000000000005</v>
      </c>
      <c r="E15" s="6"/>
      <c r="F15" s="6"/>
      <c r="G15" s="6"/>
      <c r="H15" s="6"/>
      <c r="I15" s="6"/>
      <c r="J15" s="6"/>
      <c r="K15" s="6"/>
      <c r="L15" s="6"/>
      <c r="M15" s="6"/>
      <c r="N15" s="7"/>
      <c r="O15" s="7"/>
      <c r="P15" s="7"/>
    </row>
    <row r="16" spans="1:16" x14ac:dyDescent="0.25">
      <c r="A16" s="1">
        <v>45748</v>
      </c>
      <c r="B16" s="6"/>
      <c r="C16" s="6"/>
      <c r="D16" s="6"/>
      <c r="E16" s="6"/>
      <c r="F16" s="6">
        <f>+$E$9*$E$6/$E$3</f>
        <v>781.31624999999997</v>
      </c>
      <c r="G16" s="6"/>
      <c r="H16" s="6"/>
      <c r="I16" s="6"/>
      <c r="J16" s="6">
        <f>+$I$9*$I$6/$I$3</f>
        <v>585</v>
      </c>
      <c r="K16" s="6"/>
      <c r="L16" s="6"/>
      <c r="M16" s="6"/>
      <c r="N16" s="7"/>
      <c r="O16" s="7"/>
      <c r="P16" s="7"/>
    </row>
    <row r="17" spans="1:16" x14ac:dyDescent="0.25">
      <c r="A17" s="1">
        <v>45778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7"/>
      <c r="P17" s="7"/>
    </row>
    <row r="18" spans="1:16" x14ac:dyDescent="0.25">
      <c r="A18" s="1">
        <v>45809</v>
      </c>
      <c r="B18" s="6"/>
      <c r="C18" s="6"/>
      <c r="D18" s="6">
        <f>+$C$8*$C$6/$C$3</f>
        <v>376.20000000000005</v>
      </c>
      <c r="E18" s="6"/>
      <c r="F18" s="6"/>
      <c r="G18" s="6"/>
      <c r="H18" s="6">
        <f>+$G$8*$G$6/$G$3</f>
        <v>200</v>
      </c>
      <c r="I18" s="6"/>
      <c r="J18" s="6"/>
      <c r="K18" s="6"/>
      <c r="L18" s="6"/>
      <c r="M18" s="6"/>
      <c r="N18" s="7"/>
      <c r="O18" s="7"/>
      <c r="P18" s="7"/>
    </row>
    <row r="19" spans="1:16" x14ac:dyDescent="0.25">
      <c r="A19" s="1">
        <v>45839</v>
      </c>
      <c r="B19" s="6"/>
      <c r="C19" s="6"/>
      <c r="D19" s="6"/>
      <c r="E19" s="6"/>
      <c r="F19" s="6"/>
      <c r="G19" s="6"/>
      <c r="H19" s="6"/>
      <c r="I19" s="6"/>
      <c r="J19" s="6"/>
      <c r="K19" s="6">
        <v>0</v>
      </c>
      <c r="L19" s="6"/>
      <c r="M19" s="6"/>
      <c r="N19" s="7"/>
      <c r="O19" s="7"/>
      <c r="P19" s="7"/>
    </row>
    <row r="20" spans="1:16" x14ac:dyDescent="0.25">
      <c r="A20" s="1">
        <v>45870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/>
      <c r="O20" s="7"/>
      <c r="P20" s="7"/>
    </row>
    <row r="21" spans="1:16" x14ac:dyDescent="0.25">
      <c r="A21" s="1">
        <v>45901</v>
      </c>
      <c r="B21" s="6"/>
      <c r="C21" s="6"/>
      <c r="D21" s="6">
        <f>+$C$8*$C$6/$C$3</f>
        <v>376.20000000000005</v>
      </c>
      <c r="E21" s="6"/>
      <c r="F21" s="6"/>
      <c r="G21" s="6"/>
      <c r="H21" s="6"/>
      <c r="I21" s="6"/>
      <c r="J21" s="6"/>
      <c r="K21" s="6"/>
      <c r="L21" s="6"/>
      <c r="M21" s="6"/>
      <c r="N21" s="7"/>
      <c r="O21" s="7"/>
      <c r="P21" s="7"/>
    </row>
    <row r="22" spans="1:16" x14ac:dyDescent="0.25">
      <c r="A22" s="1">
        <v>45931</v>
      </c>
      <c r="B22" s="6"/>
      <c r="C22" s="6"/>
      <c r="D22" s="6"/>
      <c r="E22" s="6"/>
      <c r="F22" s="6">
        <f>+$E$9*$E$6/$E$3</f>
        <v>781.31624999999997</v>
      </c>
      <c r="G22" s="6"/>
      <c r="H22" s="6"/>
      <c r="I22" s="6"/>
      <c r="J22" s="6">
        <f>+$I$9*$I$6/$I$3</f>
        <v>585</v>
      </c>
      <c r="K22" s="6"/>
      <c r="L22" s="6"/>
      <c r="M22" s="6"/>
      <c r="N22" s="7"/>
      <c r="O22" s="7"/>
      <c r="P22" s="7"/>
    </row>
    <row r="23" spans="1:16" x14ac:dyDescent="0.25">
      <c r="A23" s="1">
        <v>45962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7"/>
      <c r="O23" s="7"/>
      <c r="P23" s="7"/>
    </row>
    <row r="24" spans="1:16" x14ac:dyDescent="0.25">
      <c r="A24" s="1">
        <v>45992</v>
      </c>
      <c r="B24" s="6"/>
      <c r="C24" s="6"/>
      <c r="D24" s="6">
        <f>+$C$8*$C$6/$C$3</f>
        <v>376.20000000000005</v>
      </c>
      <c r="E24" s="6"/>
      <c r="F24" s="6"/>
      <c r="G24" s="6"/>
      <c r="H24" s="6">
        <f>+$G$8*$G$6/$G$3</f>
        <v>200</v>
      </c>
      <c r="I24" s="6"/>
      <c r="J24" s="6"/>
      <c r="K24" s="6"/>
      <c r="L24" s="6">
        <f>+$K$19*$K$6/$K$3</f>
        <v>0</v>
      </c>
      <c r="M24" s="6"/>
      <c r="N24" s="7"/>
      <c r="O24" s="7"/>
      <c r="P24" s="7"/>
    </row>
    <row r="25" spans="1:16" s="5" customFormat="1" x14ac:dyDescent="0.25">
      <c r="A25" s="4" t="s">
        <v>10</v>
      </c>
      <c r="B25" s="8">
        <f>SUM(C25:L25)</f>
        <v>4637.4324999999999</v>
      </c>
      <c r="C25" s="8"/>
      <c r="D25" s="8">
        <f>SUM(D13:D24)</f>
        <v>1504.8000000000002</v>
      </c>
      <c r="E25" s="8"/>
      <c r="F25" s="8">
        <f>SUM(F13:F24)</f>
        <v>1562.6324999999999</v>
      </c>
      <c r="G25" s="8"/>
      <c r="H25" s="8">
        <f>SUM(H13:H24)</f>
        <v>400</v>
      </c>
      <c r="I25" s="8"/>
      <c r="J25" s="8">
        <f>SUM(J13:J24)</f>
        <v>1170</v>
      </c>
      <c r="K25" s="8"/>
      <c r="L25" s="8">
        <f>SUM(L13:L24)</f>
        <v>0</v>
      </c>
      <c r="M25" s="8"/>
      <c r="N25" s="9"/>
      <c r="O25" s="9"/>
      <c r="P25" s="9"/>
    </row>
    <row r="26" spans="1:16" x14ac:dyDescent="0.25">
      <c r="A26" s="1">
        <v>46023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/>
      <c r="O26" s="7"/>
      <c r="P26" s="7"/>
    </row>
    <row r="27" spans="1:16" x14ac:dyDescent="0.25">
      <c r="A27" s="1">
        <v>46054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7"/>
      <c r="O27" s="7"/>
      <c r="P27" s="7"/>
    </row>
    <row r="28" spans="1:16" x14ac:dyDescent="0.25">
      <c r="A28" s="1">
        <v>46082</v>
      </c>
      <c r="B28" s="6"/>
      <c r="C28" s="6"/>
      <c r="D28" s="6">
        <f>+$C$8*$C$6/$C$3</f>
        <v>376.20000000000005</v>
      </c>
      <c r="E28" s="6"/>
      <c r="F28" s="6"/>
      <c r="G28" s="6"/>
      <c r="H28" s="6"/>
      <c r="I28" s="6"/>
      <c r="J28" s="6"/>
      <c r="K28" s="6"/>
      <c r="L28" s="6"/>
      <c r="M28" s="6"/>
      <c r="N28" s="7"/>
      <c r="O28" s="7"/>
      <c r="P28" s="7"/>
    </row>
    <row r="29" spans="1:16" x14ac:dyDescent="0.25">
      <c r="A29" s="1">
        <v>46113</v>
      </c>
      <c r="B29" s="6"/>
      <c r="C29" s="6"/>
      <c r="D29" s="6"/>
      <c r="E29" s="6"/>
      <c r="F29" s="6">
        <f>+$E$9*$E$6/$E$3</f>
        <v>781.31624999999997</v>
      </c>
      <c r="G29" s="6"/>
      <c r="H29" s="6"/>
      <c r="I29" s="6"/>
      <c r="J29" s="6">
        <f>+$I$9*$I$6/$I$3</f>
        <v>585</v>
      </c>
      <c r="K29" s="6"/>
      <c r="L29" s="6"/>
      <c r="M29" s="6"/>
      <c r="N29" s="7"/>
      <c r="O29" s="7"/>
      <c r="P29" s="7"/>
    </row>
    <row r="30" spans="1:16" x14ac:dyDescent="0.25">
      <c r="A30" s="1">
        <v>46143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/>
      <c r="O30" s="7"/>
      <c r="P30" s="7"/>
    </row>
    <row r="31" spans="1:16" x14ac:dyDescent="0.25">
      <c r="A31" s="1">
        <v>46174</v>
      </c>
      <c r="B31" s="6"/>
      <c r="C31" s="6"/>
      <c r="D31" s="6">
        <f>+$C$8*$C$6/$C$3</f>
        <v>376.20000000000005</v>
      </c>
      <c r="E31" s="6"/>
      <c r="F31" s="6"/>
      <c r="G31" s="6">
        <f>+G8</f>
        <v>10000</v>
      </c>
      <c r="H31" s="6">
        <f>+$G$8*$G$6/$G$3</f>
        <v>200</v>
      </c>
      <c r="I31" s="6"/>
      <c r="J31" s="6"/>
      <c r="K31" s="6"/>
      <c r="L31" s="6">
        <f>+$K$19*$K$6/$K$3</f>
        <v>0</v>
      </c>
      <c r="M31" s="6"/>
      <c r="N31" s="7"/>
      <c r="O31" s="7"/>
      <c r="P31" s="7"/>
    </row>
    <row r="32" spans="1:16" x14ac:dyDescent="0.25">
      <c r="A32" s="1">
        <v>46204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/>
      <c r="O32" s="7"/>
      <c r="P32" s="7"/>
    </row>
    <row r="33" spans="1:16" x14ac:dyDescent="0.25">
      <c r="A33" s="1">
        <v>46235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7"/>
      <c r="O33" s="7"/>
      <c r="P33" s="7"/>
    </row>
    <row r="34" spans="1:16" x14ac:dyDescent="0.25">
      <c r="A34" s="1">
        <v>46266</v>
      </c>
      <c r="B34" s="6"/>
      <c r="C34" s="6"/>
      <c r="D34" s="6">
        <f>+$C$8*$C$6/$C$3</f>
        <v>376.20000000000005</v>
      </c>
      <c r="E34" s="6"/>
      <c r="F34" s="6"/>
      <c r="G34" s="6"/>
      <c r="H34" s="6"/>
      <c r="I34" s="6"/>
      <c r="J34" s="6"/>
      <c r="K34" s="6"/>
      <c r="L34" s="6"/>
      <c r="M34" s="6"/>
      <c r="N34" s="7"/>
      <c r="O34" s="7"/>
      <c r="P34" s="7"/>
    </row>
    <row r="35" spans="1:16" x14ac:dyDescent="0.25">
      <c r="A35" s="1">
        <v>46296</v>
      </c>
      <c r="B35" s="6"/>
      <c r="C35" s="6"/>
      <c r="D35" s="6"/>
      <c r="E35" s="6"/>
      <c r="F35" s="6">
        <f>+$E$9*$E$6/$E$3</f>
        <v>781.31624999999997</v>
      </c>
      <c r="G35" s="6"/>
      <c r="H35" s="6"/>
      <c r="I35" s="6"/>
      <c r="J35" s="6">
        <f>+$I$9*$I$6/$I$3</f>
        <v>585</v>
      </c>
      <c r="K35" s="6"/>
      <c r="L35" s="6"/>
      <c r="M35" s="6"/>
      <c r="N35" s="7"/>
      <c r="O35" s="7"/>
      <c r="P35" s="7"/>
    </row>
    <row r="36" spans="1:16" x14ac:dyDescent="0.25">
      <c r="A36" s="1">
        <v>46327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  <c r="O36" s="7"/>
      <c r="P36" s="7"/>
    </row>
    <row r="37" spans="1:16" x14ac:dyDescent="0.25">
      <c r="A37" s="1">
        <v>46357</v>
      </c>
      <c r="B37" s="6"/>
      <c r="C37" s="6"/>
      <c r="D37" s="6">
        <f>+$C$8*$C$6/$C$3</f>
        <v>376.20000000000005</v>
      </c>
      <c r="E37" s="6"/>
      <c r="F37" s="6"/>
      <c r="G37" s="6"/>
      <c r="H37" s="6"/>
      <c r="I37" s="6"/>
      <c r="J37" s="6"/>
      <c r="K37" s="6"/>
      <c r="L37" s="6">
        <f>+$K$19*$K$6/$K$3</f>
        <v>0</v>
      </c>
      <c r="M37" s="6"/>
      <c r="N37" s="7"/>
      <c r="O37" s="7"/>
      <c r="P37" s="7"/>
    </row>
    <row r="38" spans="1:16" s="5" customFormat="1" x14ac:dyDescent="0.25">
      <c r="A38" s="4" t="s">
        <v>11</v>
      </c>
      <c r="B38" s="8">
        <f>SUM(C38:L38)</f>
        <v>4437.4324999999999</v>
      </c>
      <c r="C38" s="8"/>
      <c r="D38" s="8">
        <f>SUM(D26:D37)</f>
        <v>1504.8000000000002</v>
      </c>
      <c r="E38" s="8"/>
      <c r="F38" s="8">
        <f>SUM(F26:F37)</f>
        <v>1562.6324999999999</v>
      </c>
      <c r="G38" s="8"/>
      <c r="H38" s="8">
        <f>SUM(H26:H37)</f>
        <v>200</v>
      </c>
      <c r="I38" s="8"/>
      <c r="J38" s="8">
        <f>SUM(J26:J37)</f>
        <v>1170</v>
      </c>
      <c r="K38" s="8"/>
      <c r="L38" s="8">
        <f>SUM(L26:L37)</f>
        <v>0</v>
      </c>
      <c r="M38" s="8"/>
      <c r="N38" s="9"/>
      <c r="O38" s="9"/>
      <c r="P38" s="9"/>
    </row>
    <row r="39" spans="1:16" x14ac:dyDescent="0.25">
      <c r="A39" s="1">
        <v>46388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7"/>
      <c r="O39" s="7"/>
      <c r="P39" s="7"/>
    </row>
    <row r="40" spans="1:16" x14ac:dyDescent="0.25">
      <c r="A40" s="1">
        <v>46419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7"/>
      <c r="O40" s="7"/>
      <c r="P40" s="7"/>
    </row>
    <row r="41" spans="1:16" x14ac:dyDescent="0.25">
      <c r="A41" s="1">
        <v>46447</v>
      </c>
      <c r="B41" s="6"/>
      <c r="C41" s="6"/>
      <c r="D41" s="6">
        <f>+$C$8*$C$6/$C$3</f>
        <v>376.20000000000005</v>
      </c>
      <c r="E41" s="6"/>
      <c r="F41" s="6"/>
      <c r="G41" s="6"/>
      <c r="H41" s="6"/>
      <c r="I41" s="6"/>
      <c r="J41" s="6"/>
      <c r="K41" s="6"/>
      <c r="L41" s="6"/>
      <c r="M41" s="6"/>
      <c r="N41" s="7"/>
      <c r="O41" s="7"/>
      <c r="P41" s="7"/>
    </row>
    <row r="42" spans="1:16" x14ac:dyDescent="0.25">
      <c r="A42" s="1">
        <v>46478</v>
      </c>
      <c r="B42" s="6"/>
      <c r="C42" s="6">
        <f>+C8</f>
        <v>19000</v>
      </c>
      <c r="D42" s="6"/>
      <c r="E42" s="6"/>
      <c r="F42" s="6">
        <f>+$E$9*$E$6/$E$3</f>
        <v>781.31624999999997</v>
      </c>
      <c r="G42" s="6"/>
      <c r="H42" s="6"/>
      <c r="I42" s="6"/>
      <c r="J42" s="6">
        <f>+$I$9*$I$6/$I$3</f>
        <v>585</v>
      </c>
      <c r="K42" s="6"/>
      <c r="L42" s="6"/>
      <c r="M42" s="6"/>
      <c r="N42" s="7"/>
      <c r="O42" s="7"/>
      <c r="P42" s="7"/>
    </row>
    <row r="43" spans="1:16" x14ac:dyDescent="0.25">
      <c r="A43" s="1">
        <v>46508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7"/>
      <c r="O43" s="7"/>
      <c r="P43" s="7"/>
    </row>
    <row r="44" spans="1:16" x14ac:dyDescent="0.25">
      <c r="A44" s="1">
        <v>46539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>
        <f>+$K$19*$K$6/$K$3</f>
        <v>0</v>
      </c>
      <c r="M44" s="6"/>
      <c r="N44" s="7"/>
      <c r="O44" s="7"/>
      <c r="P44" s="7"/>
    </row>
    <row r="45" spans="1:16" x14ac:dyDescent="0.25">
      <c r="A45" s="1">
        <v>46569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7"/>
      <c r="O45" s="7"/>
      <c r="P45" s="7"/>
    </row>
    <row r="46" spans="1:16" x14ac:dyDescent="0.25">
      <c r="A46" s="1">
        <v>46600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7"/>
      <c r="O46" s="7"/>
      <c r="P46" s="7"/>
    </row>
    <row r="47" spans="1:16" x14ac:dyDescent="0.25">
      <c r="A47" s="1">
        <v>46631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7"/>
      <c r="O47" s="7"/>
      <c r="P47" s="7"/>
    </row>
    <row r="48" spans="1:16" x14ac:dyDescent="0.25">
      <c r="A48" s="1">
        <v>46661</v>
      </c>
      <c r="B48" s="6"/>
      <c r="C48" s="6"/>
      <c r="D48" s="6"/>
      <c r="E48" s="6"/>
      <c r="F48" s="6">
        <f>+$E$9*$E$6/$E$3</f>
        <v>781.31624999999997</v>
      </c>
      <c r="G48" s="6"/>
      <c r="H48" s="6"/>
      <c r="I48" s="6"/>
      <c r="J48" s="6">
        <f>+$I$9*$I$6/$I$3</f>
        <v>585</v>
      </c>
      <c r="K48" s="6"/>
      <c r="L48" s="6"/>
      <c r="M48" s="6"/>
      <c r="N48" s="7"/>
      <c r="O48" s="7"/>
      <c r="P48" s="7"/>
    </row>
    <row r="49" spans="1:16" x14ac:dyDescent="0.25">
      <c r="A49" s="1">
        <v>46692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7"/>
      <c r="O49" s="7"/>
      <c r="P49" s="7"/>
    </row>
    <row r="50" spans="1:16" x14ac:dyDescent="0.25">
      <c r="A50" s="1">
        <v>46722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>
        <f>+$K$19*$K$6/$K$3</f>
        <v>0</v>
      </c>
      <c r="M50" s="6"/>
      <c r="N50" s="7"/>
      <c r="O50" s="7"/>
      <c r="P50" s="7"/>
    </row>
    <row r="51" spans="1:16" s="5" customFormat="1" x14ac:dyDescent="0.25">
      <c r="A51" s="4" t="s">
        <v>12</v>
      </c>
      <c r="B51" s="8">
        <f>SUM(C51:L51)</f>
        <v>3108.8325</v>
      </c>
      <c r="C51" s="8"/>
      <c r="D51" s="8">
        <f>SUM(D39:D50)</f>
        <v>376.20000000000005</v>
      </c>
      <c r="E51" s="8"/>
      <c r="F51" s="8">
        <f>SUM(F39:F50)</f>
        <v>1562.6324999999999</v>
      </c>
      <c r="G51" s="8"/>
      <c r="H51" s="8">
        <f>SUM(H39:H50)</f>
        <v>0</v>
      </c>
      <c r="I51" s="8"/>
      <c r="J51" s="8">
        <f>SUM(J39:J50)</f>
        <v>1170</v>
      </c>
      <c r="K51" s="8"/>
      <c r="L51" s="8">
        <f>SUM(L39:L50)</f>
        <v>0</v>
      </c>
      <c r="M51" s="8"/>
      <c r="N51" s="9"/>
      <c r="O51" s="9"/>
      <c r="P51" s="9"/>
    </row>
    <row r="52" spans="1:16" x14ac:dyDescent="0.25">
      <c r="A52" s="1">
        <v>46753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7"/>
      <c r="O52" s="7"/>
      <c r="P52" s="7"/>
    </row>
    <row r="53" spans="1:16" x14ac:dyDescent="0.25">
      <c r="A53" s="1">
        <v>46784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7"/>
      <c r="O53" s="7"/>
      <c r="P53" s="7"/>
    </row>
    <row r="54" spans="1:16" x14ac:dyDescent="0.25">
      <c r="A54" s="1">
        <v>46813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7"/>
      <c r="O54" s="7"/>
      <c r="P54" s="7"/>
    </row>
    <row r="55" spans="1:16" x14ac:dyDescent="0.25">
      <c r="A55" s="1">
        <v>46844</v>
      </c>
      <c r="B55" s="6"/>
      <c r="C55" s="6"/>
      <c r="D55" s="6"/>
      <c r="E55" s="6"/>
      <c r="F55" s="6">
        <f>+$E$9*$E$6/$E$3</f>
        <v>781.31624999999997</v>
      </c>
      <c r="G55" s="6"/>
      <c r="H55" s="6"/>
      <c r="I55" s="6"/>
      <c r="J55" s="6">
        <f>+$I$9*$I$6/$I$3</f>
        <v>585</v>
      </c>
      <c r="K55" s="6"/>
      <c r="L55" s="6"/>
      <c r="M55" s="6"/>
      <c r="N55" s="7"/>
      <c r="O55" s="7"/>
      <c r="P55" s="7"/>
    </row>
    <row r="56" spans="1:16" x14ac:dyDescent="0.25">
      <c r="A56" s="1">
        <v>46874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7"/>
      <c r="O56" s="7"/>
      <c r="P56" s="7"/>
    </row>
    <row r="57" spans="1:16" x14ac:dyDescent="0.25">
      <c r="A57" s="1">
        <v>46905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>
        <f>+$K$19*$K$6/$K$3</f>
        <v>0</v>
      </c>
      <c r="M57" s="6"/>
      <c r="N57" s="7"/>
      <c r="O57" s="7"/>
      <c r="P57" s="7"/>
    </row>
    <row r="58" spans="1:16" x14ac:dyDescent="0.25">
      <c r="A58" s="1">
        <v>46935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7"/>
      <c r="O58" s="7"/>
      <c r="P58" s="7"/>
    </row>
    <row r="59" spans="1:16" x14ac:dyDescent="0.25">
      <c r="A59" s="1">
        <v>46966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7"/>
      <c r="O59" s="7"/>
      <c r="P59" s="7"/>
    </row>
    <row r="60" spans="1:16" x14ac:dyDescent="0.25">
      <c r="A60" s="1">
        <v>46997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7"/>
      <c r="O60" s="7"/>
      <c r="P60" s="7"/>
    </row>
    <row r="61" spans="1:16" x14ac:dyDescent="0.25">
      <c r="A61" s="1">
        <v>47027</v>
      </c>
      <c r="B61" s="6"/>
      <c r="C61" s="6"/>
      <c r="D61" s="6"/>
      <c r="E61" s="6">
        <f>+E9</f>
        <v>20163</v>
      </c>
      <c r="F61" s="6"/>
      <c r="G61" s="6"/>
      <c r="H61" s="6"/>
      <c r="I61" s="6"/>
      <c r="J61" s="6">
        <f>+$I$9*$I$6/$I$3</f>
        <v>585</v>
      </c>
      <c r="K61" s="6"/>
      <c r="L61" s="6"/>
      <c r="M61" s="6"/>
      <c r="N61" s="7"/>
      <c r="O61" s="7"/>
      <c r="P61" s="7"/>
    </row>
    <row r="62" spans="1:16" x14ac:dyDescent="0.25">
      <c r="A62" s="1">
        <v>47058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7"/>
      <c r="O62" s="7"/>
      <c r="P62" s="7"/>
    </row>
    <row r="63" spans="1:16" x14ac:dyDescent="0.25">
      <c r="A63" s="1">
        <v>47088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>
        <f>+$K$19*$K$6/$K$3</f>
        <v>0</v>
      </c>
      <c r="M63" s="6"/>
      <c r="N63" s="7"/>
      <c r="O63" s="7"/>
      <c r="P63" s="7"/>
    </row>
    <row r="64" spans="1:16" s="5" customFormat="1" x14ac:dyDescent="0.25">
      <c r="A64" s="4" t="s">
        <v>13</v>
      </c>
      <c r="B64" s="8">
        <f>SUM(C64:L64)</f>
        <v>1951.3162499999999</v>
      </c>
      <c r="C64" s="8"/>
      <c r="D64" s="8">
        <f>SUM(D52:D63)</f>
        <v>0</v>
      </c>
      <c r="E64" s="8"/>
      <c r="F64" s="8">
        <f>SUM(F52:F63)</f>
        <v>781.31624999999997</v>
      </c>
      <c r="G64" s="8"/>
      <c r="H64" s="8">
        <f>SUM(H52:H63)</f>
        <v>0</v>
      </c>
      <c r="I64" s="8"/>
      <c r="J64" s="8">
        <f>SUM(J52:J63)</f>
        <v>1170</v>
      </c>
      <c r="K64" s="8"/>
      <c r="L64" s="8">
        <f>SUM(L52:L63)</f>
        <v>0</v>
      </c>
      <c r="M64" s="8"/>
      <c r="N64" s="9"/>
      <c r="O64" s="9"/>
      <c r="P64" s="9"/>
    </row>
    <row r="65" spans="1:16" x14ac:dyDescent="0.25">
      <c r="A65" s="1">
        <v>47119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7"/>
      <c r="O65" s="7"/>
      <c r="P65" s="7"/>
    </row>
    <row r="66" spans="1:16" x14ac:dyDescent="0.25">
      <c r="A66" s="1">
        <v>47150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7"/>
      <c r="O66" s="7"/>
      <c r="P66" s="7"/>
    </row>
    <row r="67" spans="1:16" x14ac:dyDescent="0.25">
      <c r="A67" s="1">
        <v>47178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7"/>
      <c r="O67" s="7"/>
      <c r="P67" s="7"/>
    </row>
    <row r="68" spans="1:16" x14ac:dyDescent="0.25">
      <c r="A68" s="1">
        <v>47209</v>
      </c>
      <c r="B68" s="6"/>
      <c r="C68" s="6"/>
      <c r="D68" s="6"/>
      <c r="E68" s="6"/>
      <c r="F68" s="6"/>
      <c r="G68" s="6"/>
      <c r="H68" s="6"/>
      <c r="I68" s="6"/>
      <c r="J68" s="6">
        <f>+$I$9*$I$6/$I$3</f>
        <v>585</v>
      </c>
      <c r="K68" s="6"/>
      <c r="L68" s="6"/>
      <c r="M68" s="6"/>
      <c r="N68" s="7"/>
      <c r="O68" s="7"/>
      <c r="P68" s="7"/>
    </row>
    <row r="69" spans="1:16" x14ac:dyDescent="0.25">
      <c r="A69" s="1">
        <v>47239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7"/>
      <c r="O69" s="7"/>
      <c r="P69" s="7"/>
    </row>
    <row r="70" spans="1:16" x14ac:dyDescent="0.25">
      <c r="A70" s="1">
        <v>47270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7"/>
      <c r="O70" s="7"/>
      <c r="P70" s="7"/>
    </row>
    <row r="71" spans="1:16" x14ac:dyDescent="0.25">
      <c r="A71" s="1">
        <v>47300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7"/>
      <c r="O71" s="7"/>
      <c r="P71" s="7"/>
    </row>
    <row r="72" spans="1:16" x14ac:dyDescent="0.25">
      <c r="A72" s="1">
        <v>47331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7"/>
      <c r="O72" s="7"/>
      <c r="P72" s="7"/>
    </row>
    <row r="73" spans="1:16" x14ac:dyDescent="0.25">
      <c r="A73" s="1">
        <v>47362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7"/>
      <c r="O73" s="7"/>
      <c r="P73" s="7"/>
    </row>
    <row r="74" spans="1:16" x14ac:dyDescent="0.25">
      <c r="A74" s="1">
        <v>47392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7"/>
      <c r="O74" s="7"/>
      <c r="P74" s="7"/>
    </row>
    <row r="75" spans="1:16" x14ac:dyDescent="0.25">
      <c r="A75" s="1">
        <v>47423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7"/>
      <c r="O75" s="7"/>
      <c r="P75" s="7"/>
    </row>
    <row r="76" spans="1:16" x14ac:dyDescent="0.25">
      <c r="A76" s="1">
        <v>47453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7"/>
      <c r="O76" s="7"/>
      <c r="P76" s="7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AC5CE-95A8-4CBE-B2FD-84B05BD924AF}">
  <dimension ref="A1:I12"/>
  <sheetViews>
    <sheetView workbookViewId="0">
      <selection activeCell="H16" sqref="H16"/>
    </sheetView>
  </sheetViews>
  <sheetFormatPr defaultRowHeight="15" x14ac:dyDescent="0.25"/>
  <cols>
    <col min="2" max="2" width="9.140625" style="2"/>
    <col min="3" max="3" width="9.140625" style="6"/>
    <col min="4" max="4" width="9.140625" style="2"/>
    <col min="5" max="5" width="9.140625" style="6"/>
    <col min="6" max="6" width="9.140625" style="2"/>
    <col min="7" max="7" width="9.140625" style="6"/>
    <col min="8" max="8" width="9.140625" style="2"/>
    <col min="9" max="9" width="9.140625" style="6"/>
  </cols>
  <sheetData>
    <row r="1" spans="1:9" x14ac:dyDescent="0.25">
      <c r="B1" s="2">
        <v>0.04</v>
      </c>
      <c r="C1" s="6">
        <v>1100</v>
      </c>
      <c r="D1" s="2">
        <v>0.05</v>
      </c>
      <c r="F1" s="2">
        <v>0.06</v>
      </c>
      <c r="H1" s="2">
        <v>7.0000000000000007E-2</v>
      </c>
    </row>
    <row r="2" spans="1:9" x14ac:dyDescent="0.25">
      <c r="A2">
        <v>5000</v>
      </c>
      <c r="B2" s="2">
        <f>+A2*$B$1</f>
        <v>200</v>
      </c>
      <c r="C2" s="6">
        <f>+B2*$C$1/12</f>
        <v>18333.333333333332</v>
      </c>
      <c r="D2" s="2">
        <f>+A2*$D$1</f>
        <v>250</v>
      </c>
      <c r="E2" s="6">
        <f>+D2*$C$1/12</f>
        <v>22916.666666666668</v>
      </c>
      <c r="F2" s="2">
        <f>+A2*$F$1</f>
        <v>300</v>
      </c>
      <c r="G2" s="6">
        <f>+F2*$C$1/12</f>
        <v>27500</v>
      </c>
      <c r="H2" s="2">
        <f>+A2*$H$1</f>
        <v>350.00000000000006</v>
      </c>
      <c r="I2" s="6">
        <f>+H2*$C$1/12</f>
        <v>32083.333333333339</v>
      </c>
    </row>
    <row r="3" spans="1:9" x14ac:dyDescent="0.25">
      <c r="A3">
        <v>10000</v>
      </c>
      <c r="B3" s="2">
        <f t="shared" ref="B3:B12" si="0">+A3*$B$1</f>
        <v>400</v>
      </c>
      <c r="C3" s="6">
        <f t="shared" ref="C3:E12" si="1">+B3*$C$1/12</f>
        <v>36666.666666666664</v>
      </c>
      <c r="D3" s="2">
        <f t="shared" ref="D3:D12" si="2">+A3*$D$1</f>
        <v>500</v>
      </c>
      <c r="E3" s="6">
        <f t="shared" si="1"/>
        <v>45833.333333333336</v>
      </c>
      <c r="F3" s="2">
        <f t="shared" ref="F3:F12" si="3">+A3*$F$1</f>
        <v>600</v>
      </c>
      <c r="G3" s="6">
        <f t="shared" ref="G3" si="4">+F3*$C$1/12</f>
        <v>55000</v>
      </c>
      <c r="H3" s="2">
        <f t="shared" ref="H3:H12" si="5">+A3*$H$1</f>
        <v>700.00000000000011</v>
      </c>
      <c r="I3" s="6">
        <f t="shared" ref="I3" si="6">+H3*$C$1/12</f>
        <v>64166.666666666679</v>
      </c>
    </row>
    <row r="4" spans="1:9" x14ac:dyDescent="0.25">
      <c r="A4">
        <v>15000</v>
      </c>
      <c r="B4" s="2">
        <f t="shared" si="0"/>
        <v>600</v>
      </c>
      <c r="C4" s="6">
        <f t="shared" si="1"/>
        <v>55000</v>
      </c>
      <c r="D4" s="2">
        <f t="shared" si="2"/>
        <v>750</v>
      </c>
      <c r="E4" s="6">
        <f t="shared" si="1"/>
        <v>68750</v>
      </c>
      <c r="F4" s="2">
        <f t="shared" si="3"/>
        <v>900</v>
      </c>
      <c r="G4" s="6">
        <f t="shared" ref="G4" si="7">+F4*$C$1/12</f>
        <v>82500</v>
      </c>
      <c r="H4" s="2">
        <f t="shared" si="5"/>
        <v>1050</v>
      </c>
      <c r="I4" s="6">
        <f t="shared" ref="I4" si="8">+H4*$C$1/12</f>
        <v>96250</v>
      </c>
    </row>
    <row r="5" spans="1:9" x14ac:dyDescent="0.25">
      <c r="A5">
        <v>20000</v>
      </c>
      <c r="B5" s="2">
        <f t="shared" si="0"/>
        <v>800</v>
      </c>
      <c r="C5" s="6">
        <f t="shared" si="1"/>
        <v>73333.333333333328</v>
      </c>
      <c r="D5" s="2">
        <f t="shared" si="2"/>
        <v>1000</v>
      </c>
      <c r="E5" s="6">
        <f t="shared" si="1"/>
        <v>91666.666666666672</v>
      </c>
      <c r="F5" s="2">
        <f t="shared" si="3"/>
        <v>1200</v>
      </c>
      <c r="G5" s="6">
        <f t="shared" ref="G5" si="9">+F5*$C$1/12</f>
        <v>110000</v>
      </c>
      <c r="H5" s="2">
        <f t="shared" si="5"/>
        <v>1400.0000000000002</v>
      </c>
      <c r="I5" s="6">
        <f t="shared" ref="I5" si="10">+H5*$C$1/12</f>
        <v>128333.33333333336</v>
      </c>
    </row>
    <row r="6" spans="1:9" x14ac:dyDescent="0.25">
      <c r="A6">
        <v>25000</v>
      </c>
      <c r="B6" s="2">
        <f t="shared" si="0"/>
        <v>1000</v>
      </c>
      <c r="C6" s="6">
        <f t="shared" si="1"/>
        <v>91666.666666666672</v>
      </c>
      <c r="D6" s="2">
        <f t="shared" si="2"/>
        <v>1250</v>
      </c>
      <c r="E6" s="6">
        <f t="shared" si="1"/>
        <v>114583.33333333333</v>
      </c>
      <c r="F6" s="2">
        <f t="shared" si="3"/>
        <v>1500</v>
      </c>
      <c r="G6" s="6">
        <f t="shared" ref="G6" si="11">+F6*$C$1/12</f>
        <v>137500</v>
      </c>
      <c r="H6" s="2">
        <f t="shared" si="5"/>
        <v>1750.0000000000002</v>
      </c>
      <c r="I6" s="6">
        <f t="shared" ref="I6" si="12">+H6*$C$1/12</f>
        <v>160416.66666666669</v>
      </c>
    </row>
    <row r="7" spans="1:9" x14ac:dyDescent="0.25">
      <c r="A7">
        <v>30000</v>
      </c>
      <c r="B7" s="2">
        <f t="shared" si="0"/>
        <v>1200</v>
      </c>
      <c r="C7" s="6">
        <f t="shared" si="1"/>
        <v>110000</v>
      </c>
      <c r="D7" s="2">
        <f t="shared" si="2"/>
        <v>1500</v>
      </c>
      <c r="E7" s="6">
        <f t="shared" si="1"/>
        <v>137500</v>
      </c>
      <c r="F7" s="2">
        <f t="shared" si="3"/>
        <v>1800</v>
      </c>
      <c r="G7" s="6">
        <f t="shared" ref="G7" si="13">+F7*$C$1/12</f>
        <v>165000</v>
      </c>
      <c r="H7" s="2">
        <f t="shared" si="5"/>
        <v>2100</v>
      </c>
      <c r="I7" s="6">
        <f t="shared" ref="I7" si="14">+H7*$C$1/12</f>
        <v>192500</v>
      </c>
    </row>
    <row r="8" spans="1:9" x14ac:dyDescent="0.25">
      <c r="A8">
        <v>35000</v>
      </c>
      <c r="B8" s="2">
        <f t="shared" si="0"/>
        <v>1400</v>
      </c>
      <c r="C8" s="6">
        <f t="shared" si="1"/>
        <v>128333.33333333333</v>
      </c>
      <c r="D8" s="2">
        <f t="shared" si="2"/>
        <v>1750</v>
      </c>
      <c r="E8" s="6">
        <f t="shared" si="1"/>
        <v>160416.66666666666</v>
      </c>
      <c r="F8" s="2">
        <f t="shared" si="3"/>
        <v>2100</v>
      </c>
      <c r="G8" s="6">
        <f t="shared" ref="G8" si="15">+F8*$C$1/12</f>
        <v>192500</v>
      </c>
      <c r="H8" s="2">
        <f t="shared" si="5"/>
        <v>2450.0000000000005</v>
      </c>
      <c r="I8" s="6">
        <f t="shared" ref="I8" si="16">+H8*$C$1/12</f>
        <v>224583.33333333337</v>
      </c>
    </row>
    <row r="9" spans="1:9" x14ac:dyDescent="0.25">
      <c r="A9">
        <v>40000</v>
      </c>
      <c r="B9" s="2">
        <f t="shared" si="0"/>
        <v>1600</v>
      </c>
      <c r="C9" s="6">
        <f t="shared" si="1"/>
        <v>146666.66666666666</v>
      </c>
      <c r="D9" s="2">
        <f t="shared" si="2"/>
        <v>2000</v>
      </c>
      <c r="E9" s="6">
        <f t="shared" si="1"/>
        <v>183333.33333333334</v>
      </c>
      <c r="F9" s="2">
        <f t="shared" si="3"/>
        <v>2400</v>
      </c>
      <c r="G9" s="6">
        <f t="shared" ref="G9" si="17">+F9*$C$1/12</f>
        <v>220000</v>
      </c>
      <c r="H9" s="2">
        <f t="shared" si="5"/>
        <v>2800.0000000000005</v>
      </c>
      <c r="I9" s="6">
        <f t="shared" ref="I9" si="18">+H9*$C$1/12</f>
        <v>256666.66666666672</v>
      </c>
    </row>
    <row r="10" spans="1:9" x14ac:dyDescent="0.25">
      <c r="A10">
        <v>45000</v>
      </c>
      <c r="B10" s="2">
        <f t="shared" si="0"/>
        <v>1800</v>
      </c>
      <c r="C10" s="6">
        <f t="shared" si="1"/>
        <v>165000</v>
      </c>
      <c r="D10" s="2">
        <f t="shared" si="2"/>
        <v>2250</v>
      </c>
      <c r="E10" s="6">
        <f t="shared" si="1"/>
        <v>206250</v>
      </c>
      <c r="F10" s="2">
        <f t="shared" si="3"/>
        <v>2700</v>
      </c>
      <c r="G10" s="6">
        <f t="shared" ref="G10" si="19">+F10*$C$1/12</f>
        <v>247500</v>
      </c>
      <c r="H10" s="2">
        <f t="shared" si="5"/>
        <v>3150.0000000000005</v>
      </c>
      <c r="I10" s="6">
        <f t="shared" ref="I10" si="20">+H10*$C$1/12</f>
        <v>288750.00000000006</v>
      </c>
    </row>
    <row r="11" spans="1:9" x14ac:dyDescent="0.25">
      <c r="A11">
        <v>50000</v>
      </c>
      <c r="B11" s="2">
        <f t="shared" si="0"/>
        <v>2000</v>
      </c>
      <c r="C11" s="6">
        <f t="shared" si="1"/>
        <v>183333.33333333334</v>
      </c>
      <c r="D11" s="2">
        <f t="shared" si="2"/>
        <v>2500</v>
      </c>
      <c r="E11" s="6">
        <f t="shared" si="1"/>
        <v>229166.66666666666</v>
      </c>
      <c r="F11" s="2">
        <f t="shared" si="3"/>
        <v>3000</v>
      </c>
      <c r="G11" s="6">
        <f t="shared" ref="G11" si="21">+F11*$C$1/12</f>
        <v>275000</v>
      </c>
      <c r="H11" s="2">
        <f t="shared" si="5"/>
        <v>3500.0000000000005</v>
      </c>
      <c r="I11" s="6">
        <f t="shared" ref="I11" si="22">+H11*$C$1/12</f>
        <v>320833.33333333337</v>
      </c>
    </row>
    <row r="12" spans="1:9" x14ac:dyDescent="0.25">
      <c r="A12">
        <v>100000</v>
      </c>
      <c r="B12" s="2">
        <f t="shared" si="0"/>
        <v>4000</v>
      </c>
      <c r="C12" s="6">
        <f t="shared" si="1"/>
        <v>366666.66666666669</v>
      </c>
      <c r="D12" s="2">
        <f t="shared" si="2"/>
        <v>5000</v>
      </c>
      <c r="E12" s="6">
        <f t="shared" si="1"/>
        <v>458333.33333333331</v>
      </c>
      <c r="F12" s="2">
        <f t="shared" si="3"/>
        <v>6000</v>
      </c>
      <c r="G12" s="6">
        <f t="shared" ref="G12" si="23">+F12*$C$1/12</f>
        <v>550000</v>
      </c>
      <c r="H12" s="2">
        <f t="shared" si="5"/>
        <v>7000.0000000000009</v>
      </c>
      <c r="I12" s="6">
        <f t="shared" ref="I12" si="24">+H12*$C$1/12</f>
        <v>641666.66666666674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2024-10-21T17:43:11Z</dcterms:created>
  <dcterms:modified xsi:type="dcterms:W3CDTF">2024-10-21T20:08:30Z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2024-10-21T20:08:30Z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f835bb66-79c5-4f39-8f7a-80d6f95128d0</vt:lpwstr>
  </property>
  <property fmtid="{D5CDD505-2E9C-101B-9397-08002B2CF9AE}" pid="8" name="MSIP_Label_228ef38c-4357-49c8-b2ae-c9cdaf411188_ContentBits">
    <vt:lpwstr>1</vt:lpwstr>
  </property>
</Properties>
</file>