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9678\Desktop\Eval\"/>
    </mc:Choice>
  </mc:AlternateContent>
  <xr:revisionPtr revIDLastSave="0" documentId="13_ncr:1_{F26CA5FF-EE16-40CB-852B-369E1F8CCEE1}" xr6:coauthVersionLast="47" xr6:coauthVersionMax="47" xr10:uidLastSave="{00000000-0000-0000-0000-000000000000}"/>
  <bookViews>
    <workbookView xWindow="-120" yWindow="-120" windowWidth="20730" windowHeight="11310" tabRatio="609" activeTab="9" xr2:uid="{412E4C12-F204-4B3F-9682-A250529217AA}"/>
  </bookViews>
  <sheets>
    <sheet name="RESUMEN" sheetId="1" r:id="rId1"/>
    <sheet name="LP" sheetId="2" r:id="rId2"/>
    <sheet name="LRP-Output LP" sheetId="11" r:id="rId3"/>
    <sheet name="CS" sheetId="3" r:id="rId4"/>
    <sheet name="LRP-Output CS" sheetId="10" r:id="rId5"/>
    <sheet name="EG" sheetId="4" r:id="rId6"/>
    <sheet name="BBA" sheetId="7" r:id="rId7"/>
    <sheet name="LH" sheetId="5" r:id="rId8"/>
    <sheet name="PT" sheetId="6" r:id="rId9"/>
    <sheet name="Total" sheetId="8" r:id="rId10"/>
    <sheet name="UnPozo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4" i="11" l="1"/>
  <c r="B3" i="9"/>
  <c r="G3" i="9"/>
  <c r="P4" i="8"/>
  <c r="Q4" i="8" s="1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 s="1"/>
  <c r="P33" i="8"/>
  <c r="Q33" i="8"/>
  <c r="P34" i="8"/>
  <c r="Q34" i="8" s="1"/>
  <c r="P35" i="8"/>
  <c r="Q35" i="8"/>
  <c r="P36" i="8"/>
  <c r="Q36" i="8" s="1"/>
  <c r="P37" i="8"/>
  <c r="Q37" i="8"/>
  <c r="P38" i="8"/>
  <c r="Q38" i="8" s="1"/>
  <c r="P39" i="8"/>
  <c r="Q39" i="8"/>
  <c r="P40" i="8"/>
  <c r="Q40" i="8" s="1"/>
  <c r="P41" i="8"/>
  <c r="Q41" i="8"/>
  <c r="P42" i="8"/>
  <c r="Q42" i="8" s="1"/>
  <c r="Q3" i="8"/>
  <c r="P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3" i="8"/>
  <c r="C1" i="8"/>
  <c r="D1" i="8"/>
  <c r="E1" i="8"/>
  <c r="F1" i="8"/>
  <c r="G1" i="8"/>
  <c r="I1" i="8"/>
  <c r="J1" i="8"/>
  <c r="K1" i="8"/>
  <c r="L1" i="8"/>
  <c r="M1" i="8"/>
  <c r="N1" i="8"/>
  <c r="C2" i="8"/>
  <c r="D2" i="8"/>
  <c r="E2" i="8"/>
  <c r="F2" i="8"/>
  <c r="G2" i="8"/>
  <c r="I2" i="8"/>
  <c r="J2" i="8"/>
  <c r="K2" i="8"/>
  <c r="L2" i="8"/>
  <c r="M2" i="8"/>
  <c r="N2" i="8"/>
  <c r="B2" i="8"/>
  <c r="B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1" i="8"/>
  <c r="B3" i="8"/>
  <c r="C3" i="8"/>
  <c r="D3" i="8"/>
  <c r="E3" i="8"/>
  <c r="F3" i="8"/>
  <c r="G3" i="8"/>
  <c r="K3" i="8"/>
  <c r="L3" i="8"/>
  <c r="M3" i="8"/>
  <c r="N3" i="8"/>
  <c r="B4" i="8"/>
  <c r="C4" i="8"/>
  <c r="D4" i="8"/>
  <c r="E4" i="8"/>
  <c r="F4" i="8"/>
  <c r="G4" i="8"/>
  <c r="K4" i="8"/>
  <c r="L4" i="8"/>
  <c r="M4" i="8"/>
  <c r="N4" i="8"/>
  <c r="B5" i="8"/>
  <c r="C5" i="8"/>
  <c r="D5" i="8"/>
  <c r="E5" i="8"/>
  <c r="F5" i="8"/>
  <c r="G5" i="8"/>
  <c r="K5" i="8"/>
  <c r="L5" i="8"/>
  <c r="M5" i="8"/>
  <c r="N5" i="8"/>
  <c r="B6" i="8"/>
  <c r="C6" i="8"/>
  <c r="D6" i="8"/>
  <c r="E6" i="8"/>
  <c r="F6" i="8"/>
  <c r="G6" i="8"/>
  <c r="K6" i="8"/>
  <c r="L6" i="8"/>
  <c r="M6" i="8"/>
  <c r="N6" i="8"/>
  <c r="B7" i="8"/>
  <c r="C7" i="8"/>
  <c r="D7" i="8"/>
  <c r="E7" i="8"/>
  <c r="F7" i="8"/>
  <c r="G7" i="8"/>
  <c r="K7" i="8"/>
  <c r="L7" i="8"/>
  <c r="M7" i="8"/>
  <c r="N7" i="8"/>
  <c r="B8" i="8"/>
  <c r="C8" i="8"/>
  <c r="D8" i="8"/>
  <c r="E8" i="8"/>
  <c r="F8" i="8"/>
  <c r="G8" i="8"/>
  <c r="K8" i="8"/>
  <c r="L8" i="8"/>
  <c r="M8" i="8"/>
  <c r="N8" i="8"/>
  <c r="B9" i="8"/>
  <c r="C9" i="8"/>
  <c r="D9" i="8"/>
  <c r="E9" i="8"/>
  <c r="F9" i="8"/>
  <c r="G9" i="8"/>
  <c r="K9" i="8"/>
  <c r="L9" i="8"/>
  <c r="M9" i="8"/>
  <c r="N9" i="8"/>
  <c r="B10" i="8"/>
  <c r="C10" i="8"/>
  <c r="D10" i="8"/>
  <c r="E10" i="8"/>
  <c r="F10" i="8"/>
  <c r="G10" i="8"/>
  <c r="K10" i="8"/>
  <c r="L10" i="8"/>
  <c r="M10" i="8"/>
  <c r="N10" i="8"/>
  <c r="B11" i="8"/>
  <c r="C11" i="8"/>
  <c r="D11" i="8"/>
  <c r="E11" i="8"/>
  <c r="F11" i="8"/>
  <c r="G11" i="8"/>
  <c r="K11" i="8"/>
  <c r="L11" i="8"/>
  <c r="M11" i="8"/>
  <c r="N11" i="8"/>
  <c r="B12" i="8"/>
  <c r="C12" i="8"/>
  <c r="D12" i="8"/>
  <c r="E12" i="8"/>
  <c r="F12" i="8"/>
  <c r="G12" i="8"/>
  <c r="K12" i="8"/>
  <c r="L12" i="8"/>
  <c r="M12" i="8"/>
  <c r="N12" i="8"/>
  <c r="B13" i="8"/>
  <c r="C13" i="8"/>
  <c r="D13" i="8"/>
  <c r="E13" i="8"/>
  <c r="F13" i="8"/>
  <c r="G13" i="8"/>
  <c r="K13" i="8"/>
  <c r="L13" i="8"/>
  <c r="M13" i="8"/>
  <c r="N13" i="8"/>
  <c r="B14" i="8"/>
  <c r="C14" i="8"/>
  <c r="D14" i="8"/>
  <c r="E14" i="8"/>
  <c r="F14" i="8"/>
  <c r="G14" i="8"/>
  <c r="K14" i="8"/>
  <c r="L14" i="8"/>
  <c r="M14" i="8"/>
  <c r="N14" i="8"/>
  <c r="B15" i="8"/>
  <c r="C15" i="8"/>
  <c r="D15" i="8"/>
  <c r="E15" i="8"/>
  <c r="F15" i="8"/>
  <c r="G15" i="8"/>
  <c r="K15" i="8"/>
  <c r="L15" i="8"/>
  <c r="M15" i="8"/>
  <c r="N15" i="8"/>
  <c r="B16" i="8"/>
  <c r="C16" i="8"/>
  <c r="D16" i="8"/>
  <c r="E16" i="8"/>
  <c r="F16" i="8"/>
  <c r="G16" i="8"/>
  <c r="K16" i="8"/>
  <c r="L16" i="8"/>
  <c r="M16" i="8"/>
  <c r="N16" i="8"/>
  <c r="B17" i="8"/>
  <c r="C17" i="8"/>
  <c r="D17" i="8"/>
  <c r="E17" i="8"/>
  <c r="F17" i="8"/>
  <c r="G17" i="8"/>
  <c r="K17" i="8"/>
  <c r="L17" i="8"/>
  <c r="M17" i="8"/>
  <c r="N17" i="8"/>
  <c r="B18" i="8"/>
  <c r="C18" i="8"/>
  <c r="D18" i="8"/>
  <c r="E18" i="8"/>
  <c r="F18" i="8"/>
  <c r="G18" i="8"/>
  <c r="K18" i="8"/>
  <c r="L18" i="8"/>
  <c r="M18" i="8"/>
  <c r="N18" i="8"/>
  <c r="B19" i="8"/>
  <c r="C19" i="8"/>
  <c r="D19" i="8"/>
  <c r="E19" i="8"/>
  <c r="F19" i="8"/>
  <c r="G19" i="8"/>
  <c r="K19" i="8"/>
  <c r="L19" i="8"/>
  <c r="M19" i="8"/>
  <c r="N19" i="8"/>
  <c r="B20" i="8"/>
  <c r="C20" i="8"/>
  <c r="D20" i="8"/>
  <c r="E20" i="8"/>
  <c r="F20" i="8"/>
  <c r="G20" i="8"/>
  <c r="K20" i="8"/>
  <c r="L20" i="8"/>
  <c r="M20" i="8"/>
  <c r="N20" i="8"/>
  <c r="B21" i="8"/>
  <c r="C21" i="8"/>
  <c r="D21" i="8"/>
  <c r="E21" i="8"/>
  <c r="F21" i="8"/>
  <c r="G21" i="8"/>
  <c r="K21" i="8"/>
  <c r="L21" i="8"/>
  <c r="M21" i="8"/>
  <c r="N21" i="8"/>
  <c r="B22" i="8"/>
  <c r="C22" i="8"/>
  <c r="D22" i="8"/>
  <c r="E22" i="8"/>
  <c r="F22" i="8"/>
  <c r="G22" i="8"/>
  <c r="K22" i="8"/>
  <c r="L22" i="8"/>
  <c r="M22" i="8"/>
  <c r="N22" i="8"/>
  <c r="B23" i="8"/>
  <c r="C23" i="8"/>
  <c r="D23" i="8"/>
  <c r="E23" i="8"/>
  <c r="F23" i="8"/>
  <c r="G23" i="8"/>
  <c r="K23" i="8"/>
  <c r="L23" i="8"/>
  <c r="M23" i="8"/>
  <c r="N23" i="8"/>
  <c r="B24" i="8"/>
  <c r="C24" i="8"/>
  <c r="D24" i="8"/>
  <c r="E24" i="8"/>
  <c r="F24" i="8"/>
  <c r="G24" i="8"/>
  <c r="K24" i="8"/>
  <c r="L24" i="8"/>
  <c r="M24" i="8"/>
  <c r="N24" i="8"/>
  <c r="B25" i="8"/>
  <c r="C25" i="8"/>
  <c r="D25" i="8"/>
  <c r="E25" i="8"/>
  <c r="F25" i="8"/>
  <c r="G25" i="8"/>
  <c r="K25" i="8"/>
  <c r="L25" i="8"/>
  <c r="M25" i="8"/>
  <c r="N25" i="8"/>
  <c r="B26" i="8"/>
  <c r="C26" i="8"/>
  <c r="D26" i="8"/>
  <c r="E26" i="8"/>
  <c r="F26" i="8"/>
  <c r="G26" i="8"/>
  <c r="K26" i="8"/>
  <c r="L26" i="8"/>
  <c r="M26" i="8"/>
  <c r="N26" i="8"/>
  <c r="B27" i="8"/>
  <c r="C27" i="8"/>
  <c r="D27" i="8"/>
  <c r="E27" i="8"/>
  <c r="F27" i="8"/>
  <c r="G27" i="8"/>
  <c r="K27" i="8"/>
  <c r="L27" i="8"/>
  <c r="M27" i="8"/>
  <c r="N27" i="8"/>
  <c r="B28" i="8"/>
  <c r="C28" i="8"/>
  <c r="D28" i="8"/>
  <c r="E28" i="8"/>
  <c r="F28" i="8"/>
  <c r="G28" i="8"/>
  <c r="K28" i="8"/>
  <c r="L28" i="8"/>
  <c r="M28" i="8"/>
  <c r="N28" i="8"/>
  <c r="B29" i="8"/>
  <c r="C29" i="8"/>
  <c r="D29" i="8"/>
  <c r="E29" i="8"/>
  <c r="F29" i="8"/>
  <c r="G29" i="8"/>
  <c r="K29" i="8"/>
  <c r="L29" i="8"/>
  <c r="M29" i="8"/>
  <c r="N29" i="8"/>
  <c r="B30" i="8"/>
  <c r="C30" i="8"/>
  <c r="D30" i="8"/>
  <c r="E30" i="8"/>
  <c r="F30" i="8"/>
  <c r="G30" i="8"/>
  <c r="K30" i="8"/>
  <c r="L30" i="8"/>
  <c r="M30" i="8"/>
  <c r="N30" i="8"/>
  <c r="B31" i="8"/>
  <c r="C31" i="8"/>
  <c r="D31" i="8"/>
  <c r="E31" i="8"/>
  <c r="F31" i="8"/>
  <c r="G31" i="8"/>
  <c r="K31" i="8"/>
  <c r="L31" i="8"/>
  <c r="M31" i="8"/>
  <c r="N31" i="8"/>
  <c r="B32" i="8"/>
  <c r="C32" i="8"/>
  <c r="D32" i="8"/>
  <c r="E32" i="8"/>
  <c r="F32" i="8"/>
  <c r="G32" i="8"/>
  <c r="K32" i="8"/>
  <c r="L32" i="8"/>
  <c r="M32" i="8"/>
  <c r="N32" i="8"/>
  <c r="B33" i="8"/>
  <c r="C33" i="8"/>
  <c r="D33" i="8"/>
  <c r="E33" i="8"/>
  <c r="F33" i="8"/>
  <c r="G33" i="8"/>
  <c r="K33" i="8"/>
  <c r="L33" i="8"/>
  <c r="M33" i="8"/>
  <c r="N33" i="8"/>
  <c r="B34" i="8"/>
  <c r="C34" i="8"/>
  <c r="D34" i="8"/>
  <c r="E34" i="8"/>
  <c r="F34" i="8"/>
  <c r="G34" i="8"/>
  <c r="K34" i="8"/>
  <c r="L34" i="8"/>
  <c r="M34" i="8"/>
  <c r="N34" i="8"/>
  <c r="B35" i="8"/>
  <c r="C35" i="8"/>
  <c r="D35" i="8"/>
  <c r="E35" i="8"/>
  <c r="F35" i="8"/>
  <c r="G35" i="8"/>
  <c r="K35" i="8"/>
  <c r="L35" i="8"/>
  <c r="M35" i="8"/>
  <c r="N35" i="8"/>
  <c r="B36" i="8"/>
  <c r="C36" i="8"/>
  <c r="D36" i="8"/>
  <c r="E36" i="8"/>
  <c r="F36" i="8"/>
  <c r="G36" i="8"/>
  <c r="K36" i="8"/>
  <c r="L36" i="8"/>
  <c r="M36" i="8"/>
  <c r="N36" i="8"/>
  <c r="B37" i="8"/>
  <c r="C37" i="8"/>
  <c r="D37" i="8"/>
  <c r="E37" i="8"/>
  <c r="F37" i="8"/>
  <c r="G37" i="8"/>
  <c r="K37" i="8"/>
  <c r="L37" i="8"/>
  <c r="M37" i="8"/>
  <c r="N37" i="8"/>
  <c r="B38" i="8"/>
  <c r="C38" i="8"/>
  <c r="D38" i="8"/>
  <c r="E38" i="8"/>
  <c r="F38" i="8"/>
  <c r="G38" i="8"/>
  <c r="K38" i="8"/>
  <c r="L38" i="8"/>
  <c r="M38" i="8"/>
  <c r="N38" i="8"/>
  <c r="B39" i="8"/>
  <c r="C39" i="8"/>
  <c r="D39" i="8"/>
  <c r="E39" i="8"/>
  <c r="F39" i="8"/>
  <c r="G39" i="8"/>
  <c r="K39" i="8"/>
  <c r="L39" i="8"/>
  <c r="M39" i="8"/>
  <c r="N39" i="8"/>
  <c r="B40" i="8"/>
  <c r="C40" i="8"/>
  <c r="D40" i="8"/>
  <c r="E40" i="8"/>
  <c r="F40" i="8"/>
  <c r="G40" i="8"/>
  <c r="K40" i="8"/>
  <c r="L40" i="8"/>
  <c r="M40" i="8"/>
  <c r="N40" i="8"/>
  <c r="B41" i="8"/>
  <c r="C41" i="8"/>
  <c r="D41" i="8"/>
  <c r="E41" i="8"/>
  <c r="F41" i="8"/>
  <c r="G41" i="8"/>
  <c r="K41" i="8"/>
  <c r="L41" i="8"/>
  <c r="M41" i="8"/>
  <c r="N41" i="8"/>
  <c r="B42" i="8"/>
  <c r="C42" i="8"/>
  <c r="D42" i="8"/>
  <c r="E42" i="8"/>
  <c r="F42" i="8"/>
  <c r="G42" i="8"/>
  <c r="K42" i="8"/>
  <c r="L42" i="8"/>
  <c r="M42" i="8"/>
  <c r="N42" i="8"/>
  <c r="K42" i="6"/>
  <c r="M42" i="6" s="1"/>
  <c r="K41" i="6"/>
  <c r="M41" i="6" s="1"/>
  <c r="K40" i="6"/>
  <c r="M40" i="6" s="1"/>
  <c r="K39" i="6"/>
  <c r="M39" i="6" s="1"/>
  <c r="K38" i="6"/>
  <c r="M38" i="6" s="1"/>
  <c r="K37" i="6"/>
  <c r="M37" i="6" s="1"/>
  <c r="K36" i="6"/>
  <c r="M36" i="6" s="1"/>
  <c r="K35" i="6"/>
  <c r="M35" i="6" s="1"/>
  <c r="K34" i="6"/>
  <c r="M34" i="6" s="1"/>
  <c r="K33" i="6"/>
  <c r="M33" i="6" s="1"/>
  <c r="K32" i="6"/>
  <c r="M32" i="6" s="1"/>
  <c r="K31" i="6"/>
  <c r="M31" i="6" s="1"/>
  <c r="K30" i="6"/>
  <c r="M30" i="6" s="1"/>
  <c r="K29" i="6"/>
  <c r="M29" i="6" s="1"/>
  <c r="K28" i="6"/>
  <c r="M28" i="6" s="1"/>
  <c r="K27" i="6"/>
  <c r="M27" i="6" s="1"/>
  <c r="K26" i="6"/>
  <c r="M26" i="6" s="1"/>
  <c r="K25" i="6"/>
  <c r="M25" i="6" s="1"/>
  <c r="K24" i="6"/>
  <c r="M24" i="6" s="1"/>
  <c r="K23" i="6"/>
  <c r="M23" i="6" s="1"/>
  <c r="K22" i="6"/>
  <c r="M22" i="6" s="1"/>
  <c r="K21" i="6"/>
  <c r="M21" i="6" s="1"/>
  <c r="K20" i="6"/>
  <c r="M20" i="6" s="1"/>
  <c r="K19" i="6"/>
  <c r="M19" i="6" s="1"/>
  <c r="K18" i="6"/>
  <c r="M18" i="6" s="1"/>
  <c r="K17" i="6"/>
  <c r="M17" i="6" s="1"/>
  <c r="K16" i="6"/>
  <c r="M16" i="6" s="1"/>
  <c r="K15" i="6"/>
  <c r="M15" i="6" s="1"/>
  <c r="K14" i="6"/>
  <c r="M14" i="6" s="1"/>
  <c r="K13" i="6"/>
  <c r="M13" i="6" s="1"/>
  <c r="K12" i="6"/>
  <c r="M12" i="6" s="1"/>
  <c r="K11" i="6"/>
  <c r="M11" i="6" s="1"/>
  <c r="K10" i="6"/>
  <c r="M10" i="6" s="1"/>
  <c r="K9" i="6"/>
  <c r="M9" i="6" s="1"/>
  <c r="K8" i="6"/>
  <c r="M8" i="6" s="1"/>
  <c r="K7" i="6"/>
  <c r="M7" i="6" s="1"/>
  <c r="K6" i="6"/>
  <c r="M6" i="6" s="1"/>
  <c r="K5" i="6"/>
  <c r="M5" i="6" s="1"/>
  <c r="K4" i="6"/>
  <c r="M4" i="6" s="1"/>
  <c r="K3" i="6"/>
  <c r="M3" i="6" s="1"/>
  <c r="F42" i="6"/>
  <c r="F41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F42" i="5"/>
  <c r="F41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K42" i="5"/>
  <c r="M42" i="5" s="1"/>
  <c r="K41" i="5"/>
  <c r="M41" i="5" s="1"/>
  <c r="K40" i="5"/>
  <c r="M40" i="5" s="1"/>
  <c r="K39" i="5"/>
  <c r="M39" i="5" s="1"/>
  <c r="K38" i="5"/>
  <c r="M38" i="5" s="1"/>
  <c r="K37" i="5"/>
  <c r="M37" i="5" s="1"/>
  <c r="K36" i="5"/>
  <c r="M36" i="5" s="1"/>
  <c r="K35" i="5"/>
  <c r="M35" i="5" s="1"/>
  <c r="K34" i="5"/>
  <c r="M34" i="5" s="1"/>
  <c r="K33" i="5"/>
  <c r="M33" i="5" s="1"/>
  <c r="K32" i="5"/>
  <c r="M32" i="5" s="1"/>
  <c r="K31" i="5"/>
  <c r="M31" i="5" s="1"/>
  <c r="K30" i="5"/>
  <c r="M30" i="5" s="1"/>
  <c r="K29" i="5"/>
  <c r="M29" i="5" s="1"/>
  <c r="K28" i="5"/>
  <c r="M28" i="5" s="1"/>
  <c r="K27" i="5"/>
  <c r="M27" i="5" s="1"/>
  <c r="K26" i="5"/>
  <c r="M26" i="5" s="1"/>
  <c r="K25" i="5"/>
  <c r="M25" i="5" s="1"/>
  <c r="K24" i="5"/>
  <c r="M24" i="5" s="1"/>
  <c r="K23" i="5"/>
  <c r="M23" i="5" s="1"/>
  <c r="K22" i="5"/>
  <c r="M22" i="5" s="1"/>
  <c r="K21" i="5"/>
  <c r="M21" i="5" s="1"/>
  <c r="K20" i="5"/>
  <c r="M20" i="5" s="1"/>
  <c r="K19" i="5"/>
  <c r="M19" i="5" s="1"/>
  <c r="K18" i="5"/>
  <c r="M18" i="5" s="1"/>
  <c r="K17" i="5"/>
  <c r="M17" i="5" s="1"/>
  <c r="K16" i="5"/>
  <c r="M16" i="5" s="1"/>
  <c r="K15" i="5"/>
  <c r="M15" i="5" s="1"/>
  <c r="K14" i="5"/>
  <c r="M14" i="5" s="1"/>
  <c r="K13" i="5"/>
  <c r="M13" i="5" s="1"/>
  <c r="K12" i="5"/>
  <c r="M12" i="5" s="1"/>
  <c r="K11" i="5"/>
  <c r="M11" i="5" s="1"/>
  <c r="K10" i="5"/>
  <c r="M10" i="5" s="1"/>
  <c r="K9" i="5"/>
  <c r="M9" i="5" s="1"/>
  <c r="K8" i="5"/>
  <c r="M8" i="5" s="1"/>
  <c r="K7" i="5"/>
  <c r="M7" i="5" s="1"/>
  <c r="K6" i="5"/>
  <c r="M6" i="5" s="1"/>
  <c r="K5" i="5"/>
  <c r="M5" i="5" s="1"/>
  <c r="K4" i="5"/>
  <c r="M4" i="5" s="1"/>
  <c r="K3" i="5"/>
  <c r="M3" i="5" s="1"/>
  <c r="K42" i="7"/>
  <c r="M42" i="7" s="1"/>
  <c r="K41" i="7"/>
  <c r="M41" i="7" s="1"/>
  <c r="K40" i="7"/>
  <c r="M40" i="7" s="1"/>
  <c r="K39" i="7"/>
  <c r="M39" i="7" s="1"/>
  <c r="K38" i="7"/>
  <c r="M38" i="7" s="1"/>
  <c r="K37" i="7"/>
  <c r="M37" i="7" s="1"/>
  <c r="K36" i="7"/>
  <c r="M36" i="7" s="1"/>
  <c r="K35" i="7"/>
  <c r="M35" i="7" s="1"/>
  <c r="K34" i="7"/>
  <c r="M34" i="7" s="1"/>
  <c r="K33" i="7"/>
  <c r="M33" i="7" s="1"/>
  <c r="K32" i="7"/>
  <c r="M32" i="7" s="1"/>
  <c r="K31" i="7"/>
  <c r="M31" i="7" s="1"/>
  <c r="K30" i="7"/>
  <c r="M30" i="7" s="1"/>
  <c r="K29" i="7"/>
  <c r="M29" i="7" s="1"/>
  <c r="K28" i="7"/>
  <c r="M28" i="7" s="1"/>
  <c r="K27" i="7"/>
  <c r="M27" i="7" s="1"/>
  <c r="K26" i="7"/>
  <c r="M26" i="7" s="1"/>
  <c r="K25" i="7"/>
  <c r="M25" i="7" s="1"/>
  <c r="K24" i="7"/>
  <c r="M24" i="7" s="1"/>
  <c r="K23" i="7"/>
  <c r="M23" i="7" s="1"/>
  <c r="K22" i="7"/>
  <c r="M22" i="7" s="1"/>
  <c r="K21" i="7"/>
  <c r="M21" i="7" s="1"/>
  <c r="K20" i="7"/>
  <c r="M20" i="7" s="1"/>
  <c r="K19" i="7"/>
  <c r="M19" i="7" s="1"/>
  <c r="K18" i="7"/>
  <c r="M18" i="7" s="1"/>
  <c r="K17" i="7"/>
  <c r="M17" i="7" s="1"/>
  <c r="K16" i="7"/>
  <c r="M16" i="7" s="1"/>
  <c r="K15" i="7"/>
  <c r="M15" i="7" s="1"/>
  <c r="K14" i="7"/>
  <c r="M14" i="7" s="1"/>
  <c r="K13" i="7"/>
  <c r="M13" i="7" s="1"/>
  <c r="K12" i="7"/>
  <c r="M12" i="7" s="1"/>
  <c r="K11" i="7"/>
  <c r="M11" i="7" s="1"/>
  <c r="K10" i="7"/>
  <c r="M10" i="7" s="1"/>
  <c r="K9" i="7"/>
  <c r="M9" i="7" s="1"/>
  <c r="K8" i="7"/>
  <c r="M8" i="7" s="1"/>
  <c r="K7" i="7"/>
  <c r="M7" i="7" s="1"/>
  <c r="K6" i="7"/>
  <c r="M6" i="7" s="1"/>
  <c r="K5" i="7"/>
  <c r="M5" i="7" s="1"/>
  <c r="K4" i="7"/>
  <c r="M4" i="7" s="1"/>
  <c r="K3" i="7"/>
  <c r="M3" i="7" s="1"/>
  <c r="F42" i="7"/>
  <c r="F41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K42" i="4"/>
  <c r="M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F42" i="4"/>
  <c r="F41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F42" i="3"/>
  <c r="F41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34" i="3"/>
  <c r="M34" i="3" s="1"/>
  <c r="K33" i="3"/>
  <c r="M33" i="3" s="1"/>
  <c r="K32" i="3"/>
  <c r="M32" i="3" s="1"/>
  <c r="K31" i="3"/>
  <c r="M31" i="3" s="1"/>
  <c r="K30" i="3"/>
  <c r="M30" i="3" s="1"/>
  <c r="K29" i="3"/>
  <c r="M29" i="3" s="1"/>
  <c r="K28" i="3"/>
  <c r="M28" i="3" s="1"/>
  <c r="K27" i="3"/>
  <c r="M27" i="3" s="1"/>
  <c r="K26" i="3"/>
  <c r="M26" i="3" s="1"/>
  <c r="K25" i="3"/>
  <c r="M25" i="3" s="1"/>
  <c r="K24" i="3"/>
  <c r="M24" i="3" s="1"/>
  <c r="K23" i="3"/>
  <c r="M23" i="3" s="1"/>
  <c r="K22" i="3"/>
  <c r="M22" i="3" s="1"/>
  <c r="K21" i="3"/>
  <c r="M21" i="3" s="1"/>
  <c r="K20" i="3"/>
  <c r="M20" i="3" s="1"/>
  <c r="K19" i="3"/>
  <c r="M19" i="3" s="1"/>
  <c r="K18" i="3"/>
  <c r="M18" i="3" s="1"/>
  <c r="K17" i="3"/>
  <c r="M17" i="3" s="1"/>
  <c r="K16" i="3"/>
  <c r="M16" i="3" s="1"/>
  <c r="K15" i="3"/>
  <c r="M15" i="3" s="1"/>
  <c r="K14" i="3"/>
  <c r="M14" i="3" s="1"/>
  <c r="K13" i="3"/>
  <c r="M13" i="3" s="1"/>
  <c r="K12" i="3"/>
  <c r="M12" i="3" s="1"/>
  <c r="K11" i="3"/>
  <c r="M11" i="3" s="1"/>
  <c r="K10" i="3"/>
  <c r="M10" i="3" s="1"/>
  <c r="K9" i="3"/>
  <c r="M9" i="3" s="1"/>
  <c r="K8" i="3"/>
  <c r="M8" i="3" s="1"/>
  <c r="K7" i="3"/>
  <c r="M7" i="3" s="1"/>
  <c r="K6" i="3"/>
  <c r="M6" i="3" s="1"/>
  <c r="K5" i="3"/>
  <c r="M5" i="3" s="1"/>
  <c r="K4" i="3"/>
  <c r="M4" i="3" s="1"/>
  <c r="K3" i="3"/>
  <c r="M3" i="3" s="1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9" l="1"/>
  <c r="N13" i="6"/>
  <c r="N21" i="6"/>
  <c r="N29" i="6"/>
  <c r="N33" i="6"/>
  <c r="N41" i="6"/>
  <c r="N15" i="6"/>
  <c r="N31" i="6"/>
  <c r="N5" i="6"/>
  <c r="N17" i="6"/>
  <c r="N37" i="6"/>
  <c r="N14" i="6"/>
  <c r="N18" i="6"/>
  <c r="N30" i="6"/>
  <c r="N34" i="6"/>
  <c r="L3" i="6"/>
  <c r="N3" i="6" s="1"/>
  <c r="L4" i="6"/>
  <c r="N4" i="6" s="1"/>
  <c r="L5" i="6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L14" i="6"/>
  <c r="L15" i="6"/>
  <c r="L16" i="6"/>
  <c r="N16" i="6" s="1"/>
  <c r="L17" i="6"/>
  <c r="L18" i="6"/>
  <c r="L19" i="6"/>
  <c r="N19" i="6" s="1"/>
  <c r="L20" i="6"/>
  <c r="N20" i="6" s="1"/>
  <c r="L21" i="6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28" i="6"/>
  <c r="N28" i="6" s="1"/>
  <c r="L29" i="6"/>
  <c r="L30" i="6"/>
  <c r="L31" i="6"/>
  <c r="L32" i="6"/>
  <c r="N32" i="6" s="1"/>
  <c r="L33" i="6"/>
  <c r="L34" i="6"/>
  <c r="L35" i="6"/>
  <c r="N35" i="6" s="1"/>
  <c r="L36" i="6"/>
  <c r="N36" i="6" s="1"/>
  <c r="L37" i="6"/>
  <c r="L38" i="6"/>
  <c r="N38" i="6" s="1"/>
  <c r="L39" i="6"/>
  <c r="N39" i="6" s="1"/>
  <c r="L40" i="6"/>
  <c r="N40" i="6" s="1"/>
  <c r="L41" i="6"/>
  <c r="L42" i="6"/>
  <c r="N42" i="6" s="1"/>
  <c r="N7" i="5"/>
  <c r="N11" i="5"/>
  <c r="N15" i="5"/>
  <c r="N23" i="5"/>
  <c r="N27" i="5"/>
  <c r="N31" i="5"/>
  <c r="N39" i="5"/>
  <c r="N4" i="5"/>
  <c r="N8" i="5"/>
  <c r="N20" i="5"/>
  <c r="N24" i="5"/>
  <c r="N36" i="5"/>
  <c r="N40" i="5"/>
  <c r="N17" i="5"/>
  <c r="N33" i="5"/>
  <c r="L3" i="5"/>
  <c r="N3" i="5" s="1"/>
  <c r="L4" i="5"/>
  <c r="L5" i="5"/>
  <c r="N5" i="5" s="1"/>
  <c r="L6" i="5"/>
  <c r="N6" i="5" s="1"/>
  <c r="L7" i="5"/>
  <c r="L8" i="5"/>
  <c r="L9" i="5"/>
  <c r="N9" i="5" s="1"/>
  <c r="L10" i="5"/>
  <c r="N10" i="5" s="1"/>
  <c r="L11" i="5"/>
  <c r="L12" i="5"/>
  <c r="N12" i="5" s="1"/>
  <c r="L13" i="5"/>
  <c r="N13" i="5" s="1"/>
  <c r="L14" i="5"/>
  <c r="N14" i="5" s="1"/>
  <c r="L15" i="5"/>
  <c r="L16" i="5"/>
  <c r="N16" i="5" s="1"/>
  <c r="L17" i="5"/>
  <c r="L18" i="5"/>
  <c r="N18" i="5" s="1"/>
  <c r="L19" i="5"/>
  <c r="N19" i="5" s="1"/>
  <c r="L20" i="5"/>
  <c r="L21" i="5"/>
  <c r="N21" i="5" s="1"/>
  <c r="L22" i="5"/>
  <c r="N22" i="5" s="1"/>
  <c r="L23" i="5"/>
  <c r="L24" i="5"/>
  <c r="L25" i="5"/>
  <c r="N25" i="5" s="1"/>
  <c r="L26" i="5"/>
  <c r="N26" i="5" s="1"/>
  <c r="L27" i="5"/>
  <c r="L28" i="5"/>
  <c r="N28" i="5" s="1"/>
  <c r="L29" i="5"/>
  <c r="N29" i="5" s="1"/>
  <c r="L30" i="5"/>
  <c r="N30" i="5" s="1"/>
  <c r="L31" i="5"/>
  <c r="L32" i="5"/>
  <c r="N32" i="5" s="1"/>
  <c r="L33" i="5"/>
  <c r="L34" i="5"/>
  <c r="N34" i="5" s="1"/>
  <c r="L35" i="5"/>
  <c r="N35" i="5" s="1"/>
  <c r="L36" i="5"/>
  <c r="L37" i="5"/>
  <c r="N37" i="5" s="1"/>
  <c r="L38" i="5"/>
  <c r="N38" i="5" s="1"/>
  <c r="L39" i="5"/>
  <c r="L40" i="5"/>
  <c r="L41" i="5"/>
  <c r="N41" i="5" s="1"/>
  <c r="L42" i="5"/>
  <c r="N42" i="5" s="1"/>
  <c r="N4" i="7"/>
  <c r="N8" i="7"/>
  <c r="N20" i="7"/>
  <c r="N24" i="7"/>
  <c r="N36" i="7"/>
  <c r="N40" i="7"/>
  <c r="N5" i="7"/>
  <c r="N17" i="7"/>
  <c r="N21" i="7"/>
  <c r="N33" i="7"/>
  <c r="N37" i="7"/>
  <c r="N14" i="7"/>
  <c r="N30" i="7"/>
  <c r="L3" i="7"/>
  <c r="N3" i="7" s="1"/>
  <c r="L4" i="7"/>
  <c r="L5" i="7"/>
  <c r="L6" i="7"/>
  <c r="N6" i="7" s="1"/>
  <c r="L7" i="7"/>
  <c r="N7" i="7" s="1"/>
  <c r="L8" i="7"/>
  <c r="L9" i="7"/>
  <c r="N9" i="7" s="1"/>
  <c r="L10" i="7"/>
  <c r="N10" i="7" s="1"/>
  <c r="L11" i="7"/>
  <c r="N11" i="7" s="1"/>
  <c r="L12" i="7"/>
  <c r="N12" i="7" s="1"/>
  <c r="L13" i="7"/>
  <c r="N13" i="7" s="1"/>
  <c r="L14" i="7"/>
  <c r="L15" i="7"/>
  <c r="N15" i="7" s="1"/>
  <c r="L16" i="7"/>
  <c r="N16" i="7" s="1"/>
  <c r="L17" i="7"/>
  <c r="L18" i="7"/>
  <c r="N18" i="7" s="1"/>
  <c r="L19" i="7"/>
  <c r="N19" i="7" s="1"/>
  <c r="L20" i="7"/>
  <c r="L21" i="7"/>
  <c r="L22" i="7"/>
  <c r="N22" i="7" s="1"/>
  <c r="L23" i="7"/>
  <c r="N23" i="7" s="1"/>
  <c r="L24" i="7"/>
  <c r="L25" i="7"/>
  <c r="N25" i="7" s="1"/>
  <c r="L26" i="7"/>
  <c r="N26" i="7" s="1"/>
  <c r="L27" i="7"/>
  <c r="N27" i="7" s="1"/>
  <c r="L28" i="7"/>
  <c r="N28" i="7" s="1"/>
  <c r="L29" i="7"/>
  <c r="N29" i="7" s="1"/>
  <c r="L30" i="7"/>
  <c r="L31" i="7"/>
  <c r="N31" i="7" s="1"/>
  <c r="L32" i="7"/>
  <c r="N32" i="7" s="1"/>
  <c r="L33" i="7"/>
  <c r="L34" i="7"/>
  <c r="N34" i="7" s="1"/>
  <c r="L35" i="7"/>
  <c r="N35" i="7" s="1"/>
  <c r="L36" i="7"/>
  <c r="L37" i="7"/>
  <c r="L38" i="7"/>
  <c r="N38" i="7" s="1"/>
  <c r="L39" i="7"/>
  <c r="N39" i="7" s="1"/>
  <c r="L40" i="7"/>
  <c r="L41" i="7"/>
  <c r="N41" i="7" s="1"/>
  <c r="L42" i="7"/>
  <c r="N42" i="7" s="1"/>
  <c r="N17" i="4"/>
  <c r="N37" i="4"/>
  <c r="N15" i="4"/>
  <c r="N31" i="4"/>
  <c r="N21" i="4"/>
  <c r="N25" i="4"/>
  <c r="N33" i="4"/>
  <c r="N5" i="4"/>
  <c r="N13" i="4"/>
  <c r="N29" i="4"/>
  <c r="N14" i="4"/>
  <c r="N18" i="4"/>
  <c r="N30" i="4"/>
  <c r="N34" i="4"/>
  <c r="L3" i="4"/>
  <c r="N3" i="4" s="1"/>
  <c r="L4" i="4"/>
  <c r="N4" i="4" s="1"/>
  <c r="L5" i="4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L14" i="4"/>
  <c r="L15" i="4"/>
  <c r="L16" i="4"/>
  <c r="N16" i="4" s="1"/>
  <c r="L17" i="4"/>
  <c r="L18" i="4"/>
  <c r="L19" i="4"/>
  <c r="N19" i="4" s="1"/>
  <c r="L20" i="4"/>
  <c r="N20" i="4" s="1"/>
  <c r="L21" i="4"/>
  <c r="L22" i="4"/>
  <c r="N22" i="4" s="1"/>
  <c r="L23" i="4"/>
  <c r="N23" i="4" s="1"/>
  <c r="L24" i="4"/>
  <c r="N24" i="4" s="1"/>
  <c r="L25" i="4"/>
  <c r="L26" i="4"/>
  <c r="N26" i="4" s="1"/>
  <c r="L27" i="4"/>
  <c r="N27" i="4" s="1"/>
  <c r="L28" i="4"/>
  <c r="N28" i="4" s="1"/>
  <c r="L29" i="4"/>
  <c r="L30" i="4"/>
  <c r="L31" i="4"/>
  <c r="L32" i="4"/>
  <c r="N32" i="4" s="1"/>
  <c r="L33" i="4"/>
  <c r="L34" i="4"/>
  <c r="L35" i="4"/>
  <c r="N35" i="4" s="1"/>
  <c r="L36" i="4"/>
  <c r="N36" i="4" s="1"/>
  <c r="L37" i="4"/>
  <c r="L38" i="4"/>
  <c r="N38" i="4" s="1"/>
  <c r="L39" i="4"/>
  <c r="N39" i="4" s="1"/>
  <c r="L40" i="4"/>
  <c r="N40" i="4" s="1"/>
  <c r="L41" i="4"/>
  <c r="N41" i="4" s="1"/>
  <c r="L42" i="4"/>
  <c r="N42" i="4" s="1"/>
  <c r="N9" i="3"/>
  <c r="N17" i="3"/>
  <c r="N29" i="3"/>
  <c r="N33" i="3"/>
  <c r="N41" i="3"/>
  <c r="N26" i="3"/>
  <c r="N3" i="3"/>
  <c r="N19" i="3"/>
  <c r="N35" i="3"/>
  <c r="N5" i="3"/>
  <c r="N21" i="3"/>
  <c r="N37" i="3"/>
  <c r="N10" i="3"/>
  <c r="N30" i="3"/>
  <c r="N34" i="3"/>
  <c r="L3" i="3"/>
  <c r="L4" i="3"/>
  <c r="N4" i="3" s="1"/>
  <c r="L5" i="3"/>
  <c r="L6" i="3"/>
  <c r="N6" i="3" s="1"/>
  <c r="L7" i="3"/>
  <c r="N7" i="3" s="1"/>
  <c r="L8" i="3"/>
  <c r="N8" i="3" s="1"/>
  <c r="L9" i="3"/>
  <c r="L10" i="3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L18" i="3"/>
  <c r="N18" i="3" s="1"/>
  <c r="L19" i="3"/>
  <c r="L20" i="3"/>
  <c r="N20" i="3" s="1"/>
  <c r="L21" i="3"/>
  <c r="L22" i="3"/>
  <c r="N22" i="3" s="1"/>
  <c r="L23" i="3"/>
  <c r="N23" i="3" s="1"/>
  <c r="L24" i="3"/>
  <c r="N24" i="3" s="1"/>
  <c r="L25" i="3"/>
  <c r="N25" i="3" s="1"/>
  <c r="L26" i="3"/>
  <c r="L27" i="3"/>
  <c r="N27" i="3" s="1"/>
  <c r="L28" i="3"/>
  <c r="N28" i="3" s="1"/>
  <c r="L29" i="3"/>
  <c r="L30" i="3"/>
  <c r="L31" i="3"/>
  <c r="N31" i="3" s="1"/>
  <c r="L32" i="3"/>
  <c r="N32" i="3" s="1"/>
  <c r="L33" i="3"/>
  <c r="L34" i="3"/>
  <c r="L35" i="3"/>
  <c r="L36" i="3"/>
  <c r="N36" i="3" s="1"/>
  <c r="L37" i="3"/>
  <c r="L38" i="3"/>
  <c r="N38" i="3" s="1"/>
  <c r="L39" i="3"/>
  <c r="N39" i="3" s="1"/>
  <c r="L40" i="3"/>
  <c r="N40" i="3" s="1"/>
  <c r="L41" i="3"/>
  <c r="L42" i="3"/>
  <c r="N42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L3" i="9" l="1"/>
  <c r="C26" i="1"/>
  <c r="C25" i="1"/>
  <c r="B25" i="1"/>
  <c r="B26" i="1" s="1"/>
  <c r="B27" i="1" s="1"/>
  <c r="M3" i="9" l="1"/>
  <c r="N3" i="9" s="1"/>
  <c r="O3" i="9" l="1"/>
  <c r="P3" i="9" s="1"/>
</calcChain>
</file>

<file path=xl/sharedStrings.xml><?xml version="1.0" encoding="utf-8"?>
<sst xmlns="http://schemas.openxmlformats.org/spreadsheetml/2006/main" count="2531" uniqueCount="165">
  <si>
    <t>CAÑADON PERDIDO</t>
  </si>
  <si>
    <t>Liq Total</t>
  </si>
  <si>
    <t>Gas</t>
  </si>
  <si>
    <t xml:space="preserve">(k m³)  </t>
  </si>
  <si>
    <t>(M m³)</t>
  </si>
  <si>
    <t>ESCALANTE</t>
  </si>
  <si>
    <t>EL TREBOL</t>
  </si>
  <si>
    <t>MANANTIALES BEHR</t>
  </si>
  <si>
    <t>RESTINGA ALI</t>
  </si>
  <si>
    <t>ZC-B.VISTA ESTE</t>
  </si>
  <si>
    <t>C.GRANDE-C.ESCONDIDA-BARRANCA BAYA</t>
  </si>
  <si>
    <t>Barranca Yankowsky</t>
  </si>
  <si>
    <t>CERRO GUADAL NORTE</t>
  </si>
  <si>
    <t>CERRO PIEDRA</t>
  </si>
  <si>
    <t>LOS SAUCES</t>
  </si>
  <si>
    <t>CVAS</t>
  </si>
  <si>
    <t>CAÑADON YATEL-ESTANCIA CHOLITA</t>
  </si>
  <si>
    <t>EL CORDON</t>
  </si>
  <si>
    <t>EL DESTINO-KOLUEL KAIKE</t>
  </si>
  <si>
    <t>EL GUADAL-LOMAS DEL CUY</t>
  </si>
  <si>
    <t>LAS HERAS</t>
  </si>
  <si>
    <t>LOS MONOS</t>
  </si>
  <si>
    <t>LAS MESETAS-LOS PERALES</t>
  </si>
  <si>
    <t>PICO TRUNCADO</t>
  </si>
  <si>
    <t>C.LEON-C.SECO-MTA.ESPINOSA</t>
  </si>
  <si>
    <t>Total</t>
  </si>
  <si>
    <t>KBOE</t>
  </si>
  <si>
    <t>AÑO</t>
  </si>
  <si>
    <t>PET
+Cond</t>
  </si>
  <si>
    <t>GD</t>
  </si>
  <si>
    <t>GL</t>
  </si>
  <si>
    <t>(k m³)</t>
  </si>
  <si>
    <t>G Total</t>
  </si>
  <si>
    <t>K Bbl</t>
  </si>
  <si>
    <t>Prod</t>
  </si>
  <si>
    <t>OPEX</t>
  </si>
  <si>
    <t>K USD</t>
  </si>
  <si>
    <t>Lifting USD/bbl</t>
  </si>
  <si>
    <t>WTI USD/bbl</t>
  </si>
  <si>
    <t>Entrada</t>
  </si>
  <si>
    <t>KUSD</t>
  </si>
  <si>
    <t>Ganancia</t>
  </si>
  <si>
    <t>(m3/d)</t>
  </si>
  <si>
    <t>Pet</t>
  </si>
  <si>
    <t>(Km3/d)</t>
  </si>
  <si>
    <t>GROSS</t>
  </si>
  <si>
    <t>NET</t>
  </si>
  <si>
    <t>TAX</t>
  </si>
  <si>
    <t>USD mes</t>
  </si>
  <si>
    <t>Pesos mes</t>
  </si>
  <si>
    <t>LRP Output</t>
  </si>
  <si>
    <t>0000_CL_PD</t>
  </si>
  <si>
    <t>(Valores Nominales - Escalación Activada)</t>
  </si>
  <si>
    <t>Precio Petróleo</t>
  </si>
  <si>
    <t>2024(12)</t>
  </si>
  <si>
    <t>2025(12)</t>
  </si>
  <si>
    <t>2026(12)</t>
  </si>
  <si>
    <t>2027(12)</t>
  </si>
  <si>
    <t>2028(12)</t>
  </si>
  <si>
    <t>2029(12)</t>
  </si>
  <si>
    <t>2030(12)</t>
  </si>
  <si>
    <t>2031(12)</t>
  </si>
  <si>
    <t>2032(12)</t>
  </si>
  <si>
    <t>2033(12)</t>
  </si>
  <si>
    <t>2034(12)</t>
  </si>
  <si>
    <t>2035(12)</t>
  </si>
  <si>
    <t>2036(12)</t>
  </si>
  <si>
    <t>2037(12)</t>
  </si>
  <si>
    <t>2038(12)</t>
  </si>
  <si>
    <t>2039(12)</t>
  </si>
  <si>
    <t>2040(12)</t>
  </si>
  <si>
    <t>2041(12)</t>
  </si>
  <si>
    <t>2042(12)</t>
  </si>
  <si>
    <t>2043(12)</t>
  </si>
  <si>
    <t>2044(12)</t>
  </si>
  <si>
    <t>2045(12)</t>
  </si>
  <si>
    <t>2046(12)</t>
  </si>
  <si>
    <t>2047(12)</t>
  </si>
  <si>
    <t>2048(12)</t>
  </si>
  <si>
    <t>2049(12)</t>
  </si>
  <si>
    <t>2050(12)</t>
  </si>
  <si>
    <t>2051(12)</t>
  </si>
  <si>
    <t>2052(12)</t>
  </si>
  <si>
    <t>2053(12)</t>
  </si>
  <si>
    <t>2054(12)</t>
  </si>
  <si>
    <t>2055(12)</t>
  </si>
  <si>
    <t>2056(12)</t>
  </si>
  <si>
    <t>2057(12)</t>
  </si>
  <si>
    <t>2058(12)</t>
  </si>
  <si>
    <t>2059(12)</t>
  </si>
  <si>
    <t>2060(12)</t>
  </si>
  <si>
    <t>2061(12)</t>
  </si>
  <si>
    <t>2062(12)</t>
  </si>
  <si>
    <t>2063(12)</t>
  </si>
  <si>
    <t>WI Oil Price</t>
  </si>
  <si>
    <t>$/bbl</t>
  </si>
  <si>
    <t>---</t>
  </si>
  <si>
    <t>WI  PrecioGas</t>
  </si>
  <si>
    <t>$/M BTU</t>
  </si>
  <si>
    <t xml:space="preserve">Volumen de Producción y Ventas </t>
  </si>
  <si>
    <t>Producción Crudo y Condensado</t>
  </si>
  <si>
    <t>k bbl</t>
  </si>
  <si>
    <t>Producción de Gas</t>
  </si>
  <si>
    <t>M Sm3</t>
  </si>
  <si>
    <t>Producción de Otros (LPG)</t>
  </si>
  <si>
    <t>Total Producción (BOE)</t>
  </si>
  <si>
    <t>Produccion Agua</t>
  </si>
  <si>
    <t>Produccion Bruta</t>
  </si>
  <si>
    <t/>
  </si>
  <si>
    <t>Ventas Crudo y Cond. Normal API</t>
  </si>
  <si>
    <t>Ventas de Gas 9300 kcal/m3</t>
  </si>
  <si>
    <t>Ventas de Otros (LPG)</t>
  </si>
  <si>
    <t xml:space="preserve">Total Ventas (BOE) </t>
  </si>
  <si>
    <t>Ingresos</t>
  </si>
  <si>
    <t>Ventas de Crudo y Condensado</t>
  </si>
  <si>
    <t>k $</t>
  </si>
  <si>
    <t>Ventas de Gas</t>
  </si>
  <si>
    <t>Ventas  de Otros (LPG)</t>
  </si>
  <si>
    <t xml:space="preserve">Ventas Totales </t>
  </si>
  <si>
    <t>Otros Ingresos Operativos</t>
  </si>
  <si>
    <t>Costos</t>
  </si>
  <si>
    <t>Lifting Cost Total</t>
  </si>
  <si>
    <t xml:space="preserve">Otros Gastos (Inc. NGC/UUSS) </t>
  </si>
  <si>
    <t>Transporte</t>
  </si>
  <si>
    <t>Costos de Abandono</t>
  </si>
  <si>
    <t>Amortizaciones</t>
  </si>
  <si>
    <t>Amortización Exploración</t>
  </si>
  <si>
    <t>Amortización Técnica</t>
  </si>
  <si>
    <t xml:space="preserve">Amort P.Compra (Inc.Fdo.Com.) </t>
  </si>
  <si>
    <t>Provisiones de Abandono</t>
  </si>
  <si>
    <t>Aplicación de Abandono</t>
  </si>
  <si>
    <t>Tributos</t>
  </si>
  <si>
    <t>Regalías Crudo y Condensado</t>
  </si>
  <si>
    <t>Regalías de Gas</t>
  </si>
  <si>
    <t>Impuestos (Inc. Ingresos Brutos)</t>
  </si>
  <si>
    <t>Resultado Operativo</t>
  </si>
  <si>
    <t>Cash Flow Operativo</t>
  </si>
  <si>
    <t>Plusvalía / (Minusvalía)</t>
  </si>
  <si>
    <t>Rtdo. financ. (ingresos, gastos)</t>
  </si>
  <si>
    <t xml:space="preserve">Resul.Ext. y otros Ing. No Op. </t>
  </si>
  <si>
    <t xml:space="preserve">Impuesto sobre Sociedades </t>
  </si>
  <si>
    <t>Resultado Neto del Período DDI</t>
  </si>
  <si>
    <t>Inv. Exploración (Incluye DM)</t>
  </si>
  <si>
    <t>--- Gral, G&amp;A, G&amp;G, Cpra DM s/b</t>
  </si>
  <si>
    <t>--- Netas</t>
  </si>
  <si>
    <t>Inversiones de Desarrollo</t>
  </si>
  <si>
    <t>Reembolso de Créditos</t>
  </si>
  <si>
    <t>Adquisiciones / (Desinversiones)</t>
  </si>
  <si>
    <t>Increm. (Dism.) Var.Fdo.Maniob.</t>
  </si>
  <si>
    <t>Exceso (Necesidad) Financiación</t>
  </si>
  <si>
    <t>T.I.R.</t>
  </si>
  <si>
    <t>%</t>
  </si>
  <si>
    <t>VAN  al 0%</t>
  </si>
  <si>
    <t>VAN  al 12.0%</t>
  </si>
  <si>
    <t>VAN  al 12.8%</t>
  </si>
  <si>
    <t>VAN  al 13.0%</t>
  </si>
  <si>
    <t>VAN  al 15.0%</t>
  </si>
  <si>
    <t>VAN  al 20.0%</t>
  </si>
  <si>
    <t>Costo de Desarrollo</t>
  </si>
  <si>
    <t>k$/BOE</t>
  </si>
  <si>
    <t>IVAN  al 13.0%</t>
  </si>
  <si>
    <t>Período de Repago</t>
  </si>
  <si>
    <t>Mes</t>
  </si>
  <si>
    <t>Peep 2013.1</t>
  </si>
  <si>
    <t>0000_LP_PD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</si>
</sst>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0_);\(0\)"/>
    <numFmt numFmtId="167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MT"/>
    </font>
    <font>
      <sz val="9"/>
      <color indexed="8"/>
      <name val="Tahoma"/>
      <family val="2"/>
    </font>
    <font>
      <sz val="10"/>
      <color indexed="8"/>
      <name val="Tahoma"/>
      <family val="2"/>
    </font>
    <font>
      <sz val="10"/>
      <name val="Arial"/>
    </font>
    <font>
      <sz val="18"/>
      <color indexed="0"/>
      <name val="Tahoma"/>
      <charset val="1"/>
    </font>
    <font>
      <sz val="14"/>
      <color indexed="0"/>
      <name val="Tahoma"/>
      <charset val="1"/>
    </font>
    <font>
      <i/>
      <sz val="8"/>
      <color indexed="0"/>
      <name val="Tahoma"/>
      <charset val="1"/>
    </font>
    <font>
      <sz val="12"/>
      <color indexed="0"/>
      <name val="Tahoma"/>
      <charset val="1"/>
    </font>
    <font>
      <sz val="10"/>
      <color indexed="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 style="thin">
        <color indexed="22"/>
      </right>
      <top/>
      <bottom style="thin">
        <color rgb="FFC0C0C0"/>
      </bottom>
      <diagonal/>
    </border>
    <border>
      <left style="thin">
        <color indexed="22"/>
      </left>
      <right style="thin">
        <color indexed="22"/>
      </right>
      <top/>
      <bottom style="thin">
        <color rgb="FFC0C0C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" fillId="0" borderId="0"/>
    <xf numFmtId="0" fontId="5" fillId="0" borderId="0"/>
  </cellStyleXfs>
  <cellXfs count="4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1" applyNumberFormat="1" applyFont="1"/>
    <xf numFmtId="37" fontId="3" fillId="0" borderId="1" xfId="3" applyFont="1" applyBorder="1" applyAlignment="1">
      <alignment horizontal="center"/>
    </xf>
    <xf numFmtId="37" fontId="3" fillId="0" borderId="2" xfId="3" quotePrefix="1" applyFont="1" applyBorder="1" applyAlignment="1">
      <alignment horizontal="center" vertical="center" wrapText="1"/>
    </xf>
    <xf numFmtId="165" fontId="3" fillId="0" borderId="3" xfId="3" applyNumberFormat="1" applyFont="1" applyBorder="1" applyAlignment="1">
      <alignment horizontal="center" vertical="center" wrapText="1"/>
    </xf>
    <xf numFmtId="37" fontId="3" fillId="0" borderId="4" xfId="3" applyFont="1" applyBorder="1"/>
    <xf numFmtId="37" fontId="3" fillId="0" borderId="5" xfId="3" applyFont="1" applyBorder="1" applyAlignment="1">
      <alignment horizontal="center"/>
    </xf>
    <xf numFmtId="165" fontId="3" fillId="0" borderId="6" xfId="3" applyNumberFormat="1" applyFont="1" applyBorder="1" applyAlignment="1">
      <alignment horizontal="center"/>
    </xf>
    <xf numFmtId="166" fontId="4" fillId="0" borderId="1" xfId="3" applyNumberFormat="1" applyFont="1" applyBorder="1" applyAlignment="1">
      <alignment horizontal="center"/>
    </xf>
    <xf numFmtId="166" fontId="4" fillId="0" borderId="7" xfId="3" applyNumberFormat="1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3" xfId="3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3" fontId="4" fillId="0" borderId="8" xfId="3" applyNumberFormat="1" applyFont="1" applyBorder="1" applyAlignment="1">
      <alignment horizontal="center"/>
    </xf>
    <xf numFmtId="165" fontId="4" fillId="0" borderId="9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3" fillId="0" borderId="0" xfId="3" applyNumberFormat="1" applyFont="1" applyAlignment="1">
      <alignment horizontal="center"/>
    </xf>
    <xf numFmtId="37" fontId="0" fillId="0" borderId="0" xfId="0" applyNumberFormat="1"/>
    <xf numFmtId="37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4"/>
    <xf numFmtId="0" fontId="6" fillId="0" borderId="0" xfId="4" applyNumberFormat="1" applyFont="1"/>
    <xf numFmtId="0" fontId="7" fillId="0" borderId="0" xfId="4" applyNumberFormat="1" applyFont="1"/>
    <xf numFmtId="0" fontId="8" fillId="0" borderId="0" xfId="4" applyNumberFormat="1" applyFont="1"/>
    <xf numFmtId="0" fontId="9" fillId="0" borderId="0" xfId="4" applyNumberFormat="1" applyFont="1"/>
    <xf numFmtId="0" fontId="10" fillId="0" borderId="0" xfId="4" applyNumberFormat="1" applyFont="1"/>
    <xf numFmtId="4" fontId="10" fillId="0" borderId="0" xfId="4" applyNumberFormat="1" applyFont="1"/>
    <xf numFmtId="4" fontId="10" fillId="2" borderId="0" xfId="4" applyNumberFormat="1" applyFont="1" applyFill="1"/>
    <xf numFmtId="0" fontId="10" fillId="2" borderId="0" xfId="4" applyNumberFormat="1" applyFont="1" applyFill="1"/>
    <xf numFmtId="0" fontId="10" fillId="3" borderId="0" xfId="4" applyNumberFormat="1" applyFont="1" applyFill="1"/>
    <xf numFmtId="0" fontId="5" fillId="0" borderId="0" xfId="4"/>
    <xf numFmtId="0" fontId="6" fillId="0" borderId="0" xfId="4" applyNumberFormat="1" applyFont="1"/>
    <xf numFmtId="0" fontId="7" fillId="0" borderId="0" xfId="4" applyNumberFormat="1" applyFont="1"/>
    <xf numFmtId="0" fontId="8" fillId="0" borderId="0" xfId="4" applyNumberFormat="1" applyFont="1"/>
    <xf numFmtId="0" fontId="9" fillId="0" borderId="0" xfId="4" applyNumberFormat="1" applyFont="1"/>
    <xf numFmtId="0" fontId="10" fillId="0" borderId="0" xfId="4" applyNumberFormat="1" applyFont="1"/>
    <xf numFmtId="4" fontId="10" fillId="0" borderId="0" xfId="4" applyNumberFormat="1" applyFont="1"/>
    <xf numFmtId="4" fontId="10" fillId="3" borderId="0" xfId="4" applyNumberFormat="1" applyFont="1" applyFill="1"/>
    <xf numFmtId="0" fontId="0" fillId="3" borderId="0" xfId="0" applyFill="1"/>
  </cellXfs>
  <cellStyles count="5">
    <cellStyle name="Comma" xfId="1" builtinId="3"/>
    <cellStyle name="Normal" xfId="0" builtinId="0"/>
    <cellStyle name="Normal 2" xfId="4" xr:uid="{CD1F7FDC-EB63-42C7-8364-75609D51868A}"/>
    <cellStyle name="Normal_PLANTILLA_2009AREA_SEC" xfId="3" xr:uid="{C2945B34-9E9E-44F6-BF89-F5D0FBA2C49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C0CC-6F01-48CE-8AC5-BE12D1DCC9E7}">
  <dimension ref="A1:E27"/>
  <sheetViews>
    <sheetView topLeftCell="A4" workbookViewId="0">
      <selection activeCell="B10" sqref="B10"/>
    </sheetView>
  </sheetViews>
  <sheetFormatPr defaultRowHeight="15"/>
  <cols>
    <col min="1" max="1" width="42.7109375" customWidth="1"/>
    <col min="2" max="3" width="11.5703125" style="1" bestFit="1" customWidth="1"/>
    <col min="4" max="4" width="11.5703125" bestFit="1" customWidth="1"/>
    <col min="5" max="5" width="9.28515625" bestFit="1" customWidth="1"/>
  </cols>
  <sheetData>
    <row r="1" spans="1:5">
      <c r="B1" s="2" t="s">
        <v>1</v>
      </c>
      <c r="C1" s="2" t="s">
        <v>2</v>
      </c>
    </row>
    <row r="2" spans="1:5">
      <c r="B2" s="2" t="s">
        <v>3</v>
      </c>
      <c r="C2" s="2" t="s">
        <v>4</v>
      </c>
    </row>
    <row r="3" spans="1:5">
      <c r="A3" t="s">
        <v>0</v>
      </c>
      <c r="B3" s="3">
        <v>377.77888639999998</v>
      </c>
      <c r="C3" s="3">
        <v>3.5344645870362292</v>
      </c>
      <c r="D3" s="3"/>
      <c r="E3" s="3"/>
    </row>
    <row r="4" spans="1:5">
      <c r="A4" t="s">
        <v>5</v>
      </c>
      <c r="B4" s="3">
        <v>753.84132632983949</v>
      </c>
      <c r="C4" s="3">
        <v>99.385392423877875</v>
      </c>
      <c r="D4" s="3"/>
      <c r="E4" s="3"/>
    </row>
    <row r="5" spans="1:5">
      <c r="A5" t="s">
        <v>6</v>
      </c>
      <c r="B5" s="3">
        <v>2707.3470463501453</v>
      </c>
      <c r="C5" s="3">
        <v>9.0134095943513621</v>
      </c>
      <c r="D5" s="3"/>
      <c r="E5" s="3"/>
    </row>
    <row r="6" spans="1:5">
      <c r="A6" t="s">
        <v>7</v>
      </c>
      <c r="B6" s="3">
        <v>9308.290959711785</v>
      </c>
      <c r="C6" s="3">
        <v>906.6611432068612</v>
      </c>
      <c r="D6" s="3"/>
      <c r="E6" s="3"/>
    </row>
    <row r="7" spans="1:5">
      <c r="A7" t="s">
        <v>8</v>
      </c>
      <c r="B7" s="3"/>
      <c r="C7" s="3"/>
      <c r="D7" s="3">
        <v>254.86174720000002</v>
      </c>
      <c r="E7" s="3">
        <v>105.93758370519451</v>
      </c>
    </row>
    <row r="8" spans="1:5">
      <c r="A8" t="s">
        <v>9</v>
      </c>
      <c r="B8" s="3">
        <v>1098.946288997417</v>
      </c>
      <c r="C8" s="3">
        <v>6.1237142844022889</v>
      </c>
      <c r="D8" s="3"/>
      <c r="E8" s="3"/>
    </row>
    <row r="9" spans="1:5">
      <c r="B9" s="3"/>
      <c r="C9" s="3"/>
      <c r="D9" s="3"/>
      <c r="E9" s="3"/>
    </row>
    <row r="10" spans="1:5">
      <c r="A10" t="s">
        <v>10</v>
      </c>
      <c r="B10" s="3">
        <v>2874.6791610749938</v>
      </c>
      <c r="C10" s="3">
        <v>54.443583249204089</v>
      </c>
      <c r="D10" s="3"/>
      <c r="E10" s="3"/>
    </row>
    <row r="11" spans="1:5">
      <c r="A11" t="s">
        <v>11</v>
      </c>
      <c r="B11" s="3">
        <v>0</v>
      </c>
      <c r="C11" s="3">
        <v>97.812482873999983</v>
      </c>
      <c r="D11" s="3"/>
      <c r="E11" s="3"/>
    </row>
    <row r="12" spans="1:5">
      <c r="A12" t="s">
        <v>12</v>
      </c>
      <c r="B12" s="3">
        <v>56.316347744464743</v>
      </c>
      <c r="C12" s="3">
        <v>8.4474521616697125</v>
      </c>
      <c r="D12" s="3"/>
      <c r="E12" s="3"/>
    </row>
    <row r="13" spans="1:5">
      <c r="A13" t="s">
        <v>13</v>
      </c>
      <c r="B13" s="3"/>
      <c r="C13" s="3"/>
      <c r="D13" s="3">
        <v>234.01860322671848</v>
      </c>
      <c r="E13" s="3">
        <v>105.30837145202328</v>
      </c>
    </row>
    <row r="14" spans="1:5">
      <c r="A14" t="s">
        <v>14</v>
      </c>
      <c r="B14" s="3">
        <v>6.2938398460508518</v>
      </c>
      <c r="C14" s="3">
        <v>1.5734599615127129</v>
      </c>
      <c r="D14" s="3"/>
      <c r="E14" s="3"/>
    </row>
    <row r="15" spans="1:5">
      <c r="A15" t="s">
        <v>15</v>
      </c>
      <c r="B15" s="3">
        <v>35.393048542303809</v>
      </c>
      <c r="C15" s="3">
        <v>8.8482621355759523</v>
      </c>
      <c r="D15" s="3"/>
      <c r="E15" s="3"/>
    </row>
    <row r="16" spans="1:5">
      <c r="A16" t="s">
        <v>16</v>
      </c>
      <c r="B16" s="3">
        <v>610.13419723168909</v>
      </c>
      <c r="C16" s="3">
        <v>654.59191592376669</v>
      </c>
      <c r="D16" s="3"/>
      <c r="E16" s="3"/>
    </row>
    <row r="17" spans="1:5">
      <c r="A17" t="s">
        <v>17</v>
      </c>
      <c r="B17" s="3">
        <v>226.69174224230443</v>
      </c>
      <c r="C17" s="3">
        <v>32.928381313547519</v>
      </c>
      <c r="D17" s="3"/>
      <c r="E17" s="3"/>
    </row>
    <row r="18" spans="1:5">
      <c r="A18" t="s">
        <v>18</v>
      </c>
      <c r="B18" s="3">
        <v>198.63949008447651</v>
      </c>
      <c r="C18" s="3">
        <v>38.336868745391321</v>
      </c>
      <c r="D18" s="3"/>
      <c r="E18" s="3"/>
    </row>
    <row r="19" spans="1:5">
      <c r="A19" t="s">
        <v>19</v>
      </c>
      <c r="B19" s="3">
        <v>2545.772326889748</v>
      </c>
      <c r="C19" s="3">
        <v>145.54048089275571</v>
      </c>
      <c r="D19" s="3"/>
      <c r="E19" s="3"/>
    </row>
    <row r="20" spans="1:5">
      <c r="A20" t="s">
        <v>20</v>
      </c>
      <c r="B20" s="3">
        <v>591.26014920415219</v>
      </c>
      <c r="C20" s="3">
        <v>105.01686978577315</v>
      </c>
      <c r="D20" s="3"/>
      <c r="E20" s="3"/>
    </row>
    <row r="21" spans="1:5">
      <c r="A21" t="s">
        <v>21</v>
      </c>
      <c r="B21" s="3">
        <v>88.127930000000006</v>
      </c>
      <c r="C21" s="3">
        <v>18.947504950000003</v>
      </c>
      <c r="D21" s="3"/>
      <c r="E21" s="3"/>
    </row>
    <row r="22" spans="1:5">
      <c r="A22" t="s">
        <v>22</v>
      </c>
      <c r="B22" s="3">
        <v>5360.423639136372</v>
      </c>
      <c r="C22" s="3">
        <v>1015.0344324423754</v>
      </c>
      <c r="D22" s="3"/>
      <c r="E22" s="3"/>
    </row>
    <row r="23" spans="1:5">
      <c r="A23" t="s">
        <v>23</v>
      </c>
      <c r="B23" s="3">
        <v>586.59220430397238</v>
      </c>
      <c r="C23" s="3">
        <v>102.53911268819834</v>
      </c>
      <c r="D23" s="3"/>
      <c r="E23" s="3"/>
    </row>
    <row r="24" spans="1:5">
      <c r="A24" t="s">
        <v>24</v>
      </c>
      <c r="B24" s="3">
        <v>4363.567885691401</v>
      </c>
      <c r="C24" s="3">
        <v>621.26353272810945</v>
      </c>
      <c r="D24" s="3"/>
      <c r="E24" s="3"/>
    </row>
    <row r="25" spans="1:5">
      <c r="A25" t="s">
        <v>25</v>
      </c>
      <c r="B25" s="3">
        <f>SUM(B3:B24)</f>
        <v>31790.096469781103</v>
      </c>
      <c r="C25" s="3">
        <f>SUM(C3:C24)</f>
        <v>3930.0424639484086</v>
      </c>
      <c r="D25" s="3"/>
      <c r="E25" s="3"/>
    </row>
    <row r="26" spans="1:5">
      <c r="B26" s="3">
        <f>+B25*6.2898</f>
        <v>199953.34877562916</v>
      </c>
      <c r="C26" s="3">
        <f>+C25*6.2898</f>
        <v>24719.181089742699</v>
      </c>
      <c r="E26" s="3"/>
    </row>
    <row r="27" spans="1:5">
      <c r="A27" t="s">
        <v>26</v>
      </c>
      <c r="B27" s="3">
        <f>+B26+C26</f>
        <v>224672.52986537185</v>
      </c>
    </row>
  </sheetData>
  <pageMargins left="0.7" right="0.7" top="0.75" bottom="0.75" header="0.3" footer="0.3"/>
  <pageSetup orientation="portrait" horizontalDpi="90" verticalDpi="90" r:id="rId1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49ED-BAB9-48BC-8581-77CB97DAAB42}">
  <dimension ref="A1:Q140"/>
  <sheetViews>
    <sheetView tabSelected="1" workbookViewId="0">
      <selection activeCell="G3" sqref="G3"/>
    </sheetView>
  </sheetViews>
  <sheetFormatPr defaultRowHeight="15"/>
  <cols>
    <col min="1" max="1" width="9.140625" style="17"/>
    <col min="2" max="2" width="10.28515625" style="17" customWidth="1"/>
    <col min="3" max="7" width="9.140625" style="17"/>
    <col min="9" max="9" width="14.5703125" customWidth="1"/>
    <col min="11" max="15" width="9.140625" style="17"/>
  </cols>
  <sheetData>
    <row r="1" spans="1:17">
      <c r="A1" s="21" t="str">
        <f>+LP!A1</f>
        <v>AÑO</v>
      </c>
      <c r="B1" s="21" t="str">
        <f>+LP!B1</f>
        <v>PET
+Cond</v>
      </c>
      <c r="C1" s="21" t="str">
        <f>+LP!C1</f>
        <v>GD</v>
      </c>
      <c r="D1" s="21" t="str">
        <f>+LP!D1</f>
        <v>GL</v>
      </c>
      <c r="E1" s="21" t="str">
        <f>+LP!E1</f>
        <v>G Total</v>
      </c>
      <c r="F1" s="21" t="str">
        <f>+LP!F1</f>
        <v>Pet</v>
      </c>
      <c r="G1" s="21" t="str">
        <f>+LP!G1</f>
        <v>Gas</v>
      </c>
      <c r="H1" s="20"/>
      <c r="I1" s="20" t="str">
        <f>+LP!I1</f>
        <v>Lifting USD/bbl</v>
      </c>
      <c r="J1" s="20">
        <f>+LP!J1</f>
        <v>30</v>
      </c>
      <c r="K1" s="21" t="str">
        <f>+LP!K1</f>
        <v>Prod</v>
      </c>
      <c r="L1" s="21" t="str">
        <f>+LP!L1</f>
        <v>OPEX</v>
      </c>
      <c r="M1" s="21" t="str">
        <f>+LP!M1</f>
        <v>GROSS</v>
      </c>
      <c r="N1" s="21" t="str">
        <f>+LP!N1</f>
        <v>NET</v>
      </c>
      <c r="O1" s="21" t="s">
        <v>47</v>
      </c>
    </row>
    <row r="2" spans="1:17">
      <c r="A2" s="21"/>
      <c r="B2" s="21" t="str">
        <f>+LP!B2</f>
        <v>(k m³)</v>
      </c>
      <c r="C2" s="21" t="str">
        <f>+LP!C2</f>
        <v>(M m³)</v>
      </c>
      <c r="D2" s="21" t="str">
        <f>+LP!D2</f>
        <v>(M m³)</v>
      </c>
      <c r="E2" s="21" t="str">
        <f>+LP!E2</f>
        <v>(M m³)</v>
      </c>
      <c r="F2" s="21" t="str">
        <f>+LP!F2</f>
        <v>(m3/d)</v>
      </c>
      <c r="G2" s="21" t="str">
        <f>+LP!G2</f>
        <v>(Km3/d)</v>
      </c>
      <c r="H2" s="20"/>
      <c r="I2" s="20" t="str">
        <f>+LP!I2</f>
        <v>WTI USD/bbl</v>
      </c>
      <c r="J2" s="20">
        <f>+LP!J2</f>
        <v>78</v>
      </c>
      <c r="K2" s="21" t="str">
        <f>+LP!K2</f>
        <v>K Bbl</v>
      </c>
      <c r="L2" s="21" t="str">
        <f>+LP!L2</f>
        <v>K USD</v>
      </c>
      <c r="M2" s="21" t="str">
        <f>+LP!M2</f>
        <v>KUSD</v>
      </c>
      <c r="N2" s="21" t="str">
        <f>+LP!N2</f>
        <v>KUSD</v>
      </c>
      <c r="O2" s="22">
        <v>0.21</v>
      </c>
    </row>
    <row r="3" spans="1:17">
      <c r="A3" s="21">
        <f>+LP!A3</f>
        <v>2024</v>
      </c>
      <c r="B3" s="21">
        <f>+LP!B3+CS!B3+EG!B3+BBA!B3+LH!B3+PT!B3</f>
        <v>1700.5065543962025</v>
      </c>
      <c r="C3" s="21">
        <f>+LP!C3+CS!C3+EG!C3+BBA!C3+LH!C3+PT!C3</f>
        <v>112.8482410845772</v>
      </c>
      <c r="D3" s="21">
        <f>+LP!D3+CS!D3+EG!D3+BBA!D3+LH!D3+PT!D3</f>
        <v>16.121861606012935</v>
      </c>
      <c r="E3" s="21">
        <f>+LP!E3+CS!E3+EG!E3+BBA!E3+LH!E3+PT!E3</f>
        <v>258.08678314387981</v>
      </c>
      <c r="F3" s="21">
        <f>+LP!F3+CS!F3+EG!F3+BBA!F3+LH!F3+PT!F3</f>
        <v>4658.9220668389107</v>
      </c>
      <c r="G3" s="21">
        <f>+LP!G3+CS!G3+EG!G3+BBA!G3+LH!G3+PT!G3</f>
        <v>707087.07710652018</v>
      </c>
      <c r="H3" s="20"/>
      <c r="I3" s="20"/>
      <c r="J3" s="20"/>
      <c r="K3" s="21">
        <f>+LP!K3+CS!K3+EG!K3+BBA!K3+LH!K3+PT!K3</f>
        <v>10695.846125841232</v>
      </c>
      <c r="L3" s="21">
        <f>+LP!L3+CS!L3+EG!L3+BBA!L3+LH!L3+PT!L3</f>
        <v>320875.38377523702</v>
      </c>
      <c r="M3" s="21">
        <f>+LP!M3+CS!M3+EG!M3+BBA!M3+LH!M3+PT!M3</f>
        <v>834275.9978156162</v>
      </c>
      <c r="N3" s="21">
        <f>+LP!N3+CS!N3+EG!N3+BBA!N3+LH!N3+PT!N3</f>
        <v>513400.61404037918</v>
      </c>
      <c r="O3" s="21">
        <f>+N3*0.25</f>
        <v>128350.15351009479</v>
      </c>
      <c r="P3" s="20">
        <f>+N3-O3</f>
        <v>385050.46053028438</v>
      </c>
      <c r="Q3" s="20">
        <f>+P3/12</f>
        <v>32087.538377523699</v>
      </c>
    </row>
    <row r="4" spans="1:17">
      <c r="A4" s="21">
        <f>+LP!A4</f>
        <v>2025</v>
      </c>
      <c r="B4" s="21">
        <f>+LP!B4+CS!B4+EG!B4+BBA!B4+LH!B4+PT!B4</f>
        <v>1492.4131985680231</v>
      </c>
      <c r="C4" s="21">
        <f>+LP!C4+CS!C4+EG!C4+BBA!C4+LH!C4+PT!C4</f>
        <v>89.874890543988599</v>
      </c>
      <c r="D4" s="21">
        <f>+LP!D4+CS!D4+EG!D4+BBA!D4+LH!D4+PT!D4</f>
        <v>10.741989480691224</v>
      </c>
      <c r="E4" s="21">
        <f>+LP!E4+CS!E4+EG!E4+BBA!E4+LH!E4+PT!E4</f>
        <v>209.56676697574227</v>
      </c>
      <c r="F4" s="21">
        <f>+LP!F4+CS!F4+EG!F4+BBA!F4+LH!F4+PT!F4</f>
        <v>4088.8032837480096</v>
      </c>
      <c r="G4" s="21">
        <f>+LP!G4+CS!G4+EG!G4+BBA!G4+LH!G4+PT!G4</f>
        <v>574155.52596093772</v>
      </c>
      <c r="H4" s="20"/>
      <c r="I4" s="20"/>
      <c r="J4" s="20"/>
      <c r="K4" s="21">
        <f>+LP!K4+CS!K4+EG!K4+BBA!K4+LH!K4+PT!K4</f>
        <v>9386.9805363531541</v>
      </c>
      <c r="L4" s="21">
        <f>+LP!L4+CS!L4+EG!L4+BBA!L4+LH!L4+PT!L4</f>
        <v>281609.4160905946</v>
      </c>
      <c r="M4" s="21">
        <f>+LP!M4+CS!M4+EG!M4+BBA!M4+LH!M4+PT!M4</f>
        <v>732184.48183554586</v>
      </c>
      <c r="N4" s="21">
        <f>+LP!N4+CS!N4+EG!N4+BBA!N4+LH!N4+PT!N4</f>
        <v>450575.06574495131</v>
      </c>
      <c r="O4" s="21">
        <f t="shared" ref="O4:O42" si="0">+N4*0.25</f>
        <v>112643.76643623783</v>
      </c>
      <c r="P4" s="20">
        <f t="shared" ref="P4:P42" si="1">+N4-O4</f>
        <v>337931.29930871347</v>
      </c>
      <c r="Q4" s="20">
        <f t="shared" ref="Q4:Q42" si="2">+P4/12</f>
        <v>28160.941609059457</v>
      </c>
    </row>
    <row r="5" spans="1:17">
      <c r="A5" s="21">
        <f>+LP!A5</f>
        <v>2026</v>
      </c>
      <c r="B5" s="21">
        <f>+LP!B5+CS!B5+EG!B5+BBA!B5+LH!B5+PT!B5</f>
        <v>1318.8598008696124</v>
      </c>
      <c r="C5" s="21">
        <f>+LP!C5+CS!C5+EG!C5+BBA!C5+LH!C5+PT!C5</f>
        <v>74.111647142795576</v>
      </c>
      <c r="D5" s="21">
        <f>+LP!D5+CS!D5+EG!D5+BBA!D5+LH!D5+PT!D5</f>
        <v>7.5444998966890751</v>
      </c>
      <c r="E5" s="21">
        <f>+LP!E5+CS!E5+EG!E5+BBA!E5+LH!E5+PT!E5</f>
        <v>174.33429535400353</v>
      </c>
      <c r="F5" s="21">
        <f>+LP!F5+CS!F5+EG!F5+BBA!F5+LH!F5+PT!F5</f>
        <v>3613.3145229304455</v>
      </c>
      <c r="G5" s="21">
        <f>+LP!G5+CS!G5+EG!G5+BBA!G5+LH!G5+PT!G5</f>
        <v>477628.20644932473</v>
      </c>
      <c r="H5" s="20"/>
      <c r="I5" s="20"/>
      <c r="J5" s="20"/>
      <c r="K5" s="21">
        <f>+LP!K5+CS!K5+EG!K5+BBA!K5+LH!K5+PT!K5</f>
        <v>8295.3643755096891</v>
      </c>
      <c r="L5" s="21">
        <f>+LP!L5+CS!L5+EG!L5+BBA!L5+LH!L5+PT!L5</f>
        <v>248860.93126529065</v>
      </c>
      <c r="M5" s="21">
        <f>+LP!M5+CS!M5+EG!M5+BBA!M5+LH!M5+PT!M5</f>
        <v>647038.42128975573</v>
      </c>
      <c r="N5" s="21">
        <f>+LP!N5+CS!N5+EG!N5+BBA!N5+LH!N5+PT!N5</f>
        <v>398177.49002446502</v>
      </c>
      <c r="O5" s="21">
        <f t="shared" si="0"/>
        <v>99544.372506116255</v>
      </c>
      <c r="P5" s="20">
        <f t="shared" si="1"/>
        <v>298633.11751834874</v>
      </c>
      <c r="Q5" s="20">
        <f t="shared" si="2"/>
        <v>24886.09312652906</v>
      </c>
    </row>
    <row r="6" spans="1:17">
      <c r="A6" s="21">
        <f>+LP!A6</f>
        <v>2027</v>
      </c>
      <c r="B6" s="21">
        <f>+LP!B6+CS!B6+EG!B6+BBA!B6+LH!B6+PT!B6</f>
        <v>1171.6043966983195</v>
      </c>
      <c r="C6" s="21">
        <f>+LP!C6+CS!C6+EG!C6+BBA!C6+LH!C6+PT!C6</f>
        <v>61.525498530634927</v>
      </c>
      <c r="D6" s="21">
        <f>+LP!D6+CS!D6+EG!D6+BBA!D6+LH!D6+PT!D6</f>
        <v>5.5156943821453925</v>
      </c>
      <c r="E6" s="21">
        <f>+LP!E6+CS!E6+EG!E6+BBA!E6+LH!E6+PT!E6</f>
        <v>146.51561876744969</v>
      </c>
      <c r="F6" s="21">
        <f>+LP!F6+CS!F6+EG!F6+BBA!F6+LH!F6+PT!F6</f>
        <v>3209.8750594474504</v>
      </c>
      <c r="G6" s="21">
        <f>+LP!G6+CS!G6+EG!G6+BBA!G6+LH!G6+PT!G6</f>
        <v>401412.65415739635</v>
      </c>
      <c r="H6" s="20"/>
      <c r="I6" s="20"/>
      <c r="J6" s="20"/>
      <c r="K6" s="21">
        <f>+LP!K6+CS!K6+EG!K6+BBA!K6+LH!K6+PT!K6</f>
        <v>7369.1573343530899</v>
      </c>
      <c r="L6" s="21">
        <f>+LP!L6+CS!L6+EG!L6+BBA!L6+LH!L6+PT!L6</f>
        <v>221074.7200305927</v>
      </c>
      <c r="M6" s="21">
        <f>+LP!M6+CS!M6+EG!M6+BBA!M6+LH!M6+PT!M6</f>
        <v>574794.272079541</v>
      </c>
      <c r="N6" s="21">
        <f>+LP!N6+CS!N6+EG!N6+BBA!N6+LH!N6+PT!N6</f>
        <v>353719.55204894836</v>
      </c>
      <c r="O6" s="21">
        <f t="shared" si="0"/>
        <v>88429.88801223709</v>
      </c>
      <c r="P6" s="20">
        <f t="shared" si="1"/>
        <v>265289.66403671127</v>
      </c>
      <c r="Q6" s="20">
        <f t="shared" si="2"/>
        <v>22107.472003059273</v>
      </c>
    </row>
    <row r="7" spans="1:17">
      <c r="A7" s="21">
        <f>+LP!A7</f>
        <v>2028</v>
      </c>
      <c r="B7" s="21">
        <f>+LP!B7+CS!B7+EG!B7+BBA!B7+LH!B7+PT!B7</f>
        <v>1049.0037262173666</v>
      </c>
      <c r="C7" s="21">
        <f>+LP!C7+CS!C7+EG!C7+BBA!C7+LH!C7+PT!C7</f>
        <v>51.419868431178607</v>
      </c>
      <c r="D7" s="21">
        <f>+LP!D7+CS!D7+EG!D7+BBA!D7+LH!D7+PT!D7</f>
        <v>4.1385302359409941</v>
      </c>
      <c r="E7" s="21">
        <f>+LP!E7+CS!E7+EG!E7+BBA!E7+LH!E7+PT!E7</f>
        <v>124.968385064648</v>
      </c>
      <c r="F7" s="21">
        <f>+LP!F7+CS!F7+EG!F7+BBA!F7+LH!F7+PT!F7</f>
        <v>2873.9828115544292</v>
      </c>
      <c r="G7" s="21">
        <f>+LP!G7+CS!G7+EG!G7+BBA!G7+LH!G7+PT!G7</f>
        <v>342379.13716341928</v>
      </c>
      <c r="H7" s="20"/>
      <c r="I7" s="20"/>
      <c r="J7" s="20"/>
      <c r="K7" s="21">
        <f>+LP!K7+CS!K7+EG!K7+BBA!K7+LH!K7+PT!K7</f>
        <v>6598.0236371619912</v>
      </c>
      <c r="L7" s="21">
        <f>+LP!L7+CS!L7+EG!L7+BBA!L7+LH!L7+PT!L7</f>
        <v>197940.70911485975</v>
      </c>
      <c r="M7" s="21">
        <f>+LP!M7+CS!M7+EG!M7+BBA!M7+LH!M7+PT!M7</f>
        <v>514645.84369863529</v>
      </c>
      <c r="N7" s="21">
        <f>+LP!N7+CS!N7+EG!N7+BBA!N7+LH!N7+PT!N7</f>
        <v>316705.13458377559</v>
      </c>
      <c r="O7" s="21">
        <f t="shared" si="0"/>
        <v>79176.283645943899</v>
      </c>
      <c r="P7" s="20">
        <f t="shared" si="1"/>
        <v>237528.85093783168</v>
      </c>
      <c r="Q7" s="20">
        <f t="shared" si="2"/>
        <v>19794.070911485975</v>
      </c>
    </row>
    <row r="8" spans="1:17">
      <c r="A8" s="21">
        <f>+LP!A8</f>
        <v>2029</v>
      </c>
      <c r="B8" s="21">
        <f>+LP!B8+CS!B8+EG!B8+BBA!B8+LH!B8+PT!B8</f>
        <v>937.66766123895366</v>
      </c>
      <c r="C8" s="21">
        <f>+LP!C8+CS!C8+EG!C8+BBA!C8+LH!C8+PT!C8</f>
        <v>43.136988326858095</v>
      </c>
      <c r="D8" s="21">
        <f>+LP!D8+CS!D8+EG!D8+BBA!D8+LH!D8+PT!D8</f>
        <v>3.1529318820778451</v>
      </c>
      <c r="E8" s="21">
        <f>+LP!E8+CS!E8+EG!E8+BBA!E8+LH!E8+PT!E8</f>
        <v>106.80133167143518</v>
      </c>
      <c r="F8" s="21">
        <f>+LP!F8+CS!F8+EG!F8+BBA!F8+LH!F8+PT!F8</f>
        <v>2568.9524965450773</v>
      </c>
      <c r="G8" s="21">
        <f>+LP!G8+CS!G8+EG!G8+BBA!G8+LH!G8+PT!G8</f>
        <v>292606.38814091828</v>
      </c>
      <c r="H8" s="20"/>
      <c r="I8" s="20"/>
      <c r="J8" s="20"/>
      <c r="K8" s="21">
        <f>+LP!K8+CS!K8+EG!K8+BBA!K8+LH!K8+PT!K8</f>
        <v>5897.7420556607685</v>
      </c>
      <c r="L8" s="21">
        <f>+LP!L8+CS!L8+EG!L8+BBA!L8+LH!L8+PT!L8</f>
        <v>176932.26166982306</v>
      </c>
      <c r="M8" s="21">
        <f>+LP!M8+CS!M8+EG!M8+BBA!M8+LH!M8+PT!M8</f>
        <v>460023.88034153997</v>
      </c>
      <c r="N8" s="21">
        <f>+LP!N8+CS!N8+EG!N8+BBA!N8+LH!N8+PT!N8</f>
        <v>283091.61867171689</v>
      </c>
      <c r="O8" s="21">
        <f t="shared" si="0"/>
        <v>70772.904667929222</v>
      </c>
      <c r="P8" s="20">
        <f t="shared" si="1"/>
        <v>212318.71400378767</v>
      </c>
      <c r="Q8" s="20">
        <f t="shared" si="2"/>
        <v>17693.226166982306</v>
      </c>
    </row>
    <row r="9" spans="1:17">
      <c r="A9" s="21">
        <f>+LP!A9</f>
        <v>2030</v>
      </c>
      <c r="B9" s="21">
        <f>+LP!B9+CS!B9+EG!B9+BBA!B9+LH!B9+PT!B9</f>
        <v>841.5329706446779</v>
      </c>
      <c r="C9" s="21">
        <f>+LP!C9+CS!C9+EG!C9+BBA!C9+LH!C9+PT!C9</f>
        <v>36.207654782645164</v>
      </c>
      <c r="D9" s="21">
        <f>+LP!D9+CS!D9+EG!D9+BBA!D9+LH!D9+PT!D9</f>
        <v>2.4544320706820386</v>
      </c>
      <c r="E9" s="21">
        <f>+LP!E9+CS!E9+EG!E9+BBA!E9+LH!E9+PT!E9</f>
        <v>91.65156566601361</v>
      </c>
      <c r="F9" s="21">
        <f>+LP!F9+CS!F9+EG!F9+BBA!F9+LH!F9+PT!F9</f>
        <v>2305.5697825881589</v>
      </c>
      <c r="G9" s="21">
        <f>+LP!G9+CS!G9+EG!G9+BBA!G9+LH!G9+PT!G9</f>
        <v>251100.17990688665</v>
      </c>
      <c r="H9" s="20"/>
      <c r="I9" s="20"/>
      <c r="J9" s="20"/>
      <c r="K9" s="21">
        <f>+LP!K9+CS!K9+EG!K9+BBA!K9+LH!K9+PT!K9</f>
        <v>5293.0740787608956</v>
      </c>
      <c r="L9" s="21">
        <f>+LP!L9+CS!L9+EG!L9+BBA!L9+LH!L9+PT!L9</f>
        <v>158792.22236282687</v>
      </c>
      <c r="M9" s="21">
        <f>+LP!M9+CS!M9+EG!M9+BBA!M9+LH!M9+PT!M9</f>
        <v>412859.77814334992</v>
      </c>
      <c r="N9" s="21">
        <f>+LP!N9+CS!N9+EG!N9+BBA!N9+LH!N9+PT!N9</f>
        <v>254067.55578052299</v>
      </c>
      <c r="O9" s="21">
        <f t="shared" si="0"/>
        <v>63516.888945130748</v>
      </c>
      <c r="P9" s="20">
        <f t="shared" si="1"/>
        <v>190550.66683539224</v>
      </c>
      <c r="Q9" s="20">
        <f t="shared" si="2"/>
        <v>15879.222236282687</v>
      </c>
    </row>
    <row r="10" spans="1:17">
      <c r="A10" s="21">
        <f>+LP!A10</f>
        <v>2031</v>
      </c>
      <c r="B10" s="21">
        <f>+LP!B10+CS!B10+EG!B10+BBA!B10+LH!B10+PT!B10</f>
        <v>755.09687729793495</v>
      </c>
      <c r="C10" s="21">
        <f>+LP!C10+CS!C10+EG!C10+BBA!C10+LH!C10+PT!C10</f>
        <v>30.216930381444847</v>
      </c>
      <c r="D10" s="21">
        <f>+LP!D10+CS!D10+EG!D10+BBA!D10+LH!D10+PT!D10</f>
        <v>1.9353464881570976</v>
      </c>
      <c r="E10" s="21">
        <f>+LP!E10+CS!E10+EG!E10+BBA!E10+LH!E10+PT!E10</f>
        <v>77.742694898999304</v>
      </c>
      <c r="F10" s="21">
        <f>+LP!F10+CS!F10+EG!F10+BBA!F10+LH!F10+PT!F10</f>
        <v>2068.7585679395474</v>
      </c>
      <c r="G10" s="21">
        <f>+LP!G10+CS!G10+EG!G10+BBA!G10+LH!G10+PT!G10</f>
        <v>212993.6846547926</v>
      </c>
      <c r="H10" s="20"/>
      <c r="I10" s="20"/>
      <c r="J10" s="20"/>
      <c r="K10" s="21">
        <f>+LP!K10+CS!K10+EG!K10+BBA!K10+LH!K10+PT!K10</f>
        <v>4749.4083388285508</v>
      </c>
      <c r="L10" s="21">
        <f>+LP!L10+CS!L10+EG!L10+BBA!L10+LH!L10+PT!L10</f>
        <v>142482.25016485652</v>
      </c>
      <c r="M10" s="21">
        <f>+LP!M10+CS!M10+EG!M10+BBA!M10+LH!M10+PT!M10</f>
        <v>370453.85042862693</v>
      </c>
      <c r="N10" s="21">
        <f>+LP!N10+CS!N10+EG!N10+BBA!N10+LH!N10+PT!N10</f>
        <v>227971.60026377047</v>
      </c>
      <c r="O10" s="21">
        <f t="shared" si="0"/>
        <v>56992.900065942616</v>
      </c>
      <c r="P10" s="20">
        <f t="shared" si="1"/>
        <v>170978.70019782786</v>
      </c>
      <c r="Q10" s="20">
        <f t="shared" si="2"/>
        <v>14248.225016485654</v>
      </c>
    </row>
    <row r="11" spans="1:17">
      <c r="A11" s="21">
        <f>+LP!A11</f>
        <v>2032</v>
      </c>
      <c r="B11" s="21">
        <f>+LP!B11+CS!B11+EG!B11+BBA!B11+LH!B11+PT!B11</f>
        <v>680.54831085176579</v>
      </c>
      <c r="C11" s="21">
        <f>+LP!C11+CS!C11+EG!C11+BBA!C11+LH!C11+PT!C11</f>
        <v>23.551233698264987</v>
      </c>
      <c r="D11" s="21">
        <f>+LP!D11+CS!D11+EG!D11+BBA!D11+LH!D11+PT!D11</f>
        <v>1.5316631292329452</v>
      </c>
      <c r="E11" s="21">
        <f>+LP!E11+CS!E11+EG!E11+BBA!E11+LH!E11+PT!E11</f>
        <v>65.289935126661618</v>
      </c>
      <c r="F11" s="21">
        <f>+LP!F11+CS!F11+EG!F11+BBA!F11+LH!F11+PT!F11</f>
        <v>1864.5159201418244</v>
      </c>
      <c r="G11" s="21">
        <f>+LP!G11+CS!G11+EG!G11+BBA!G11+LH!G11+PT!G11</f>
        <v>178876.53459359345</v>
      </c>
      <c r="H11" s="20"/>
      <c r="I11" s="20"/>
      <c r="J11" s="20"/>
      <c r="K11" s="21">
        <f>+LP!K11+CS!K11+EG!K11+BBA!K11+LH!K11+PT!K11</f>
        <v>4280.5127655954366</v>
      </c>
      <c r="L11" s="21">
        <f>+LP!L11+CS!L11+EG!L11+BBA!L11+LH!L11+PT!L11</f>
        <v>128415.38296786309</v>
      </c>
      <c r="M11" s="21">
        <f>+LP!M11+CS!M11+EG!M11+BBA!M11+LH!M11+PT!M11</f>
        <v>333879.99571644404</v>
      </c>
      <c r="N11" s="21">
        <f>+LP!N11+CS!N11+EG!N11+BBA!N11+LH!N11+PT!N11</f>
        <v>205464.61274858098</v>
      </c>
      <c r="O11" s="21">
        <f t="shared" si="0"/>
        <v>51366.153187145246</v>
      </c>
      <c r="P11" s="20">
        <f t="shared" si="1"/>
        <v>154098.45956143574</v>
      </c>
      <c r="Q11" s="20">
        <f t="shared" si="2"/>
        <v>12841.538296786312</v>
      </c>
    </row>
    <row r="12" spans="1:17">
      <c r="A12" s="21">
        <f>+LP!A12</f>
        <v>2033</v>
      </c>
      <c r="B12" s="21">
        <f>+LP!B12+CS!B12+EG!B12+BBA!B12+LH!B12+PT!B12</f>
        <v>613.67156173323667</v>
      </c>
      <c r="C12" s="21">
        <f>+LP!C12+CS!C12+EG!C12+BBA!C12+LH!C12+PT!C12</f>
        <v>19.701195915091496</v>
      </c>
      <c r="D12" s="21">
        <f>+LP!D12+CS!D12+EG!D12+BBA!D12+LH!D12+PT!D12</f>
        <v>1.2159799134335496</v>
      </c>
      <c r="E12" s="21">
        <f>+LP!E12+CS!E12+EG!E12+BBA!E12+LH!E12+PT!E12</f>
        <v>56.209535979252948</v>
      </c>
      <c r="F12" s="21">
        <f>+LP!F12+CS!F12+EG!F12+BBA!F12+LH!F12+PT!F12</f>
        <v>1681.2919499540726</v>
      </c>
      <c r="G12" s="21">
        <f>+LP!G12+CS!G12+EG!G12+BBA!G12+LH!G12+PT!G12</f>
        <v>153998.72871028207</v>
      </c>
      <c r="H12" s="20"/>
      <c r="I12" s="20"/>
      <c r="J12" s="20"/>
      <c r="K12" s="21">
        <f>+LP!K12+CS!K12+EG!K12+BBA!K12+LH!K12+PT!K12</f>
        <v>3859.8713889897108</v>
      </c>
      <c r="L12" s="21">
        <f>+LP!L12+CS!L12+EG!L12+BBA!L12+LH!L12+PT!L12</f>
        <v>115796.14166969132</v>
      </c>
      <c r="M12" s="21">
        <f>+LP!M12+CS!M12+EG!M12+BBA!M12+LH!M12+PT!M12</f>
        <v>301069.96834119747</v>
      </c>
      <c r="N12" s="21">
        <f>+LP!N12+CS!N12+EG!N12+BBA!N12+LH!N12+PT!N12</f>
        <v>185273.82667150613</v>
      </c>
      <c r="O12" s="21">
        <f t="shared" si="0"/>
        <v>46318.456667876533</v>
      </c>
      <c r="P12" s="20">
        <f t="shared" si="1"/>
        <v>138955.37000362959</v>
      </c>
      <c r="Q12" s="20">
        <f t="shared" si="2"/>
        <v>11579.614166969133</v>
      </c>
    </row>
    <row r="13" spans="1:17">
      <c r="A13" s="21">
        <f>+LP!A13</f>
        <v>2034</v>
      </c>
      <c r="B13" s="21">
        <f>+LP!B13+CS!B13+EG!B13+BBA!B13+LH!B13+PT!B13</f>
        <v>554.29805293293794</v>
      </c>
      <c r="C13" s="21">
        <f>+LP!C13+CS!C13+EG!C13+BBA!C13+LH!C13+PT!C13</f>
        <v>16.477373262215519</v>
      </c>
      <c r="D13" s="21">
        <f>+LP!D13+CS!D13+EG!D13+BBA!D13+LH!D13+PT!D13</f>
        <v>0.96482165076810045</v>
      </c>
      <c r="E13" s="21">
        <f>+LP!E13+CS!E13+EG!E13+BBA!E13+LH!E13+PT!E13</f>
        <v>48.309184153981164</v>
      </c>
      <c r="F13" s="21">
        <f>+LP!F13+CS!F13+EG!F13+BBA!F13+LH!F13+PT!F13</f>
        <v>1518.6248025559946</v>
      </c>
      <c r="G13" s="21">
        <f>+LP!G13+CS!G13+EG!G13+BBA!G13+LH!G13+PT!G13</f>
        <v>132353.92918898948</v>
      </c>
      <c r="H13" s="20"/>
      <c r="I13" s="20"/>
      <c r="J13" s="20"/>
      <c r="K13" s="21">
        <f>+LP!K13+CS!K13+EG!K13+BBA!K13+LH!K13+PT!K13</f>
        <v>3486.4238933375927</v>
      </c>
      <c r="L13" s="21">
        <f>+LP!L13+CS!L13+EG!L13+BBA!L13+LH!L13+PT!L13</f>
        <v>104592.71680012779</v>
      </c>
      <c r="M13" s="21">
        <f>+LP!M13+CS!M13+EG!M13+BBA!M13+LH!M13+PT!M13</f>
        <v>271941.06368033227</v>
      </c>
      <c r="N13" s="21">
        <f>+LP!N13+CS!N13+EG!N13+BBA!N13+LH!N13+PT!N13</f>
        <v>167348.34688020448</v>
      </c>
      <c r="O13" s="21">
        <f t="shared" si="0"/>
        <v>41837.08672005112</v>
      </c>
      <c r="P13" s="20">
        <f t="shared" si="1"/>
        <v>125511.26016015335</v>
      </c>
      <c r="Q13" s="20">
        <f t="shared" si="2"/>
        <v>10459.27168001278</v>
      </c>
    </row>
    <row r="14" spans="1:17">
      <c r="A14" s="21">
        <f>+LP!A14</f>
        <v>2035</v>
      </c>
      <c r="B14" s="21">
        <f>+LP!B14+CS!B14+EG!B14+BBA!B14+LH!B14+PT!B14</f>
        <v>502.23469016107816</v>
      </c>
      <c r="C14" s="21">
        <f>+LP!C14+CS!C14+EG!C14+BBA!C14+LH!C14+PT!C14</f>
        <v>14.398389065435385</v>
      </c>
      <c r="D14" s="21">
        <f>+LP!D14+CS!D14+EG!D14+BBA!D14+LH!D14+PT!D14</f>
        <v>0.76588149434409492</v>
      </c>
      <c r="E14" s="21">
        <f>+LP!E14+CS!E14+EG!E14+BBA!E14+LH!E14+PT!E14</f>
        <v>42.295708826252657</v>
      </c>
      <c r="F14" s="21">
        <f>+LP!F14+CS!F14+EG!F14+BBA!F14+LH!F14+PT!F14</f>
        <v>1375.9854524961045</v>
      </c>
      <c r="G14" s="21">
        <f>+LP!G14+CS!G14+EG!G14+BBA!G14+LH!G14+PT!G14</f>
        <v>115878.65431850044</v>
      </c>
      <c r="H14" s="20"/>
      <c r="I14" s="20"/>
      <c r="J14" s="20"/>
      <c r="K14" s="21">
        <f>+LP!K14+CS!K14+EG!K14+BBA!K14+LH!K14+PT!K14</f>
        <v>3158.9557541751483</v>
      </c>
      <c r="L14" s="21">
        <f>+LP!L14+CS!L14+EG!L14+BBA!L14+LH!L14+PT!L14</f>
        <v>94768.672625254447</v>
      </c>
      <c r="M14" s="21">
        <f>+LP!M14+CS!M14+EG!M14+BBA!M14+LH!M14+PT!M14</f>
        <v>246398.54882566159</v>
      </c>
      <c r="N14" s="21">
        <f>+LP!N14+CS!N14+EG!N14+BBA!N14+LH!N14+PT!N14</f>
        <v>151629.87620040713</v>
      </c>
      <c r="O14" s="21">
        <f t="shared" si="0"/>
        <v>37907.469050101783</v>
      </c>
      <c r="P14" s="20">
        <f t="shared" si="1"/>
        <v>113722.40715030534</v>
      </c>
      <c r="Q14" s="20">
        <f t="shared" si="2"/>
        <v>9476.8672625254458</v>
      </c>
    </row>
    <row r="15" spans="1:17">
      <c r="A15" s="21">
        <f>+LP!A15</f>
        <v>2036</v>
      </c>
      <c r="B15" s="21">
        <f>+LP!B15+CS!B15+EG!B15+BBA!B15+LH!B15+PT!B15</f>
        <v>457.29279892478689</v>
      </c>
      <c r="C15" s="21">
        <f>+LP!C15+CS!C15+EG!C15+BBA!C15+LH!C15+PT!C15</f>
        <v>12.668422762708946</v>
      </c>
      <c r="D15" s="21">
        <f>+LP!D15+CS!D15+EG!D15+BBA!D15+LH!D15+PT!D15</f>
        <v>0.60988319220926357</v>
      </c>
      <c r="E15" s="21">
        <f>+LP!E15+CS!E15+EG!E15+BBA!E15+LH!E15+PT!E15</f>
        <v>37.304892453636114</v>
      </c>
      <c r="F15" s="21">
        <f>+LP!F15+CS!F15+EG!F15+BBA!F15+LH!F15+PT!F15</f>
        <v>1252.8569833555807</v>
      </c>
      <c r="G15" s="21">
        <f>+LP!G15+CS!G15+EG!G15+BBA!G15+LH!G15+PT!G15</f>
        <v>102205.1848044825</v>
      </c>
      <c r="H15" s="20"/>
      <c r="I15" s="20"/>
      <c r="J15" s="20"/>
      <c r="K15" s="21">
        <f>+LP!K15+CS!K15+EG!K15+BBA!K15+LH!K15+PT!K15</f>
        <v>2876.280246677125</v>
      </c>
      <c r="L15" s="21">
        <f>+LP!L15+CS!L15+EG!L15+BBA!L15+LH!L15+PT!L15</f>
        <v>86288.40740031375</v>
      </c>
      <c r="M15" s="21">
        <f>+LP!M15+CS!M15+EG!M15+BBA!M15+LH!M15+PT!M15</f>
        <v>224349.85924081571</v>
      </c>
      <c r="N15" s="21">
        <f>+LP!N15+CS!N15+EG!N15+BBA!N15+LH!N15+PT!N15</f>
        <v>138061.45184050195</v>
      </c>
      <c r="O15" s="21">
        <f t="shared" si="0"/>
        <v>34515.362960125487</v>
      </c>
      <c r="P15" s="20">
        <f t="shared" si="1"/>
        <v>103546.08888037645</v>
      </c>
      <c r="Q15" s="20">
        <f t="shared" si="2"/>
        <v>8628.8407400313718</v>
      </c>
    </row>
    <row r="16" spans="1:17">
      <c r="A16" s="21">
        <f>+LP!A16</f>
        <v>2037</v>
      </c>
      <c r="B16" s="21">
        <f>+LP!B16+CS!B16+EG!B16+BBA!B16+LH!B16+PT!B16</f>
        <v>415.29150894055772</v>
      </c>
      <c r="C16" s="21">
        <f>+LP!C16+CS!C16+EG!C16+BBA!C16+LH!C16+PT!C16</f>
        <v>11.1092665186668</v>
      </c>
      <c r="D16" s="21">
        <f>+LP!D16+CS!D16+EG!D16+BBA!D16+LH!D16+PT!D16</f>
        <v>0.48565934924163146</v>
      </c>
      <c r="E16" s="21">
        <f>+LP!E16+CS!E16+EG!E16+BBA!E16+LH!E16+PT!E16</f>
        <v>32.881517746168939</v>
      </c>
      <c r="F16" s="21">
        <f>+LP!F16+CS!F16+EG!F16+BBA!F16+LH!F16+PT!F16</f>
        <v>1137.7849560015279</v>
      </c>
      <c r="G16" s="21">
        <f>+LP!G16+CS!G16+EG!G16+BBA!G16+LH!G16+PT!G16</f>
        <v>90086.349989503957</v>
      </c>
      <c r="H16" s="20"/>
      <c r="I16" s="20"/>
      <c r="J16" s="20"/>
      <c r="K16" s="21">
        <f>+LP!K16+CS!K16+EG!K16+BBA!K16+LH!K16+PT!K16</f>
        <v>2612.1005329343197</v>
      </c>
      <c r="L16" s="21">
        <f>+LP!L16+CS!L16+EG!L16+BBA!L16+LH!L16+PT!L16</f>
        <v>78363.015988029598</v>
      </c>
      <c r="M16" s="21">
        <f>+LP!M16+CS!M16+EG!M16+BBA!M16+LH!M16+PT!M16</f>
        <v>203743.84156887696</v>
      </c>
      <c r="N16" s="21">
        <f>+LP!N16+CS!N16+EG!N16+BBA!N16+LH!N16+PT!N16</f>
        <v>125380.82558084736</v>
      </c>
      <c r="O16" s="21">
        <f t="shared" si="0"/>
        <v>31345.206395211841</v>
      </c>
      <c r="P16" s="20">
        <f t="shared" si="1"/>
        <v>94035.619185635529</v>
      </c>
      <c r="Q16" s="20">
        <f t="shared" si="2"/>
        <v>7836.3015988029611</v>
      </c>
    </row>
    <row r="17" spans="1:17">
      <c r="A17" s="21">
        <f>+LP!A17</f>
        <v>2038</v>
      </c>
      <c r="B17" s="21">
        <f>+LP!B17+CS!B17+EG!B17+BBA!B17+LH!B17+PT!B17</f>
        <v>377.778959241493</v>
      </c>
      <c r="C17" s="21">
        <f>+LP!C17+CS!C17+EG!C17+BBA!C17+LH!C17+PT!C17</f>
        <v>9.7970707877510073</v>
      </c>
      <c r="D17" s="21">
        <f>+LP!D17+CS!D17+EG!D17+BBA!D17+LH!D17+PT!D17</f>
        <v>0.38673799592902169</v>
      </c>
      <c r="E17" s="21">
        <f>+LP!E17+CS!E17+EG!E17+BBA!E17+LH!E17+PT!E17</f>
        <v>29.106252656322617</v>
      </c>
      <c r="F17" s="21">
        <f>+LP!F17+CS!F17+EG!F17+BBA!F17+LH!F17+PT!F17</f>
        <v>1035.010847236967</v>
      </c>
      <c r="G17" s="21">
        <f>+LP!G17+CS!G17+EG!G17+BBA!G17+LH!G17+PT!G17</f>
        <v>79743.157962527723</v>
      </c>
      <c r="H17" s="20"/>
      <c r="I17" s="20"/>
      <c r="J17" s="20"/>
      <c r="K17" s="21">
        <f>+LP!K17+CS!K17+EG!K17+BBA!K17+LH!K17+PT!K17</f>
        <v>2376.1540978371427</v>
      </c>
      <c r="L17" s="21">
        <f>+LP!L17+CS!L17+EG!L17+BBA!L17+LH!L17+PT!L17</f>
        <v>71284.622935114283</v>
      </c>
      <c r="M17" s="21">
        <f>+LP!M17+CS!M17+EG!M17+BBA!M17+LH!M17+PT!M17</f>
        <v>185340.01963129709</v>
      </c>
      <c r="N17" s="21">
        <f>+LP!N17+CS!N17+EG!N17+BBA!N17+LH!N17+PT!N17</f>
        <v>114055.39669618284</v>
      </c>
      <c r="O17" s="21">
        <f t="shared" si="0"/>
        <v>28513.84917404571</v>
      </c>
      <c r="P17" s="20">
        <f t="shared" si="1"/>
        <v>85541.547522137131</v>
      </c>
      <c r="Q17" s="20">
        <f t="shared" si="2"/>
        <v>7128.4622935114276</v>
      </c>
    </row>
    <row r="18" spans="1:17">
      <c r="A18" s="21">
        <f>+LP!A18</f>
        <v>2039</v>
      </c>
      <c r="B18" s="21">
        <f>+LP!B18+CS!B18+EG!B18+BBA!B18+LH!B18+PT!B18</f>
        <v>344.88815667489985</v>
      </c>
      <c r="C18" s="21">
        <f>+LP!C18+CS!C18+EG!C18+BBA!C18+LH!C18+PT!C18</f>
        <v>8.6564193670189162</v>
      </c>
      <c r="D18" s="21">
        <f>+LP!D18+CS!D18+EG!D18+BBA!D18+LH!D18+PT!D18</f>
        <v>0.30796540358740604</v>
      </c>
      <c r="E18" s="21">
        <f>+LP!E18+CS!E18+EG!E18+BBA!E18+LH!E18+PT!E18</f>
        <v>25.700643095427445</v>
      </c>
      <c r="F18" s="21">
        <f>+LP!F18+CS!F18+EG!F18+BBA!F18+LH!F18+PT!F18</f>
        <v>944.89905938328718</v>
      </c>
      <c r="G18" s="21">
        <f>+LP!G18+CS!G18+EG!G18+BBA!G18+LH!G18+PT!G18</f>
        <v>70412.720809390245</v>
      </c>
      <c r="H18" s="20"/>
      <c r="I18" s="20"/>
      <c r="J18" s="20"/>
      <c r="K18" s="21">
        <f>+LP!K18+CS!K18+EG!K18+BBA!K18+LH!K18+PT!K18</f>
        <v>2169.2775278537852</v>
      </c>
      <c r="L18" s="21">
        <f>+LP!L18+CS!L18+EG!L18+BBA!L18+LH!L18+PT!L18</f>
        <v>65078.325835613556</v>
      </c>
      <c r="M18" s="21">
        <f>+LP!M18+CS!M18+EG!M18+BBA!M18+LH!M18+PT!M18</f>
        <v>169203.64717259523</v>
      </c>
      <c r="N18" s="21">
        <f>+LP!N18+CS!N18+EG!N18+BBA!N18+LH!N18+PT!N18</f>
        <v>104125.32133698168</v>
      </c>
      <c r="O18" s="21">
        <f t="shared" si="0"/>
        <v>26031.33033424542</v>
      </c>
      <c r="P18" s="20">
        <f t="shared" si="1"/>
        <v>78093.991002736264</v>
      </c>
      <c r="Q18" s="20">
        <f t="shared" si="2"/>
        <v>6507.832583561355</v>
      </c>
    </row>
    <row r="19" spans="1:17">
      <c r="A19" s="21">
        <f>+LP!A19</f>
        <v>2040</v>
      </c>
      <c r="B19" s="21">
        <f>+LP!B19+CS!B19+EG!B19+BBA!B19+LH!B19+PT!B19</f>
        <v>316.00176929172864</v>
      </c>
      <c r="C19" s="21">
        <f>+LP!C19+CS!C19+EG!C19+BBA!C19+LH!C19+PT!C19</f>
        <v>7.6713904934962445</v>
      </c>
      <c r="D19" s="21">
        <f>+LP!D19+CS!D19+EG!D19+BBA!D19+LH!D19+PT!D19</f>
        <v>0.24523757894261949</v>
      </c>
      <c r="E19" s="21">
        <f>+LP!E19+CS!E19+EG!E19+BBA!E19+LH!E19+PT!E19</f>
        <v>22.810355804815305</v>
      </c>
      <c r="F19" s="21">
        <f>+LP!F19+CS!F19+EG!F19+BBA!F19+LH!F19+PT!F19</f>
        <v>865.75827203213328</v>
      </c>
      <c r="G19" s="21">
        <f>+LP!G19+CS!G19+EG!G19+BBA!G19+LH!G19+PT!G19</f>
        <v>62494.125492644685</v>
      </c>
      <c r="H19" s="20"/>
      <c r="I19" s="20"/>
      <c r="J19" s="20"/>
      <c r="K19" s="21">
        <f>+LP!K19+CS!K19+EG!K19+BBA!K19+LH!K19+PT!K19</f>
        <v>1987.5879284911148</v>
      </c>
      <c r="L19" s="21">
        <f>+LP!L19+CS!L19+EG!L19+BBA!L19+LH!L19+PT!L19</f>
        <v>59627.637854733439</v>
      </c>
      <c r="M19" s="21">
        <f>+LP!M19+CS!M19+EG!M19+BBA!M19+LH!M19+PT!M19</f>
        <v>155031.85842230695</v>
      </c>
      <c r="N19" s="21">
        <f>+LP!N19+CS!N19+EG!N19+BBA!N19+LH!N19+PT!N19</f>
        <v>95404.220567573502</v>
      </c>
      <c r="O19" s="21">
        <f t="shared" si="0"/>
        <v>23851.055141893376</v>
      </c>
      <c r="P19" s="20">
        <f t="shared" si="1"/>
        <v>71553.165425680127</v>
      </c>
      <c r="Q19" s="20">
        <f t="shared" si="2"/>
        <v>5962.7637854733439</v>
      </c>
    </row>
    <row r="20" spans="1:17">
      <c r="A20" s="21">
        <f>+LP!A20</f>
        <v>2041</v>
      </c>
      <c r="B20" s="21">
        <f>+LP!B20+CS!B20+EG!B20+BBA!B20+LH!B20+PT!B20</f>
        <v>288.40710322836435</v>
      </c>
      <c r="C20" s="21">
        <f>+LP!C20+CS!C20+EG!C20+BBA!C20+LH!C20+PT!C20</f>
        <v>6.7882640798123983</v>
      </c>
      <c r="D20" s="21">
        <f>+LP!D20+CS!D20+EG!D20+BBA!D20+LH!D20+PT!D20</f>
        <v>0.19528644914352633</v>
      </c>
      <c r="E20" s="21">
        <f>+LP!E20+CS!E20+EG!E20+BBA!E20+LH!E20+PT!E20</f>
        <v>20.218689815292535</v>
      </c>
      <c r="F20" s="21">
        <f>+LP!F20+CS!F20+EG!F20+BBA!F20+LH!F20+PT!F20</f>
        <v>790.15644720099817</v>
      </c>
      <c r="G20" s="21">
        <f>+LP!G20+CS!G20+EG!G20+BBA!G20+LH!G20+PT!G20</f>
        <v>55393.670726828845</v>
      </c>
      <c r="H20" s="20"/>
      <c r="I20" s="20"/>
      <c r="J20" s="20"/>
      <c r="K20" s="21">
        <f>+LP!K20+CS!K20+EG!K20+BBA!K20+LH!K20+PT!K20</f>
        <v>1814.0229978857658</v>
      </c>
      <c r="L20" s="21">
        <f>+LP!L20+CS!L20+EG!L20+BBA!L20+LH!L20+PT!L20</f>
        <v>54420.689936572977</v>
      </c>
      <c r="M20" s="21">
        <f>+LP!M20+CS!M20+EG!M20+BBA!M20+LH!M20+PT!M20</f>
        <v>141493.79383508975</v>
      </c>
      <c r="N20" s="21">
        <f>+LP!N20+CS!N20+EG!N20+BBA!N20+LH!N20+PT!N20</f>
        <v>87073.103898516754</v>
      </c>
      <c r="O20" s="21">
        <f t="shared" si="0"/>
        <v>21768.275974629189</v>
      </c>
      <c r="P20" s="20">
        <f t="shared" si="1"/>
        <v>65304.827923887569</v>
      </c>
      <c r="Q20" s="20">
        <f t="shared" si="2"/>
        <v>5442.0689936572971</v>
      </c>
    </row>
    <row r="21" spans="1:17">
      <c r="A21" s="21">
        <f>+LP!A21</f>
        <v>2042</v>
      </c>
      <c r="B21" s="21">
        <f>+LP!B21+CS!B21+EG!B21+BBA!B21+LH!B21+PT!B21</f>
        <v>262.01685077408297</v>
      </c>
      <c r="C21" s="21">
        <f>+LP!C21+CS!C21+EG!C21+BBA!C21+LH!C21+PT!C21</f>
        <v>6.0217822871782936</v>
      </c>
      <c r="D21" s="21">
        <f>+LP!D21+CS!D21+EG!D21+BBA!D21+LH!D21+PT!D21</f>
        <v>0.15550959760539113</v>
      </c>
      <c r="E21" s="21">
        <f>+LP!E21+CS!E21+EG!E21+BBA!E21+LH!E21+PT!E21</f>
        <v>17.880621499807233</v>
      </c>
      <c r="F21" s="21">
        <f>+LP!F21+CS!F21+EG!F21+BBA!F21+LH!F21+PT!F21</f>
        <v>717.85438568241909</v>
      </c>
      <c r="G21" s="21">
        <f>+LP!G21+CS!G21+EG!G21+BBA!G21+LH!G21+PT!G21</f>
        <v>48988.004109060916</v>
      </c>
      <c r="H21" s="20"/>
      <c r="I21" s="20"/>
      <c r="J21" s="20"/>
      <c r="K21" s="21">
        <f>+LP!K21+CS!K21+EG!K21+BBA!K21+LH!K21+PT!K21</f>
        <v>1648.0335879988268</v>
      </c>
      <c r="L21" s="21">
        <f>+LP!L21+CS!L21+EG!L21+BBA!L21+LH!L21+PT!L21</f>
        <v>49441.007639964802</v>
      </c>
      <c r="M21" s="21">
        <f>+LP!M21+CS!M21+EG!M21+BBA!M21+LH!M21+PT!M21</f>
        <v>128546.61986390851</v>
      </c>
      <c r="N21" s="21">
        <f>+LP!N21+CS!N21+EG!N21+BBA!N21+LH!N21+PT!N21</f>
        <v>79105.612223943681</v>
      </c>
      <c r="O21" s="21">
        <f t="shared" si="0"/>
        <v>19776.40305598592</v>
      </c>
      <c r="P21" s="20">
        <f t="shared" si="1"/>
        <v>59329.209167957757</v>
      </c>
      <c r="Q21" s="20">
        <f t="shared" si="2"/>
        <v>4944.1007639964801</v>
      </c>
    </row>
    <row r="22" spans="1:17">
      <c r="A22" s="21">
        <f>+LP!A22</f>
        <v>2043</v>
      </c>
      <c r="B22" s="21">
        <f>+LP!B22+CS!B22+EG!B22+BBA!B22+LH!B22+PT!B22</f>
        <v>218.05405964757171</v>
      </c>
      <c r="C22" s="21">
        <f>+LP!C22+CS!C22+EG!C22+BBA!C22+LH!C22+PT!C22</f>
        <v>5.3597366259038282</v>
      </c>
      <c r="D22" s="21">
        <f>+LP!D22+CS!D22+EG!D22+BBA!D22+LH!D22+PT!D22</f>
        <v>0.12383468004795935</v>
      </c>
      <c r="E22" s="21">
        <f>+LP!E22+CS!E22+EG!E22+BBA!E22+LH!E22+PT!E22</f>
        <v>15.022024177928083</v>
      </c>
      <c r="F22" s="21">
        <f>+LP!F22+CS!F22+EG!F22+BBA!F22+LH!F22+PT!F22</f>
        <v>597.40838259608677</v>
      </c>
      <c r="G22" s="21">
        <f>+LP!G22+CS!G22+EG!G22+BBA!G22+LH!G22+PT!G22</f>
        <v>41156.230624460506</v>
      </c>
      <c r="H22" s="20"/>
      <c r="I22" s="20"/>
      <c r="J22" s="20"/>
      <c r="K22" s="21">
        <f>+LP!K22+CS!K22+EG!K22+BBA!K22+LH!K22+PT!K22</f>
        <v>1371.5164243712964</v>
      </c>
      <c r="L22" s="21">
        <f>+LP!L22+CS!L22+EG!L22+BBA!L22+LH!L22+PT!L22</f>
        <v>41145.492731138889</v>
      </c>
      <c r="M22" s="21">
        <f>+LP!M22+CS!M22+EG!M22+BBA!M22+LH!M22+PT!M22</f>
        <v>106978.28110096113</v>
      </c>
      <c r="N22" s="21">
        <f>+LP!N22+CS!N22+EG!N22+BBA!N22+LH!N22+PT!N22</f>
        <v>65832.788369822229</v>
      </c>
      <c r="O22" s="21">
        <f t="shared" si="0"/>
        <v>16458.197092455557</v>
      </c>
      <c r="P22" s="20">
        <f t="shared" si="1"/>
        <v>49374.591277366671</v>
      </c>
      <c r="Q22" s="20">
        <f t="shared" si="2"/>
        <v>4114.5492731138893</v>
      </c>
    </row>
    <row r="23" spans="1:17">
      <c r="A23" s="21">
        <f>+LP!A23</f>
        <v>2044</v>
      </c>
      <c r="B23" s="21">
        <f>+LP!B23+CS!B23+EG!B23+BBA!B23+LH!B23+PT!B23</f>
        <v>201.48683750697785</v>
      </c>
      <c r="C23" s="21">
        <f>+LP!C23+CS!C23+EG!C23+BBA!C23+LH!C23+PT!C23</f>
        <v>4.7906973501257228</v>
      </c>
      <c r="D23" s="21">
        <f>+LP!D23+CS!D23+EG!D23+BBA!D23+LH!D23+PT!D23</f>
        <v>9.8611456905016312E-2</v>
      </c>
      <c r="E23" s="21">
        <f>+LP!E23+CS!E23+EG!E23+BBA!E23+LH!E23+PT!E23</f>
        <v>13.449256204022921</v>
      </c>
      <c r="F23" s="21">
        <f>+LP!F23+CS!F23+EG!F23+BBA!F23+LH!F23+PT!F23</f>
        <v>552.01873289582954</v>
      </c>
      <c r="G23" s="21">
        <f>+LP!G23+CS!G23+EG!G23+BBA!G23+LH!G23+PT!G23</f>
        <v>36847.277271295672</v>
      </c>
      <c r="H23" s="20"/>
      <c r="I23" s="20"/>
      <c r="J23" s="20"/>
      <c r="K23" s="21">
        <f>+LP!K23+CS!K23+EG!K23+BBA!K23+LH!K23+PT!K23</f>
        <v>1267.311910551389</v>
      </c>
      <c r="L23" s="21">
        <f>+LP!L23+CS!L23+EG!L23+BBA!L23+LH!L23+PT!L23</f>
        <v>38019.357316541667</v>
      </c>
      <c r="M23" s="21">
        <f>+LP!M23+CS!M23+EG!M23+BBA!M23+LH!M23+PT!M23</f>
        <v>98850.329023008337</v>
      </c>
      <c r="N23" s="21">
        <f>+LP!N23+CS!N23+EG!N23+BBA!N23+LH!N23+PT!N23</f>
        <v>60830.971706466662</v>
      </c>
      <c r="O23" s="21">
        <f t="shared" si="0"/>
        <v>15207.742926616665</v>
      </c>
      <c r="P23" s="20">
        <f t="shared" si="1"/>
        <v>45623.228779849996</v>
      </c>
      <c r="Q23" s="20">
        <f t="shared" si="2"/>
        <v>3801.9357316541664</v>
      </c>
    </row>
    <row r="24" spans="1:17">
      <c r="A24" s="21">
        <f>+LP!A24</f>
        <v>2045</v>
      </c>
      <c r="B24" s="21">
        <f>+LP!B24+CS!B24+EG!B24+BBA!B24+LH!B24+PT!B24</f>
        <v>186.04275884109848</v>
      </c>
      <c r="C24" s="21">
        <f>+LP!C24+CS!C24+EG!C24+BBA!C24+LH!C24+PT!C24</f>
        <v>4.2637994818452905</v>
      </c>
      <c r="D24" s="21">
        <f>+LP!D24+CS!D24+EG!D24+BBA!D24+LH!D24+PT!D24</f>
        <v>7.852581707453718E-2</v>
      </c>
      <c r="E24" s="21">
        <f>+LP!E24+CS!E24+EG!E24+BBA!E24+LH!E24+PT!E24</f>
        <v>11.98448644262456</v>
      </c>
      <c r="F24" s="21">
        <f>+LP!F24+CS!F24+EG!F24+BBA!F24+LH!F24+PT!F24</f>
        <v>509.70618860574939</v>
      </c>
      <c r="G24" s="21">
        <f>+LP!G24+CS!G24+EG!G24+BBA!G24+LH!G24+PT!G24</f>
        <v>32834.20943184811</v>
      </c>
      <c r="H24" s="20"/>
      <c r="I24" s="20"/>
      <c r="J24" s="20"/>
      <c r="K24" s="21">
        <f>+LP!K24+CS!K24+EG!K24+BBA!K24+LH!K24+PT!K24</f>
        <v>1170.171744558741</v>
      </c>
      <c r="L24" s="21">
        <f>+LP!L24+CS!L24+EG!L24+BBA!L24+LH!L24+PT!L24</f>
        <v>35105.152336762229</v>
      </c>
      <c r="M24" s="21">
        <f>+LP!M24+CS!M24+EG!M24+BBA!M24+LH!M24+PT!M24</f>
        <v>91273.396075581826</v>
      </c>
      <c r="N24" s="21">
        <f>+LP!N24+CS!N24+EG!N24+BBA!N24+LH!N24+PT!N24</f>
        <v>56168.243738819583</v>
      </c>
      <c r="O24" s="21">
        <f t="shared" si="0"/>
        <v>14042.060934704896</v>
      </c>
      <c r="P24" s="20">
        <f t="shared" si="1"/>
        <v>42126.182804114687</v>
      </c>
      <c r="Q24" s="20">
        <f t="shared" si="2"/>
        <v>3510.5152336762239</v>
      </c>
    </row>
    <row r="25" spans="1:17">
      <c r="A25" s="21">
        <f>+LP!A25</f>
        <v>2046</v>
      </c>
      <c r="B25" s="21">
        <f>+LP!B25+CS!B25+EG!B25+BBA!B25+LH!B25+PT!B25</f>
        <v>170.87388190762962</v>
      </c>
      <c r="C25" s="21">
        <f>+LP!C25+CS!C25+EG!C25+BBA!C25+LH!C25+PT!C25</f>
        <v>3.8139855529034099</v>
      </c>
      <c r="D25" s="21">
        <f>+LP!D25+CS!D25+EG!D25+BBA!D25+LH!D25+PT!D25</f>
        <v>6.2531313710973035E-2</v>
      </c>
      <c r="E25" s="21">
        <f>+LP!E25+CS!E25+EG!E25+BBA!E25+LH!E25+PT!E25</f>
        <v>10.718890072895375</v>
      </c>
      <c r="F25" s="21">
        <f>+LP!F25+CS!F25+EG!F25+BBA!F25+LH!F25+PT!F25</f>
        <v>468.14762166473884</v>
      </c>
      <c r="G25" s="21">
        <f>+LP!G25+CS!G25+EG!G25+BBA!G25+LH!G25+PT!G25</f>
        <v>29366.822117521573</v>
      </c>
      <c r="H25" s="20"/>
      <c r="I25" s="20"/>
      <c r="J25" s="20"/>
      <c r="K25" s="21">
        <f>+LP!K25+CS!K25+EG!K25+BBA!K25+LH!K25+PT!K25</f>
        <v>1074.7625424226087</v>
      </c>
      <c r="L25" s="21">
        <f>+LP!L25+CS!L25+EG!L25+BBA!L25+LH!L25+PT!L25</f>
        <v>32242.876272678266</v>
      </c>
      <c r="M25" s="21">
        <f>+LP!M25+CS!M25+EG!M25+BBA!M25+LH!M25+PT!M25</f>
        <v>83831.478308963488</v>
      </c>
      <c r="N25" s="21">
        <f>+LP!N25+CS!N25+EG!N25+BBA!N25+LH!N25+PT!N25</f>
        <v>51588.602036285236</v>
      </c>
      <c r="O25" s="21">
        <f t="shared" si="0"/>
        <v>12897.150509071309</v>
      </c>
      <c r="P25" s="20">
        <f t="shared" si="1"/>
        <v>38691.451527213925</v>
      </c>
      <c r="Q25" s="20">
        <f t="shared" si="2"/>
        <v>3224.2876272678272</v>
      </c>
    </row>
    <row r="26" spans="1:17">
      <c r="A26" s="21">
        <f>+LP!A26</f>
        <v>2047</v>
      </c>
      <c r="B26" s="21">
        <f>+LP!B26+CS!B26+EG!B26+BBA!B26+LH!B26+PT!B26</f>
        <v>158.05453466768645</v>
      </c>
      <c r="C26" s="21">
        <f>+LP!C26+CS!C26+EG!C26+BBA!C26+LH!C26+PT!C26</f>
        <v>3.4154033007202114</v>
      </c>
      <c r="D26" s="21">
        <f>+LP!D26+CS!D26+EG!D26+BBA!D26+LH!D26+PT!D26</f>
        <v>4.9794645125546065E-2</v>
      </c>
      <c r="E26" s="21">
        <f>+LP!E26+CS!E26+EG!E26+BBA!E26+LH!E26+PT!E26</f>
        <v>9.5925789272416786</v>
      </c>
      <c r="F26" s="21">
        <f>+LP!F26+CS!F26+EG!F26+BBA!F26+LH!F26+PT!F26</f>
        <v>433.02612237722315</v>
      </c>
      <c r="G26" s="21">
        <f>+LP!G26+CS!G26+EG!G26+BBA!G26+LH!G26+PT!G26</f>
        <v>26281.038156826518</v>
      </c>
      <c r="H26" s="20"/>
      <c r="I26" s="20"/>
      <c r="J26" s="20"/>
      <c r="K26" s="21">
        <f>+LP!K26+CS!K26+EG!K26+BBA!K26+LH!K26+PT!K26</f>
        <v>994.13141215281439</v>
      </c>
      <c r="L26" s="21">
        <f>+LP!L26+CS!L26+EG!L26+BBA!L26+LH!L26+PT!L26</f>
        <v>29823.942364584425</v>
      </c>
      <c r="M26" s="21">
        <f>+LP!M26+CS!M26+EG!M26+BBA!M26+LH!M26+PT!M26</f>
        <v>77542.250147919505</v>
      </c>
      <c r="N26" s="21">
        <f>+LP!N26+CS!N26+EG!N26+BBA!N26+LH!N26+PT!N26</f>
        <v>47718.307783335084</v>
      </c>
      <c r="O26" s="21">
        <f t="shared" si="0"/>
        <v>11929.576945833771</v>
      </c>
      <c r="P26" s="20">
        <f t="shared" si="1"/>
        <v>35788.730837501309</v>
      </c>
      <c r="Q26" s="20">
        <f t="shared" si="2"/>
        <v>2982.3942364584423</v>
      </c>
    </row>
    <row r="27" spans="1:17">
      <c r="A27" s="21">
        <f>+LP!A27</f>
        <v>2048</v>
      </c>
      <c r="B27" s="21">
        <f>+LP!B27+CS!B27+EG!B27+BBA!B27+LH!B27+PT!B27</f>
        <v>146.63390066906734</v>
      </c>
      <c r="C27" s="21">
        <f>+LP!C27+CS!C27+EG!C27+BBA!C27+LH!C27+PT!C27</f>
        <v>3.067666726600959</v>
      </c>
      <c r="D27" s="21">
        <f>+LP!D27+CS!D27+EG!D27+BBA!D27+LH!D27+PT!D27</f>
        <v>3.9652240390144936E-2</v>
      </c>
      <c r="E27" s="21">
        <f>+LP!E27+CS!E27+EG!E27+BBA!E27+LH!E27+PT!E27</f>
        <v>8.5745892815755766</v>
      </c>
      <c r="F27" s="21">
        <f>+LP!F27+CS!F27+EG!F27+BBA!F27+LH!F27+PT!F27</f>
        <v>401.7367141618285</v>
      </c>
      <c r="G27" s="21">
        <f>+LP!G27+CS!G27+EG!G27+BBA!G27+LH!G27+PT!G27</f>
        <v>23492.025428974186</v>
      </c>
      <c r="H27" s="20"/>
      <c r="I27" s="20"/>
      <c r="J27" s="20"/>
      <c r="K27" s="21">
        <f>+LP!K27+CS!K27+EG!K27+BBA!K27+LH!K27+PT!K27</f>
        <v>922.29790842830005</v>
      </c>
      <c r="L27" s="21">
        <f>+LP!L27+CS!L27+EG!L27+BBA!L27+LH!L27+PT!L27</f>
        <v>27668.937252849006</v>
      </c>
      <c r="M27" s="21">
        <f>+LP!M27+CS!M27+EG!M27+BBA!M27+LH!M27+PT!M27</f>
        <v>71939.236857407406</v>
      </c>
      <c r="N27" s="21">
        <f>+LP!N27+CS!N27+EG!N27+BBA!N27+LH!N27+PT!N27</f>
        <v>44270.299604558393</v>
      </c>
      <c r="O27" s="21">
        <f t="shared" si="0"/>
        <v>11067.574901139598</v>
      </c>
      <c r="P27" s="20">
        <f t="shared" si="1"/>
        <v>33202.724703418797</v>
      </c>
      <c r="Q27" s="20">
        <f t="shared" si="2"/>
        <v>2766.8937252848996</v>
      </c>
    </row>
    <row r="28" spans="1:17">
      <c r="A28" s="21">
        <f>+LP!A28</f>
        <v>2049</v>
      </c>
      <c r="B28" s="21">
        <f>+LP!B28+CS!B28+EG!B28+BBA!B28+LH!B28+PT!B28</f>
        <v>135.53160320447435</v>
      </c>
      <c r="C28" s="21">
        <f>+LP!C28+CS!C28+EG!C28+BBA!C28+LH!C28+PT!C28</f>
        <v>2.7437269720121096</v>
      </c>
      <c r="D28" s="21">
        <f>+LP!D28+CS!D28+EG!D28+BBA!D28+LH!D28+PT!D28</f>
        <v>3.1575687787183497E-2</v>
      </c>
      <c r="E28" s="21">
        <f>+LP!E28+CS!E28+EG!E28+BBA!E28+LH!E28+PT!E28</f>
        <v>7.5577871093926596</v>
      </c>
      <c r="F28" s="21">
        <f>+LP!F28+CS!F28+EG!F28+BBA!F28+LH!F28+PT!F28</f>
        <v>371.3194608341762</v>
      </c>
      <c r="G28" s="21">
        <f>+LP!G28+CS!G28+EG!G28+BBA!G28+LH!G28+PT!G28</f>
        <v>20706.266053130577</v>
      </c>
      <c r="H28" s="20"/>
      <c r="I28" s="20"/>
      <c r="J28" s="20"/>
      <c r="K28" s="21">
        <f>+LP!K28+CS!K28+EG!K28+BBA!K28+LH!K28+PT!K28</f>
        <v>852.46667783550254</v>
      </c>
      <c r="L28" s="21">
        <f>+LP!L28+CS!L28+EG!L28+BBA!L28+LH!L28+PT!L28</f>
        <v>25574.000335065077</v>
      </c>
      <c r="M28" s="21">
        <f>+LP!M28+CS!M28+EG!M28+BBA!M28+LH!M28+PT!M28</f>
        <v>66492.400871169215</v>
      </c>
      <c r="N28" s="21">
        <f>+LP!N28+CS!N28+EG!N28+BBA!N28+LH!N28+PT!N28</f>
        <v>40918.400536104135</v>
      </c>
      <c r="O28" s="21">
        <f t="shared" si="0"/>
        <v>10229.600134026034</v>
      </c>
      <c r="P28" s="20">
        <f t="shared" si="1"/>
        <v>30688.800402078101</v>
      </c>
      <c r="Q28" s="20">
        <f t="shared" si="2"/>
        <v>2557.4000335065084</v>
      </c>
    </row>
    <row r="29" spans="1:17">
      <c r="A29" s="21">
        <f>+LP!A29</f>
        <v>2050</v>
      </c>
      <c r="B29" s="21">
        <f>+LP!B29+CS!B29+EG!B29+BBA!B29+LH!B29+PT!B29</f>
        <v>125.69920000625527</v>
      </c>
      <c r="C29" s="21">
        <f>+LP!C29+CS!C29+EG!C29+BBA!C29+LH!C29+PT!C29</f>
        <v>2.467959854526169</v>
      </c>
      <c r="D29" s="21">
        <f>+LP!D29+CS!D29+EG!D29+BBA!D29+LH!D29+PT!D29</f>
        <v>2.5144204953460505E-2</v>
      </c>
      <c r="E29" s="21">
        <f>+LP!E29+CS!E29+EG!E29+BBA!E29+LH!E29+PT!E29</f>
        <v>6.7748687864928003</v>
      </c>
      <c r="F29" s="21">
        <f>+LP!F29+CS!F29+EG!F29+BBA!F29+LH!F29+PT!F29</f>
        <v>344.3813698801514</v>
      </c>
      <c r="G29" s="21">
        <f>+LP!G29+CS!G29+EG!G29+BBA!G29+LH!G29+PT!G29</f>
        <v>18561.284346555618</v>
      </c>
      <c r="H29" s="20"/>
      <c r="I29" s="20"/>
      <c r="J29" s="20"/>
      <c r="K29" s="21">
        <f>+LP!K29+CS!K29+EG!K29+BBA!K29+LH!K29+PT!K29</f>
        <v>790.62282819934433</v>
      </c>
      <c r="L29" s="21">
        <f>+LP!L29+CS!L29+EG!L29+BBA!L29+LH!L29+PT!L29</f>
        <v>23718.684845980326</v>
      </c>
      <c r="M29" s="21">
        <f>+LP!M29+CS!M29+EG!M29+BBA!M29+LH!M29+PT!M29</f>
        <v>61668.580599548855</v>
      </c>
      <c r="N29" s="21">
        <f>+LP!N29+CS!N29+EG!N29+BBA!N29+LH!N29+PT!N29</f>
        <v>37949.895753568526</v>
      </c>
      <c r="O29" s="21">
        <f t="shared" si="0"/>
        <v>9487.4739383921315</v>
      </c>
      <c r="P29" s="20">
        <f t="shared" si="1"/>
        <v>28462.421815176393</v>
      </c>
      <c r="Q29" s="20">
        <f t="shared" si="2"/>
        <v>2371.8684845980329</v>
      </c>
    </row>
    <row r="30" spans="1:17">
      <c r="A30" s="21">
        <f>+LP!A30</f>
        <v>2051</v>
      </c>
      <c r="B30" s="21">
        <f>+LP!B30+CS!B30+EG!B30+BBA!B30+LH!B30+PT!B30</f>
        <v>59.829909469897785</v>
      </c>
      <c r="C30" s="21">
        <f>+LP!C30+CS!C30+EG!C30+BBA!C30+LH!C30+PT!C30</f>
        <v>0</v>
      </c>
      <c r="D30" s="21">
        <f>+LP!D30+CS!D30+EG!D30+BBA!D30+LH!D30+PT!D30</f>
        <v>4.3273760046666859E-2</v>
      </c>
      <c r="E30" s="21">
        <f>+LP!E30+CS!E30+EG!E30+BBA!E30+LH!E30+PT!E30</f>
        <v>3.8772972741095515</v>
      </c>
      <c r="F30" s="21">
        <f>+LP!F30+CS!F30+EG!F30+BBA!F30+LH!F30+PT!F30</f>
        <v>163.91756019150077</v>
      </c>
      <c r="G30" s="21">
        <f>+LP!G30+CS!G30+EG!G30+BBA!G30+LH!G30+PT!G30</f>
        <v>10622.732257834388</v>
      </c>
      <c r="H30" s="20"/>
      <c r="I30" s="20"/>
      <c r="J30" s="20"/>
      <c r="K30" s="21">
        <f>+LP!K30+CS!K30+EG!K30+BBA!K30+LH!K30+PT!K30</f>
        <v>376.31816458376306</v>
      </c>
      <c r="L30" s="21">
        <f>+LP!L30+CS!L30+EG!L30+BBA!L30+LH!L30+PT!L30</f>
        <v>11289.544937512892</v>
      </c>
      <c r="M30" s="21">
        <f>+LP!M30+CS!M30+EG!M30+BBA!M30+LH!M30+PT!M30</f>
        <v>29352.816837533519</v>
      </c>
      <c r="N30" s="21">
        <f>+LP!N30+CS!N30+EG!N30+BBA!N30+LH!N30+PT!N30</f>
        <v>18063.271900020627</v>
      </c>
      <c r="O30" s="21">
        <f t="shared" si="0"/>
        <v>4515.8179750051568</v>
      </c>
      <c r="P30" s="20">
        <f t="shared" si="1"/>
        <v>13547.45392501547</v>
      </c>
      <c r="Q30" s="20">
        <f t="shared" si="2"/>
        <v>1128.9544937512892</v>
      </c>
    </row>
    <row r="31" spans="1:17">
      <c r="A31" s="21">
        <f>+LP!A31</f>
        <v>2052</v>
      </c>
      <c r="B31" s="21">
        <f>+LP!B31+CS!B31+EG!B31+BBA!B31+LH!B31+PT!B31</f>
        <v>54.895328906773869</v>
      </c>
      <c r="C31" s="21">
        <f>+LP!C31+CS!C31+EG!C31+BBA!C31+LH!C31+PT!C31</f>
        <v>0</v>
      </c>
      <c r="D31" s="21">
        <f>+LP!D31+CS!D31+EG!D31+BBA!D31+LH!D31+PT!D31</f>
        <v>3.4459559489371225E-2</v>
      </c>
      <c r="E31" s="21">
        <f>+LP!E31+CS!E31+EG!E31+BBA!E31+LH!E31+PT!E31</f>
        <v>3.477259932900175</v>
      </c>
      <c r="F31" s="21">
        <f>+LP!F31+CS!F31+EG!F31+BBA!F31+LH!F31+PT!F31</f>
        <v>150.39816138842156</v>
      </c>
      <c r="G31" s="21">
        <f>+LP!G31+CS!G31+EG!G31+BBA!G31+LH!G31+PT!G31</f>
        <v>9526.7395421922611</v>
      </c>
      <c r="H31" s="20"/>
      <c r="I31" s="20"/>
      <c r="J31" s="20"/>
      <c r="K31" s="21">
        <f>+LP!K31+CS!K31+EG!K31+BBA!K31+LH!K31+PT!K31</f>
        <v>345.28063975782618</v>
      </c>
      <c r="L31" s="21">
        <f>+LP!L31+CS!L31+EG!L31+BBA!L31+LH!L31+PT!L31</f>
        <v>10358.419192734787</v>
      </c>
      <c r="M31" s="21">
        <f>+LP!M31+CS!M31+EG!M31+BBA!M31+LH!M31+PT!M31</f>
        <v>26931.889901110448</v>
      </c>
      <c r="N31" s="21">
        <f>+LP!N31+CS!N31+EG!N31+BBA!N31+LH!N31+PT!N31</f>
        <v>16573.470708375658</v>
      </c>
      <c r="O31" s="21">
        <f t="shared" si="0"/>
        <v>4143.3676770939146</v>
      </c>
      <c r="P31" s="20">
        <f t="shared" si="1"/>
        <v>12430.103031281744</v>
      </c>
      <c r="Q31" s="20">
        <f t="shared" si="2"/>
        <v>1035.8419192734787</v>
      </c>
    </row>
    <row r="32" spans="1:17">
      <c r="A32" s="21">
        <f>+LP!A32</f>
        <v>2053</v>
      </c>
      <c r="B32" s="21">
        <f>+LP!B32+CS!B32+EG!B32+BBA!B32+LH!B32+PT!B32</f>
        <v>50.680850929667841</v>
      </c>
      <c r="C32" s="21">
        <f>+LP!C32+CS!C32+EG!C32+BBA!C32+LH!C32+PT!C32</f>
        <v>0</v>
      </c>
      <c r="D32" s="21">
        <f>+LP!D32+CS!D32+EG!D32+BBA!D32+LH!D32+PT!D32</f>
        <v>2.7440676264806757E-2</v>
      </c>
      <c r="E32" s="21">
        <f>+LP!E32+CS!E32+EG!E32+BBA!E32+LH!E32+PT!E32</f>
        <v>3.1028267182965132</v>
      </c>
      <c r="F32" s="21">
        <f>+LP!F32+CS!F32+EG!F32+BBA!F32+LH!F32+PT!F32</f>
        <v>138.85164638265161</v>
      </c>
      <c r="G32" s="21">
        <f>+LP!G32+CS!G32+EG!G32+BBA!G32+LH!G32+PT!G32</f>
        <v>8500.895118620585</v>
      </c>
      <c r="H32" s="20"/>
      <c r="I32" s="20"/>
      <c r="J32" s="20"/>
      <c r="K32" s="21">
        <f>+LP!K32+CS!K32+EG!K32+BBA!K32+LH!K32+PT!K32</f>
        <v>318.77241617742476</v>
      </c>
      <c r="L32" s="21">
        <f>+LP!L32+CS!L32+EG!L32+BBA!L32+LH!L32+PT!L32</f>
        <v>9563.1724853227424</v>
      </c>
      <c r="M32" s="21">
        <f>+LP!M32+CS!M32+EG!M32+BBA!M32+LH!M32+PT!M32</f>
        <v>24864.248461839132</v>
      </c>
      <c r="N32" s="21">
        <f>+LP!N32+CS!N32+EG!N32+BBA!N32+LH!N32+PT!N32</f>
        <v>15301.075976516389</v>
      </c>
      <c r="O32" s="21">
        <f t="shared" si="0"/>
        <v>3825.2689941290973</v>
      </c>
      <c r="P32" s="20">
        <f t="shared" si="1"/>
        <v>11475.806982387292</v>
      </c>
      <c r="Q32" s="20">
        <f t="shared" si="2"/>
        <v>956.31724853227433</v>
      </c>
    </row>
    <row r="33" spans="1:17">
      <c r="A33" s="21">
        <f>+LP!A33</f>
        <v>2054</v>
      </c>
      <c r="B33" s="21">
        <f>+LP!B33+CS!B33+EG!B33+BBA!B33+LH!B33+PT!B33</f>
        <v>46.471571226767416</v>
      </c>
      <c r="C33" s="21">
        <f>+LP!C33+CS!C33+EG!C33+BBA!C33+LH!C33+PT!C33</f>
        <v>0</v>
      </c>
      <c r="D33" s="21">
        <f>+LP!D33+CS!D33+EG!D33+BBA!D33+LH!D33+PT!D33</f>
        <v>2.185143179506352E-2</v>
      </c>
      <c r="E33" s="21">
        <f>+LP!E33+CS!E33+EG!E33+BBA!E33+LH!E33+PT!E33</f>
        <v>2.7767724622845522</v>
      </c>
      <c r="F33" s="21">
        <f>+LP!F33+CS!F33+EG!F33+BBA!F33+LH!F33+PT!F33</f>
        <v>127.31937322402034</v>
      </c>
      <c r="G33" s="21">
        <f>+LP!G33+CS!G33+EG!G33+BBA!G33+LH!G33+PT!G33</f>
        <v>7607.5957870809661</v>
      </c>
      <c r="H33" s="20"/>
      <c r="I33" s="20"/>
      <c r="J33" s="20"/>
      <c r="K33" s="21">
        <f>+LP!K33+CS!K33+EG!K33+BBA!K33+LH!K33+PT!K33</f>
        <v>292.29688870212175</v>
      </c>
      <c r="L33" s="21">
        <f>+LP!L33+CS!L33+EG!L33+BBA!L33+LH!L33+PT!L33</f>
        <v>8768.906661063651</v>
      </c>
      <c r="M33" s="21">
        <f>+LP!M33+CS!M33+EG!M33+BBA!M33+LH!M33+PT!M33</f>
        <v>22799.157318765494</v>
      </c>
      <c r="N33" s="21">
        <f>+LP!N33+CS!N33+EG!N33+BBA!N33+LH!N33+PT!N33</f>
        <v>14030.250657701839</v>
      </c>
      <c r="O33" s="21">
        <f t="shared" si="0"/>
        <v>3507.5626644254598</v>
      </c>
      <c r="P33" s="20">
        <f t="shared" si="1"/>
        <v>10522.68799327638</v>
      </c>
      <c r="Q33" s="20">
        <f t="shared" si="2"/>
        <v>876.89066610636507</v>
      </c>
    </row>
    <row r="34" spans="1:17">
      <c r="A34" s="21">
        <f>+LP!A34</f>
        <v>2055</v>
      </c>
      <c r="B34" s="21">
        <f>+LP!B34+CS!B34+EG!B34+BBA!B34+LH!B34+PT!B34</f>
        <v>42.87553164012602</v>
      </c>
      <c r="C34" s="21">
        <f>+LP!C34+CS!C34+EG!C34+BBA!C34+LH!C34+PT!C34</f>
        <v>0</v>
      </c>
      <c r="D34" s="21">
        <f>+LP!D34+CS!D34+EG!D34+BBA!D34+LH!D34+PT!D34</f>
        <v>1.7400630614439243E-2</v>
      </c>
      <c r="E34" s="21">
        <f>+LP!E34+CS!E34+EG!E34+BBA!E34+LH!E34+PT!E34</f>
        <v>2.4855681298390984</v>
      </c>
      <c r="F34" s="21">
        <f>+LP!F34+CS!F34+EG!F34+BBA!F34+LH!F34+PT!F34</f>
        <v>117.46720997294798</v>
      </c>
      <c r="G34" s="21">
        <f>+LP!G34+CS!G34+EG!G34+BBA!G34+LH!G34+PT!G34</f>
        <v>6809.7756981893108</v>
      </c>
      <c r="H34" s="20"/>
      <c r="I34" s="20"/>
      <c r="J34" s="20"/>
      <c r="K34" s="21">
        <f>+LP!K34+CS!K34+EG!K34+BBA!K34+LH!K34+PT!K34</f>
        <v>269.67851891006455</v>
      </c>
      <c r="L34" s="21">
        <f>+LP!L34+CS!L34+EG!L34+BBA!L34+LH!L34+PT!L34</f>
        <v>8090.3555673019373</v>
      </c>
      <c r="M34" s="21">
        <f>+LP!M34+CS!M34+EG!M34+BBA!M34+LH!M34+PT!M34</f>
        <v>21034.924474985037</v>
      </c>
      <c r="N34" s="21">
        <f>+LP!N34+CS!N34+EG!N34+BBA!N34+LH!N34+PT!N34</f>
        <v>12944.5689076831</v>
      </c>
      <c r="O34" s="21">
        <f t="shared" si="0"/>
        <v>3236.1422269207751</v>
      </c>
      <c r="P34" s="20">
        <f t="shared" si="1"/>
        <v>9708.4266807623244</v>
      </c>
      <c r="Q34" s="20">
        <f t="shared" si="2"/>
        <v>809.03555673019366</v>
      </c>
    </row>
    <row r="35" spans="1:17">
      <c r="A35" s="21">
        <f>+LP!A35</f>
        <v>2056</v>
      </c>
      <c r="B35" s="21">
        <f>+LP!B35+CS!B35+EG!B35+BBA!B35+LH!B35+PT!B35</f>
        <v>39.781001355768645</v>
      </c>
      <c r="C35" s="21">
        <f>+LP!C35+CS!C35+EG!C35+BBA!C35+LH!C35+PT!C35</f>
        <v>0</v>
      </c>
      <c r="D35" s="21">
        <f>+LP!D35+CS!D35+EG!D35+BBA!D35+LH!D35+PT!D35</f>
        <v>1.3856389302991209E-2</v>
      </c>
      <c r="E35" s="21">
        <f>+LP!E35+CS!E35+EG!E35+BBA!E35+LH!E35+PT!E35</f>
        <v>2.2313326562742919</v>
      </c>
      <c r="F35" s="21">
        <f>+LP!F35+CS!F35+EG!F35+BBA!F35+LH!F35+PT!F35</f>
        <v>108.98904481032504</v>
      </c>
      <c r="G35" s="21">
        <f>+LP!G35+CS!G35+EG!G35+BBA!G35+LH!G35+PT!G35</f>
        <v>6113.2401541761428</v>
      </c>
      <c r="H35" s="20"/>
      <c r="I35" s="20"/>
      <c r="J35" s="20"/>
      <c r="K35" s="21">
        <f>+LP!K35+CS!K35+EG!K35+BBA!K35+LH!K35+PT!K35</f>
        <v>250.21454232751361</v>
      </c>
      <c r="L35" s="21">
        <f>+LP!L35+CS!L35+EG!L35+BBA!L35+LH!L35+PT!L35</f>
        <v>7506.4362698254081</v>
      </c>
      <c r="M35" s="21">
        <f>+LP!M35+CS!M35+EG!M35+BBA!M35+LH!M35+PT!M35</f>
        <v>19516.734301546057</v>
      </c>
      <c r="N35" s="21">
        <f>+LP!N35+CS!N35+EG!N35+BBA!N35+LH!N35+PT!N35</f>
        <v>12010.298031720653</v>
      </c>
      <c r="O35" s="21">
        <f t="shared" si="0"/>
        <v>3002.5745079301632</v>
      </c>
      <c r="P35" s="20">
        <f t="shared" si="1"/>
        <v>9007.7235237904897</v>
      </c>
      <c r="Q35" s="20">
        <f t="shared" si="2"/>
        <v>750.64362698254081</v>
      </c>
    </row>
    <row r="36" spans="1:17">
      <c r="A36" s="21">
        <f>+LP!A36</f>
        <v>2057</v>
      </c>
      <c r="B36" s="21">
        <f>+LP!B36+CS!B36+EG!B36+BBA!B36+LH!B36+PT!B36</f>
        <v>36.740318910469256</v>
      </c>
      <c r="C36" s="21">
        <f>+LP!C36+CS!C36+EG!C36+BBA!C36+LH!C36+PT!C36</f>
        <v>0</v>
      </c>
      <c r="D36" s="21">
        <f>+LP!D36+CS!D36+EG!D36+BBA!D36+LH!D36+PT!D36</f>
        <v>1.1034055533408419E-2</v>
      </c>
      <c r="E36" s="21">
        <f>+LP!E36+CS!E36+EG!E36+BBA!E36+LH!E36+PT!E36</f>
        <v>1.992869850460756</v>
      </c>
      <c r="F36" s="21">
        <f>+LP!F36+CS!F36+EG!F36+BBA!F36+LH!F36+PT!F36</f>
        <v>100.65840797388839</v>
      </c>
      <c r="G36" s="21">
        <f>+LP!G36+CS!G36+EG!G36+BBA!G36+LH!G36+PT!G36</f>
        <v>5459.9173985226198</v>
      </c>
      <c r="H36" s="20"/>
      <c r="I36" s="20"/>
      <c r="J36" s="20"/>
      <c r="K36" s="21">
        <f>+LP!K36+CS!K36+EG!K36+BBA!K36+LH!K36+PT!K36</f>
        <v>231.08925788306951</v>
      </c>
      <c r="L36" s="21">
        <f>+LP!L36+CS!L36+EG!L36+BBA!L36+LH!L36+PT!L36</f>
        <v>6932.6777364920854</v>
      </c>
      <c r="M36" s="21">
        <f>+LP!M36+CS!M36+EG!M36+BBA!M36+LH!M36+PT!M36</f>
        <v>18024.962114879425</v>
      </c>
      <c r="N36" s="21">
        <f>+LP!N36+CS!N36+EG!N36+BBA!N36+LH!N36+PT!N36</f>
        <v>11092.284378387338</v>
      </c>
      <c r="O36" s="21">
        <f t="shared" si="0"/>
        <v>2773.0710945968344</v>
      </c>
      <c r="P36" s="20">
        <f t="shared" si="1"/>
        <v>8319.2132837905028</v>
      </c>
      <c r="Q36" s="20">
        <f t="shared" si="2"/>
        <v>693.26777364920861</v>
      </c>
    </row>
    <row r="37" spans="1:17">
      <c r="A37" s="21">
        <f>+LP!A37</f>
        <v>2058</v>
      </c>
      <c r="B37" s="21">
        <f>+LP!B37+CS!B37+EG!B37+BBA!B37+LH!B37+PT!B37</f>
        <v>34.222321706306268</v>
      </c>
      <c r="C37" s="21">
        <f>+LP!C37+CS!C37+EG!C37+BBA!C37+LH!C37+PT!C37</f>
        <v>0</v>
      </c>
      <c r="D37" s="21">
        <f>+LP!D37+CS!D37+EG!D37+BBA!D37+LH!D37+PT!D37</f>
        <v>8.7865878225620014E-3</v>
      </c>
      <c r="E37" s="21">
        <f>+LP!E37+CS!E37+EG!E37+BBA!E37+LH!E37+PT!E37</f>
        <v>1.7849892587839828</v>
      </c>
      <c r="F37" s="21">
        <f>+LP!F37+CS!F37+EG!F37+BBA!F37+LH!F37+PT!F37</f>
        <v>93.759785496729506</v>
      </c>
      <c r="G37" s="21">
        <f>+LP!G37+CS!G37+EG!G37+BBA!G37+LH!G37+PT!G37</f>
        <v>4890.3815309150223</v>
      </c>
      <c r="H37" s="20"/>
      <c r="I37" s="20"/>
      <c r="J37" s="20"/>
      <c r="K37" s="21">
        <f>+LP!K37+CS!K37+EG!K37+BBA!K37+LH!K37+PT!K37</f>
        <v>215.25155906832521</v>
      </c>
      <c r="L37" s="21">
        <f>+LP!L37+CS!L37+EG!L37+BBA!L37+LH!L37+PT!L37</f>
        <v>6457.5467720497554</v>
      </c>
      <c r="M37" s="21">
        <f>+LP!M37+CS!M37+EG!M37+BBA!M37+LH!M37+PT!M37</f>
        <v>16789.621607329365</v>
      </c>
      <c r="N37" s="21">
        <f>+LP!N37+CS!N37+EG!N37+BBA!N37+LH!N37+PT!N37</f>
        <v>10332.074835279609</v>
      </c>
      <c r="O37" s="21">
        <f t="shared" si="0"/>
        <v>2583.0187088199023</v>
      </c>
      <c r="P37" s="20">
        <f t="shared" si="1"/>
        <v>7749.0561264597072</v>
      </c>
      <c r="Q37" s="20">
        <f t="shared" si="2"/>
        <v>645.75467720497556</v>
      </c>
    </row>
    <row r="38" spans="1:17">
      <c r="A38" s="21">
        <f>+LP!A38</f>
        <v>2059</v>
      </c>
      <c r="B38" s="21">
        <f>+LP!B38+CS!B38+EG!B38+BBA!B38+LH!B38+PT!B38</f>
        <v>31.051166043745479</v>
      </c>
      <c r="C38" s="21">
        <f>+LP!C38+CS!C38+EG!C38+BBA!C38+LH!C38+PT!C38</f>
        <v>0</v>
      </c>
      <c r="D38" s="21">
        <f>+LP!D38+CS!D38+EG!D38+BBA!D38+LH!D38+PT!D38</f>
        <v>6.9968947799691292E-3</v>
      </c>
      <c r="E38" s="21">
        <f>+LP!E38+CS!E38+EG!E38+BBA!E38+LH!E38+PT!E38</f>
        <v>1.5990879024944931</v>
      </c>
      <c r="F38" s="21">
        <f>+LP!F38+CS!F38+EG!F38+BBA!F38+LH!F38+PT!F38</f>
        <v>85.071687791083505</v>
      </c>
      <c r="G38" s="21">
        <f>+LP!G38+CS!G38+EG!G38+BBA!G38+LH!G38+PT!G38</f>
        <v>4381.0627465602538</v>
      </c>
      <c r="H38" s="20"/>
      <c r="I38" s="20"/>
      <c r="J38" s="20"/>
      <c r="K38" s="21">
        <f>+LP!K38+CS!K38+EG!K38+BBA!K38+LH!K38+PT!K38</f>
        <v>195.30562418195029</v>
      </c>
      <c r="L38" s="21">
        <f>+LP!L38+CS!L38+EG!L38+BBA!L38+LH!L38+PT!L38</f>
        <v>5859.1687254585086</v>
      </c>
      <c r="M38" s="21">
        <f>+LP!M38+CS!M38+EG!M38+BBA!M38+LH!M38+PT!M38</f>
        <v>15233.838686192123</v>
      </c>
      <c r="N38" s="21">
        <f>+LP!N38+CS!N38+EG!N38+BBA!N38+LH!N38+PT!N38</f>
        <v>9374.6699607336141</v>
      </c>
      <c r="O38" s="21">
        <f t="shared" si="0"/>
        <v>2343.6674901834035</v>
      </c>
      <c r="P38" s="20">
        <f t="shared" si="1"/>
        <v>7031.002470550211</v>
      </c>
      <c r="Q38" s="20">
        <f t="shared" si="2"/>
        <v>585.91687254585088</v>
      </c>
    </row>
    <row r="39" spans="1:17">
      <c r="A39" s="21">
        <f>+LP!A39</f>
        <v>2060</v>
      </c>
      <c r="B39" s="21">
        <f>+LP!B39+CS!B39+EG!B39+BBA!B39+LH!B39+PT!B39</f>
        <v>28.572982664121945</v>
      </c>
      <c r="C39" s="21">
        <f>+LP!C39+CS!C39+EG!C39+BBA!C39+LH!C39+PT!C39</f>
        <v>0</v>
      </c>
      <c r="D39" s="21">
        <f>+LP!D39+CS!D39+EG!D39+BBA!D39+LH!D39+PT!D39</f>
        <v>5.571734733732449E-3</v>
      </c>
      <c r="E39" s="21">
        <f>+LP!E39+CS!E39+EG!E39+BBA!E39+LH!E39+PT!E39</f>
        <v>1.4366295030678282</v>
      </c>
      <c r="F39" s="21">
        <f>+LP!F39+CS!F39+EG!F39+BBA!F39+LH!F39+PT!F39</f>
        <v>78.282144285265602</v>
      </c>
      <c r="G39" s="21">
        <f>+LP!G39+CS!G39+EG!G39+BBA!G39+LH!G39+PT!G39</f>
        <v>3935.9712412817212</v>
      </c>
      <c r="H39" s="20"/>
      <c r="I39" s="20"/>
      <c r="J39" s="20"/>
      <c r="K39" s="21">
        <f>+LP!K39+CS!K39+EG!K39+BBA!K39+LH!K39+PT!K39</f>
        <v>179.71834636079419</v>
      </c>
      <c r="L39" s="21">
        <f>+LP!L39+CS!L39+EG!L39+BBA!L39+LH!L39+PT!L39</f>
        <v>5391.5503908238261</v>
      </c>
      <c r="M39" s="21">
        <f>+LP!M39+CS!M39+EG!M39+BBA!M39+LH!M39+PT!M39</f>
        <v>14018.031016141947</v>
      </c>
      <c r="N39" s="21">
        <f>+LP!N39+CS!N39+EG!N39+BBA!N39+LH!N39+PT!N39</f>
        <v>8626.4806253181214</v>
      </c>
      <c r="O39" s="21">
        <f t="shared" si="0"/>
        <v>2156.6201563295303</v>
      </c>
      <c r="P39" s="20">
        <f t="shared" si="1"/>
        <v>6469.8604689885906</v>
      </c>
      <c r="Q39" s="20">
        <f t="shared" si="2"/>
        <v>539.15503908238259</v>
      </c>
    </row>
    <row r="40" spans="1:17">
      <c r="A40" s="21">
        <f>+LP!A40</f>
        <v>2061</v>
      </c>
      <c r="B40" s="21">
        <f>+LP!B40+CS!B40+EG!B40+BBA!B40+LH!B40+PT!B40</f>
        <v>26.469534508021422</v>
      </c>
      <c r="C40" s="21">
        <f>+LP!C40+CS!C40+EG!C40+BBA!C40+LH!C40+PT!C40</f>
        <v>0</v>
      </c>
      <c r="D40" s="21">
        <f>+LP!D40+CS!D40+EG!D40+BBA!D40+LH!D40+PT!D40</f>
        <v>4.436857909019115E-3</v>
      </c>
      <c r="E40" s="21">
        <f>+LP!E40+CS!E40+EG!E40+BBA!E40+LH!E40+PT!E40</f>
        <v>1.2840109301585951</v>
      </c>
      <c r="F40" s="21">
        <f>+LP!F40+CS!F40+EG!F40+BBA!F40+LH!F40+PT!F40</f>
        <v>72.519272624716237</v>
      </c>
      <c r="G40" s="21">
        <f>+LP!G40+CS!G40+EG!G40+BBA!G40+LH!G40+PT!G40</f>
        <v>0</v>
      </c>
      <c r="H40" s="20"/>
      <c r="I40" s="20"/>
      <c r="J40" s="20"/>
      <c r="K40" s="21">
        <f>+LP!K40+CS!K40+EG!K40+BBA!K40+LH!K40+PT!K40</f>
        <v>166.48807814855311</v>
      </c>
      <c r="L40" s="21">
        <f>+LP!L40+CS!L40+EG!L40+BBA!L40+LH!L40+PT!L40</f>
        <v>4994.6423444565944</v>
      </c>
      <c r="M40" s="21">
        <f>+LP!M40+CS!M40+EG!M40+BBA!M40+LH!M40+PT!M40</f>
        <v>12986.070095587143</v>
      </c>
      <c r="N40" s="21">
        <f>+LP!N40+CS!N40+EG!N40+BBA!N40+LH!N40+PT!N40</f>
        <v>7991.4277511305509</v>
      </c>
      <c r="O40" s="21">
        <f t="shared" si="0"/>
        <v>1997.8569377826377</v>
      </c>
      <c r="P40" s="20">
        <f t="shared" si="1"/>
        <v>5993.5708133479129</v>
      </c>
      <c r="Q40" s="20">
        <f t="shared" si="2"/>
        <v>499.46423444565943</v>
      </c>
    </row>
    <row r="41" spans="1:17">
      <c r="A41" s="21">
        <f>+LP!A41</f>
        <v>2062</v>
      </c>
      <c r="B41" s="21">
        <f>+LP!B41+CS!B41+EG!B41+BBA!B41+LH!B41+PT!B41</f>
        <v>24.719843103713622</v>
      </c>
      <c r="C41" s="21">
        <f>+LP!C41+CS!C41+EG!C41+BBA!C41+LH!C41+PT!C41</f>
        <v>0</v>
      </c>
      <c r="D41" s="21">
        <f>+LP!D41+CS!D41+EG!D41+BBA!D41+LH!D41+PT!D41</f>
        <v>3.5331380702035365E-3</v>
      </c>
      <c r="E41" s="21">
        <f>+LP!E41+CS!E41+EG!E41+BBA!E41+LH!E41+PT!E41</f>
        <v>1.1508552132556731</v>
      </c>
      <c r="F41" s="21">
        <f>+LP!F41+CS!F41+EG!F41+BBA!F41+LH!F41+PT!F41</f>
        <v>67.725597544420879</v>
      </c>
      <c r="G41" s="21">
        <f>+LP!G41+CS!G41+EG!G41+BBA!G41+LH!G41+PT!G41</f>
        <v>0</v>
      </c>
      <c r="H41" s="20"/>
      <c r="I41" s="20"/>
      <c r="J41" s="20"/>
      <c r="K41" s="21">
        <f>+LP!K41+CS!K41+EG!K41+BBA!K41+LH!K41+PT!K41</f>
        <v>155.48286915373794</v>
      </c>
      <c r="L41" s="21">
        <f>+LP!L41+CS!L41+EG!L41+BBA!L41+LH!L41+PT!L41</f>
        <v>4664.4860746121385</v>
      </c>
      <c r="M41" s="21">
        <f>+LP!M41+CS!M41+EG!M41+BBA!M41+LH!M41+PT!M41</f>
        <v>12127.66379399156</v>
      </c>
      <c r="N41" s="21">
        <f>+LP!N41+CS!N41+EG!N41+BBA!N41+LH!N41+PT!N41</f>
        <v>7463.1777193794214</v>
      </c>
      <c r="O41" s="21">
        <f t="shared" si="0"/>
        <v>1865.7944298448554</v>
      </c>
      <c r="P41" s="20">
        <f t="shared" si="1"/>
        <v>5597.3832895345658</v>
      </c>
      <c r="Q41" s="20">
        <f t="shared" si="2"/>
        <v>466.44860746121384</v>
      </c>
    </row>
    <row r="42" spans="1:17">
      <c r="A42" s="21">
        <f>+LP!A42</f>
        <v>2063</v>
      </c>
      <c r="B42" s="21">
        <f>+LP!B42+CS!B42+EG!B42+BBA!B42+LH!B42+PT!B42</f>
        <v>23.104307138450746</v>
      </c>
      <c r="C42" s="21">
        <f>+LP!C42+CS!C42+EG!C42+BBA!C42+LH!C42+PT!C42</f>
        <v>0</v>
      </c>
      <c r="D42" s="21">
        <f>+LP!D42+CS!D42+EG!D42+BBA!D42+LH!D42+PT!D42</f>
        <v>2.8134920881163123E-3</v>
      </c>
      <c r="E42" s="21">
        <f>+LP!E42+CS!E42+EG!E42+BBA!E42+LH!E42+PT!E42</f>
        <v>1.0316616242410879</v>
      </c>
      <c r="F42" s="21">
        <f>+LP!F42+CS!F42+EG!F42+BBA!F42+LH!F42+PT!F42</f>
        <v>63.299471612193827</v>
      </c>
      <c r="G42" s="21">
        <f>+LP!G42+CS!G42+EG!G42+BBA!G42+LH!G42+PT!G42</f>
        <v>0</v>
      </c>
      <c r="H42" s="20"/>
      <c r="I42" s="20"/>
      <c r="J42" s="20"/>
      <c r="K42" s="21">
        <f>+LP!K42+CS!K42+EG!K42+BBA!K42+LH!K42+PT!K42</f>
        <v>145.32147103942748</v>
      </c>
      <c r="L42" s="21">
        <f>+LP!L42+CS!L42+EG!L42+BBA!L42+LH!L42+PT!L42</f>
        <v>4359.6441311828248</v>
      </c>
      <c r="M42" s="21">
        <f>+LP!M42+CS!M42+EG!M42+BBA!M42+LH!M42+PT!M42</f>
        <v>11335.074741075345</v>
      </c>
      <c r="N42" s="21">
        <f>+LP!N42+CS!N42+EG!N42+BBA!N42+LH!N42+PT!N42</f>
        <v>6975.4306098925199</v>
      </c>
      <c r="O42" s="21">
        <f t="shared" si="0"/>
        <v>1743.85765247313</v>
      </c>
      <c r="P42" s="20">
        <f t="shared" si="1"/>
        <v>5231.5729574193901</v>
      </c>
      <c r="Q42" s="20">
        <f t="shared" si="2"/>
        <v>435.96441311828249</v>
      </c>
    </row>
    <row r="43" spans="1:17">
      <c r="A43" s="21"/>
      <c r="B43" s="21"/>
      <c r="C43" s="21"/>
      <c r="D43" s="21"/>
      <c r="E43" s="21"/>
      <c r="F43" s="21"/>
      <c r="G43" s="21"/>
      <c r="H43" s="20"/>
      <c r="I43" s="20"/>
      <c r="J43" s="20"/>
      <c r="K43" s="21"/>
      <c r="L43" s="21"/>
      <c r="M43" s="21"/>
      <c r="N43" s="21"/>
      <c r="O43" s="21"/>
    </row>
    <row r="44" spans="1:17">
      <c r="A44" s="21"/>
      <c r="B44" s="21"/>
      <c r="C44" s="21"/>
      <c r="D44" s="21"/>
      <c r="E44" s="21"/>
      <c r="F44" s="21"/>
      <c r="G44" s="21"/>
      <c r="H44" s="20"/>
      <c r="I44" s="20"/>
      <c r="J44" s="20"/>
      <c r="K44" s="21"/>
      <c r="L44" s="21"/>
      <c r="M44" s="21"/>
      <c r="N44" s="21"/>
      <c r="O44" s="21"/>
    </row>
    <row r="45" spans="1:17">
      <c r="A45" s="21"/>
      <c r="B45" s="21"/>
      <c r="C45" s="21"/>
      <c r="D45" s="21"/>
      <c r="E45" s="21"/>
      <c r="F45" s="21"/>
      <c r="G45" s="21"/>
      <c r="H45" s="20"/>
      <c r="I45" s="20"/>
      <c r="J45" s="20"/>
      <c r="K45" s="21"/>
      <c r="L45" s="21"/>
      <c r="M45" s="21"/>
      <c r="N45" s="21"/>
      <c r="O45" s="21"/>
    </row>
    <row r="46" spans="1:17">
      <c r="A46" s="21"/>
      <c r="B46" s="21"/>
      <c r="C46" s="21"/>
      <c r="D46" s="21"/>
      <c r="E46" s="21"/>
      <c r="F46" s="21"/>
      <c r="G46" s="21"/>
      <c r="H46" s="20"/>
      <c r="I46" s="20"/>
      <c r="J46" s="20"/>
      <c r="K46" s="21"/>
      <c r="L46" s="21"/>
      <c r="M46" s="21"/>
      <c r="N46" s="21"/>
      <c r="O46" s="21"/>
    </row>
    <row r="47" spans="1:17">
      <c r="A47" s="21"/>
      <c r="B47" s="21"/>
      <c r="C47" s="21"/>
      <c r="D47" s="21"/>
      <c r="E47" s="21"/>
      <c r="F47" s="21"/>
      <c r="G47" s="21"/>
      <c r="H47" s="20"/>
      <c r="I47" s="20"/>
      <c r="J47" s="20"/>
      <c r="K47" s="21"/>
      <c r="L47" s="21"/>
      <c r="M47" s="21"/>
      <c r="N47" s="21"/>
      <c r="O47" s="21"/>
    </row>
    <row r="48" spans="1:17">
      <c r="A48" s="21"/>
      <c r="B48" s="21"/>
      <c r="C48" s="21"/>
      <c r="D48" s="21"/>
      <c r="E48" s="21"/>
      <c r="F48" s="21"/>
      <c r="G48" s="21"/>
      <c r="H48" s="20"/>
      <c r="I48" s="20"/>
      <c r="J48" s="20"/>
      <c r="K48" s="21"/>
      <c r="L48" s="21"/>
      <c r="M48" s="21"/>
      <c r="N48" s="21"/>
      <c r="O48" s="21"/>
    </row>
    <row r="49" spans="1:15">
      <c r="A49" s="21"/>
      <c r="B49" s="21"/>
      <c r="C49" s="21"/>
      <c r="D49" s="21"/>
      <c r="E49" s="21"/>
      <c r="F49" s="21"/>
      <c r="G49" s="21"/>
      <c r="H49" s="20"/>
      <c r="I49" s="20"/>
      <c r="J49" s="20"/>
      <c r="K49" s="21"/>
      <c r="L49" s="21"/>
      <c r="M49" s="21"/>
      <c r="N49" s="21"/>
      <c r="O49" s="21"/>
    </row>
    <row r="50" spans="1:15">
      <c r="A50" s="21"/>
      <c r="B50" s="21"/>
      <c r="C50" s="21"/>
      <c r="D50" s="21"/>
      <c r="E50" s="21"/>
      <c r="F50" s="21"/>
      <c r="G50" s="21"/>
      <c r="H50" s="20"/>
      <c r="I50" s="20"/>
      <c r="J50" s="20"/>
      <c r="K50" s="21"/>
      <c r="L50" s="21"/>
      <c r="M50" s="21"/>
      <c r="N50" s="21"/>
      <c r="O50" s="21"/>
    </row>
    <row r="51" spans="1:15">
      <c r="A51" s="21"/>
      <c r="B51" s="21"/>
      <c r="C51" s="21"/>
      <c r="D51" s="21"/>
      <c r="E51" s="21"/>
      <c r="F51" s="21"/>
      <c r="G51" s="21"/>
      <c r="H51" s="20"/>
      <c r="I51" s="20"/>
      <c r="J51" s="20"/>
      <c r="K51" s="21"/>
      <c r="L51" s="21"/>
      <c r="M51" s="21"/>
      <c r="N51" s="21"/>
      <c r="O51" s="21"/>
    </row>
    <row r="52" spans="1:15">
      <c r="A52" s="21"/>
      <c r="B52" s="21"/>
      <c r="C52" s="21"/>
      <c r="D52" s="21"/>
      <c r="E52" s="21"/>
      <c r="F52" s="21"/>
      <c r="G52" s="21"/>
      <c r="H52" s="20"/>
      <c r="I52" s="20"/>
      <c r="J52" s="20"/>
      <c r="K52" s="21"/>
      <c r="L52" s="21"/>
      <c r="M52" s="21"/>
      <c r="N52" s="21"/>
      <c r="O52" s="21"/>
    </row>
    <row r="53" spans="1:15">
      <c r="A53" s="21"/>
      <c r="B53" s="21"/>
      <c r="C53" s="21"/>
      <c r="D53" s="21"/>
      <c r="E53" s="21"/>
      <c r="F53" s="21"/>
      <c r="G53" s="21"/>
      <c r="H53" s="20"/>
      <c r="I53" s="20"/>
      <c r="J53" s="20"/>
      <c r="K53" s="21"/>
      <c r="L53" s="21"/>
      <c r="M53" s="21"/>
      <c r="N53" s="21"/>
      <c r="O53" s="21"/>
    </row>
    <row r="54" spans="1:15">
      <c r="A54" s="21"/>
      <c r="B54" s="21"/>
      <c r="C54" s="21"/>
      <c r="D54" s="21"/>
      <c r="E54" s="21"/>
      <c r="F54" s="21"/>
      <c r="G54" s="21"/>
      <c r="H54" s="20"/>
      <c r="I54" s="20"/>
      <c r="J54" s="20"/>
      <c r="K54" s="21"/>
      <c r="L54" s="21"/>
      <c r="M54" s="21"/>
      <c r="N54" s="21"/>
      <c r="O54" s="21"/>
    </row>
    <row r="55" spans="1:15">
      <c r="A55" s="21"/>
      <c r="B55" s="21"/>
      <c r="C55" s="21"/>
      <c r="D55" s="21"/>
      <c r="E55" s="21"/>
      <c r="F55" s="21"/>
      <c r="G55" s="21"/>
      <c r="H55" s="20"/>
      <c r="I55" s="20"/>
      <c r="J55" s="20"/>
      <c r="K55" s="21"/>
      <c r="L55" s="21"/>
      <c r="M55" s="21"/>
      <c r="N55" s="21"/>
      <c r="O55" s="21"/>
    </row>
    <row r="56" spans="1:15">
      <c r="A56" s="21"/>
      <c r="B56" s="21"/>
      <c r="C56" s="21"/>
      <c r="D56" s="21"/>
      <c r="E56" s="21"/>
      <c r="F56" s="21"/>
      <c r="G56" s="21"/>
      <c r="H56" s="20"/>
      <c r="I56" s="20"/>
      <c r="J56" s="20"/>
      <c r="K56" s="21"/>
      <c r="L56" s="21"/>
      <c r="M56" s="21"/>
      <c r="N56" s="21"/>
      <c r="O56" s="21"/>
    </row>
    <row r="57" spans="1:15">
      <c r="A57" s="21"/>
      <c r="B57" s="21"/>
      <c r="C57" s="21"/>
      <c r="D57" s="21"/>
      <c r="E57" s="21"/>
      <c r="F57" s="21"/>
      <c r="G57" s="21"/>
      <c r="H57" s="20"/>
      <c r="I57" s="20"/>
      <c r="J57" s="20"/>
      <c r="K57" s="21"/>
      <c r="L57" s="21"/>
      <c r="M57" s="21"/>
      <c r="N57" s="21"/>
      <c r="O57" s="21"/>
    </row>
    <row r="58" spans="1:15">
      <c r="A58" s="21"/>
      <c r="B58" s="21"/>
      <c r="C58" s="21"/>
      <c r="D58" s="21"/>
      <c r="E58" s="21"/>
      <c r="F58" s="21"/>
      <c r="G58" s="21"/>
      <c r="H58" s="20"/>
      <c r="I58" s="20"/>
      <c r="J58" s="20"/>
      <c r="K58" s="21"/>
      <c r="L58" s="21"/>
      <c r="M58" s="21"/>
      <c r="N58" s="21"/>
      <c r="O58" s="21"/>
    </row>
    <row r="59" spans="1:15">
      <c r="A59" s="21"/>
      <c r="B59" s="21"/>
      <c r="C59" s="21"/>
      <c r="D59" s="21"/>
      <c r="E59" s="21"/>
      <c r="F59" s="21"/>
      <c r="G59" s="21"/>
      <c r="H59" s="20"/>
      <c r="I59" s="20"/>
      <c r="J59" s="20"/>
      <c r="K59" s="21"/>
      <c r="L59" s="21"/>
      <c r="M59" s="21"/>
      <c r="N59" s="21"/>
      <c r="O59" s="21"/>
    </row>
    <row r="60" spans="1:15">
      <c r="A60" s="21"/>
      <c r="B60" s="21"/>
      <c r="C60" s="21"/>
      <c r="D60" s="21"/>
      <c r="E60" s="21"/>
      <c r="F60" s="21"/>
      <c r="G60" s="21"/>
      <c r="H60" s="20"/>
      <c r="I60" s="20"/>
      <c r="J60" s="20"/>
      <c r="K60" s="21"/>
      <c r="L60" s="21"/>
      <c r="M60" s="21"/>
      <c r="N60" s="21"/>
      <c r="O60" s="21"/>
    </row>
    <row r="61" spans="1:15">
      <c r="A61" s="21"/>
      <c r="B61" s="21"/>
      <c r="C61" s="21"/>
      <c r="D61" s="21"/>
      <c r="E61" s="21"/>
      <c r="F61" s="21"/>
      <c r="G61" s="21"/>
      <c r="H61" s="20"/>
      <c r="I61" s="20"/>
      <c r="J61" s="20"/>
      <c r="K61" s="21"/>
      <c r="L61" s="21"/>
      <c r="M61" s="21"/>
      <c r="N61" s="21"/>
      <c r="O61" s="21"/>
    </row>
    <row r="62" spans="1:15">
      <c r="A62" s="21"/>
      <c r="B62" s="21"/>
      <c r="C62" s="21"/>
      <c r="D62" s="21"/>
      <c r="E62" s="21"/>
      <c r="F62" s="21"/>
      <c r="G62" s="21"/>
      <c r="H62" s="20"/>
      <c r="I62" s="20"/>
      <c r="J62" s="20"/>
      <c r="K62" s="21"/>
      <c r="L62" s="21"/>
      <c r="M62" s="21"/>
      <c r="N62" s="21"/>
      <c r="O62" s="21"/>
    </row>
    <row r="63" spans="1:15">
      <c r="A63" s="21"/>
      <c r="B63" s="21"/>
      <c r="C63" s="21"/>
      <c r="D63" s="21"/>
      <c r="E63" s="21"/>
      <c r="F63" s="21"/>
      <c r="G63" s="21"/>
      <c r="H63" s="20"/>
      <c r="I63" s="20"/>
      <c r="J63" s="20"/>
      <c r="K63" s="21"/>
      <c r="L63" s="21"/>
      <c r="M63" s="21"/>
      <c r="N63" s="21"/>
      <c r="O63" s="21"/>
    </row>
    <row r="64" spans="1:15">
      <c r="A64" s="21"/>
      <c r="B64" s="21"/>
      <c r="C64" s="21"/>
      <c r="D64" s="21"/>
      <c r="E64" s="21"/>
      <c r="F64" s="21"/>
      <c r="G64" s="21"/>
      <c r="H64" s="20"/>
      <c r="I64" s="20"/>
      <c r="J64" s="20"/>
      <c r="K64" s="21"/>
      <c r="L64" s="21"/>
      <c r="M64" s="21"/>
      <c r="N64" s="21"/>
      <c r="O64" s="21"/>
    </row>
    <row r="65" spans="1:15">
      <c r="A65" s="21"/>
      <c r="B65" s="21"/>
      <c r="C65" s="21"/>
      <c r="D65" s="21"/>
      <c r="E65" s="21"/>
      <c r="F65" s="21"/>
      <c r="G65" s="21"/>
      <c r="H65" s="20"/>
      <c r="I65" s="20"/>
      <c r="J65" s="20"/>
      <c r="K65" s="21"/>
      <c r="L65" s="21"/>
      <c r="M65" s="21"/>
      <c r="N65" s="21"/>
      <c r="O65" s="21"/>
    </row>
    <row r="66" spans="1:15">
      <c r="A66" s="21"/>
      <c r="B66" s="21"/>
      <c r="C66" s="21"/>
      <c r="D66" s="21"/>
      <c r="E66" s="21"/>
      <c r="F66" s="21"/>
      <c r="G66" s="21"/>
      <c r="H66" s="20"/>
      <c r="I66" s="20"/>
      <c r="J66" s="20"/>
      <c r="K66" s="21"/>
      <c r="L66" s="21"/>
      <c r="M66" s="21"/>
      <c r="N66" s="21"/>
      <c r="O66" s="21"/>
    </row>
    <row r="67" spans="1:15">
      <c r="A67" s="21"/>
      <c r="B67" s="21"/>
      <c r="C67" s="21"/>
      <c r="D67" s="21"/>
      <c r="E67" s="21"/>
      <c r="F67" s="21"/>
      <c r="G67" s="21"/>
      <c r="H67" s="20"/>
      <c r="I67" s="20"/>
      <c r="J67" s="20"/>
      <c r="K67" s="21"/>
      <c r="L67" s="21"/>
      <c r="M67" s="21"/>
      <c r="N67" s="21"/>
      <c r="O67" s="21"/>
    </row>
    <row r="68" spans="1:15">
      <c r="A68" s="21"/>
      <c r="B68" s="21"/>
      <c r="C68" s="21"/>
      <c r="D68" s="21"/>
      <c r="E68" s="21"/>
      <c r="F68" s="21"/>
      <c r="G68" s="21"/>
      <c r="H68" s="20"/>
      <c r="I68" s="20"/>
      <c r="J68" s="20"/>
      <c r="K68" s="21"/>
      <c r="L68" s="21"/>
      <c r="M68" s="21"/>
      <c r="N68" s="21"/>
      <c r="O68" s="21"/>
    </row>
    <row r="69" spans="1:15">
      <c r="A69" s="21"/>
      <c r="B69" s="21"/>
      <c r="C69" s="21"/>
      <c r="D69" s="21"/>
      <c r="E69" s="21"/>
      <c r="F69" s="21"/>
      <c r="G69" s="21"/>
      <c r="H69" s="20"/>
      <c r="I69" s="20"/>
      <c r="J69" s="20"/>
      <c r="K69" s="21"/>
      <c r="L69" s="21"/>
      <c r="M69" s="21"/>
      <c r="N69" s="21"/>
      <c r="O69" s="21"/>
    </row>
    <row r="70" spans="1:15">
      <c r="A70" s="21"/>
      <c r="B70" s="21"/>
      <c r="C70" s="21"/>
      <c r="D70" s="21"/>
      <c r="E70" s="21"/>
      <c r="F70" s="21"/>
      <c r="G70" s="21"/>
      <c r="H70" s="20"/>
      <c r="I70" s="20"/>
      <c r="J70" s="20"/>
      <c r="K70" s="21"/>
      <c r="L70" s="21"/>
      <c r="M70" s="21"/>
      <c r="N70" s="21"/>
      <c r="O70" s="21"/>
    </row>
    <row r="71" spans="1:15">
      <c r="A71" s="21"/>
      <c r="B71" s="21"/>
      <c r="C71" s="21"/>
      <c r="D71" s="21"/>
      <c r="E71" s="21"/>
      <c r="F71" s="21"/>
      <c r="G71" s="21"/>
      <c r="H71" s="20"/>
      <c r="I71" s="20"/>
      <c r="J71" s="20"/>
      <c r="K71" s="21"/>
      <c r="L71" s="21"/>
      <c r="M71" s="21"/>
      <c r="N71" s="21"/>
      <c r="O71" s="21"/>
    </row>
    <row r="72" spans="1:15">
      <c r="A72" s="21"/>
      <c r="B72" s="21"/>
      <c r="C72" s="21"/>
      <c r="D72" s="21"/>
      <c r="E72" s="21"/>
      <c r="F72" s="21"/>
      <c r="G72" s="21"/>
      <c r="H72" s="20"/>
      <c r="I72" s="20"/>
      <c r="J72" s="20"/>
      <c r="K72" s="21"/>
      <c r="L72" s="21"/>
      <c r="M72" s="21"/>
      <c r="N72" s="21"/>
      <c r="O72" s="21"/>
    </row>
    <row r="73" spans="1:15">
      <c r="A73" s="21"/>
      <c r="B73" s="21"/>
      <c r="C73" s="21"/>
      <c r="D73" s="21"/>
      <c r="E73" s="21"/>
      <c r="F73" s="21"/>
      <c r="G73" s="21"/>
      <c r="H73" s="20"/>
      <c r="I73" s="20"/>
      <c r="J73" s="20"/>
      <c r="K73" s="21"/>
      <c r="L73" s="21"/>
      <c r="M73" s="21"/>
      <c r="N73" s="21"/>
      <c r="O73" s="21"/>
    </row>
    <row r="74" spans="1:15">
      <c r="A74" s="21"/>
      <c r="B74" s="21"/>
      <c r="C74" s="21"/>
      <c r="D74" s="21"/>
      <c r="E74" s="21"/>
      <c r="F74" s="21"/>
      <c r="G74" s="21"/>
      <c r="H74" s="20"/>
      <c r="I74" s="20"/>
      <c r="J74" s="20"/>
      <c r="K74" s="21"/>
      <c r="L74" s="21"/>
      <c r="M74" s="21"/>
      <c r="N74" s="21"/>
      <c r="O74" s="21"/>
    </row>
    <row r="75" spans="1:15">
      <c r="A75" s="21"/>
      <c r="B75" s="21"/>
      <c r="C75" s="21"/>
      <c r="D75" s="21"/>
      <c r="E75" s="21"/>
      <c r="F75" s="21"/>
      <c r="G75" s="21"/>
      <c r="H75" s="20"/>
      <c r="I75" s="20"/>
      <c r="J75" s="20"/>
      <c r="K75" s="21"/>
      <c r="L75" s="21"/>
      <c r="M75" s="21"/>
      <c r="N75" s="21"/>
      <c r="O75" s="21"/>
    </row>
    <row r="76" spans="1:15">
      <c r="A76" s="21"/>
      <c r="B76" s="21"/>
      <c r="C76" s="21"/>
      <c r="D76" s="21"/>
      <c r="E76" s="21"/>
      <c r="F76" s="21"/>
      <c r="G76" s="21"/>
      <c r="H76" s="20"/>
      <c r="I76" s="20"/>
      <c r="J76" s="20"/>
      <c r="K76" s="21"/>
      <c r="L76" s="21"/>
      <c r="M76" s="21"/>
      <c r="N76" s="21"/>
      <c r="O76" s="21"/>
    </row>
    <row r="77" spans="1:15">
      <c r="A77" s="21"/>
      <c r="B77" s="21"/>
      <c r="C77" s="21"/>
      <c r="D77" s="21"/>
      <c r="E77" s="21"/>
      <c r="F77" s="21"/>
      <c r="G77" s="21"/>
      <c r="H77" s="20"/>
      <c r="I77" s="20"/>
      <c r="J77" s="20"/>
      <c r="K77" s="21"/>
      <c r="L77" s="21"/>
      <c r="M77" s="21"/>
      <c r="N77" s="21"/>
      <c r="O77" s="21"/>
    </row>
    <row r="78" spans="1:15">
      <c r="A78" s="21"/>
      <c r="B78" s="21"/>
      <c r="C78" s="21"/>
      <c r="D78" s="21"/>
      <c r="E78" s="21"/>
      <c r="F78" s="21"/>
      <c r="G78" s="21"/>
      <c r="H78" s="20"/>
      <c r="I78" s="20"/>
      <c r="J78" s="20"/>
      <c r="K78" s="21"/>
      <c r="L78" s="21"/>
      <c r="M78" s="21"/>
      <c r="N78" s="21"/>
      <c r="O78" s="21"/>
    </row>
    <row r="79" spans="1:15">
      <c r="A79" s="21"/>
      <c r="B79" s="21"/>
      <c r="C79" s="21"/>
      <c r="D79" s="21"/>
      <c r="E79" s="21"/>
      <c r="F79" s="21"/>
      <c r="G79" s="21"/>
      <c r="H79" s="20"/>
      <c r="I79" s="20"/>
      <c r="J79" s="20"/>
      <c r="K79" s="21"/>
      <c r="L79" s="21"/>
      <c r="M79" s="21"/>
      <c r="N79" s="21"/>
      <c r="O79" s="21"/>
    </row>
    <row r="80" spans="1:15">
      <c r="A80" s="21"/>
      <c r="B80" s="21"/>
      <c r="C80" s="21"/>
      <c r="D80" s="21"/>
      <c r="E80" s="21"/>
      <c r="F80" s="21"/>
      <c r="G80" s="21"/>
      <c r="H80" s="20"/>
      <c r="I80" s="20"/>
      <c r="J80" s="20"/>
      <c r="K80" s="21"/>
      <c r="L80" s="21"/>
      <c r="M80" s="21"/>
      <c r="N80" s="21"/>
      <c r="O80" s="21"/>
    </row>
    <row r="81" spans="1:15">
      <c r="A81" s="21"/>
      <c r="B81" s="21"/>
      <c r="C81" s="21"/>
      <c r="D81" s="21"/>
      <c r="E81" s="21"/>
      <c r="F81" s="21"/>
      <c r="G81" s="21"/>
      <c r="H81" s="20"/>
      <c r="I81" s="20"/>
      <c r="J81" s="20"/>
      <c r="K81" s="21"/>
      <c r="L81" s="21"/>
      <c r="M81" s="21"/>
      <c r="N81" s="21"/>
      <c r="O81" s="21"/>
    </row>
    <row r="82" spans="1:15">
      <c r="A82" s="21"/>
      <c r="B82" s="21"/>
      <c r="C82" s="21"/>
      <c r="D82" s="21"/>
      <c r="E82" s="21"/>
      <c r="F82" s="21"/>
      <c r="G82" s="21"/>
      <c r="H82" s="20"/>
      <c r="I82" s="20"/>
      <c r="J82" s="20"/>
      <c r="K82" s="21"/>
      <c r="L82" s="21"/>
      <c r="M82" s="21"/>
      <c r="N82" s="21"/>
      <c r="O82" s="21"/>
    </row>
    <row r="83" spans="1:15">
      <c r="A83" s="21"/>
      <c r="B83" s="21"/>
      <c r="C83" s="21"/>
      <c r="D83" s="21"/>
      <c r="E83" s="21"/>
      <c r="F83" s="21"/>
      <c r="G83" s="21"/>
      <c r="H83" s="20"/>
      <c r="I83" s="20"/>
      <c r="J83" s="20"/>
      <c r="K83" s="21"/>
      <c r="L83" s="21"/>
      <c r="M83" s="21"/>
      <c r="N83" s="21"/>
      <c r="O83" s="21"/>
    </row>
    <row r="84" spans="1:15">
      <c r="A84" s="21"/>
      <c r="B84" s="21"/>
      <c r="C84" s="21"/>
      <c r="D84" s="21"/>
      <c r="E84" s="21"/>
      <c r="F84" s="21"/>
      <c r="G84" s="21"/>
      <c r="H84" s="20"/>
      <c r="I84" s="20"/>
      <c r="J84" s="20"/>
      <c r="K84" s="21"/>
      <c r="L84" s="21"/>
      <c r="M84" s="21"/>
      <c r="N84" s="21"/>
      <c r="O84" s="21"/>
    </row>
    <row r="85" spans="1:15">
      <c r="A85" s="21"/>
      <c r="B85" s="21"/>
      <c r="C85" s="21"/>
      <c r="D85" s="21"/>
      <c r="E85" s="21"/>
      <c r="F85" s="21"/>
      <c r="G85" s="21"/>
      <c r="H85" s="20"/>
      <c r="I85" s="20"/>
      <c r="J85" s="20"/>
      <c r="K85" s="21"/>
      <c r="L85" s="21"/>
      <c r="M85" s="21"/>
      <c r="N85" s="21"/>
      <c r="O85" s="21"/>
    </row>
    <row r="86" spans="1:15">
      <c r="A86" s="21"/>
      <c r="B86" s="21"/>
      <c r="C86" s="21"/>
      <c r="D86" s="21"/>
      <c r="E86" s="21"/>
      <c r="F86" s="21"/>
      <c r="G86" s="21"/>
      <c r="H86" s="20"/>
      <c r="I86" s="20"/>
      <c r="J86" s="20"/>
      <c r="K86" s="21"/>
      <c r="L86" s="21"/>
      <c r="M86" s="21"/>
      <c r="N86" s="21"/>
      <c r="O86" s="21"/>
    </row>
    <row r="87" spans="1:15">
      <c r="A87" s="21"/>
      <c r="B87" s="21"/>
      <c r="C87" s="21"/>
      <c r="D87" s="21"/>
      <c r="E87" s="21"/>
      <c r="F87" s="21"/>
      <c r="G87" s="21"/>
      <c r="H87" s="20"/>
      <c r="I87" s="20"/>
      <c r="J87" s="20"/>
      <c r="K87" s="21"/>
      <c r="L87" s="21"/>
      <c r="M87" s="21"/>
      <c r="N87" s="21"/>
      <c r="O87" s="21"/>
    </row>
    <row r="88" spans="1:15">
      <c r="A88" s="21"/>
      <c r="B88" s="21"/>
      <c r="C88" s="21"/>
      <c r="D88" s="21"/>
      <c r="E88" s="21"/>
      <c r="F88" s="21"/>
      <c r="G88" s="21"/>
      <c r="H88" s="20"/>
      <c r="I88" s="20"/>
      <c r="J88" s="20"/>
      <c r="K88" s="21"/>
      <c r="L88" s="21"/>
      <c r="M88" s="21"/>
      <c r="N88" s="21"/>
      <c r="O88" s="21"/>
    </row>
    <row r="89" spans="1:15">
      <c r="A89" s="21"/>
      <c r="B89" s="21"/>
      <c r="C89" s="21"/>
      <c r="D89" s="21"/>
      <c r="E89" s="21"/>
      <c r="F89" s="21"/>
      <c r="G89" s="21"/>
      <c r="H89" s="20"/>
      <c r="I89" s="20"/>
      <c r="J89" s="20"/>
      <c r="K89" s="21"/>
      <c r="L89" s="21"/>
      <c r="M89" s="21"/>
      <c r="N89" s="21"/>
      <c r="O89" s="21"/>
    </row>
    <row r="90" spans="1:15">
      <c r="A90" s="21"/>
      <c r="B90" s="21"/>
      <c r="C90" s="21"/>
      <c r="D90" s="21"/>
      <c r="E90" s="21"/>
      <c r="F90" s="21"/>
      <c r="G90" s="21"/>
      <c r="H90" s="20"/>
      <c r="I90" s="20"/>
      <c r="J90" s="20"/>
      <c r="K90" s="21"/>
      <c r="L90" s="21"/>
      <c r="M90" s="21"/>
      <c r="N90" s="21"/>
      <c r="O90" s="21"/>
    </row>
    <row r="91" spans="1:15">
      <c r="A91" s="21"/>
      <c r="B91" s="21"/>
      <c r="C91" s="21"/>
      <c r="D91" s="21"/>
      <c r="E91" s="21"/>
      <c r="F91" s="21"/>
      <c r="G91" s="21"/>
      <c r="H91" s="20"/>
      <c r="I91" s="20"/>
      <c r="J91" s="20"/>
      <c r="K91" s="21"/>
      <c r="L91" s="21"/>
      <c r="M91" s="21"/>
      <c r="N91" s="21"/>
      <c r="O91" s="21"/>
    </row>
    <row r="92" spans="1:15">
      <c r="A92" s="21"/>
      <c r="B92" s="21"/>
      <c r="C92" s="21"/>
      <c r="D92" s="21"/>
      <c r="E92" s="21"/>
      <c r="F92" s="21"/>
      <c r="G92" s="21"/>
      <c r="H92" s="20"/>
      <c r="I92" s="20"/>
      <c r="J92" s="20"/>
      <c r="K92" s="21"/>
      <c r="L92" s="21"/>
      <c r="M92" s="21"/>
      <c r="N92" s="21"/>
      <c r="O92" s="21"/>
    </row>
    <row r="93" spans="1:15">
      <c r="A93" s="21"/>
      <c r="B93" s="21"/>
      <c r="C93" s="21"/>
      <c r="D93" s="21"/>
      <c r="E93" s="21"/>
      <c r="F93" s="21"/>
      <c r="G93" s="21"/>
      <c r="H93" s="20"/>
      <c r="I93" s="20"/>
      <c r="J93" s="20"/>
      <c r="K93" s="21"/>
      <c r="L93" s="21"/>
      <c r="M93" s="21"/>
      <c r="N93" s="21"/>
      <c r="O93" s="21"/>
    </row>
    <row r="94" spans="1:15">
      <c r="A94" s="21"/>
      <c r="B94" s="21"/>
      <c r="C94" s="21"/>
      <c r="D94" s="21"/>
      <c r="E94" s="21"/>
      <c r="F94" s="21"/>
      <c r="G94" s="21"/>
      <c r="H94" s="20"/>
      <c r="I94" s="20"/>
      <c r="J94" s="20"/>
      <c r="K94" s="21"/>
      <c r="L94" s="21"/>
      <c r="M94" s="21"/>
      <c r="N94" s="21"/>
      <c r="O94" s="21"/>
    </row>
    <row r="95" spans="1:15">
      <c r="A95" s="21"/>
      <c r="B95" s="21"/>
      <c r="C95" s="21"/>
      <c r="D95" s="21"/>
      <c r="E95" s="21"/>
      <c r="F95" s="21"/>
      <c r="G95" s="21"/>
      <c r="H95" s="20"/>
      <c r="I95" s="20"/>
      <c r="J95" s="20"/>
      <c r="K95" s="21"/>
      <c r="L95" s="21"/>
      <c r="M95" s="21"/>
      <c r="N95" s="21"/>
      <c r="O95" s="21"/>
    </row>
    <row r="96" spans="1:15">
      <c r="A96" s="21"/>
      <c r="B96" s="21"/>
      <c r="C96" s="21"/>
      <c r="D96" s="21"/>
      <c r="E96" s="21"/>
      <c r="F96" s="21"/>
      <c r="G96" s="21"/>
      <c r="H96" s="20"/>
      <c r="I96" s="20"/>
      <c r="J96" s="20"/>
      <c r="K96" s="21"/>
      <c r="L96" s="21"/>
      <c r="M96" s="21"/>
      <c r="N96" s="21"/>
      <c r="O96" s="21"/>
    </row>
    <row r="97" spans="1:15">
      <c r="A97" s="21"/>
      <c r="B97" s="21"/>
      <c r="C97" s="21"/>
      <c r="D97" s="21"/>
      <c r="E97" s="21"/>
      <c r="F97" s="21"/>
      <c r="G97" s="21"/>
      <c r="H97" s="20"/>
      <c r="I97" s="20"/>
      <c r="J97" s="20"/>
      <c r="K97" s="21"/>
      <c r="L97" s="21"/>
      <c r="M97" s="21"/>
      <c r="N97" s="21"/>
      <c r="O97" s="21"/>
    </row>
    <row r="98" spans="1:15">
      <c r="A98" s="21"/>
      <c r="B98" s="21"/>
      <c r="C98" s="21"/>
      <c r="D98" s="21"/>
      <c r="E98" s="21"/>
      <c r="F98" s="21"/>
      <c r="G98" s="21"/>
      <c r="H98" s="20"/>
      <c r="I98" s="20"/>
      <c r="J98" s="20"/>
      <c r="K98" s="21"/>
      <c r="L98" s="21"/>
      <c r="M98" s="21"/>
      <c r="N98" s="21"/>
      <c r="O98" s="21"/>
    </row>
    <row r="99" spans="1:15">
      <c r="A99" s="21"/>
      <c r="B99" s="21"/>
      <c r="C99" s="21"/>
      <c r="D99" s="21"/>
      <c r="E99" s="21"/>
      <c r="F99" s="21"/>
      <c r="G99" s="21"/>
      <c r="H99" s="20"/>
      <c r="I99" s="20"/>
      <c r="J99" s="20"/>
      <c r="K99" s="21"/>
      <c r="L99" s="21"/>
      <c r="M99" s="21"/>
      <c r="N99" s="21"/>
      <c r="O99" s="21"/>
    </row>
    <row r="100" spans="1:15">
      <c r="A100" s="21"/>
      <c r="B100" s="21"/>
      <c r="C100" s="21"/>
      <c r="D100" s="21"/>
      <c r="E100" s="21"/>
      <c r="F100" s="21"/>
      <c r="G100" s="21"/>
      <c r="H100" s="20"/>
      <c r="I100" s="20"/>
      <c r="J100" s="20"/>
      <c r="K100" s="21"/>
      <c r="L100" s="21"/>
      <c r="M100" s="21"/>
      <c r="N100" s="21"/>
      <c r="O100" s="21"/>
    </row>
    <row r="101" spans="1:15">
      <c r="A101" s="21"/>
      <c r="B101" s="21"/>
      <c r="C101" s="21"/>
      <c r="D101" s="21"/>
      <c r="E101" s="21"/>
      <c r="F101" s="21"/>
      <c r="G101" s="21"/>
      <c r="H101" s="20"/>
      <c r="I101" s="20"/>
      <c r="J101" s="20"/>
      <c r="K101" s="21"/>
      <c r="L101" s="21"/>
      <c r="M101" s="21"/>
      <c r="N101" s="21"/>
      <c r="O101" s="21"/>
    </row>
    <row r="102" spans="1:15">
      <c r="A102" s="21"/>
      <c r="B102" s="21"/>
      <c r="C102" s="21"/>
      <c r="D102" s="21"/>
      <c r="E102" s="21"/>
      <c r="F102" s="21"/>
      <c r="G102" s="21"/>
      <c r="H102" s="20"/>
      <c r="I102" s="20"/>
      <c r="J102" s="20"/>
      <c r="K102" s="21"/>
      <c r="L102" s="21"/>
      <c r="M102" s="21"/>
      <c r="N102" s="21"/>
      <c r="O102" s="21"/>
    </row>
    <row r="103" spans="1:15">
      <c r="A103" s="21"/>
      <c r="B103" s="21"/>
      <c r="C103" s="21"/>
      <c r="D103" s="21"/>
      <c r="E103" s="21"/>
      <c r="F103" s="21"/>
      <c r="G103" s="21"/>
      <c r="H103" s="20"/>
      <c r="I103" s="20"/>
      <c r="J103" s="20"/>
      <c r="K103" s="21"/>
      <c r="L103" s="21"/>
      <c r="M103" s="21"/>
      <c r="N103" s="21"/>
      <c r="O103" s="21"/>
    </row>
    <row r="104" spans="1:15">
      <c r="A104" s="21"/>
      <c r="B104" s="21"/>
      <c r="C104" s="21"/>
      <c r="D104" s="21"/>
      <c r="E104" s="21"/>
      <c r="F104" s="21"/>
      <c r="G104" s="21"/>
      <c r="H104" s="20"/>
      <c r="I104" s="20"/>
      <c r="J104" s="20"/>
      <c r="K104" s="21"/>
      <c r="L104" s="21"/>
      <c r="M104" s="21"/>
      <c r="N104" s="21"/>
      <c r="O104" s="21"/>
    </row>
    <row r="105" spans="1:15">
      <c r="A105" s="21"/>
      <c r="B105" s="21"/>
      <c r="C105" s="21"/>
      <c r="D105" s="21"/>
      <c r="E105" s="21"/>
      <c r="F105" s="21"/>
      <c r="G105" s="21"/>
      <c r="H105" s="20"/>
      <c r="I105" s="20"/>
      <c r="J105" s="20"/>
      <c r="K105" s="21"/>
      <c r="L105" s="21"/>
      <c r="M105" s="21"/>
      <c r="N105" s="21"/>
      <c r="O105" s="21"/>
    </row>
    <row r="106" spans="1:15">
      <c r="A106" s="21"/>
      <c r="B106" s="21"/>
      <c r="C106" s="21"/>
      <c r="D106" s="21"/>
      <c r="E106" s="21"/>
      <c r="F106" s="21"/>
      <c r="G106" s="21"/>
      <c r="H106" s="20"/>
      <c r="I106" s="20"/>
      <c r="J106" s="20"/>
      <c r="K106" s="21"/>
      <c r="L106" s="21"/>
      <c r="M106" s="21"/>
      <c r="N106" s="21"/>
      <c r="O106" s="21"/>
    </row>
    <row r="107" spans="1:15">
      <c r="A107" s="21"/>
      <c r="B107" s="21"/>
      <c r="C107" s="21"/>
      <c r="D107" s="21"/>
      <c r="E107" s="21"/>
      <c r="F107" s="21"/>
      <c r="G107" s="21"/>
      <c r="H107" s="20"/>
      <c r="I107" s="20"/>
      <c r="J107" s="20"/>
      <c r="K107" s="21"/>
      <c r="L107" s="21"/>
      <c r="M107" s="21"/>
      <c r="N107" s="21"/>
      <c r="O107" s="21"/>
    </row>
    <row r="108" spans="1:15">
      <c r="A108" s="21"/>
      <c r="B108" s="21"/>
      <c r="C108" s="21"/>
      <c r="D108" s="21"/>
      <c r="E108" s="21"/>
      <c r="F108" s="21"/>
      <c r="G108" s="21"/>
      <c r="H108" s="20"/>
      <c r="I108" s="20"/>
      <c r="J108" s="20"/>
      <c r="K108" s="21"/>
      <c r="L108" s="21"/>
      <c r="M108" s="21"/>
      <c r="N108" s="21"/>
      <c r="O108" s="21"/>
    </row>
    <row r="109" spans="1:15">
      <c r="A109" s="21"/>
      <c r="B109" s="21"/>
      <c r="C109" s="21"/>
      <c r="D109" s="21"/>
      <c r="E109" s="21"/>
      <c r="F109" s="21"/>
      <c r="G109" s="21"/>
      <c r="H109" s="20"/>
      <c r="I109" s="20"/>
      <c r="J109" s="20"/>
      <c r="K109" s="21"/>
      <c r="L109" s="21"/>
      <c r="M109" s="21"/>
      <c r="N109" s="21"/>
      <c r="O109" s="21"/>
    </row>
    <row r="110" spans="1:15">
      <c r="A110" s="21"/>
      <c r="B110" s="21"/>
      <c r="C110" s="21"/>
      <c r="D110" s="21"/>
      <c r="E110" s="21"/>
      <c r="F110" s="21"/>
      <c r="G110" s="21"/>
      <c r="H110" s="20"/>
      <c r="I110" s="20"/>
      <c r="J110" s="20"/>
      <c r="K110" s="21"/>
      <c r="L110" s="21"/>
      <c r="M110" s="21"/>
      <c r="N110" s="21"/>
      <c r="O110" s="21"/>
    </row>
    <row r="111" spans="1:15">
      <c r="A111" s="21"/>
      <c r="B111" s="21"/>
      <c r="C111" s="21"/>
      <c r="D111" s="21"/>
      <c r="E111" s="21"/>
      <c r="F111" s="21"/>
      <c r="G111" s="21"/>
      <c r="H111" s="20"/>
      <c r="I111" s="20"/>
      <c r="J111" s="20"/>
      <c r="K111" s="21"/>
      <c r="L111" s="21"/>
      <c r="M111" s="21"/>
      <c r="N111" s="21"/>
      <c r="O111" s="21"/>
    </row>
    <row r="112" spans="1:15">
      <c r="A112" s="21"/>
      <c r="B112" s="21"/>
      <c r="C112" s="21"/>
      <c r="D112" s="21"/>
      <c r="E112" s="21"/>
      <c r="F112" s="21"/>
      <c r="G112" s="21"/>
      <c r="H112" s="20"/>
      <c r="I112" s="20"/>
      <c r="J112" s="20"/>
      <c r="K112" s="21"/>
      <c r="L112" s="21"/>
      <c r="M112" s="21"/>
      <c r="N112" s="21"/>
      <c r="O112" s="21"/>
    </row>
    <row r="113" spans="1:15">
      <c r="A113" s="21"/>
      <c r="B113" s="21"/>
      <c r="C113" s="21"/>
      <c r="D113" s="21"/>
      <c r="E113" s="21"/>
      <c r="F113" s="21"/>
      <c r="G113" s="21"/>
      <c r="H113" s="20"/>
      <c r="I113" s="20"/>
      <c r="J113" s="20"/>
      <c r="K113" s="21"/>
      <c r="L113" s="21"/>
      <c r="M113" s="21"/>
      <c r="N113" s="21"/>
      <c r="O113" s="21"/>
    </row>
    <row r="114" spans="1:15">
      <c r="A114" s="21"/>
      <c r="B114" s="21"/>
      <c r="C114" s="21"/>
      <c r="D114" s="21"/>
      <c r="E114" s="21"/>
      <c r="F114" s="21"/>
      <c r="G114" s="21"/>
      <c r="H114" s="20"/>
      <c r="I114" s="20"/>
      <c r="J114" s="20"/>
      <c r="K114" s="21"/>
      <c r="L114" s="21"/>
      <c r="M114" s="21"/>
      <c r="N114" s="21"/>
      <c r="O114" s="21"/>
    </row>
    <row r="115" spans="1:15">
      <c r="A115" s="21"/>
      <c r="B115" s="21"/>
      <c r="C115" s="21"/>
      <c r="D115" s="21"/>
      <c r="E115" s="21"/>
      <c r="F115" s="21"/>
      <c r="G115" s="21"/>
      <c r="H115" s="20"/>
      <c r="I115" s="20"/>
      <c r="J115" s="20"/>
      <c r="K115" s="21"/>
      <c r="L115" s="21"/>
      <c r="M115" s="21"/>
      <c r="N115" s="21"/>
      <c r="O115" s="21"/>
    </row>
    <row r="116" spans="1:15">
      <c r="A116" s="21"/>
      <c r="B116" s="21"/>
      <c r="C116" s="21"/>
      <c r="D116" s="21"/>
      <c r="E116" s="21"/>
      <c r="F116" s="21"/>
      <c r="G116" s="21"/>
      <c r="H116" s="20"/>
      <c r="I116" s="20"/>
      <c r="J116" s="20"/>
      <c r="K116" s="21"/>
      <c r="L116" s="21"/>
      <c r="M116" s="21"/>
      <c r="N116" s="21"/>
      <c r="O116" s="21"/>
    </row>
    <row r="117" spans="1:15">
      <c r="A117" s="21"/>
      <c r="B117" s="21"/>
      <c r="C117" s="21"/>
      <c r="D117" s="21"/>
      <c r="E117" s="21"/>
      <c r="F117" s="21"/>
      <c r="G117" s="21"/>
      <c r="H117" s="20"/>
      <c r="I117" s="20"/>
      <c r="J117" s="20"/>
      <c r="K117" s="21"/>
      <c r="L117" s="21"/>
      <c r="M117" s="21"/>
      <c r="N117" s="21"/>
      <c r="O117" s="21"/>
    </row>
    <row r="118" spans="1:15">
      <c r="A118" s="21"/>
      <c r="B118" s="21"/>
      <c r="C118" s="21"/>
      <c r="D118" s="21"/>
      <c r="E118" s="21"/>
      <c r="F118" s="21"/>
      <c r="G118" s="21"/>
      <c r="H118" s="20"/>
      <c r="I118" s="20"/>
      <c r="J118" s="20"/>
      <c r="K118" s="21"/>
      <c r="L118" s="21"/>
      <c r="M118" s="21"/>
      <c r="N118" s="21"/>
      <c r="O118" s="21"/>
    </row>
    <row r="119" spans="1:15">
      <c r="A119" s="21"/>
      <c r="B119" s="21"/>
      <c r="C119" s="21"/>
      <c r="D119" s="21"/>
      <c r="E119" s="21"/>
      <c r="F119" s="21"/>
      <c r="G119" s="21"/>
      <c r="H119" s="20"/>
      <c r="I119" s="20"/>
      <c r="J119" s="20"/>
      <c r="K119" s="21"/>
      <c r="L119" s="21"/>
      <c r="M119" s="21"/>
      <c r="N119" s="21"/>
      <c r="O119" s="21"/>
    </row>
    <row r="120" spans="1:15">
      <c r="A120" s="21"/>
      <c r="B120" s="21"/>
      <c r="C120" s="21"/>
      <c r="D120" s="21"/>
      <c r="E120" s="21"/>
      <c r="F120" s="21"/>
      <c r="G120" s="21"/>
      <c r="H120" s="20"/>
      <c r="I120" s="20"/>
      <c r="J120" s="20"/>
      <c r="K120" s="21"/>
      <c r="L120" s="21"/>
      <c r="M120" s="21"/>
      <c r="N120" s="21"/>
      <c r="O120" s="21"/>
    </row>
    <row r="121" spans="1:15">
      <c r="A121" s="21"/>
      <c r="B121" s="21"/>
      <c r="C121" s="21"/>
      <c r="D121" s="21"/>
      <c r="E121" s="21"/>
      <c r="F121" s="21"/>
      <c r="G121" s="21"/>
      <c r="H121" s="20"/>
      <c r="I121" s="20"/>
      <c r="J121" s="20"/>
      <c r="K121" s="21"/>
      <c r="L121" s="21"/>
      <c r="M121" s="21"/>
      <c r="N121" s="21"/>
      <c r="O121" s="21"/>
    </row>
    <row r="122" spans="1:15">
      <c r="A122" s="21"/>
      <c r="B122" s="21"/>
      <c r="C122" s="21"/>
      <c r="D122" s="21"/>
      <c r="E122" s="21"/>
      <c r="F122" s="21"/>
      <c r="G122" s="21"/>
      <c r="H122" s="20"/>
      <c r="I122" s="20"/>
      <c r="J122" s="20"/>
      <c r="K122" s="21"/>
      <c r="L122" s="21"/>
      <c r="M122" s="21"/>
      <c r="N122" s="21"/>
      <c r="O122" s="21"/>
    </row>
    <row r="123" spans="1:15">
      <c r="A123" s="21"/>
      <c r="B123" s="21"/>
      <c r="C123" s="21"/>
      <c r="D123" s="21"/>
      <c r="E123" s="21"/>
      <c r="F123" s="21"/>
      <c r="G123" s="21"/>
      <c r="H123" s="20"/>
      <c r="I123" s="20"/>
      <c r="J123" s="20"/>
      <c r="K123" s="21"/>
      <c r="L123" s="21"/>
      <c r="M123" s="21"/>
      <c r="N123" s="21"/>
      <c r="O123" s="21"/>
    </row>
    <row r="124" spans="1:15">
      <c r="A124" s="21"/>
      <c r="B124" s="21"/>
      <c r="C124" s="21"/>
      <c r="D124" s="21"/>
      <c r="E124" s="21"/>
      <c r="F124" s="21"/>
      <c r="G124" s="21"/>
      <c r="H124" s="20"/>
      <c r="I124" s="20"/>
      <c r="J124" s="20"/>
      <c r="K124" s="21"/>
      <c r="L124" s="21"/>
      <c r="M124" s="21"/>
      <c r="N124" s="21"/>
      <c r="O124" s="21"/>
    </row>
    <row r="125" spans="1:15">
      <c r="A125" s="21"/>
      <c r="B125" s="21"/>
      <c r="C125" s="21"/>
      <c r="D125" s="21"/>
      <c r="E125" s="21"/>
      <c r="F125" s="21"/>
      <c r="G125" s="21"/>
      <c r="H125" s="20"/>
      <c r="I125" s="20"/>
      <c r="J125" s="20"/>
      <c r="K125" s="21"/>
      <c r="L125" s="21"/>
      <c r="M125" s="21"/>
      <c r="N125" s="21"/>
      <c r="O125" s="21"/>
    </row>
    <row r="126" spans="1:15">
      <c r="A126" s="21"/>
      <c r="B126" s="21"/>
      <c r="C126" s="21"/>
      <c r="D126" s="21"/>
      <c r="E126" s="21"/>
      <c r="F126" s="21"/>
      <c r="G126" s="21"/>
      <c r="H126" s="20"/>
      <c r="I126" s="20"/>
      <c r="J126" s="20"/>
      <c r="K126" s="21"/>
      <c r="L126" s="21"/>
      <c r="M126" s="21"/>
      <c r="N126" s="21"/>
      <c r="O126" s="21"/>
    </row>
    <row r="127" spans="1:15">
      <c r="A127" s="21"/>
      <c r="B127" s="21"/>
      <c r="C127" s="21"/>
      <c r="D127" s="21"/>
      <c r="E127" s="21"/>
      <c r="F127" s="21"/>
      <c r="G127" s="21"/>
      <c r="H127" s="20"/>
      <c r="I127" s="20"/>
      <c r="J127" s="20"/>
      <c r="K127" s="21"/>
      <c r="L127" s="21"/>
      <c r="M127" s="21"/>
      <c r="N127" s="21"/>
      <c r="O127" s="21"/>
    </row>
    <row r="128" spans="1:15">
      <c r="A128" s="21"/>
      <c r="B128" s="21"/>
      <c r="C128" s="21"/>
      <c r="D128" s="21"/>
      <c r="E128" s="21"/>
      <c r="F128" s="21"/>
      <c r="G128" s="21"/>
      <c r="H128" s="20"/>
      <c r="I128" s="20"/>
      <c r="J128" s="20"/>
      <c r="K128" s="21"/>
      <c r="L128" s="21"/>
      <c r="M128" s="21"/>
      <c r="N128" s="21"/>
      <c r="O128" s="21"/>
    </row>
    <row r="129" spans="1:15">
      <c r="A129" s="21"/>
      <c r="B129" s="21"/>
      <c r="C129" s="21"/>
      <c r="D129" s="21"/>
      <c r="E129" s="21"/>
      <c r="F129" s="21"/>
      <c r="G129" s="21"/>
      <c r="H129" s="20"/>
      <c r="I129" s="20"/>
      <c r="J129" s="20"/>
      <c r="K129" s="21"/>
      <c r="L129" s="21"/>
      <c r="M129" s="21"/>
      <c r="N129" s="21"/>
      <c r="O129" s="21"/>
    </row>
    <row r="130" spans="1:15">
      <c r="A130" s="21"/>
      <c r="B130" s="21"/>
      <c r="C130" s="21"/>
      <c r="D130" s="21"/>
      <c r="E130" s="21"/>
      <c r="F130" s="21"/>
      <c r="G130" s="21"/>
      <c r="H130" s="20"/>
      <c r="I130" s="20"/>
      <c r="J130" s="20"/>
      <c r="K130" s="21"/>
      <c r="L130" s="21"/>
      <c r="M130" s="21"/>
      <c r="N130" s="21"/>
      <c r="O130" s="21"/>
    </row>
    <row r="131" spans="1:15">
      <c r="A131" s="21"/>
      <c r="B131" s="21"/>
      <c r="C131" s="21"/>
      <c r="D131" s="21"/>
      <c r="E131" s="21"/>
      <c r="F131" s="21"/>
      <c r="G131" s="21"/>
      <c r="H131" s="20"/>
      <c r="I131" s="20"/>
      <c r="J131" s="20"/>
      <c r="K131" s="21"/>
      <c r="L131" s="21"/>
      <c r="M131" s="21"/>
      <c r="N131" s="21"/>
      <c r="O131" s="21"/>
    </row>
    <row r="132" spans="1:15">
      <c r="A132" s="21"/>
      <c r="B132" s="21"/>
      <c r="C132" s="21"/>
      <c r="D132" s="21"/>
      <c r="E132" s="21"/>
      <c r="F132" s="21"/>
      <c r="G132" s="21"/>
      <c r="H132" s="20"/>
      <c r="I132" s="20"/>
      <c r="J132" s="20"/>
      <c r="K132" s="21"/>
      <c r="L132" s="21"/>
      <c r="M132" s="21"/>
      <c r="N132" s="21"/>
      <c r="O132" s="21"/>
    </row>
    <row r="133" spans="1:15">
      <c r="A133" s="21"/>
      <c r="B133" s="21"/>
      <c r="C133" s="21"/>
      <c r="D133" s="21"/>
      <c r="E133" s="21"/>
      <c r="F133" s="21"/>
      <c r="G133" s="21"/>
      <c r="H133" s="20"/>
      <c r="I133" s="20"/>
      <c r="J133" s="20"/>
      <c r="K133" s="21"/>
      <c r="L133" s="21"/>
      <c r="M133" s="21"/>
      <c r="N133" s="21"/>
      <c r="O133" s="21"/>
    </row>
    <row r="134" spans="1:15">
      <c r="A134" s="21"/>
      <c r="B134" s="21"/>
      <c r="C134" s="21"/>
      <c r="D134" s="21"/>
      <c r="E134" s="21"/>
      <c r="F134" s="21"/>
      <c r="G134" s="21"/>
      <c r="H134" s="20"/>
      <c r="I134" s="20"/>
      <c r="J134" s="20"/>
      <c r="K134" s="21"/>
      <c r="L134" s="21"/>
      <c r="M134" s="21"/>
      <c r="N134" s="21"/>
      <c r="O134" s="21"/>
    </row>
    <row r="135" spans="1:15">
      <c r="A135" s="21"/>
      <c r="B135" s="21"/>
      <c r="C135" s="21"/>
      <c r="D135" s="21"/>
      <c r="E135" s="21"/>
      <c r="F135" s="21"/>
      <c r="G135" s="21"/>
      <c r="H135" s="20"/>
      <c r="I135" s="20"/>
      <c r="J135" s="20"/>
      <c r="K135" s="21"/>
      <c r="L135" s="21"/>
      <c r="M135" s="21"/>
      <c r="N135" s="21"/>
      <c r="O135" s="21"/>
    </row>
    <row r="136" spans="1:15">
      <c r="A136" s="21"/>
      <c r="B136" s="21"/>
      <c r="C136" s="21"/>
      <c r="D136" s="21"/>
      <c r="E136" s="21"/>
      <c r="F136" s="21"/>
      <c r="G136" s="21"/>
      <c r="H136" s="20"/>
      <c r="I136" s="20"/>
      <c r="J136" s="20"/>
      <c r="K136" s="21"/>
      <c r="L136" s="21"/>
      <c r="M136" s="21"/>
      <c r="N136" s="21"/>
      <c r="O136" s="21"/>
    </row>
    <row r="137" spans="1:15">
      <c r="A137" s="21"/>
      <c r="B137" s="21"/>
      <c r="C137" s="21"/>
      <c r="D137" s="21"/>
      <c r="E137" s="21"/>
      <c r="F137" s="21"/>
      <c r="G137" s="21"/>
      <c r="H137" s="20"/>
      <c r="I137" s="20"/>
      <c r="J137" s="20"/>
      <c r="K137" s="21"/>
      <c r="L137" s="21"/>
      <c r="M137" s="21"/>
      <c r="N137" s="21"/>
      <c r="O137" s="21"/>
    </row>
    <row r="138" spans="1:15">
      <c r="A138" s="21"/>
      <c r="B138" s="21"/>
      <c r="C138" s="21"/>
      <c r="D138" s="21"/>
      <c r="E138" s="21"/>
      <c r="F138" s="21"/>
      <c r="G138" s="21"/>
      <c r="H138" s="20"/>
      <c r="I138" s="20"/>
      <c r="J138" s="20"/>
      <c r="K138" s="21"/>
      <c r="L138" s="21"/>
      <c r="M138" s="21"/>
      <c r="N138" s="21"/>
      <c r="O138" s="21"/>
    </row>
    <row r="139" spans="1:15">
      <c r="A139" s="21"/>
      <c r="B139" s="21"/>
      <c r="C139" s="21"/>
      <c r="D139" s="21"/>
      <c r="E139" s="21"/>
      <c r="F139" s="21"/>
      <c r="G139" s="21"/>
      <c r="H139" s="20"/>
      <c r="I139" s="20"/>
      <c r="J139" s="20"/>
      <c r="K139" s="21"/>
      <c r="L139" s="21"/>
      <c r="M139" s="21"/>
      <c r="N139" s="21"/>
      <c r="O139" s="21"/>
    </row>
    <row r="140" spans="1:15">
      <c r="A140" s="21"/>
      <c r="B140" s="21"/>
      <c r="C140" s="21"/>
      <c r="D140" s="21"/>
      <c r="E140" s="21"/>
      <c r="F140" s="21"/>
      <c r="G140" s="21"/>
      <c r="H140" s="20"/>
      <c r="I140" s="20"/>
      <c r="J140" s="20"/>
      <c r="K140" s="21"/>
      <c r="L140" s="21"/>
      <c r="M140" s="21"/>
      <c r="N140" s="21"/>
      <c r="O140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4F61-8EE9-43B5-B9D5-BFC3E5BE7BB3}">
  <dimension ref="A1:P3"/>
  <sheetViews>
    <sheetView workbookViewId="0">
      <selection activeCell="N16" sqref="N16"/>
    </sheetView>
  </sheetViews>
  <sheetFormatPr defaultRowHeight="15"/>
  <cols>
    <col min="2" max="2" width="9.140625" style="17"/>
    <col min="5" max="7" width="9.140625" style="17"/>
    <col min="9" max="9" width="13.85546875" customWidth="1"/>
    <col min="10" max="10" width="7.28515625" customWidth="1"/>
    <col min="11" max="12" width="9.140625" style="18"/>
    <col min="13" max="13" width="9.140625" style="23"/>
    <col min="14" max="14" width="9.140625" style="18"/>
    <col min="15" max="15" width="9.140625" style="17"/>
    <col min="16" max="16" width="12.42578125" customWidth="1"/>
  </cols>
  <sheetData>
    <row r="1" spans="1:16" ht="22.5">
      <c r="A1" s="4" t="s">
        <v>27</v>
      </c>
      <c r="B1" s="5" t="s">
        <v>28</v>
      </c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39</v>
      </c>
      <c r="M1" s="23" t="s">
        <v>47</v>
      </c>
      <c r="N1" s="18" t="s">
        <v>35</v>
      </c>
    </row>
    <row r="2" spans="1:16" ht="15.75" thickBot="1">
      <c r="A2" s="7"/>
      <c r="B2" s="8" t="s">
        <v>31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40</v>
      </c>
      <c r="M2" s="22">
        <v>0.21</v>
      </c>
      <c r="N2" s="18" t="s">
        <v>36</v>
      </c>
      <c r="O2" s="18" t="s">
        <v>48</v>
      </c>
      <c r="P2" s="18" t="s">
        <v>49</v>
      </c>
    </row>
    <row r="3" spans="1:16">
      <c r="A3" s="10">
        <v>2024</v>
      </c>
      <c r="B3" s="12">
        <f>F3*0.365</f>
        <v>0.73</v>
      </c>
      <c r="E3" s="13">
        <v>13.830225190173481</v>
      </c>
      <c r="F3" s="18">
        <v>2</v>
      </c>
      <c r="G3" s="18">
        <f>+E3*1000000/365</f>
        <v>37891.027918283507</v>
      </c>
      <c r="K3" s="18">
        <f>+B3*6.2898</f>
        <v>4.5915539999999995</v>
      </c>
      <c r="L3" s="18">
        <f>+K3*$J$2</f>
        <v>358.14121199999994</v>
      </c>
      <c r="M3" s="23">
        <f>+L3*$M$2</f>
        <v>75.209654519999987</v>
      </c>
      <c r="N3" s="18">
        <f>+L3-M3</f>
        <v>282.93155747999992</v>
      </c>
      <c r="O3" s="18">
        <f>N3/12*1000</f>
        <v>23577.629789999992</v>
      </c>
      <c r="P3" s="18">
        <f>O3*1000</f>
        <v>23577629.789999992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E5D8-E01A-49BD-9CF1-6F10E7F55977}">
  <dimension ref="A1:N42"/>
  <sheetViews>
    <sheetView workbookViewId="0">
      <selection activeCell="N3" sqref="N3"/>
    </sheetView>
  </sheetViews>
  <sheetFormatPr defaultRowHeight="15"/>
  <cols>
    <col min="2" max="7" width="9.140625" style="17"/>
    <col min="9" max="9" width="13.85546875" customWidth="1"/>
    <col min="11" max="14" width="9.140625" style="18"/>
  </cols>
  <sheetData>
    <row r="1" spans="1:14" ht="22.5">
      <c r="A1" s="4" t="s">
        <v>27</v>
      </c>
      <c r="B1" s="5" t="s">
        <v>28</v>
      </c>
      <c r="C1" s="6" t="s">
        <v>29</v>
      </c>
      <c r="D1" s="6" t="s">
        <v>30</v>
      </c>
      <c r="E1" s="6" t="s">
        <v>32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45</v>
      </c>
      <c r="N1" s="18" t="s">
        <v>46</v>
      </c>
    </row>
    <row r="2" spans="1:14" ht="15.75" thickBot="1">
      <c r="A2" s="7"/>
      <c r="B2" s="8" t="s">
        <v>31</v>
      </c>
      <c r="C2" s="9" t="s">
        <v>4</v>
      </c>
      <c r="D2" s="9" t="s">
        <v>4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2">
        <v>503.00241407954832</v>
      </c>
      <c r="C3" s="13">
        <v>112.8482410845772</v>
      </c>
      <c r="D3" s="13">
        <v>16.121861606012935</v>
      </c>
      <c r="E3" s="14">
        <f>+C3+D3</f>
        <v>128.97010269059012</v>
      </c>
      <c r="F3" s="18">
        <f>+B3*1000/365</f>
        <v>1378.0888056973927</v>
      </c>
      <c r="G3" s="18">
        <f>+E3*1000000/365</f>
        <v>353342.74709750718</v>
      </c>
      <c r="K3" s="18">
        <f>+B3*6.2898</f>
        <v>3163.7845840775426</v>
      </c>
      <c r="L3" s="18">
        <f>+K3*$J$1</f>
        <v>94913.537522326282</v>
      </c>
      <c r="M3" s="18">
        <f>+K3*$J$2</f>
        <v>246775.19755804833</v>
      </c>
      <c r="N3" s="18">
        <f>+M3-L3</f>
        <v>151861.66003572204</v>
      </c>
    </row>
    <row r="4" spans="1:14">
      <c r="A4" s="11">
        <v>2025</v>
      </c>
      <c r="B4" s="15">
        <v>445.88771869943696</v>
      </c>
      <c r="C4" s="16">
        <v>89.874890543988599</v>
      </c>
      <c r="D4" s="16">
        <v>10.741989480691224</v>
      </c>
      <c r="E4" s="14">
        <f t="shared" ref="E4:E42" si="0">+C4+D4</f>
        <v>100.61688002467983</v>
      </c>
      <c r="F4" s="18">
        <f t="shared" ref="F4:F42" si="1">+B4*1000/365</f>
        <v>1221.6101882176356</v>
      </c>
      <c r="G4" s="18">
        <f t="shared" ref="G4:G39" si="2">+E4*1000000/365</f>
        <v>275662.68499912281</v>
      </c>
      <c r="K4" s="18">
        <f t="shared" ref="K4:K42" si="3">+B4*6.2898</f>
        <v>2804.5445730757183</v>
      </c>
      <c r="L4" s="18">
        <f t="shared" ref="L4:L42" si="4">+K4*$J$1</f>
        <v>84136.337192271545</v>
      </c>
      <c r="M4" s="18">
        <f t="shared" ref="M4:M42" si="5">+K4*$J$2</f>
        <v>218754.47669990602</v>
      </c>
      <c r="N4" s="18">
        <f t="shared" ref="N4:N42" si="6">+M4-L4</f>
        <v>134618.13950763448</v>
      </c>
    </row>
    <row r="5" spans="1:14">
      <c r="A5" s="10">
        <v>2026</v>
      </c>
      <c r="B5" s="12">
        <v>401.19685500221334</v>
      </c>
      <c r="C5" s="13">
        <v>74.111647142795576</v>
      </c>
      <c r="D5" s="13">
        <v>7.5444998966890751</v>
      </c>
      <c r="E5" s="14">
        <f t="shared" si="0"/>
        <v>81.656147039484651</v>
      </c>
      <c r="F5" s="18">
        <f t="shared" si="1"/>
        <v>1099.1694657594885</v>
      </c>
      <c r="G5" s="18">
        <f t="shared" si="2"/>
        <v>223715.47134105384</v>
      </c>
      <c r="K5" s="18">
        <f t="shared" si="3"/>
        <v>2523.4479785929211</v>
      </c>
      <c r="L5" s="18">
        <f t="shared" si="4"/>
        <v>75703.439357787633</v>
      </c>
      <c r="M5" s="18">
        <f t="shared" si="5"/>
        <v>196828.94233024784</v>
      </c>
      <c r="N5" s="18">
        <f t="shared" si="6"/>
        <v>121125.50297246021</v>
      </c>
    </row>
    <row r="6" spans="1:14">
      <c r="A6" s="10">
        <v>2027</v>
      </c>
      <c r="B6" s="12">
        <v>362.78046109706855</v>
      </c>
      <c r="C6" s="13">
        <v>61.525498530634927</v>
      </c>
      <c r="D6" s="13">
        <v>5.5156943821453925</v>
      </c>
      <c r="E6" s="14">
        <f t="shared" si="0"/>
        <v>67.041192912780318</v>
      </c>
      <c r="F6" s="18">
        <f t="shared" si="1"/>
        <v>993.91907149881797</v>
      </c>
      <c r="G6" s="18">
        <f t="shared" si="2"/>
        <v>183674.50113090497</v>
      </c>
      <c r="K6" s="18">
        <f t="shared" si="3"/>
        <v>2281.8165442083418</v>
      </c>
      <c r="L6" s="18">
        <f t="shared" si="4"/>
        <v>68454.496326250257</v>
      </c>
      <c r="M6" s="18">
        <f t="shared" si="5"/>
        <v>177981.69044825065</v>
      </c>
      <c r="N6" s="18">
        <f t="shared" si="6"/>
        <v>109527.19412200039</v>
      </c>
    </row>
    <row r="7" spans="1:14">
      <c r="A7" s="10">
        <v>2028</v>
      </c>
      <c r="B7" s="12">
        <v>330.13528936130587</v>
      </c>
      <c r="C7" s="13">
        <v>51.419868431178607</v>
      </c>
      <c r="D7" s="13">
        <v>4.1385302359409941</v>
      </c>
      <c r="E7" s="14">
        <f t="shared" si="0"/>
        <v>55.558398667119604</v>
      </c>
      <c r="F7" s="18">
        <f t="shared" si="1"/>
        <v>904.48024482549556</v>
      </c>
      <c r="G7" s="18">
        <f t="shared" si="2"/>
        <v>152214.79086882086</v>
      </c>
      <c r="K7" s="18">
        <f t="shared" si="3"/>
        <v>2076.4849430247414</v>
      </c>
      <c r="L7" s="18">
        <f t="shared" si="4"/>
        <v>62294.548290742241</v>
      </c>
      <c r="M7" s="18">
        <f t="shared" si="5"/>
        <v>161965.82555592983</v>
      </c>
      <c r="N7" s="18">
        <f t="shared" si="6"/>
        <v>99671.277265187586</v>
      </c>
    </row>
    <row r="8" spans="1:14">
      <c r="A8" s="10">
        <v>2029</v>
      </c>
      <c r="B8" s="12">
        <v>299.98800305039316</v>
      </c>
      <c r="C8" s="13">
        <v>43.136988326858095</v>
      </c>
      <c r="D8" s="13">
        <v>3.1529318820778451</v>
      </c>
      <c r="E8" s="14">
        <f t="shared" si="0"/>
        <v>46.289920208935939</v>
      </c>
      <c r="F8" s="18">
        <f t="shared" si="1"/>
        <v>821.88493986409082</v>
      </c>
      <c r="G8" s="18">
        <f t="shared" si="2"/>
        <v>126821.69920256421</v>
      </c>
      <c r="K8" s="18">
        <f t="shared" si="3"/>
        <v>1886.8645415863627</v>
      </c>
      <c r="L8" s="18">
        <f t="shared" si="4"/>
        <v>56605.936247590886</v>
      </c>
      <c r="M8" s="18">
        <f t="shared" si="5"/>
        <v>147175.43424373629</v>
      </c>
      <c r="N8" s="18">
        <f t="shared" si="6"/>
        <v>90569.497996145408</v>
      </c>
    </row>
    <row r="9" spans="1:14">
      <c r="A9" s="11">
        <v>2030</v>
      </c>
      <c r="B9" s="15">
        <v>273.87218199566769</v>
      </c>
      <c r="C9" s="16">
        <v>36.207654782645164</v>
      </c>
      <c r="D9" s="16">
        <v>2.4544320706820386</v>
      </c>
      <c r="E9" s="14">
        <f t="shared" si="0"/>
        <v>38.662086853327203</v>
      </c>
      <c r="F9" s="18">
        <f t="shared" si="1"/>
        <v>750.33474519361016</v>
      </c>
      <c r="G9" s="18">
        <f t="shared" si="2"/>
        <v>105923.52562555397</v>
      </c>
      <c r="K9" s="18">
        <f t="shared" si="3"/>
        <v>1722.6012503163506</v>
      </c>
      <c r="L9" s="18">
        <f t="shared" si="4"/>
        <v>51678.037509490518</v>
      </c>
      <c r="M9" s="18">
        <f t="shared" si="5"/>
        <v>134362.89752467535</v>
      </c>
      <c r="N9" s="18">
        <f t="shared" si="6"/>
        <v>82684.860015184837</v>
      </c>
    </row>
    <row r="10" spans="1:14">
      <c r="A10" s="10">
        <v>2031</v>
      </c>
      <c r="B10" s="12">
        <v>250.37892807951192</v>
      </c>
      <c r="C10" s="13">
        <v>30.216930381444847</v>
      </c>
      <c r="D10" s="13">
        <v>1.9353464881570976</v>
      </c>
      <c r="E10" s="14">
        <f t="shared" si="0"/>
        <v>32.152276869601941</v>
      </c>
      <c r="F10" s="18">
        <f t="shared" si="1"/>
        <v>685.9696659712655</v>
      </c>
      <c r="G10" s="18">
        <f t="shared" si="2"/>
        <v>88088.429779731348</v>
      </c>
      <c r="K10" s="18">
        <f t="shared" si="3"/>
        <v>1574.8333818345141</v>
      </c>
      <c r="L10" s="18">
        <f t="shared" si="4"/>
        <v>47245.001455035424</v>
      </c>
      <c r="M10" s="18">
        <f t="shared" si="5"/>
        <v>122837.00378309209</v>
      </c>
      <c r="N10" s="18">
        <f t="shared" si="6"/>
        <v>75592.002328056667</v>
      </c>
    </row>
    <row r="11" spans="1:14">
      <c r="A11" s="10">
        <v>2032</v>
      </c>
      <c r="B11" s="12">
        <v>228.19561311711522</v>
      </c>
      <c r="C11" s="13">
        <v>23.551233698264987</v>
      </c>
      <c r="D11" s="13">
        <v>1.5316631292329452</v>
      </c>
      <c r="E11" s="14">
        <f t="shared" si="0"/>
        <v>25.082896827497933</v>
      </c>
      <c r="F11" s="18">
        <f t="shared" si="1"/>
        <v>625.19346059483621</v>
      </c>
      <c r="G11" s="18">
        <f t="shared" si="2"/>
        <v>68720.265280816253</v>
      </c>
      <c r="K11" s="18">
        <f t="shared" si="3"/>
        <v>1435.3047673840313</v>
      </c>
      <c r="L11" s="18">
        <f t="shared" si="4"/>
        <v>43059.14302152094</v>
      </c>
      <c r="M11" s="18">
        <f t="shared" si="5"/>
        <v>111953.77185595444</v>
      </c>
      <c r="N11" s="18">
        <f t="shared" si="6"/>
        <v>68894.628834433504</v>
      </c>
    </row>
    <row r="12" spans="1:14">
      <c r="A12" s="10">
        <v>2033</v>
      </c>
      <c r="B12" s="12">
        <v>209.11990576356504</v>
      </c>
      <c r="C12" s="13">
        <v>19.701195915091496</v>
      </c>
      <c r="D12" s="13">
        <v>1.2159799134335496</v>
      </c>
      <c r="E12" s="14">
        <f t="shared" si="0"/>
        <v>20.917175828525046</v>
      </c>
      <c r="F12" s="18">
        <f t="shared" si="1"/>
        <v>572.93124866730147</v>
      </c>
      <c r="G12" s="18">
        <f t="shared" si="2"/>
        <v>57307.331037054922</v>
      </c>
      <c r="K12" s="18">
        <f t="shared" si="3"/>
        <v>1315.3223832716712</v>
      </c>
      <c r="L12" s="18">
        <f t="shared" si="4"/>
        <v>39459.671498150135</v>
      </c>
      <c r="M12" s="18">
        <f t="shared" si="5"/>
        <v>102595.14589519036</v>
      </c>
      <c r="N12" s="18">
        <f t="shared" si="6"/>
        <v>63135.474397040227</v>
      </c>
    </row>
    <row r="13" spans="1:14">
      <c r="A13" s="10">
        <v>2034</v>
      </c>
      <c r="B13" s="12">
        <v>192.45708337261374</v>
      </c>
      <c r="C13" s="13">
        <v>16.477373262215519</v>
      </c>
      <c r="D13" s="13">
        <v>0.96482165076810045</v>
      </c>
      <c r="E13" s="14">
        <f t="shared" si="0"/>
        <v>17.44219491298362</v>
      </c>
      <c r="F13" s="18">
        <f t="shared" si="1"/>
        <v>527.27968047291438</v>
      </c>
      <c r="G13" s="18">
        <f t="shared" si="2"/>
        <v>47786.835378037315</v>
      </c>
      <c r="K13" s="18">
        <f t="shared" si="3"/>
        <v>1210.5165629970659</v>
      </c>
      <c r="L13" s="18">
        <f t="shared" si="4"/>
        <v>36315.496889911978</v>
      </c>
      <c r="M13" s="18">
        <f t="shared" si="5"/>
        <v>94420.291913771143</v>
      </c>
      <c r="N13" s="18">
        <f t="shared" si="6"/>
        <v>58104.795023859166</v>
      </c>
    </row>
    <row r="14" spans="1:14">
      <c r="A14" s="11">
        <v>2035</v>
      </c>
      <c r="B14" s="15">
        <v>178.05348754923619</v>
      </c>
      <c r="C14" s="16">
        <v>14.398389065435385</v>
      </c>
      <c r="D14" s="16">
        <v>0.76588149434409492</v>
      </c>
      <c r="E14" s="14">
        <f t="shared" si="0"/>
        <v>15.16427055977948</v>
      </c>
      <c r="F14" s="18">
        <f t="shared" si="1"/>
        <v>487.8177741074964</v>
      </c>
      <c r="G14" s="18">
        <f t="shared" si="2"/>
        <v>41545.946739121864</v>
      </c>
      <c r="K14" s="18">
        <f t="shared" si="3"/>
        <v>1119.9208259871857</v>
      </c>
      <c r="L14" s="18">
        <f t="shared" si="4"/>
        <v>33597.624779615573</v>
      </c>
      <c r="M14" s="18">
        <f t="shared" si="5"/>
        <v>87353.82442700048</v>
      </c>
      <c r="N14" s="18">
        <f t="shared" si="6"/>
        <v>53756.199647384907</v>
      </c>
    </row>
    <row r="15" spans="1:14">
      <c r="A15" s="10">
        <v>2036</v>
      </c>
      <c r="B15" s="12">
        <v>165.38491113491898</v>
      </c>
      <c r="C15" s="13">
        <v>12.668422762708946</v>
      </c>
      <c r="D15" s="13">
        <v>0.60988319220926357</v>
      </c>
      <c r="E15" s="14">
        <f t="shared" si="0"/>
        <v>13.27830595491821</v>
      </c>
      <c r="F15" s="18">
        <f t="shared" si="1"/>
        <v>453.10934557512047</v>
      </c>
      <c r="G15" s="18">
        <f t="shared" si="2"/>
        <v>36378.920424433454</v>
      </c>
      <c r="K15" s="18">
        <f t="shared" si="3"/>
        <v>1040.2380140564132</v>
      </c>
      <c r="L15" s="18">
        <f t="shared" si="4"/>
        <v>31207.140421692398</v>
      </c>
      <c r="M15" s="18">
        <f t="shared" si="5"/>
        <v>81138.565096400227</v>
      </c>
      <c r="N15" s="18">
        <f t="shared" si="6"/>
        <v>49931.424674707829</v>
      </c>
    </row>
    <row r="16" spans="1:14">
      <c r="A16" s="10">
        <v>2037</v>
      </c>
      <c r="B16" s="12">
        <v>152.95157925977864</v>
      </c>
      <c r="C16" s="13">
        <v>11.1092665186668</v>
      </c>
      <c r="D16" s="13">
        <v>0.48565934924163146</v>
      </c>
      <c r="E16" s="14">
        <f t="shared" si="0"/>
        <v>11.594925867908431</v>
      </c>
      <c r="F16" s="18">
        <f t="shared" si="1"/>
        <v>419.04542262953049</v>
      </c>
      <c r="G16" s="18">
        <f t="shared" si="2"/>
        <v>31766.920186050498</v>
      </c>
      <c r="K16" s="18">
        <f t="shared" si="3"/>
        <v>962.03484322815564</v>
      </c>
      <c r="L16" s="18">
        <f t="shared" si="4"/>
        <v>28861.04529684467</v>
      </c>
      <c r="M16" s="18">
        <f t="shared" si="5"/>
        <v>75038.717771796146</v>
      </c>
      <c r="N16" s="18">
        <f t="shared" si="6"/>
        <v>46177.672474951476</v>
      </c>
    </row>
    <row r="17" spans="1:14">
      <c r="A17" s="10">
        <v>2038</v>
      </c>
      <c r="B17" s="12">
        <v>142.00084058316057</v>
      </c>
      <c r="C17" s="13">
        <v>9.7970707877510073</v>
      </c>
      <c r="D17" s="13">
        <v>0.38673799592902169</v>
      </c>
      <c r="E17" s="14">
        <f t="shared" si="0"/>
        <v>10.183808783680028</v>
      </c>
      <c r="F17" s="18">
        <f t="shared" si="1"/>
        <v>389.04339885797418</v>
      </c>
      <c r="G17" s="18">
        <f t="shared" si="2"/>
        <v>27900.845982685012</v>
      </c>
      <c r="K17" s="18">
        <f t="shared" si="3"/>
        <v>893.15688709996323</v>
      </c>
      <c r="L17" s="18">
        <f t="shared" si="4"/>
        <v>26794.706612998896</v>
      </c>
      <c r="M17" s="18">
        <f t="shared" si="5"/>
        <v>69666.237193797133</v>
      </c>
      <c r="N17" s="18">
        <f t="shared" si="6"/>
        <v>42871.530580798237</v>
      </c>
    </row>
    <row r="18" spans="1:14">
      <c r="A18" s="10">
        <v>2039</v>
      </c>
      <c r="B18" s="12">
        <v>131.96306015771938</v>
      </c>
      <c r="C18" s="13">
        <v>8.6564193670189162</v>
      </c>
      <c r="D18" s="13">
        <v>0.30796540358740604</v>
      </c>
      <c r="E18" s="14">
        <f t="shared" si="0"/>
        <v>8.9643847706063227</v>
      </c>
      <c r="F18" s="18">
        <f t="shared" si="1"/>
        <v>361.54263056909423</v>
      </c>
      <c r="G18" s="18">
        <f t="shared" si="2"/>
        <v>24559.958275633759</v>
      </c>
      <c r="K18" s="18">
        <f t="shared" si="3"/>
        <v>830.02125578002335</v>
      </c>
      <c r="L18" s="18">
        <f t="shared" si="4"/>
        <v>24900.637673400699</v>
      </c>
      <c r="M18" s="18">
        <f t="shared" si="5"/>
        <v>64741.657950841822</v>
      </c>
      <c r="N18" s="18">
        <f t="shared" si="6"/>
        <v>39841.020277441123</v>
      </c>
    </row>
    <row r="19" spans="1:14">
      <c r="A19" s="11">
        <v>2040</v>
      </c>
      <c r="B19" s="15">
        <v>123.06255981988159</v>
      </c>
      <c r="C19" s="16">
        <v>7.6713904934962445</v>
      </c>
      <c r="D19" s="16">
        <v>0.24523757894261949</v>
      </c>
      <c r="E19" s="14">
        <f t="shared" si="0"/>
        <v>7.916628072438864</v>
      </c>
      <c r="F19" s="18">
        <f t="shared" si="1"/>
        <v>337.15769813666191</v>
      </c>
      <c r="G19" s="18">
        <f t="shared" si="2"/>
        <v>21689.391979284559</v>
      </c>
      <c r="K19" s="18">
        <f t="shared" si="3"/>
        <v>774.03888875509119</v>
      </c>
      <c r="L19" s="18">
        <f t="shared" si="4"/>
        <v>23221.166662652737</v>
      </c>
      <c r="M19" s="18">
        <f t="shared" si="5"/>
        <v>60375.033322897114</v>
      </c>
      <c r="N19" s="18">
        <f t="shared" si="6"/>
        <v>37153.866660244377</v>
      </c>
    </row>
    <row r="20" spans="1:14">
      <c r="A20" s="10">
        <v>2041</v>
      </c>
      <c r="B20" s="12">
        <v>114.24781976016628</v>
      </c>
      <c r="C20" s="13">
        <v>6.7882640798123983</v>
      </c>
      <c r="D20" s="13">
        <v>0.19528644914352633</v>
      </c>
      <c r="E20" s="14">
        <f t="shared" si="0"/>
        <v>6.9835505289559245</v>
      </c>
      <c r="F20" s="18">
        <f t="shared" si="1"/>
        <v>313.00772537031861</v>
      </c>
      <c r="G20" s="18">
        <f t="shared" si="2"/>
        <v>19133.015147824452</v>
      </c>
      <c r="K20" s="18">
        <f t="shared" si="3"/>
        <v>718.59593672749384</v>
      </c>
      <c r="L20" s="18">
        <f t="shared" si="4"/>
        <v>21557.878101824816</v>
      </c>
      <c r="M20" s="18">
        <f t="shared" si="5"/>
        <v>56050.48306474452</v>
      </c>
      <c r="N20" s="18">
        <f t="shared" si="6"/>
        <v>34492.604962919708</v>
      </c>
    </row>
    <row r="21" spans="1:14">
      <c r="A21" s="10">
        <v>2042</v>
      </c>
      <c r="B21" s="12">
        <v>106.39764224670053</v>
      </c>
      <c r="C21" s="13">
        <v>6.0217822871782936</v>
      </c>
      <c r="D21" s="13">
        <v>0.15550959760539113</v>
      </c>
      <c r="E21" s="14">
        <f t="shared" si="0"/>
        <v>6.1772918847836848</v>
      </c>
      <c r="F21" s="18">
        <f t="shared" si="1"/>
        <v>291.50038971698774</v>
      </c>
      <c r="G21" s="18">
        <f t="shared" si="2"/>
        <v>16924.087355571741</v>
      </c>
      <c r="K21" s="18">
        <f t="shared" si="3"/>
        <v>669.21989020329693</v>
      </c>
      <c r="L21" s="18">
        <f t="shared" si="4"/>
        <v>20076.596706098906</v>
      </c>
      <c r="M21" s="18">
        <f t="shared" si="5"/>
        <v>52199.151435857159</v>
      </c>
      <c r="N21" s="18">
        <f t="shared" si="6"/>
        <v>32122.554729758253</v>
      </c>
    </row>
    <row r="22" spans="1:14">
      <c r="A22" s="10">
        <v>2043</v>
      </c>
      <c r="B22" s="12">
        <v>98.79502849625986</v>
      </c>
      <c r="C22" s="13">
        <v>5.3597366259038282</v>
      </c>
      <c r="D22" s="13">
        <v>0.12383468004795935</v>
      </c>
      <c r="E22" s="14">
        <f t="shared" si="0"/>
        <v>5.4835713059517879</v>
      </c>
      <c r="F22" s="18">
        <f t="shared" si="1"/>
        <v>270.67131094865715</v>
      </c>
      <c r="G22" s="18">
        <f t="shared" si="2"/>
        <v>15023.4830300049</v>
      </c>
      <c r="K22" s="18">
        <f t="shared" si="3"/>
        <v>621.40097023577528</v>
      </c>
      <c r="L22" s="18">
        <f t="shared" si="4"/>
        <v>18642.029107073256</v>
      </c>
      <c r="M22" s="18">
        <f t="shared" si="5"/>
        <v>48469.27567839047</v>
      </c>
      <c r="N22" s="18">
        <f t="shared" si="6"/>
        <v>29827.246571317213</v>
      </c>
    </row>
    <row r="23" spans="1:14">
      <c r="A23" s="10">
        <v>2044</v>
      </c>
      <c r="B23" s="12">
        <v>92.471908631954363</v>
      </c>
      <c r="C23" s="13">
        <v>4.7906973501257228</v>
      </c>
      <c r="D23" s="13">
        <v>9.8611456905016312E-2</v>
      </c>
      <c r="E23" s="14">
        <f t="shared" si="0"/>
        <v>4.8893088070307389</v>
      </c>
      <c r="F23" s="18">
        <f t="shared" si="1"/>
        <v>253.34769488206672</v>
      </c>
      <c r="G23" s="18">
        <f t="shared" si="2"/>
        <v>13395.366594604766</v>
      </c>
      <c r="K23" s="18">
        <f t="shared" si="3"/>
        <v>581.62981091326651</v>
      </c>
      <c r="L23" s="18">
        <f t="shared" si="4"/>
        <v>17448.894327397997</v>
      </c>
      <c r="M23" s="18">
        <f t="shared" si="5"/>
        <v>45367.125251234786</v>
      </c>
      <c r="N23" s="18">
        <f t="shared" si="6"/>
        <v>27918.230923836789</v>
      </c>
    </row>
    <row r="24" spans="1:14">
      <c r="A24" s="11">
        <v>2045</v>
      </c>
      <c r="B24" s="15">
        <v>86.138000341112487</v>
      </c>
      <c r="C24" s="16">
        <v>4.2637994818452905</v>
      </c>
      <c r="D24" s="16">
        <v>7.852581707453718E-2</v>
      </c>
      <c r="E24" s="14">
        <f t="shared" si="0"/>
        <v>4.3423252989198273</v>
      </c>
      <c r="F24" s="18">
        <f t="shared" si="1"/>
        <v>235.99452148249998</v>
      </c>
      <c r="G24" s="18">
        <f t="shared" si="2"/>
        <v>11896.781640876241</v>
      </c>
      <c r="K24" s="18">
        <f t="shared" si="3"/>
        <v>541.79079454552925</v>
      </c>
      <c r="L24" s="18">
        <f t="shared" si="4"/>
        <v>16253.723836365878</v>
      </c>
      <c r="M24" s="18">
        <f t="shared" si="5"/>
        <v>42259.681974551284</v>
      </c>
      <c r="N24" s="18">
        <f t="shared" si="6"/>
        <v>26005.958138185408</v>
      </c>
    </row>
    <row r="25" spans="1:14">
      <c r="A25" s="10">
        <v>2046</v>
      </c>
      <c r="B25" s="12">
        <v>79.141040000000004</v>
      </c>
      <c r="C25" s="13">
        <v>3.8139855529034099</v>
      </c>
      <c r="D25" s="13">
        <v>6.2531313710973035E-2</v>
      </c>
      <c r="E25" s="14">
        <f t="shared" si="0"/>
        <v>3.876516866614383</v>
      </c>
      <c r="F25" s="18">
        <f t="shared" si="1"/>
        <v>216.8247671232877</v>
      </c>
      <c r="G25" s="18">
        <f t="shared" si="2"/>
        <v>10620.594155107899</v>
      </c>
      <c r="K25" s="18">
        <f t="shared" si="3"/>
        <v>497.78131339200002</v>
      </c>
      <c r="L25" s="18">
        <f t="shared" si="4"/>
        <v>14933.439401760001</v>
      </c>
      <c r="M25" s="18">
        <f t="shared" si="5"/>
        <v>38826.942444576001</v>
      </c>
      <c r="N25" s="18">
        <f t="shared" si="6"/>
        <v>23893.503042816003</v>
      </c>
    </row>
    <row r="26" spans="1:14">
      <c r="A26" s="10">
        <v>2047</v>
      </c>
      <c r="B26" s="12">
        <v>73.98281999999999</v>
      </c>
      <c r="C26" s="13">
        <v>3.4154033007202114</v>
      </c>
      <c r="D26" s="13">
        <v>4.9794645125546065E-2</v>
      </c>
      <c r="E26" s="14">
        <f t="shared" si="0"/>
        <v>3.4651979458457576</v>
      </c>
      <c r="F26" s="18">
        <f t="shared" si="1"/>
        <v>202.69265753424656</v>
      </c>
      <c r="G26" s="18">
        <f t="shared" si="2"/>
        <v>9493.6930023171444</v>
      </c>
      <c r="K26" s="18">
        <f t="shared" si="3"/>
        <v>465.33714123599992</v>
      </c>
      <c r="L26" s="18">
        <f t="shared" si="4"/>
        <v>13960.114237079997</v>
      </c>
      <c r="M26" s="18">
        <f t="shared" si="5"/>
        <v>36296.297016407996</v>
      </c>
      <c r="N26" s="18">
        <f t="shared" si="6"/>
        <v>22336.182779327999</v>
      </c>
    </row>
    <row r="27" spans="1:14">
      <c r="A27" s="10">
        <v>2048</v>
      </c>
      <c r="B27" s="12">
        <v>69.380069999999989</v>
      </c>
      <c r="C27" s="13">
        <v>3.067666726600959</v>
      </c>
      <c r="D27" s="13">
        <v>3.9652240390144936E-2</v>
      </c>
      <c r="E27" s="14">
        <f t="shared" si="0"/>
        <v>3.1073189669911039</v>
      </c>
      <c r="F27" s="18">
        <f t="shared" si="1"/>
        <v>190.08238356164381</v>
      </c>
      <c r="G27" s="18">
        <f t="shared" si="2"/>
        <v>8513.2026492906953</v>
      </c>
      <c r="K27" s="18">
        <f t="shared" si="3"/>
        <v>436.3867642859999</v>
      </c>
      <c r="L27" s="18">
        <f t="shared" si="4"/>
        <v>13091.602928579998</v>
      </c>
      <c r="M27" s="18">
        <f t="shared" si="5"/>
        <v>34038.167614307989</v>
      </c>
      <c r="N27" s="18">
        <f t="shared" si="6"/>
        <v>20946.564685727993</v>
      </c>
    </row>
    <row r="28" spans="1:14">
      <c r="A28" s="10">
        <v>2049</v>
      </c>
      <c r="B28" s="12">
        <v>64.747380000000007</v>
      </c>
      <c r="C28" s="13">
        <v>2.7437269720121096</v>
      </c>
      <c r="D28" s="13">
        <v>3.1575687787183497E-2</v>
      </c>
      <c r="E28" s="14">
        <f t="shared" si="0"/>
        <v>2.7753026597992929</v>
      </c>
      <c r="F28" s="18">
        <f t="shared" si="1"/>
        <v>177.39008219178083</v>
      </c>
      <c r="G28" s="18">
        <f t="shared" si="2"/>
        <v>7603.5689309569661</v>
      </c>
      <c r="K28" s="18">
        <f t="shared" si="3"/>
        <v>407.248070724</v>
      </c>
      <c r="L28" s="18">
        <f t="shared" si="4"/>
        <v>12217.44212172</v>
      </c>
      <c r="M28" s="18">
        <f t="shared" si="5"/>
        <v>31765.349516472001</v>
      </c>
      <c r="N28" s="18">
        <f t="shared" si="6"/>
        <v>19547.907394752001</v>
      </c>
    </row>
    <row r="29" spans="1:14">
      <c r="A29" s="11">
        <v>2050</v>
      </c>
      <c r="B29" s="15">
        <v>60.629770000000001</v>
      </c>
      <c r="C29" s="16">
        <v>2.467959854526169</v>
      </c>
      <c r="D29" s="16">
        <v>2.5144204953460505E-2</v>
      </c>
      <c r="E29" s="14">
        <f t="shared" si="0"/>
        <v>2.4931040594796294</v>
      </c>
      <c r="F29" s="18">
        <f t="shared" si="1"/>
        <v>166.10895890410961</v>
      </c>
      <c r="G29" s="18">
        <f t="shared" si="2"/>
        <v>6830.4220807661086</v>
      </c>
      <c r="K29" s="18">
        <f t="shared" si="3"/>
        <v>381.34912734599999</v>
      </c>
      <c r="L29" s="18">
        <f t="shared" si="4"/>
        <v>11440.473820379999</v>
      </c>
      <c r="M29" s="18">
        <f t="shared" si="5"/>
        <v>29745.231932987997</v>
      </c>
      <c r="N29" s="18">
        <f t="shared" si="6"/>
        <v>18304.758112607997</v>
      </c>
    </row>
    <row r="30" spans="1:14">
      <c r="A30" s="10">
        <v>2051</v>
      </c>
      <c r="B30" s="12">
        <v>0</v>
      </c>
      <c r="C30" s="13">
        <v>0</v>
      </c>
      <c r="D30" s="13">
        <v>4.3273760046666859E-2</v>
      </c>
      <c r="E30" s="14">
        <f t="shared" si="0"/>
        <v>4.3273760046666859E-2</v>
      </c>
      <c r="F30" s="18">
        <f t="shared" si="1"/>
        <v>0</v>
      </c>
      <c r="G30" s="18">
        <f t="shared" si="2"/>
        <v>118.55824670319687</v>
      </c>
      <c r="K30" s="18">
        <f t="shared" si="3"/>
        <v>0</v>
      </c>
      <c r="L30" s="18">
        <f t="shared" si="4"/>
        <v>0</v>
      </c>
      <c r="M30" s="18">
        <f t="shared" si="5"/>
        <v>0</v>
      </c>
      <c r="N30" s="18">
        <f t="shared" si="6"/>
        <v>0</v>
      </c>
    </row>
    <row r="31" spans="1:14">
      <c r="A31" s="10">
        <v>2052</v>
      </c>
      <c r="B31" s="12">
        <v>0</v>
      </c>
      <c r="C31" s="13">
        <v>0</v>
      </c>
      <c r="D31" s="13">
        <v>3.4459559489371225E-2</v>
      </c>
      <c r="E31" s="14">
        <f t="shared" si="0"/>
        <v>3.4459559489371225E-2</v>
      </c>
      <c r="F31" s="18">
        <f t="shared" si="1"/>
        <v>0</v>
      </c>
      <c r="G31" s="18">
        <f t="shared" si="2"/>
        <v>94.409752025674592</v>
      </c>
      <c r="K31" s="18">
        <f t="shared" si="3"/>
        <v>0</v>
      </c>
      <c r="L31" s="18">
        <f t="shared" si="4"/>
        <v>0</v>
      </c>
      <c r="M31" s="18">
        <f t="shared" si="5"/>
        <v>0</v>
      </c>
      <c r="N31" s="18">
        <f t="shared" si="6"/>
        <v>0</v>
      </c>
    </row>
    <row r="32" spans="1:14">
      <c r="A32" s="10">
        <v>2053</v>
      </c>
      <c r="B32" s="12">
        <v>0</v>
      </c>
      <c r="C32" s="13">
        <v>0</v>
      </c>
      <c r="D32" s="13">
        <v>2.7440676264806757E-2</v>
      </c>
      <c r="E32" s="14">
        <f t="shared" si="0"/>
        <v>2.7440676264806757E-2</v>
      </c>
      <c r="F32" s="18">
        <f t="shared" si="1"/>
        <v>0</v>
      </c>
      <c r="G32" s="18">
        <f t="shared" si="2"/>
        <v>75.179934972073298</v>
      </c>
      <c r="K32" s="18">
        <f t="shared" si="3"/>
        <v>0</v>
      </c>
      <c r="L32" s="18">
        <f t="shared" si="4"/>
        <v>0</v>
      </c>
      <c r="M32" s="18">
        <f t="shared" si="5"/>
        <v>0</v>
      </c>
      <c r="N32" s="18">
        <f t="shared" si="6"/>
        <v>0</v>
      </c>
    </row>
    <row r="33" spans="1:14">
      <c r="A33" s="10">
        <v>2054</v>
      </c>
      <c r="B33" s="12">
        <v>0</v>
      </c>
      <c r="C33" s="13">
        <v>0</v>
      </c>
      <c r="D33" s="13">
        <v>2.185143179506352E-2</v>
      </c>
      <c r="E33" s="14">
        <f t="shared" si="0"/>
        <v>2.185143179506352E-2</v>
      </c>
      <c r="F33" s="18">
        <f t="shared" si="1"/>
        <v>0</v>
      </c>
      <c r="G33" s="18">
        <f t="shared" si="2"/>
        <v>59.866936424831557</v>
      </c>
      <c r="K33" s="18">
        <f t="shared" si="3"/>
        <v>0</v>
      </c>
      <c r="L33" s="18">
        <f t="shared" si="4"/>
        <v>0</v>
      </c>
      <c r="M33" s="18">
        <f t="shared" si="5"/>
        <v>0</v>
      </c>
      <c r="N33" s="18">
        <f t="shared" si="6"/>
        <v>0</v>
      </c>
    </row>
    <row r="34" spans="1:14">
      <c r="A34" s="11">
        <v>2055</v>
      </c>
      <c r="B34" s="15">
        <v>0</v>
      </c>
      <c r="C34" s="16">
        <v>0</v>
      </c>
      <c r="D34" s="16">
        <v>1.7400630614439243E-2</v>
      </c>
      <c r="E34" s="14">
        <f t="shared" si="0"/>
        <v>1.7400630614439243E-2</v>
      </c>
      <c r="F34" s="18">
        <f t="shared" si="1"/>
        <v>0</v>
      </c>
      <c r="G34" s="18">
        <f t="shared" si="2"/>
        <v>47.672960587504775</v>
      </c>
      <c r="K34" s="18">
        <f t="shared" si="3"/>
        <v>0</v>
      </c>
      <c r="L34" s="18">
        <f t="shared" si="4"/>
        <v>0</v>
      </c>
      <c r="M34" s="18">
        <f t="shared" si="5"/>
        <v>0</v>
      </c>
      <c r="N34" s="18">
        <f t="shared" si="6"/>
        <v>0</v>
      </c>
    </row>
    <row r="35" spans="1:14">
      <c r="A35" s="10">
        <v>2056</v>
      </c>
      <c r="B35" s="12">
        <v>0</v>
      </c>
      <c r="C35" s="13">
        <v>0</v>
      </c>
      <c r="D35" s="13">
        <v>1.3856389302991209E-2</v>
      </c>
      <c r="E35" s="14">
        <f t="shared" si="0"/>
        <v>1.3856389302991209E-2</v>
      </c>
      <c r="F35" s="18">
        <f t="shared" si="1"/>
        <v>0</v>
      </c>
      <c r="G35" s="18">
        <f t="shared" si="2"/>
        <v>37.962710419154</v>
      </c>
      <c r="K35" s="18">
        <f t="shared" si="3"/>
        <v>0</v>
      </c>
      <c r="L35" s="18">
        <f t="shared" si="4"/>
        <v>0</v>
      </c>
      <c r="M35" s="18">
        <f t="shared" si="5"/>
        <v>0</v>
      </c>
      <c r="N35" s="18">
        <f t="shared" si="6"/>
        <v>0</v>
      </c>
    </row>
    <row r="36" spans="1:14">
      <c r="A36" s="10">
        <v>2057</v>
      </c>
      <c r="B36" s="12">
        <v>0</v>
      </c>
      <c r="C36" s="13">
        <v>0</v>
      </c>
      <c r="D36" s="13">
        <v>1.1034055533408419E-2</v>
      </c>
      <c r="E36" s="14">
        <f t="shared" si="0"/>
        <v>1.1034055533408419E-2</v>
      </c>
      <c r="F36" s="18">
        <f t="shared" si="1"/>
        <v>0</v>
      </c>
      <c r="G36" s="18">
        <f t="shared" si="2"/>
        <v>30.230289132625803</v>
      </c>
      <c r="K36" s="18">
        <f t="shared" si="3"/>
        <v>0</v>
      </c>
      <c r="L36" s="18">
        <f t="shared" si="4"/>
        <v>0</v>
      </c>
      <c r="M36" s="18">
        <f t="shared" si="5"/>
        <v>0</v>
      </c>
      <c r="N36" s="18">
        <f t="shared" si="6"/>
        <v>0</v>
      </c>
    </row>
    <row r="37" spans="1:14">
      <c r="A37" s="10">
        <v>2058</v>
      </c>
      <c r="B37" s="12">
        <v>0</v>
      </c>
      <c r="C37" s="13">
        <v>0</v>
      </c>
      <c r="D37" s="13">
        <v>8.7865878225620014E-3</v>
      </c>
      <c r="E37" s="14">
        <f t="shared" si="0"/>
        <v>8.7865878225620014E-3</v>
      </c>
      <c r="F37" s="18">
        <f t="shared" si="1"/>
        <v>0</v>
      </c>
      <c r="G37" s="18">
        <f t="shared" si="2"/>
        <v>24.072843349484938</v>
      </c>
      <c r="K37" s="18">
        <f t="shared" si="3"/>
        <v>0</v>
      </c>
      <c r="L37" s="18">
        <f t="shared" si="4"/>
        <v>0</v>
      </c>
      <c r="M37" s="18">
        <f t="shared" si="5"/>
        <v>0</v>
      </c>
      <c r="N37" s="18">
        <f t="shared" si="6"/>
        <v>0</v>
      </c>
    </row>
    <row r="38" spans="1:14">
      <c r="A38" s="10">
        <v>2059</v>
      </c>
      <c r="B38" s="12">
        <v>0</v>
      </c>
      <c r="C38" s="13">
        <v>0</v>
      </c>
      <c r="D38" s="13">
        <v>6.9968947799691292E-3</v>
      </c>
      <c r="E38" s="14">
        <f t="shared" si="0"/>
        <v>6.9968947799691292E-3</v>
      </c>
      <c r="F38" s="18">
        <f t="shared" si="1"/>
        <v>0</v>
      </c>
      <c r="G38" s="18">
        <f t="shared" si="2"/>
        <v>19.169574739641451</v>
      </c>
      <c r="K38" s="18">
        <f t="shared" si="3"/>
        <v>0</v>
      </c>
      <c r="L38" s="18">
        <f t="shared" si="4"/>
        <v>0</v>
      </c>
      <c r="M38" s="18">
        <f t="shared" si="5"/>
        <v>0</v>
      </c>
      <c r="N38" s="18">
        <f t="shared" si="6"/>
        <v>0</v>
      </c>
    </row>
    <row r="39" spans="1:14">
      <c r="A39" s="11">
        <v>2060</v>
      </c>
      <c r="B39" s="15">
        <v>0</v>
      </c>
      <c r="C39" s="16">
        <v>0</v>
      </c>
      <c r="D39" s="16">
        <v>5.571734733732449E-3</v>
      </c>
      <c r="E39" s="14">
        <f t="shared" si="0"/>
        <v>5.571734733732449E-3</v>
      </c>
      <c r="F39" s="18">
        <f t="shared" si="1"/>
        <v>0</v>
      </c>
      <c r="G39" s="18">
        <f t="shared" si="2"/>
        <v>15.265026667760134</v>
      </c>
      <c r="K39" s="18">
        <f t="shared" si="3"/>
        <v>0</v>
      </c>
      <c r="L39" s="18">
        <f t="shared" si="4"/>
        <v>0</v>
      </c>
      <c r="M39" s="18">
        <f t="shared" si="5"/>
        <v>0</v>
      </c>
      <c r="N39" s="18">
        <f t="shared" si="6"/>
        <v>0</v>
      </c>
    </row>
    <row r="40" spans="1:14">
      <c r="A40" s="10">
        <v>2061</v>
      </c>
      <c r="B40" s="12">
        <v>0</v>
      </c>
      <c r="C40" s="13">
        <v>0</v>
      </c>
      <c r="D40" s="13">
        <v>4.436857909019115E-3</v>
      </c>
      <c r="E40" s="14">
        <f t="shared" si="0"/>
        <v>4.436857909019115E-3</v>
      </c>
      <c r="F40" s="18">
        <f t="shared" si="1"/>
        <v>0</v>
      </c>
      <c r="G40" s="18"/>
      <c r="K40" s="18">
        <f t="shared" si="3"/>
        <v>0</v>
      </c>
      <c r="L40" s="18">
        <f t="shared" si="4"/>
        <v>0</v>
      </c>
      <c r="M40" s="18">
        <f t="shared" si="5"/>
        <v>0</v>
      </c>
      <c r="N40" s="18">
        <f t="shared" si="6"/>
        <v>0</v>
      </c>
    </row>
    <row r="41" spans="1:14">
      <c r="A41" s="10">
        <v>2062</v>
      </c>
      <c r="B41" s="12">
        <v>0</v>
      </c>
      <c r="C41" s="13">
        <v>0</v>
      </c>
      <c r="D41" s="13">
        <v>3.5331380702035365E-3</v>
      </c>
      <c r="E41" s="14">
        <f t="shared" si="0"/>
        <v>3.5331380702035365E-3</v>
      </c>
      <c r="F41" s="18">
        <f t="shared" si="1"/>
        <v>0</v>
      </c>
      <c r="G41" s="18"/>
      <c r="K41" s="18">
        <f t="shared" si="3"/>
        <v>0</v>
      </c>
      <c r="L41" s="18">
        <f t="shared" si="4"/>
        <v>0</v>
      </c>
      <c r="M41" s="18">
        <f t="shared" si="5"/>
        <v>0</v>
      </c>
      <c r="N41" s="18">
        <f t="shared" si="6"/>
        <v>0</v>
      </c>
    </row>
    <row r="42" spans="1:14">
      <c r="A42" s="10">
        <v>2063</v>
      </c>
      <c r="B42" s="12">
        <v>0</v>
      </c>
      <c r="C42" s="13">
        <v>0</v>
      </c>
      <c r="D42" s="13">
        <v>2.8134920881163123E-3</v>
      </c>
      <c r="E42" s="14">
        <f t="shared" si="0"/>
        <v>2.8134920881163123E-3</v>
      </c>
      <c r="F42" s="18">
        <f t="shared" si="1"/>
        <v>0</v>
      </c>
      <c r="G42" s="18"/>
      <c r="K42" s="18">
        <f t="shared" si="3"/>
        <v>0</v>
      </c>
      <c r="L42" s="18">
        <f t="shared" si="4"/>
        <v>0</v>
      </c>
      <c r="M42" s="18">
        <f t="shared" si="5"/>
        <v>0</v>
      </c>
      <c r="N42" s="18">
        <f t="shared" si="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1608-0AAC-45C0-965D-8DD98FAB289E}">
  <dimension ref="A1:AE88"/>
  <sheetViews>
    <sheetView topLeftCell="A50" workbookViewId="0">
      <selection activeCell="H28" sqref="H28"/>
    </sheetView>
  </sheetViews>
  <sheetFormatPr defaultRowHeight="15"/>
  <cols>
    <col min="1" max="1" width="27.140625" customWidth="1"/>
    <col min="3" max="3" width="12.5703125" customWidth="1"/>
    <col min="4" max="4" width="12.42578125" customWidth="1"/>
    <col min="5" max="9" width="10.5703125" customWidth="1"/>
    <col min="30" max="30" width="14.5703125" customWidth="1"/>
  </cols>
  <sheetData>
    <row r="1" spans="1:30" ht="22.5">
      <c r="A1" s="35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ht="18">
      <c r="A2" s="36" t="s">
        <v>164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3" spans="1:30">
      <c r="A3" s="37" t="s">
        <v>52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</row>
    <row r="5" spans="1:30" ht="15.75">
      <c r="A5" s="38" t="s">
        <v>53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spans="1:30">
      <c r="A6" s="34"/>
      <c r="B6" s="34"/>
      <c r="C6" s="39" t="s">
        <v>54</v>
      </c>
      <c r="D6" s="39" t="s">
        <v>55</v>
      </c>
      <c r="E6" s="39" t="s">
        <v>56</v>
      </c>
      <c r="F6" s="39" t="s">
        <v>57</v>
      </c>
      <c r="G6" s="39" t="s">
        <v>58</v>
      </c>
      <c r="H6" s="39" t="s">
        <v>59</v>
      </c>
      <c r="I6" s="39" t="s">
        <v>60</v>
      </c>
      <c r="J6" s="39" t="s">
        <v>61</v>
      </c>
      <c r="K6" s="39" t="s">
        <v>62</v>
      </c>
      <c r="L6" s="39" t="s">
        <v>63</v>
      </c>
      <c r="M6" s="39" t="s">
        <v>64</v>
      </c>
      <c r="N6" s="39" t="s">
        <v>65</v>
      </c>
      <c r="O6" s="39" t="s">
        <v>66</v>
      </c>
      <c r="P6" s="39" t="s">
        <v>67</v>
      </c>
      <c r="Q6" s="39" t="s">
        <v>68</v>
      </c>
      <c r="R6" s="39" t="s">
        <v>69</v>
      </c>
      <c r="S6" s="39" t="s">
        <v>70</v>
      </c>
      <c r="T6" s="39" t="s">
        <v>71</v>
      </c>
      <c r="U6" s="39" t="s">
        <v>72</v>
      </c>
      <c r="V6" s="39" t="s">
        <v>73</v>
      </c>
      <c r="W6" s="39" t="s">
        <v>74</v>
      </c>
      <c r="X6" s="39" t="s">
        <v>75</v>
      </c>
      <c r="Y6" s="39" t="s">
        <v>76</v>
      </c>
      <c r="Z6" s="39" t="s">
        <v>77</v>
      </c>
      <c r="AA6" s="39" t="s">
        <v>78</v>
      </c>
      <c r="AB6" s="39" t="s">
        <v>79</v>
      </c>
      <c r="AC6" s="39" t="s">
        <v>80</v>
      </c>
      <c r="AD6" s="39" t="s">
        <v>25</v>
      </c>
    </row>
    <row r="7" spans="1:30">
      <c r="A7" s="39" t="s">
        <v>94</v>
      </c>
      <c r="B7" s="39" t="s">
        <v>95</v>
      </c>
      <c r="C7" s="40">
        <v>80.616200000000006</v>
      </c>
      <c r="D7" s="40">
        <v>81.604299999999995</v>
      </c>
      <c r="E7" s="40">
        <v>77.836200000000005</v>
      </c>
      <c r="F7" s="40">
        <v>73.058199999999999</v>
      </c>
      <c r="G7" s="40">
        <v>68.280699999999996</v>
      </c>
      <c r="H7" s="40">
        <v>63.503500000000003</v>
      </c>
      <c r="I7" s="40">
        <v>58.726900000000001</v>
      </c>
      <c r="J7" s="40">
        <v>58.048400000000001</v>
      </c>
      <c r="K7" s="40">
        <v>59.209299999999999</v>
      </c>
      <c r="L7" s="40">
        <v>60.393500000000003</v>
      </c>
      <c r="M7" s="40">
        <v>61.601399999999998</v>
      </c>
      <c r="N7" s="40">
        <v>62.833399999999997</v>
      </c>
      <c r="O7" s="40">
        <v>64.090100000000007</v>
      </c>
      <c r="P7" s="40">
        <v>65.371899999999997</v>
      </c>
      <c r="Q7" s="40">
        <v>66.679299999999998</v>
      </c>
      <c r="R7" s="40">
        <v>68.012900000000002</v>
      </c>
      <c r="S7" s="40">
        <v>69.373199999999997</v>
      </c>
      <c r="T7" s="40">
        <v>70.760599999999997</v>
      </c>
      <c r="U7" s="40">
        <v>72.175899999999999</v>
      </c>
      <c r="V7" s="40">
        <v>73.619399999999999</v>
      </c>
      <c r="W7" s="40">
        <v>75.091800000000006</v>
      </c>
      <c r="X7" s="40">
        <v>76.593599999999995</v>
      </c>
      <c r="Y7" s="40">
        <v>78.125500000000002</v>
      </c>
      <c r="Z7" s="40">
        <v>79.688000000000002</v>
      </c>
      <c r="AA7" s="40">
        <v>81.281700000000001</v>
      </c>
      <c r="AB7" s="40">
        <v>82.907399999999996</v>
      </c>
      <c r="AC7" s="40">
        <v>84.5655</v>
      </c>
      <c r="AD7" s="39" t="s">
        <v>96</v>
      </c>
    </row>
    <row r="8" spans="1:30">
      <c r="A8" s="39" t="s">
        <v>97</v>
      </c>
      <c r="B8" s="39" t="s">
        <v>98</v>
      </c>
      <c r="C8" s="40">
        <v>3.22</v>
      </c>
      <c r="D8" s="40">
        <v>3.29</v>
      </c>
      <c r="E8" s="40">
        <v>3.36</v>
      </c>
      <c r="F8" s="40">
        <v>3.43</v>
      </c>
      <c r="G8" s="40">
        <v>3.49</v>
      </c>
      <c r="H8" s="40">
        <v>3.56</v>
      </c>
      <c r="I8" s="40">
        <v>3.64</v>
      </c>
      <c r="J8" s="40">
        <v>3.71</v>
      </c>
      <c r="K8" s="40">
        <v>3.78</v>
      </c>
      <c r="L8" s="40">
        <v>3.86</v>
      </c>
      <c r="M8" s="40">
        <v>3.94</v>
      </c>
      <c r="N8" s="40">
        <v>4.01</v>
      </c>
      <c r="O8" s="40">
        <v>4.09</v>
      </c>
      <c r="P8" s="40">
        <v>4.18</v>
      </c>
      <c r="Q8" s="40">
        <v>4.26</v>
      </c>
      <c r="R8" s="40">
        <v>4.3499999999999996</v>
      </c>
      <c r="S8" s="40">
        <v>4.43</v>
      </c>
      <c r="T8" s="40">
        <v>4.5199999999999996</v>
      </c>
      <c r="U8" s="40">
        <v>4.6100000000000003</v>
      </c>
      <c r="V8" s="40">
        <v>4.7</v>
      </c>
      <c r="W8" s="40">
        <v>4.8</v>
      </c>
      <c r="X8" s="40">
        <v>4.8899999999999997</v>
      </c>
      <c r="Y8" s="40">
        <v>4.99</v>
      </c>
      <c r="Z8" s="40">
        <v>5.09</v>
      </c>
      <c r="AA8" s="40">
        <v>5.19</v>
      </c>
      <c r="AB8" s="40">
        <v>5.3</v>
      </c>
      <c r="AC8" s="40">
        <v>5.4</v>
      </c>
      <c r="AD8" s="39" t="s">
        <v>96</v>
      </c>
    </row>
    <row r="10" spans="1:30" ht="15.75">
      <c r="A10" s="38" t="s">
        <v>99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>
      <c r="A11" s="34"/>
      <c r="B11" s="34"/>
      <c r="C11" s="39" t="s">
        <v>54</v>
      </c>
      <c r="D11" s="39" t="s">
        <v>55</v>
      </c>
      <c r="E11" s="39" t="s">
        <v>56</v>
      </c>
      <c r="F11" s="39" t="s">
        <v>57</v>
      </c>
      <c r="G11" s="39" t="s">
        <v>58</v>
      </c>
      <c r="H11" s="39" t="s">
        <v>59</v>
      </c>
      <c r="I11" s="39" t="s">
        <v>60</v>
      </c>
      <c r="J11" s="39" t="s">
        <v>61</v>
      </c>
      <c r="K11" s="39" t="s">
        <v>62</v>
      </c>
      <c r="L11" s="39" t="s">
        <v>63</v>
      </c>
      <c r="M11" s="39" t="s">
        <v>64</v>
      </c>
      <c r="N11" s="39" t="s">
        <v>65</v>
      </c>
      <c r="O11" s="39" t="s">
        <v>66</v>
      </c>
      <c r="P11" s="39" t="s">
        <v>67</v>
      </c>
      <c r="Q11" s="39" t="s">
        <v>68</v>
      </c>
      <c r="R11" s="39" t="s">
        <v>69</v>
      </c>
      <c r="S11" s="39" t="s">
        <v>70</v>
      </c>
      <c r="T11" s="39" t="s">
        <v>71</v>
      </c>
      <c r="U11" s="39" t="s">
        <v>72</v>
      </c>
      <c r="V11" s="39" t="s">
        <v>73</v>
      </c>
      <c r="W11" s="39" t="s">
        <v>74</v>
      </c>
      <c r="X11" s="39" t="s">
        <v>75</v>
      </c>
      <c r="Y11" s="39" t="s">
        <v>76</v>
      </c>
      <c r="Z11" s="39" t="s">
        <v>77</v>
      </c>
      <c r="AA11" s="39" t="s">
        <v>78</v>
      </c>
      <c r="AB11" s="39" t="s">
        <v>79</v>
      </c>
      <c r="AC11" s="39" t="s">
        <v>80</v>
      </c>
      <c r="AD11" s="39" t="s">
        <v>25</v>
      </c>
    </row>
    <row r="12" spans="1:30" s="42" customFormat="1">
      <c r="A12" s="33" t="s">
        <v>100</v>
      </c>
      <c r="B12" s="33" t="s">
        <v>101</v>
      </c>
      <c r="C12" s="41">
        <v>3163.7809999999999</v>
      </c>
      <c r="D12" s="41">
        <v>2805.261</v>
      </c>
      <c r="E12" s="41">
        <v>2522.2190000000001</v>
      </c>
      <c r="F12" s="41">
        <v>2283.2060000000001</v>
      </c>
      <c r="G12" s="41">
        <v>2075.6410000000001</v>
      </c>
      <c r="H12" s="41">
        <v>1886.9469999999999</v>
      </c>
      <c r="I12" s="41">
        <v>1723.4110000000001</v>
      </c>
      <c r="J12" s="41">
        <v>1572.4559999999999</v>
      </c>
      <c r="K12" s="41">
        <v>1434.079</v>
      </c>
      <c r="L12" s="41">
        <v>1314.5730000000001</v>
      </c>
      <c r="M12" s="41">
        <v>1207.646</v>
      </c>
      <c r="N12" s="41">
        <v>1119.588</v>
      </c>
      <c r="O12" s="41">
        <v>1037.8209999999999</v>
      </c>
      <c r="P12" s="41">
        <v>962.34299999999996</v>
      </c>
      <c r="Q12" s="41">
        <v>893.15499999999997</v>
      </c>
      <c r="R12" s="41">
        <v>830.25699999999995</v>
      </c>
      <c r="S12" s="41">
        <v>773.64800000000002</v>
      </c>
      <c r="T12" s="41">
        <v>717.04</v>
      </c>
      <c r="U12" s="41">
        <v>666.721</v>
      </c>
      <c r="V12" s="41">
        <v>622.69200000000001</v>
      </c>
      <c r="W12" s="41">
        <v>578.66399999999999</v>
      </c>
      <c r="X12" s="41">
        <v>540.92499999999995</v>
      </c>
      <c r="Y12" s="41">
        <v>496.89600000000002</v>
      </c>
      <c r="Z12" s="41">
        <v>465.447</v>
      </c>
      <c r="AA12" s="41">
        <v>433.99799999999999</v>
      </c>
      <c r="AB12" s="41">
        <v>408.83800000000002</v>
      </c>
      <c r="AC12" s="41">
        <v>383.67899999999997</v>
      </c>
      <c r="AD12" s="41">
        <v>32920.93</v>
      </c>
    </row>
    <row r="13" spans="1:30">
      <c r="A13" s="39" t="s">
        <v>102</v>
      </c>
      <c r="B13" s="39" t="s">
        <v>103</v>
      </c>
      <c r="C13" s="40">
        <v>129</v>
      </c>
      <c r="D13" s="40">
        <v>100.6</v>
      </c>
      <c r="E13" s="40">
        <v>81.7</v>
      </c>
      <c r="F13" s="40">
        <v>67</v>
      </c>
      <c r="G13" s="40">
        <v>55.6</v>
      </c>
      <c r="H13" s="40">
        <v>46.3</v>
      </c>
      <c r="I13" s="40">
        <v>38.700000000000003</v>
      </c>
      <c r="J13" s="40">
        <v>32.200000000000003</v>
      </c>
      <c r="K13" s="40">
        <v>25.1</v>
      </c>
      <c r="L13" s="40">
        <v>20.9</v>
      </c>
      <c r="M13" s="40">
        <v>17.399999999999999</v>
      </c>
      <c r="N13" s="40">
        <v>15.2</v>
      </c>
      <c r="O13" s="40">
        <v>13.3</v>
      </c>
      <c r="P13" s="40">
        <v>11.6</v>
      </c>
      <c r="Q13" s="40">
        <v>10.199999999999999</v>
      </c>
      <c r="R13" s="40">
        <v>9</v>
      </c>
      <c r="S13" s="40">
        <v>7.9</v>
      </c>
      <c r="T13" s="40">
        <v>7</v>
      </c>
      <c r="U13" s="40">
        <v>6.2</v>
      </c>
      <c r="V13" s="40">
        <v>5.5</v>
      </c>
      <c r="W13" s="40">
        <v>4.9000000000000004</v>
      </c>
      <c r="X13" s="40">
        <v>4.3</v>
      </c>
      <c r="Y13" s="40">
        <v>3.9</v>
      </c>
      <c r="Z13" s="40">
        <v>3.5</v>
      </c>
      <c r="AA13" s="40">
        <v>3.1</v>
      </c>
      <c r="AB13" s="40">
        <v>2.8</v>
      </c>
      <c r="AC13" s="40">
        <v>2.5</v>
      </c>
      <c r="AD13" s="40">
        <v>725.4</v>
      </c>
    </row>
    <row r="14" spans="1:30">
      <c r="A14" s="39" t="s">
        <v>104</v>
      </c>
      <c r="B14" s="39" t="s">
        <v>101</v>
      </c>
      <c r="C14" s="39" t="s">
        <v>96</v>
      </c>
      <c r="D14" s="39" t="s">
        <v>96</v>
      </c>
      <c r="E14" s="39" t="s">
        <v>96</v>
      </c>
      <c r="F14" s="39" t="s">
        <v>96</v>
      </c>
      <c r="G14" s="39" t="s">
        <v>96</v>
      </c>
      <c r="H14" s="39" t="s">
        <v>96</v>
      </c>
      <c r="I14" s="39" t="s">
        <v>96</v>
      </c>
      <c r="J14" s="39" t="s">
        <v>96</v>
      </c>
      <c r="K14" s="39" t="s">
        <v>96</v>
      </c>
      <c r="L14" s="39" t="s">
        <v>96</v>
      </c>
      <c r="M14" s="39" t="s">
        <v>96</v>
      </c>
      <c r="N14" s="39" t="s">
        <v>96</v>
      </c>
      <c r="O14" s="39" t="s">
        <v>96</v>
      </c>
      <c r="P14" s="39" t="s">
        <v>96</v>
      </c>
      <c r="Q14" s="39" t="s">
        <v>96</v>
      </c>
      <c r="R14" s="39" t="s">
        <v>96</v>
      </c>
      <c r="S14" s="39" t="s">
        <v>96</v>
      </c>
      <c r="T14" s="39" t="s">
        <v>96</v>
      </c>
      <c r="U14" s="39" t="s">
        <v>96</v>
      </c>
      <c r="V14" s="39" t="s">
        <v>96</v>
      </c>
      <c r="W14" s="39" t="s">
        <v>96</v>
      </c>
      <c r="X14" s="39" t="s">
        <v>96</v>
      </c>
      <c r="Y14" s="39" t="s">
        <v>96</v>
      </c>
      <c r="Z14" s="39" t="s">
        <v>96</v>
      </c>
      <c r="AA14" s="39" t="s">
        <v>96</v>
      </c>
      <c r="AB14" s="39" t="s">
        <v>96</v>
      </c>
      <c r="AC14" s="39" t="s">
        <v>96</v>
      </c>
      <c r="AD14" s="39" t="s">
        <v>96</v>
      </c>
    </row>
    <row r="15" spans="1:30">
      <c r="A15" s="39" t="s">
        <v>105</v>
      </c>
      <c r="B15" s="39" t="s">
        <v>101</v>
      </c>
      <c r="C15" s="40">
        <v>3975.1019999999999</v>
      </c>
      <c r="D15" s="40">
        <v>3437.9650000000001</v>
      </c>
      <c r="E15" s="40">
        <v>3036.0549999999998</v>
      </c>
      <c r="F15" s="40">
        <v>2704.5889999999999</v>
      </c>
      <c r="G15" s="40">
        <v>2425.3270000000002</v>
      </c>
      <c r="H15" s="40">
        <v>2178.1419999999998</v>
      </c>
      <c r="I15" s="40">
        <v>1966.808</v>
      </c>
      <c r="J15" s="40">
        <v>1774.971</v>
      </c>
      <c r="K15" s="40">
        <v>1591.941</v>
      </c>
      <c r="L15" s="40">
        <v>1446.019</v>
      </c>
      <c r="M15" s="40">
        <v>1317.08</v>
      </c>
      <c r="N15" s="40">
        <v>1215.1859999999999</v>
      </c>
      <c r="O15" s="40">
        <v>1121.4680000000001</v>
      </c>
      <c r="P15" s="40">
        <v>1035.299</v>
      </c>
      <c r="Q15" s="40">
        <v>957.30600000000004</v>
      </c>
      <c r="R15" s="40">
        <v>886.86</v>
      </c>
      <c r="S15" s="40">
        <v>823.33399999999995</v>
      </c>
      <c r="T15" s="40">
        <v>761.06500000000005</v>
      </c>
      <c r="U15" s="40">
        <v>705.71500000000003</v>
      </c>
      <c r="V15" s="40">
        <v>657.28399999999999</v>
      </c>
      <c r="W15" s="40">
        <v>609.48099999999999</v>
      </c>
      <c r="X15" s="40">
        <v>567.96900000000005</v>
      </c>
      <c r="Y15" s="40">
        <v>521.42399999999998</v>
      </c>
      <c r="Z15" s="40">
        <v>487.459</v>
      </c>
      <c r="AA15" s="40">
        <v>453.495</v>
      </c>
      <c r="AB15" s="40">
        <v>426.44900000000001</v>
      </c>
      <c r="AC15" s="40">
        <v>399.40199999999999</v>
      </c>
      <c r="AD15" s="40">
        <v>37483.196000000004</v>
      </c>
    </row>
    <row r="16" spans="1:30">
      <c r="A16" s="39" t="s">
        <v>106</v>
      </c>
      <c r="B16" s="39" t="s">
        <v>101</v>
      </c>
      <c r="C16" s="40">
        <v>23021.762999999999</v>
      </c>
      <c r="D16" s="40">
        <v>22958.862000000001</v>
      </c>
      <c r="E16" s="40">
        <v>22958.862000000001</v>
      </c>
      <c r="F16" s="40">
        <v>22958.862000000001</v>
      </c>
      <c r="G16" s="40">
        <v>23021.762999999999</v>
      </c>
      <c r="H16" s="40">
        <v>22958.862000000001</v>
      </c>
      <c r="I16" s="40">
        <v>22958.862000000001</v>
      </c>
      <c r="J16" s="40">
        <v>22958.862000000001</v>
      </c>
      <c r="K16" s="40">
        <v>23021.762999999999</v>
      </c>
      <c r="L16" s="40">
        <v>22958.862000000001</v>
      </c>
      <c r="M16" s="40">
        <v>22958.862000000001</v>
      </c>
      <c r="N16" s="40">
        <v>22958.862000000001</v>
      </c>
      <c r="O16" s="40">
        <v>23021.762999999999</v>
      </c>
      <c r="P16" s="40">
        <v>22958.862000000001</v>
      </c>
      <c r="Q16" s="40">
        <v>22958.862000000001</v>
      </c>
      <c r="R16" s="40">
        <v>22958.862000000001</v>
      </c>
      <c r="S16" s="40">
        <v>23021.762999999999</v>
      </c>
      <c r="T16" s="40">
        <v>22958.862000000001</v>
      </c>
      <c r="U16" s="40">
        <v>22958.862000000001</v>
      </c>
      <c r="V16" s="40">
        <v>22958.862000000001</v>
      </c>
      <c r="W16" s="40">
        <v>23021.762999999999</v>
      </c>
      <c r="X16" s="40">
        <v>22958.862000000001</v>
      </c>
      <c r="Y16" s="40">
        <v>22958.862000000001</v>
      </c>
      <c r="Z16" s="40">
        <v>22958.862000000001</v>
      </c>
      <c r="AA16" s="40">
        <v>23021.762999999999</v>
      </c>
      <c r="AB16" s="39" t="s">
        <v>96</v>
      </c>
      <c r="AC16" s="39" t="s">
        <v>96</v>
      </c>
      <c r="AD16" s="40">
        <v>574411.86800000002</v>
      </c>
    </row>
    <row r="17" spans="1:30">
      <c r="A17" s="39" t="s">
        <v>107</v>
      </c>
      <c r="B17" s="39" t="s">
        <v>108</v>
      </c>
      <c r="C17" s="40">
        <v>26185.544000000002</v>
      </c>
      <c r="D17" s="40">
        <v>25764.123</v>
      </c>
      <c r="E17" s="40">
        <v>25481.081999999999</v>
      </c>
      <c r="F17" s="40">
        <v>25242.067999999999</v>
      </c>
      <c r="G17" s="40">
        <v>25097.404999999999</v>
      </c>
      <c r="H17" s="40">
        <v>24845.808000000001</v>
      </c>
      <c r="I17" s="40">
        <v>24682.274000000001</v>
      </c>
      <c r="J17" s="40">
        <v>24531.319</v>
      </c>
      <c r="K17" s="40">
        <v>24455.843000000001</v>
      </c>
      <c r="L17" s="40">
        <v>24273.435000000001</v>
      </c>
      <c r="M17" s="40">
        <v>24166.508999999998</v>
      </c>
      <c r="N17" s="40">
        <v>24078.451000000001</v>
      </c>
      <c r="O17" s="40">
        <v>24059.583999999999</v>
      </c>
      <c r="P17" s="40">
        <v>23921.205999999998</v>
      </c>
      <c r="Q17" s="40">
        <v>23852.017</v>
      </c>
      <c r="R17" s="40">
        <v>23789.118999999999</v>
      </c>
      <c r="S17" s="40">
        <v>23795.412</v>
      </c>
      <c r="T17" s="40">
        <v>23675.901999999998</v>
      </c>
      <c r="U17" s="40">
        <v>23625.582999999999</v>
      </c>
      <c r="V17" s="40">
        <v>23581.555</v>
      </c>
      <c r="W17" s="40">
        <v>23600.427</v>
      </c>
      <c r="X17" s="40">
        <v>23499.787</v>
      </c>
      <c r="Y17" s="40">
        <v>23455.758999999998</v>
      </c>
      <c r="Z17" s="40">
        <v>23424.309000000001</v>
      </c>
      <c r="AA17" s="40">
        <v>23455.760999999999</v>
      </c>
      <c r="AB17" s="40">
        <v>408.83800000000002</v>
      </c>
      <c r="AC17" s="40">
        <v>383.67899999999997</v>
      </c>
      <c r="AD17" s="40">
        <v>607332.80000000005</v>
      </c>
    </row>
    <row r="18" spans="1:30">
      <c r="A18" s="39" t="s">
        <v>108</v>
      </c>
      <c r="B18" s="39" t="s">
        <v>108</v>
      </c>
      <c r="C18" s="39" t="s">
        <v>96</v>
      </c>
      <c r="D18" s="39" t="s">
        <v>96</v>
      </c>
      <c r="E18" s="39" t="s">
        <v>96</v>
      </c>
      <c r="F18" s="39" t="s">
        <v>96</v>
      </c>
      <c r="G18" s="39" t="s">
        <v>96</v>
      </c>
      <c r="H18" s="39" t="s">
        <v>96</v>
      </c>
      <c r="I18" s="39" t="s">
        <v>96</v>
      </c>
      <c r="J18" s="39" t="s">
        <v>96</v>
      </c>
      <c r="K18" s="39" t="s">
        <v>96</v>
      </c>
      <c r="L18" s="39" t="s">
        <v>96</v>
      </c>
      <c r="M18" s="39" t="s">
        <v>96</v>
      </c>
      <c r="N18" s="39" t="s">
        <v>96</v>
      </c>
      <c r="O18" s="39" t="s">
        <v>96</v>
      </c>
      <c r="P18" s="39" t="s">
        <v>96</v>
      </c>
      <c r="Q18" s="39" t="s">
        <v>96</v>
      </c>
      <c r="R18" s="39" t="s">
        <v>96</v>
      </c>
      <c r="S18" s="39" t="s">
        <v>96</v>
      </c>
      <c r="T18" s="39" t="s">
        <v>96</v>
      </c>
      <c r="U18" s="39" t="s">
        <v>96</v>
      </c>
      <c r="V18" s="39" t="s">
        <v>96</v>
      </c>
      <c r="W18" s="39" t="s">
        <v>96</v>
      </c>
      <c r="X18" s="39" t="s">
        <v>96</v>
      </c>
      <c r="Y18" s="39" t="s">
        <v>96</v>
      </c>
      <c r="Z18" s="39" t="s">
        <v>96</v>
      </c>
      <c r="AA18" s="39" t="s">
        <v>96</v>
      </c>
      <c r="AB18" s="39" t="s">
        <v>96</v>
      </c>
      <c r="AC18" s="39" t="s">
        <v>96</v>
      </c>
      <c r="AD18" s="39" t="s">
        <v>96</v>
      </c>
    </row>
    <row r="19" spans="1:30">
      <c r="A19" s="39" t="s">
        <v>109</v>
      </c>
      <c r="B19" s="39" t="s">
        <v>101</v>
      </c>
      <c r="C19" s="40">
        <v>3163.7809999999999</v>
      </c>
      <c r="D19" s="40">
        <v>2805.261</v>
      </c>
      <c r="E19" s="40">
        <v>2522.2190000000001</v>
      </c>
      <c r="F19" s="40">
        <v>2283.2060000000001</v>
      </c>
      <c r="G19" s="40">
        <v>2075.6410000000001</v>
      </c>
      <c r="H19" s="40">
        <v>1886.9469999999999</v>
      </c>
      <c r="I19" s="40">
        <v>1723.4110000000001</v>
      </c>
      <c r="J19" s="40">
        <v>1572.4559999999999</v>
      </c>
      <c r="K19" s="40">
        <v>1434.079</v>
      </c>
      <c r="L19" s="40">
        <v>1314.5730000000001</v>
      </c>
      <c r="M19" s="40">
        <v>1207.646</v>
      </c>
      <c r="N19" s="40">
        <v>1119.588</v>
      </c>
      <c r="O19" s="40">
        <v>1037.8209999999999</v>
      </c>
      <c r="P19" s="40">
        <v>962.34299999999996</v>
      </c>
      <c r="Q19" s="40">
        <v>893.15499999999997</v>
      </c>
      <c r="R19" s="40">
        <v>830.25699999999995</v>
      </c>
      <c r="S19" s="40">
        <v>773.64800000000002</v>
      </c>
      <c r="T19" s="40">
        <v>717.04</v>
      </c>
      <c r="U19" s="40">
        <v>666.721</v>
      </c>
      <c r="V19" s="40">
        <v>622.69200000000001</v>
      </c>
      <c r="W19" s="40">
        <v>578.66399999999999</v>
      </c>
      <c r="X19" s="40">
        <v>540.92499999999995</v>
      </c>
      <c r="Y19" s="40">
        <v>496.89600000000002</v>
      </c>
      <c r="Z19" s="40">
        <v>465.447</v>
      </c>
      <c r="AA19" s="40">
        <v>433.99799999999999</v>
      </c>
      <c r="AB19" s="40">
        <v>408.83800000000002</v>
      </c>
      <c r="AC19" s="40">
        <v>383.67899999999997</v>
      </c>
      <c r="AD19" s="40">
        <v>32920.93</v>
      </c>
    </row>
    <row r="20" spans="1:30">
      <c r="A20" s="39" t="s">
        <v>110</v>
      </c>
      <c r="B20" s="39" t="s">
        <v>103</v>
      </c>
      <c r="C20" s="40">
        <v>129</v>
      </c>
      <c r="D20" s="40">
        <v>100.6</v>
      </c>
      <c r="E20" s="40">
        <v>81.7</v>
      </c>
      <c r="F20" s="40">
        <v>67</v>
      </c>
      <c r="G20" s="40">
        <v>55.6</v>
      </c>
      <c r="H20" s="40">
        <v>46.3</v>
      </c>
      <c r="I20" s="40">
        <v>38.700000000000003</v>
      </c>
      <c r="J20" s="40">
        <v>32.200000000000003</v>
      </c>
      <c r="K20" s="40">
        <v>25.1</v>
      </c>
      <c r="L20" s="40">
        <v>20.9</v>
      </c>
      <c r="M20" s="40">
        <v>17.399999999999999</v>
      </c>
      <c r="N20" s="40">
        <v>15.2</v>
      </c>
      <c r="O20" s="40">
        <v>13.3</v>
      </c>
      <c r="P20" s="40">
        <v>11.6</v>
      </c>
      <c r="Q20" s="40">
        <v>10.199999999999999</v>
      </c>
      <c r="R20" s="40">
        <v>9</v>
      </c>
      <c r="S20" s="40">
        <v>7.9</v>
      </c>
      <c r="T20" s="40">
        <v>7</v>
      </c>
      <c r="U20" s="40">
        <v>6.2</v>
      </c>
      <c r="V20" s="40">
        <v>5.5</v>
      </c>
      <c r="W20" s="40">
        <v>4.9000000000000004</v>
      </c>
      <c r="X20" s="40">
        <v>4.3</v>
      </c>
      <c r="Y20" s="40">
        <v>3.9</v>
      </c>
      <c r="Z20" s="40">
        <v>3.5</v>
      </c>
      <c r="AA20" s="40">
        <v>3.1</v>
      </c>
      <c r="AB20" s="40">
        <v>2.8</v>
      </c>
      <c r="AC20" s="40">
        <v>2.5</v>
      </c>
      <c r="AD20" s="40">
        <v>725.4</v>
      </c>
    </row>
    <row r="21" spans="1:30">
      <c r="A21" s="39" t="s">
        <v>111</v>
      </c>
      <c r="B21" s="39" t="s">
        <v>101</v>
      </c>
      <c r="C21" s="39" t="s">
        <v>96</v>
      </c>
      <c r="D21" s="39" t="s">
        <v>96</v>
      </c>
      <c r="E21" s="39" t="s">
        <v>96</v>
      </c>
      <c r="F21" s="39" t="s">
        <v>96</v>
      </c>
      <c r="G21" s="39" t="s">
        <v>96</v>
      </c>
      <c r="H21" s="39" t="s">
        <v>96</v>
      </c>
      <c r="I21" s="39" t="s">
        <v>96</v>
      </c>
      <c r="J21" s="39" t="s">
        <v>96</v>
      </c>
      <c r="K21" s="39" t="s">
        <v>96</v>
      </c>
      <c r="L21" s="39" t="s">
        <v>96</v>
      </c>
      <c r="M21" s="39" t="s">
        <v>96</v>
      </c>
      <c r="N21" s="39" t="s">
        <v>96</v>
      </c>
      <c r="O21" s="39" t="s">
        <v>96</v>
      </c>
      <c r="P21" s="39" t="s">
        <v>96</v>
      </c>
      <c r="Q21" s="39" t="s">
        <v>96</v>
      </c>
      <c r="R21" s="39" t="s">
        <v>96</v>
      </c>
      <c r="S21" s="39" t="s">
        <v>96</v>
      </c>
      <c r="T21" s="39" t="s">
        <v>96</v>
      </c>
      <c r="U21" s="39" t="s">
        <v>96</v>
      </c>
      <c r="V21" s="39" t="s">
        <v>96</v>
      </c>
      <c r="W21" s="39" t="s">
        <v>96</v>
      </c>
      <c r="X21" s="39" t="s">
        <v>96</v>
      </c>
      <c r="Y21" s="39" t="s">
        <v>96</v>
      </c>
      <c r="Z21" s="39" t="s">
        <v>96</v>
      </c>
      <c r="AA21" s="39" t="s">
        <v>96</v>
      </c>
      <c r="AB21" s="39" t="s">
        <v>96</v>
      </c>
      <c r="AC21" s="39" t="s">
        <v>96</v>
      </c>
      <c r="AD21" s="39" t="s">
        <v>96</v>
      </c>
    </row>
    <row r="22" spans="1:30">
      <c r="A22" s="39" t="s">
        <v>112</v>
      </c>
      <c r="B22" s="39" t="s">
        <v>101</v>
      </c>
      <c r="C22" s="40">
        <v>3975.1010000000001</v>
      </c>
      <c r="D22" s="40">
        <v>3437.9650000000001</v>
      </c>
      <c r="E22" s="40">
        <v>3036.0549999999998</v>
      </c>
      <c r="F22" s="40">
        <v>2704.5889999999999</v>
      </c>
      <c r="G22" s="40">
        <v>2425.3270000000002</v>
      </c>
      <c r="H22" s="40">
        <v>2178.1419999999998</v>
      </c>
      <c r="I22" s="40">
        <v>1966.807</v>
      </c>
      <c r="J22" s="40">
        <v>1774.971</v>
      </c>
      <c r="K22" s="40">
        <v>1591.941</v>
      </c>
      <c r="L22" s="40">
        <v>1446.019</v>
      </c>
      <c r="M22" s="40">
        <v>1317.08</v>
      </c>
      <c r="N22" s="40">
        <v>1215.1859999999999</v>
      </c>
      <c r="O22" s="40">
        <v>1121.4680000000001</v>
      </c>
      <c r="P22" s="40">
        <v>1035.299</v>
      </c>
      <c r="Q22" s="40">
        <v>957.30600000000004</v>
      </c>
      <c r="R22" s="40">
        <v>886.86</v>
      </c>
      <c r="S22" s="40">
        <v>823.33399999999995</v>
      </c>
      <c r="T22" s="40">
        <v>761.06500000000005</v>
      </c>
      <c r="U22" s="40">
        <v>705.71500000000003</v>
      </c>
      <c r="V22" s="40">
        <v>657.28399999999999</v>
      </c>
      <c r="W22" s="40">
        <v>609.48099999999999</v>
      </c>
      <c r="X22" s="40">
        <v>567.96900000000005</v>
      </c>
      <c r="Y22" s="40">
        <v>521.42399999999998</v>
      </c>
      <c r="Z22" s="40">
        <v>487.459</v>
      </c>
      <c r="AA22" s="40">
        <v>453.495</v>
      </c>
      <c r="AB22" s="40">
        <v>426.44900000000001</v>
      </c>
      <c r="AC22" s="40">
        <v>399.40199999999999</v>
      </c>
      <c r="AD22" s="40">
        <v>37483.194000000003</v>
      </c>
    </row>
    <row r="24" spans="1:30" ht="15.75">
      <c r="A24" s="38" t="s">
        <v>113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</row>
    <row r="25" spans="1:30">
      <c r="A25" s="34"/>
      <c r="B25" s="34"/>
      <c r="C25" s="39" t="s">
        <v>54</v>
      </c>
      <c r="D25" s="39" t="s">
        <v>55</v>
      </c>
      <c r="E25" s="39" t="s">
        <v>56</v>
      </c>
      <c r="F25" s="39" t="s">
        <v>57</v>
      </c>
      <c r="G25" s="39" t="s">
        <v>58</v>
      </c>
      <c r="H25" s="39" t="s">
        <v>59</v>
      </c>
      <c r="I25" s="39" t="s">
        <v>60</v>
      </c>
      <c r="J25" s="39" t="s">
        <v>61</v>
      </c>
      <c r="K25" s="39" t="s">
        <v>62</v>
      </c>
      <c r="L25" s="39" t="s">
        <v>63</v>
      </c>
      <c r="M25" s="39" t="s">
        <v>64</v>
      </c>
      <c r="N25" s="39" t="s">
        <v>65</v>
      </c>
      <c r="O25" s="39" t="s">
        <v>66</v>
      </c>
      <c r="P25" s="39" t="s">
        <v>67</v>
      </c>
      <c r="Q25" s="39" t="s">
        <v>68</v>
      </c>
      <c r="R25" s="39" t="s">
        <v>69</v>
      </c>
      <c r="S25" s="39" t="s">
        <v>70</v>
      </c>
      <c r="T25" s="39" t="s">
        <v>71</v>
      </c>
      <c r="U25" s="39" t="s">
        <v>72</v>
      </c>
      <c r="V25" s="39" t="s">
        <v>73</v>
      </c>
      <c r="W25" s="39" t="s">
        <v>74</v>
      </c>
      <c r="X25" s="39" t="s">
        <v>75</v>
      </c>
      <c r="Y25" s="39" t="s">
        <v>76</v>
      </c>
      <c r="Z25" s="39" t="s">
        <v>77</v>
      </c>
      <c r="AA25" s="39" t="s">
        <v>78</v>
      </c>
      <c r="AB25" s="39" t="s">
        <v>79</v>
      </c>
      <c r="AC25" s="39" t="s">
        <v>80</v>
      </c>
      <c r="AD25" s="39" t="s">
        <v>25</v>
      </c>
    </row>
    <row r="26" spans="1:30">
      <c r="A26" s="39" t="s">
        <v>114</v>
      </c>
      <c r="B26" s="39" t="s">
        <v>115</v>
      </c>
      <c r="C26" s="40">
        <v>255052</v>
      </c>
      <c r="D26" s="40">
        <v>228921.3</v>
      </c>
      <c r="E26" s="40">
        <v>196319.9</v>
      </c>
      <c r="F26" s="40">
        <v>166806.9</v>
      </c>
      <c r="G26" s="40">
        <v>141726.20000000001</v>
      </c>
      <c r="H26" s="40">
        <v>119827.7</v>
      </c>
      <c r="I26" s="40">
        <v>101210.6</v>
      </c>
      <c r="J26" s="40">
        <v>91278.5</v>
      </c>
      <c r="K26" s="40">
        <v>84910.8</v>
      </c>
      <c r="L26" s="40">
        <v>79391.7</v>
      </c>
      <c r="M26" s="40">
        <v>74392.7</v>
      </c>
      <c r="N26" s="40">
        <v>70347.5</v>
      </c>
      <c r="O26" s="40">
        <v>66514</v>
      </c>
      <c r="P26" s="40">
        <v>62910.2</v>
      </c>
      <c r="Q26" s="40">
        <v>59554.9</v>
      </c>
      <c r="R26" s="40">
        <v>56468.2</v>
      </c>
      <c r="S26" s="40">
        <v>53670.400000000001</v>
      </c>
      <c r="T26" s="40">
        <v>50738.2</v>
      </c>
      <c r="U26" s="40">
        <v>48121.2</v>
      </c>
      <c r="V26" s="40">
        <v>45842.2</v>
      </c>
      <c r="W26" s="40">
        <v>43452.9</v>
      </c>
      <c r="X26" s="40">
        <v>41431.4</v>
      </c>
      <c r="Y26" s="40">
        <v>38820.199999999997</v>
      </c>
      <c r="Z26" s="40">
        <v>37090.5</v>
      </c>
      <c r="AA26" s="40">
        <v>35276.1</v>
      </c>
      <c r="AB26" s="40">
        <v>33895.699999999997</v>
      </c>
      <c r="AC26" s="40">
        <v>32446</v>
      </c>
      <c r="AD26" s="40">
        <v>2316418.2000000002</v>
      </c>
    </row>
    <row r="27" spans="1:30">
      <c r="A27" s="39" t="s">
        <v>116</v>
      </c>
      <c r="B27" s="39" t="s">
        <v>115</v>
      </c>
      <c r="C27" s="40">
        <v>15325.8</v>
      </c>
      <c r="D27" s="40">
        <v>12226.7</v>
      </c>
      <c r="E27" s="40">
        <v>10128.200000000001</v>
      </c>
      <c r="F27" s="40">
        <v>8472</v>
      </c>
      <c r="G27" s="40">
        <v>7171.1</v>
      </c>
      <c r="H27" s="40">
        <v>6091</v>
      </c>
      <c r="I27" s="40">
        <v>5193</v>
      </c>
      <c r="J27" s="40">
        <v>4407.2</v>
      </c>
      <c r="K27" s="40">
        <v>3504.2</v>
      </c>
      <c r="L27" s="40">
        <v>2976.2</v>
      </c>
      <c r="M27" s="40">
        <v>2527.3000000000002</v>
      </c>
      <c r="N27" s="40">
        <v>2251.9</v>
      </c>
      <c r="O27" s="40">
        <v>2009.9</v>
      </c>
      <c r="P27" s="40">
        <v>1788</v>
      </c>
      <c r="Q27" s="40">
        <v>1603.7</v>
      </c>
      <c r="R27" s="40">
        <v>1443.3</v>
      </c>
      <c r="S27" s="40">
        <v>1292.2</v>
      </c>
      <c r="T27" s="40">
        <v>1167.9000000000001</v>
      </c>
      <c r="U27" s="40">
        <v>1055.0999999999999</v>
      </c>
      <c r="V27" s="40">
        <v>954.7</v>
      </c>
      <c r="W27" s="40">
        <v>867.6</v>
      </c>
      <c r="X27" s="40">
        <v>776.6</v>
      </c>
      <c r="Y27" s="40">
        <v>718.4</v>
      </c>
      <c r="Z27" s="40">
        <v>657.6</v>
      </c>
      <c r="AA27" s="40">
        <v>594.1</v>
      </c>
      <c r="AB27" s="40">
        <v>547.4</v>
      </c>
      <c r="AC27" s="40">
        <v>498.5</v>
      </c>
      <c r="AD27" s="40">
        <v>96249.7</v>
      </c>
    </row>
    <row r="28" spans="1:30">
      <c r="A28" s="39" t="s">
        <v>117</v>
      </c>
      <c r="B28" s="39" t="s">
        <v>115</v>
      </c>
      <c r="C28" s="39" t="s">
        <v>96</v>
      </c>
      <c r="D28" s="39" t="s">
        <v>96</v>
      </c>
      <c r="E28" s="39" t="s">
        <v>96</v>
      </c>
      <c r="F28" s="39" t="s">
        <v>96</v>
      </c>
      <c r="G28" s="39" t="s">
        <v>96</v>
      </c>
      <c r="H28" s="39" t="s">
        <v>96</v>
      </c>
      <c r="I28" s="39" t="s">
        <v>96</v>
      </c>
      <c r="J28" s="39" t="s">
        <v>96</v>
      </c>
      <c r="K28" s="39" t="s">
        <v>96</v>
      </c>
      <c r="L28" s="39" t="s">
        <v>96</v>
      </c>
      <c r="M28" s="39" t="s">
        <v>96</v>
      </c>
      <c r="N28" s="39" t="s">
        <v>96</v>
      </c>
      <c r="O28" s="39" t="s">
        <v>96</v>
      </c>
      <c r="P28" s="39" t="s">
        <v>96</v>
      </c>
      <c r="Q28" s="39" t="s">
        <v>96</v>
      </c>
      <c r="R28" s="39" t="s">
        <v>96</v>
      </c>
      <c r="S28" s="39" t="s">
        <v>96</v>
      </c>
      <c r="T28" s="39" t="s">
        <v>96</v>
      </c>
      <c r="U28" s="39" t="s">
        <v>96</v>
      </c>
      <c r="V28" s="39" t="s">
        <v>96</v>
      </c>
      <c r="W28" s="39" t="s">
        <v>96</v>
      </c>
      <c r="X28" s="39" t="s">
        <v>96</v>
      </c>
      <c r="Y28" s="39" t="s">
        <v>96</v>
      </c>
      <c r="Z28" s="39" t="s">
        <v>96</v>
      </c>
      <c r="AA28" s="39" t="s">
        <v>96</v>
      </c>
      <c r="AB28" s="39" t="s">
        <v>96</v>
      </c>
      <c r="AC28" s="39" t="s">
        <v>96</v>
      </c>
      <c r="AD28" s="39" t="s">
        <v>96</v>
      </c>
    </row>
    <row r="29" spans="1:30">
      <c r="A29" s="39" t="s">
        <v>118</v>
      </c>
      <c r="B29" s="39" t="s">
        <v>115</v>
      </c>
      <c r="C29" s="40">
        <v>270377.8</v>
      </c>
      <c r="D29" s="40">
        <v>241148</v>
      </c>
      <c r="E29" s="40">
        <v>206448.1</v>
      </c>
      <c r="F29" s="40">
        <v>175278.9</v>
      </c>
      <c r="G29" s="40">
        <v>148897.29999999999</v>
      </c>
      <c r="H29" s="40">
        <v>125918.8</v>
      </c>
      <c r="I29" s="40">
        <v>106403.6</v>
      </c>
      <c r="J29" s="40">
        <v>95685.8</v>
      </c>
      <c r="K29" s="40">
        <v>88415</v>
      </c>
      <c r="L29" s="40">
        <v>82367.8</v>
      </c>
      <c r="M29" s="40">
        <v>76920</v>
      </c>
      <c r="N29" s="40">
        <v>72599.5</v>
      </c>
      <c r="O29" s="40">
        <v>68523.899999999994</v>
      </c>
      <c r="P29" s="40">
        <v>64698.2</v>
      </c>
      <c r="Q29" s="40">
        <v>61158.6</v>
      </c>
      <c r="R29" s="40">
        <v>57911.5</v>
      </c>
      <c r="S29" s="40">
        <v>54962.7</v>
      </c>
      <c r="T29" s="40">
        <v>51906.1</v>
      </c>
      <c r="U29" s="40">
        <v>49176.3</v>
      </c>
      <c r="V29" s="40">
        <v>46797</v>
      </c>
      <c r="W29" s="40">
        <v>44320.5</v>
      </c>
      <c r="X29" s="40">
        <v>42207.9</v>
      </c>
      <c r="Y29" s="40">
        <v>39538.699999999997</v>
      </c>
      <c r="Z29" s="40">
        <v>37748.199999999997</v>
      </c>
      <c r="AA29" s="40">
        <v>35870.199999999997</v>
      </c>
      <c r="AB29" s="40">
        <v>34443.1</v>
      </c>
      <c r="AC29" s="40">
        <v>32944.5</v>
      </c>
      <c r="AD29" s="40">
        <v>2412667.9</v>
      </c>
    </row>
    <row r="30" spans="1:30">
      <c r="A30" s="39" t="s">
        <v>119</v>
      </c>
      <c r="B30" s="39" t="s">
        <v>115</v>
      </c>
      <c r="C30" s="39" t="s">
        <v>96</v>
      </c>
      <c r="D30" s="39" t="s">
        <v>96</v>
      </c>
      <c r="E30" s="39" t="s">
        <v>96</v>
      </c>
      <c r="F30" s="39" t="s">
        <v>96</v>
      </c>
      <c r="G30" s="39" t="s">
        <v>96</v>
      </c>
      <c r="H30" s="39" t="s">
        <v>96</v>
      </c>
      <c r="I30" s="39" t="s">
        <v>96</v>
      </c>
      <c r="J30" s="39" t="s">
        <v>96</v>
      </c>
      <c r="K30" s="39" t="s">
        <v>96</v>
      </c>
      <c r="L30" s="39" t="s">
        <v>96</v>
      </c>
      <c r="M30" s="39" t="s">
        <v>96</v>
      </c>
      <c r="N30" s="39" t="s">
        <v>96</v>
      </c>
      <c r="O30" s="39" t="s">
        <v>96</v>
      </c>
      <c r="P30" s="39" t="s">
        <v>96</v>
      </c>
      <c r="Q30" s="39" t="s">
        <v>96</v>
      </c>
      <c r="R30" s="39" t="s">
        <v>96</v>
      </c>
      <c r="S30" s="39" t="s">
        <v>96</v>
      </c>
      <c r="T30" s="39" t="s">
        <v>96</v>
      </c>
      <c r="U30" s="39" t="s">
        <v>96</v>
      </c>
      <c r="V30" s="39" t="s">
        <v>96</v>
      </c>
      <c r="W30" s="39" t="s">
        <v>96</v>
      </c>
      <c r="X30" s="39" t="s">
        <v>96</v>
      </c>
      <c r="Y30" s="39" t="s">
        <v>96</v>
      </c>
      <c r="Z30" s="39" t="s">
        <v>96</v>
      </c>
      <c r="AA30" s="39" t="s">
        <v>96</v>
      </c>
      <c r="AB30" s="39" t="s">
        <v>96</v>
      </c>
      <c r="AC30" s="39" t="s">
        <v>96</v>
      </c>
      <c r="AD30" s="39" t="s">
        <v>96</v>
      </c>
    </row>
    <row r="32" spans="1:30" ht="15.75">
      <c r="A32" s="38" t="s">
        <v>120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</row>
    <row r="33" spans="1:31">
      <c r="A33" s="34"/>
      <c r="B33" s="34"/>
      <c r="C33" s="39" t="s">
        <v>54</v>
      </c>
      <c r="D33" s="39" t="s">
        <v>55</v>
      </c>
      <c r="E33" s="39" t="s">
        <v>56</v>
      </c>
      <c r="F33" s="39" t="s">
        <v>57</v>
      </c>
      <c r="G33" s="39" t="s">
        <v>58</v>
      </c>
      <c r="H33" s="39" t="s">
        <v>59</v>
      </c>
      <c r="I33" s="39" t="s">
        <v>60</v>
      </c>
      <c r="J33" s="39" t="s">
        <v>61</v>
      </c>
      <c r="K33" s="39" t="s">
        <v>62</v>
      </c>
      <c r="L33" s="39" t="s">
        <v>63</v>
      </c>
      <c r="M33" s="39" t="s">
        <v>64</v>
      </c>
      <c r="N33" s="39" t="s">
        <v>65</v>
      </c>
      <c r="O33" s="39" t="s">
        <v>66</v>
      </c>
      <c r="P33" s="39" t="s">
        <v>67</v>
      </c>
      <c r="Q33" s="39" t="s">
        <v>68</v>
      </c>
      <c r="R33" s="39" t="s">
        <v>69</v>
      </c>
      <c r="S33" s="39" t="s">
        <v>70</v>
      </c>
      <c r="T33" s="39" t="s">
        <v>71</v>
      </c>
      <c r="U33" s="39" t="s">
        <v>72</v>
      </c>
      <c r="V33" s="39" t="s">
        <v>73</v>
      </c>
      <c r="W33" s="39" t="s">
        <v>74</v>
      </c>
      <c r="X33" s="39" t="s">
        <v>75</v>
      </c>
      <c r="Y33" s="39" t="s">
        <v>76</v>
      </c>
      <c r="Z33" s="39" t="s">
        <v>77</v>
      </c>
      <c r="AA33" s="39" t="s">
        <v>78</v>
      </c>
      <c r="AB33" s="39" t="s">
        <v>79</v>
      </c>
      <c r="AC33" s="39" t="s">
        <v>80</v>
      </c>
      <c r="AD33" s="39" t="s">
        <v>25</v>
      </c>
    </row>
    <row r="34" spans="1:31" s="42" customFormat="1">
      <c r="A34" s="33" t="s">
        <v>121</v>
      </c>
      <c r="B34" s="33" t="s">
        <v>115</v>
      </c>
      <c r="C34" s="41">
        <v>15630</v>
      </c>
      <c r="D34" s="41">
        <v>13958.8</v>
      </c>
      <c r="E34" s="41">
        <v>12797.3</v>
      </c>
      <c r="F34" s="41">
        <v>11963.5</v>
      </c>
      <c r="G34" s="41">
        <v>11442.9</v>
      </c>
      <c r="H34" s="41">
        <v>18207.900000000001</v>
      </c>
      <c r="I34" s="41">
        <v>17391.099999999999</v>
      </c>
      <c r="J34" s="41">
        <v>16648.3</v>
      </c>
      <c r="K34" s="41">
        <v>15932.6</v>
      </c>
      <c r="L34" s="41">
        <v>15359.2</v>
      </c>
      <c r="M34" s="41">
        <v>14892.6</v>
      </c>
      <c r="N34" s="41">
        <v>14568.8</v>
      </c>
      <c r="O34" s="41">
        <v>14283.8</v>
      </c>
      <c r="P34" s="41">
        <v>14005.7</v>
      </c>
      <c r="Q34" s="41">
        <v>13782.8</v>
      </c>
      <c r="R34" s="41">
        <v>13595.2</v>
      </c>
      <c r="S34" s="41">
        <v>13451.8</v>
      </c>
      <c r="T34" s="41">
        <v>13276.7</v>
      </c>
      <c r="U34" s="41">
        <v>13157.2</v>
      </c>
      <c r="V34" s="41">
        <v>11888.2</v>
      </c>
      <c r="W34" s="41">
        <v>11794.6</v>
      </c>
      <c r="X34" s="41">
        <v>11703.7</v>
      </c>
      <c r="Y34" s="41">
        <v>11588.7</v>
      </c>
      <c r="Z34" s="41">
        <v>11057.8</v>
      </c>
      <c r="AA34" s="41">
        <v>11029.9</v>
      </c>
      <c r="AB34" s="41">
        <v>3409.6</v>
      </c>
      <c r="AC34" s="41">
        <v>3257.3</v>
      </c>
      <c r="AD34" s="41">
        <v>350075.9</v>
      </c>
      <c r="AE34" s="42">
        <f>AD34/AD12</f>
        <v>10.633839931010455</v>
      </c>
    </row>
    <row r="35" spans="1:31">
      <c r="A35" s="39" t="s">
        <v>122</v>
      </c>
      <c r="B35" s="39" t="s">
        <v>115</v>
      </c>
      <c r="C35" s="39" t="s">
        <v>96</v>
      </c>
      <c r="D35" s="39" t="s">
        <v>96</v>
      </c>
      <c r="E35" s="39" t="s">
        <v>96</v>
      </c>
      <c r="F35" s="39" t="s">
        <v>96</v>
      </c>
      <c r="G35" s="39" t="s">
        <v>96</v>
      </c>
      <c r="H35" s="39" t="s">
        <v>96</v>
      </c>
      <c r="I35" s="39" t="s">
        <v>96</v>
      </c>
      <c r="J35" s="39" t="s">
        <v>96</v>
      </c>
      <c r="K35" s="39" t="s">
        <v>96</v>
      </c>
      <c r="L35" s="39" t="s">
        <v>96</v>
      </c>
      <c r="M35" s="39" t="s">
        <v>96</v>
      </c>
      <c r="N35" s="39" t="s">
        <v>96</v>
      </c>
      <c r="O35" s="39" t="s">
        <v>96</v>
      </c>
      <c r="P35" s="39" t="s">
        <v>96</v>
      </c>
      <c r="Q35" s="39" t="s">
        <v>96</v>
      </c>
      <c r="R35" s="39" t="s">
        <v>96</v>
      </c>
      <c r="S35" s="39" t="s">
        <v>96</v>
      </c>
      <c r="T35" s="39" t="s">
        <v>96</v>
      </c>
      <c r="U35" s="39" t="s">
        <v>96</v>
      </c>
      <c r="V35" s="39" t="s">
        <v>96</v>
      </c>
      <c r="W35" s="39" t="s">
        <v>96</v>
      </c>
      <c r="X35" s="39" t="s">
        <v>96</v>
      </c>
      <c r="Y35" s="39" t="s">
        <v>96</v>
      </c>
      <c r="Z35" s="39" t="s">
        <v>96</v>
      </c>
      <c r="AA35" s="39" t="s">
        <v>96</v>
      </c>
      <c r="AB35" s="39" t="s">
        <v>96</v>
      </c>
      <c r="AC35" s="39" t="s">
        <v>96</v>
      </c>
      <c r="AD35" s="39" t="s">
        <v>96</v>
      </c>
    </row>
    <row r="36" spans="1:31">
      <c r="A36" s="39" t="s">
        <v>123</v>
      </c>
      <c r="B36" s="39" t="s">
        <v>115</v>
      </c>
      <c r="C36" s="40">
        <v>1253.9000000000001</v>
      </c>
      <c r="D36" s="40">
        <v>1087.0999999999999</v>
      </c>
      <c r="E36" s="40">
        <v>963.5</v>
      </c>
      <c r="F36" s="40">
        <v>869.1</v>
      </c>
      <c r="G36" s="40">
        <v>798.9</v>
      </c>
      <c r="H36" s="40">
        <v>740.9</v>
      </c>
      <c r="I36" s="40">
        <v>690.4</v>
      </c>
      <c r="J36" s="40">
        <v>642.6</v>
      </c>
      <c r="K36" s="40">
        <v>597.9</v>
      </c>
      <c r="L36" s="40">
        <v>559.1</v>
      </c>
      <c r="M36" s="40">
        <v>524</v>
      </c>
      <c r="N36" s="40">
        <v>495.6</v>
      </c>
      <c r="O36" s="40">
        <v>468.7</v>
      </c>
      <c r="P36" s="40">
        <v>443.4</v>
      </c>
      <c r="Q36" s="40">
        <v>419.8</v>
      </c>
      <c r="R36" s="40">
        <v>398.1</v>
      </c>
      <c r="S36" s="40">
        <v>378.5</v>
      </c>
      <c r="T36" s="40">
        <v>357.9</v>
      </c>
      <c r="U36" s="40">
        <v>339.5</v>
      </c>
      <c r="V36" s="40">
        <v>323.5</v>
      </c>
      <c r="W36" s="40">
        <v>306.60000000000002</v>
      </c>
      <c r="X36" s="40">
        <v>292.39999999999998</v>
      </c>
      <c r="Y36" s="40">
        <v>274.10000000000002</v>
      </c>
      <c r="Z36" s="40">
        <v>261.89999999999998</v>
      </c>
      <c r="AA36" s="40">
        <v>249.1</v>
      </c>
      <c r="AB36" s="40">
        <v>239.4</v>
      </c>
      <c r="AC36" s="40">
        <v>229.2</v>
      </c>
      <c r="AD36" s="40">
        <v>14205.3</v>
      </c>
    </row>
    <row r="37" spans="1:31">
      <c r="A37" s="39" t="s">
        <v>124</v>
      </c>
      <c r="B37" s="39" t="s">
        <v>115</v>
      </c>
      <c r="C37" s="39" t="s">
        <v>96</v>
      </c>
      <c r="D37" s="39" t="s">
        <v>96</v>
      </c>
      <c r="E37" s="39" t="s">
        <v>96</v>
      </c>
      <c r="F37" s="39" t="s">
        <v>96</v>
      </c>
      <c r="G37" s="39" t="s">
        <v>96</v>
      </c>
      <c r="H37" s="39" t="s">
        <v>96</v>
      </c>
      <c r="I37" s="39" t="s">
        <v>96</v>
      </c>
      <c r="J37" s="39" t="s">
        <v>96</v>
      </c>
      <c r="K37" s="39" t="s">
        <v>96</v>
      </c>
      <c r="L37" s="39" t="s">
        <v>96</v>
      </c>
      <c r="M37" s="39" t="s">
        <v>96</v>
      </c>
      <c r="N37" s="39" t="s">
        <v>96</v>
      </c>
      <c r="O37" s="39" t="s">
        <v>96</v>
      </c>
      <c r="P37" s="39" t="s">
        <v>96</v>
      </c>
      <c r="Q37" s="39" t="s">
        <v>96</v>
      </c>
      <c r="R37" s="39" t="s">
        <v>96</v>
      </c>
      <c r="S37" s="39" t="s">
        <v>96</v>
      </c>
      <c r="T37" s="39" t="s">
        <v>96</v>
      </c>
      <c r="U37" s="39" t="s">
        <v>96</v>
      </c>
      <c r="V37" s="39" t="s">
        <v>96</v>
      </c>
      <c r="W37" s="39" t="s">
        <v>96</v>
      </c>
      <c r="X37" s="39" t="s">
        <v>96</v>
      </c>
      <c r="Y37" s="39" t="s">
        <v>96</v>
      </c>
      <c r="Z37" s="39" t="s">
        <v>96</v>
      </c>
      <c r="AA37" s="39" t="s">
        <v>96</v>
      </c>
      <c r="AB37" s="39" t="s">
        <v>96</v>
      </c>
      <c r="AC37" s="40">
        <v>5838.1</v>
      </c>
      <c r="AD37" s="40">
        <v>5838.1</v>
      </c>
    </row>
    <row r="39" spans="1:31" ht="15.75">
      <c r="A39" s="38" t="s">
        <v>125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1:31">
      <c r="A40" s="34"/>
      <c r="B40" s="34"/>
      <c r="C40" s="39" t="s">
        <v>54</v>
      </c>
      <c r="D40" s="39" t="s">
        <v>55</v>
      </c>
      <c r="E40" s="39" t="s">
        <v>56</v>
      </c>
      <c r="F40" s="39" t="s">
        <v>57</v>
      </c>
      <c r="G40" s="39" t="s">
        <v>58</v>
      </c>
      <c r="H40" s="39" t="s">
        <v>59</v>
      </c>
      <c r="I40" s="39" t="s">
        <v>60</v>
      </c>
      <c r="J40" s="39" t="s">
        <v>61</v>
      </c>
      <c r="K40" s="39" t="s">
        <v>62</v>
      </c>
      <c r="L40" s="39" t="s">
        <v>63</v>
      </c>
      <c r="M40" s="39" t="s">
        <v>64</v>
      </c>
      <c r="N40" s="39" t="s">
        <v>65</v>
      </c>
      <c r="O40" s="39" t="s">
        <v>66</v>
      </c>
      <c r="P40" s="39" t="s">
        <v>67</v>
      </c>
      <c r="Q40" s="39" t="s">
        <v>68</v>
      </c>
      <c r="R40" s="39" t="s">
        <v>69</v>
      </c>
      <c r="S40" s="39" t="s">
        <v>70</v>
      </c>
      <c r="T40" s="39" t="s">
        <v>71</v>
      </c>
      <c r="U40" s="39" t="s">
        <v>72</v>
      </c>
      <c r="V40" s="39" t="s">
        <v>73</v>
      </c>
      <c r="W40" s="39" t="s">
        <v>74</v>
      </c>
      <c r="X40" s="39" t="s">
        <v>75</v>
      </c>
      <c r="Y40" s="39" t="s">
        <v>76</v>
      </c>
      <c r="Z40" s="39" t="s">
        <v>77</v>
      </c>
      <c r="AA40" s="39" t="s">
        <v>78</v>
      </c>
      <c r="AB40" s="39" t="s">
        <v>79</v>
      </c>
      <c r="AC40" s="39" t="s">
        <v>80</v>
      </c>
      <c r="AD40" s="39" t="s">
        <v>25</v>
      </c>
    </row>
    <row r="41" spans="1:31">
      <c r="A41" s="39" t="s">
        <v>126</v>
      </c>
      <c r="B41" s="39" t="s">
        <v>115</v>
      </c>
      <c r="C41" s="39" t="s">
        <v>96</v>
      </c>
      <c r="D41" s="39" t="s">
        <v>96</v>
      </c>
      <c r="E41" s="39" t="s">
        <v>96</v>
      </c>
      <c r="F41" s="39" t="s">
        <v>96</v>
      </c>
      <c r="G41" s="39" t="s">
        <v>96</v>
      </c>
      <c r="H41" s="39" t="s">
        <v>96</v>
      </c>
      <c r="I41" s="39" t="s">
        <v>96</v>
      </c>
      <c r="J41" s="39" t="s">
        <v>96</v>
      </c>
      <c r="K41" s="39" t="s">
        <v>96</v>
      </c>
      <c r="L41" s="39" t="s">
        <v>96</v>
      </c>
      <c r="M41" s="39" t="s">
        <v>96</v>
      </c>
      <c r="N41" s="39" t="s">
        <v>96</v>
      </c>
      <c r="O41" s="39" t="s">
        <v>96</v>
      </c>
      <c r="P41" s="39" t="s">
        <v>96</v>
      </c>
      <c r="Q41" s="39" t="s">
        <v>96</v>
      </c>
      <c r="R41" s="39" t="s">
        <v>96</v>
      </c>
      <c r="S41" s="39" t="s">
        <v>96</v>
      </c>
      <c r="T41" s="39" t="s">
        <v>96</v>
      </c>
      <c r="U41" s="39" t="s">
        <v>96</v>
      </c>
      <c r="V41" s="39" t="s">
        <v>96</v>
      </c>
      <c r="W41" s="39" t="s">
        <v>96</v>
      </c>
      <c r="X41" s="39" t="s">
        <v>96</v>
      </c>
      <c r="Y41" s="39" t="s">
        <v>96</v>
      </c>
      <c r="Z41" s="39" t="s">
        <v>96</v>
      </c>
      <c r="AA41" s="39" t="s">
        <v>96</v>
      </c>
      <c r="AB41" s="39" t="s">
        <v>96</v>
      </c>
      <c r="AC41" s="39" t="s">
        <v>96</v>
      </c>
      <c r="AD41" s="39" t="s">
        <v>96</v>
      </c>
    </row>
    <row r="42" spans="1:31">
      <c r="A42" s="39" t="s">
        <v>127</v>
      </c>
      <c r="B42" s="39" t="s">
        <v>115</v>
      </c>
      <c r="C42" s="39" t="s">
        <v>96</v>
      </c>
      <c r="D42" s="39" t="s">
        <v>96</v>
      </c>
      <c r="E42" s="39" t="s">
        <v>96</v>
      </c>
      <c r="F42" s="39" t="s">
        <v>96</v>
      </c>
      <c r="G42" s="39" t="s">
        <v>96</v>
      </c>
      <c r="H42" s="39" t="s">
        <v>96</v>
      </c>
      <c r="I42" s="39" t="s">
        <v>96</v>
      </c>
      <c r="J42" s="39" t="s">
        <v>96</v>
      </c>
      <c r="K42" s="39" t="s">
        <v>96</v>
      </c>
      <c r="L42" s="39" t="s">
        <v>96</v>
      </c>
      <c r="M42" s="39" t="s">
        <v>96</v>
      </c>
      <c r="N42" s="39" t="s">
        <v>96</v>
      </c>
      <c r="O42" s="39" t="s">
        <v>96</v>
      </c>
      <c r="P42" s="39" t="s">
        <v>96</v>
      </c>
      <c r="Q42" s="39" t="s">
        <v>96</v>
      </c>
      <c r="R42" s="39" t="s">
        <v>96</v>
      </c>
      <c r="S42" s="39" t="s">
        <v>96</v>
      </c>
      <c r="T42" s="39" t="s">
        <v>96</v>
      </c>
      <c r="U42" s="39" t="s">
        <v>96</v>
      </c>
      <c r="V42" s="39" t="s">
        <v>96</v>
      </c>
      <c r="W42" s="39" t="s">
        <v>96</v>
      </c>
      <c r="X42" s="39" t="s">
        <v>96</v>
      </c>
      <c r="Y42" s="39" t="s">
        <v>96</v>
      </c>
      <c r="Z42" s="39" t="s">
        <v>96</v>
      </c>
      <c r="AA42" s="39" t="s">
        <v>96</v>
      </c>
      <c r="AB42" s="39" t="s">
        <v>96</v>
      </c>
      <c r="AC42" s="39" t="s">
        <v>96</v>
      </c>
      <c r="AD42" s="39" t="s">
        <v>96</v>
      </c>
    </row>
    <row r="43" spans="1:31">
      <c r="A43" s="39" t="s">
        <v>128</v>
      </c>
      <c r="B43" s="39" t="s">
        <v>115</v>
      </c>
      <c r="C43" s="39" t="s">
        <v>96</v>
      </c>
      <c r="D43" s="39" t="s">
        <v>96</v>
      </c>
      <c r="E43" s="39" t="s">
        <v>96</v>
      </c>
      <c r="F43" s="39" t="s">
        <v>96</v>
      </c>
      <c r="G43" s="39" t="s">
        <v>96</v>
      </c>
      <c r="H43" s="39" t="s">
        <v>96</v>
      </c>
      <c r="I43" s="39" t="s">
        <v>96</v>
      </c>
      <c r="J43" s="39" t="s">
        <v>96</v>
      </c>
      <c r="K43" s="39" t="s">
        <v>96</v>
      </c>
      <c r="L43" s="39" t="s">
        <v>96</v>
      </c>
      <c r="M43" s="39" t="s">
        <v>96</v>
      </c>
      <c r="N43" s="39" t="s">
        <v>96</v>
      </c>
      <c r="O43" s="39" t="s">
        <v>96</v>
      </c>
      <c r="P43" s="39" t="s">
        <v>96</v>
      </c>
      <c r="Q43" s="39" t="s">
        <v>96</v>
      </c>
      <c r="R43" s="39" t="s">
        <v>96</v>
      </c>
      <c r="S43" s="39" t="s">
        <v>96</v>
      </c>
      <c r="T43" s="39" t="s">
        <v>96</v>
      </c>
      <c r="U43" s="39" t="s">
        <v>96</v>
      </c>
      <c r="V43" s="39" t="s">
        <v>96</v>
      </c>
      <c r="W43" s="39" t="s">
        <v>96</v>
      </c>
      <c r="X43" s="39" t="s">
        <v>96</v>
      </c>
      <c r="Y43" s="39" t="s">
        <v>96</v>
      </c>
      <c r="Z43" s="39" t="s">
        <v>96</v>
      </c>
      <c r="AA43" s="39" t="s">
        <v>96</v>
      </c>
      <c r="AB43" s="39" t="s">
        <v>96</v>
      </c>
      <c r="AC43" s="39" t="s">
        <v>96</v>
      </c>
      <c r="AD43" s="39" t="s">
        <v>96</v>
      </c>
    </row>
    <row r="44" spans="1:31">
      <c r="A44" s="39" t="s">
        <v>129</v>
      </c>
      <c r="B44" s="39" t="s">
        <v>115</v>
      </c>
      <c r="C44" s="40">
        <v>619.1</v>
      </c>
      <c r="D44" s="40">
        <v>535.5</v>
      </c>
      <c r="E44" s="40">
        <v>472.9</v>
      </c>
      <c r="F44" s="40">
        <v>421.2</v>
      </c>
      <c r="G44" s="40">
        <v>377.8</v>
      </c>
      <c r="H44" s="40">
        <v>339.3</v>
      </c>
      <c r="I44" s="40">
        <v>306.3</v>
      </c>
      <c r="J44" s="40">
        <v>276.5</v>
      </c>
      <c r="K44" s="40">
        <v>247.9</v>
      </c>
      <c r="L44" s="40">
        <v>225.2</v>
      </c>
      <c r="M44" s="40">
        <v>205.1</v>
      </c>
      <c r="N44" s="40">
        <v>189.3</v>
      </c>
      <c r="O44" s="40">
        <v>174.7</v>
      </c>
      <c r="P44" s="40">
        <v>161.30000000000001</v>
      </c>
      <c r="Q44" s="40">
        <v>149.1</v>
      </c>
      <c r="R44" s="40">
        <v>138.1</v>
      </c>
      <c r="S44" s="40">
        <v>128.19999999999999</v>
      </c>
      <c r="T44" s="40">
        <v>118.5</v>
      </c>
      <c r="U44" s="40">
        <v>109.9</v>
      </c>
      <c r="V44" s="40">
        <v>102.4</v>
      </c>
      <c r="W44" s="40">
        <v>94.9</v>
      </c>
      <c r="X44" s="40">
        <v>88.5</v>
      </c>
      <c r="Y44" s="40">
        <v>81.2</v>
      </c>
      <c r="Z44" s="40">
        <v>75.900000000000006</v>
      </c>
      <c r="AA44" s="40">
        <v>70.599999999999994</v>
      </c>
      <c r="AB44" s="40">
        <v>66.400000000000006</v>
      </c>
      <c r="AC44" s="40">
        <v>62.2</v>
      </c>
      <c r="AD44" s="40">
        <v>5838.1</v>
      </c>
    </row>
    <row r="45" spans="1:31">
      <c r="A45" s="39" t="s">
        <v>130</v>
      </c>
      <c r="B45" s="39" t="s">
        <v>115</v>
      </c>
      <c r="C45" s="39" t="s">
        <v>96</v>
      </c>
      <c r="D45" s="39" t="s">
        <v>96</v>
      </c>
      <c r="E45" s="39" t="s">
        <v>96</v>
      </c>
      <c r="F45" s="39" t="s">
        <v>96</v>
      </c>
      <c r="G45" s="39" t="s">
        <v>96</v>
      </c>
      <c r="H45" s="39" t="s">
        <v>96</v>
      </c>
      <c r="I45" s="39" t="s">
        <v>96</v>
      </c>
      <c r="J45" s="39" t="s">
        <v>96</v>
      </c>
      <c r="K45" s="39" t="s">
        <v>96</v>
      </c>
      <c r="L45" s="39" t="s">
        <v>96</v>
      </c>
      <c r="M45" s="39" t="s">
        <v>96</v>
      </c>
      <c r="N45" s="39" t="s">
        <v>96</v>
      </c>
      <c r="O45" s="39" t="s">
        <v>96</v>
      </c>
      <c r="P45" s="39" t="s">
        <v>96</v>
      </c>
      <c r="Q45" s="39" t="s">
        <v>96</v>
      </c>
      <c r="R45" s="39" t="s">
        <v>96</v>
      </c>
      <c r="S45" s="39" t="s">
        <v>96</v>
      </c>
      <c r="T45" s="39" t="s">
        <v>96</v>
      </c>
      <c r="U45" s="39" t="s">
        <v>96</v>
      </c>
      <c r="V45" s="39" t="s">
        <v>96</v>
      </c>
      <c r="W45" s="39" t="s">
        <v>96</v>
      </c>
      <c r="X45" s="39" t="s">
        <v>96</v>
      </c>
      <c r="Y45" s="39" t="s">
        <v>96</v>
      </c>
      <c r="Z45" s="39" t="s">
        <v>96</v>
      </c>
      <c r="AA45" s="39" t="s">
        <v>96</v>
      </c>
      <c r="AB45" s="39" t="s">
        <v>96</v>
      </c>
      <c r="AC45" s="40">
        <v>-5838.1</v>
      </c>
      <c r="AD45" s="40">
        <v>-5838.1</v>
      </c>
    </row>
    <row r="47" spans="1:31" ht="15.75">
      <c r="A47" s="38" t="s">
        <v>131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</row>
    <row r="48" spans="1:31">
      <c r="A48" s="34"/>
      <c r="B48" s="34"/>
      <c r="C48" s="39" t="s">
        <v>54</v>
      </c>
      <c r="D48" s="39" t="s">
        <v>55</v>
      </c>
      <c r="E48" s="39" t="s">
        <v>56</v>
      </c>
      <c r="F48" s="39" t="s">
        <v>57</v>
      </c>
      <c r="G48" s="39" t="s">
        <v>58</v>
      </c>
      <c r="H48" s="39" t="s">
        <v>59</v>
      </c>
      <c r="I48" s="39" t="s">
        <v>60</v>
      </c>
      <c r="J48" s="39" t="s">
        <v>61</v>
      </c>
      <c r="K48" s="39" t="s">
        <v>62</v>
      </c>
      <c r="L48" s="39" t="s">
        <v>63</v>
      </c>
      <c r="M48" s="39" t="s">
        <v>64</v>
      </c>
      <c r="N48" s="39" t="s">
        <v>65</v>
      </c>
      <c r="O48" s="39" t="s">
        <v>66</v>
      </c>
      <c r="P48" s="39" t="s">
        <v>67</v>
      </c>
      <c r="Q48" s="39" t="s">
        <v>68</v>
      </c>
      <c r="R48" s="39" t="s">
        <v>69</v>
      </c>
      <c r="S48" s="39" t="s">
        <v>70</v>
      </c>
      <c r="T48" s="39" t="s">
        <v>71</v>
      </c>
      <c r="U48" s="39" t="s">
        <v>72</v>
      </c>
      <c r="V48" s="39" t="s">
        <v>73</v>
      </c>
      <c r="W48" s="39" t="s">
        <v>74</v>
      </c>
      <c r="X48" s="39" t="s">
        <v>75</v>
      </c>
      <c r="Y48" s="39" t="s">
        <v>76</v>
      </c>
      <c r="Z48" s="39" t="s">
        <v>77</v>
      </c>
      <c r="AA48" s="39" t="s">
        <v>78</v>
      </c>
      <c r="AB48" s="39" t="s">
        <v>79</v>
      </c>
      <c r="AC48" s="39" t="s">
        <v>80</v>
      </c>
      <c r="AD48" s="39" t="s">
        <v>25</v>
      </c>
    </row>
    <row r="49" spans="1:30">
      <c r="A49" s="39" t="s">
        <v>132</v>
      </c>
      <c r="B49" s="39" t="s">
        <v>115</v>
      </c>
      <c r="C49" s="40">
        <v>38257.800000000003</v>
      </c>
      <c r="D49" s="40">
        <v>34338.199999999997</v>
      </c>
      <c r="E49" s="40">
        <v>29448</v>
      </c>
      <c r="F49" s="40">
        <v>25021</v>
      </c>
      <c r="G49" s="40">
        <v>21258.9</v>
      </c>
      <c r="H49" s="40">
        <v>17974.2</v>
      </c>
      <c r="I49" s="40">
        <v>15181.6</v>
      </c>
      <c r="J49" s="40">
        <v>13691.8</v>
      </c>
      <c r="K49" s="40">
        <v>12736.6</v>
      </c>
      <c r="L49" s="40">
        <v>11908.7</v>
      </c>
      <c r="M49" s="40">
        <v>11158.9</v>
      </c>
      <c r="N49" s="40">
        <v>10552.1</v>
      </c>
      <c r="O49" s="40">
        <v>9977.1</v>
      </c>
      <c r="P49" s="40">
        <v>9436.5</v>
      </c>
      <c r="Q49" s="40">
        <v>8933.2000000000007</v>
      </c>
      <c r="R49" s="40">
        <v>8470.2000000000007</v>
      </c>
      <c r="S49" s="40">
        <v>8050.6</v>
      </c>
      <c r="T49" s="40">
        <v>7610.7</v>
      </c>
      <c r="U49" s="40">
        <v>7218.2</v>
      </c>
      <c r="V49" s="40">
        <v>6876.3</v>
      </c>
      <c r="W49" s="40">
        <v>6517.9</v>
      </c>
      <c r="X49" s="40">
        <v>6214.7</v>
      </c>
      <c r="Y49" s="40">
        <v>5823</v>
      </c>
      <c r="Z49" s="40">
        <v>5563.6</v>
      </c>
      <c r="AA49" s="40">
        <v>5291.4</v>
      </c>
      <c r="AB49" s="40">
        <v>5084.3999999999996</v>
      </c>
      <c r="AC49" s="40">
        <v>4866.8999999999996</v>
      </c>
      <c r="AD49" s="40">
        <v>347462.7</v>
      </c>
    </row>
    <row r="50" spans="1:30">
      <c r="A50" s="39" t="s">
        <v>133</v>
      </c>
      <c r="B50" s="39" t="s">
        <v>115</v>
      </c>
      <c r="C50" s="40">
        <v>2298.9</v>
      </c>
      <c r="D50" s="40">
        <v>1834</v>
      </c>
      <c r="E50" s="40">
        <v>1519.2</v>
      </c>
      <c r="F50" s="40">
        <v>1270.8</v>
      </c>
      <c r="G50" s="40">
        <v>1075.7</v>
      </c>
      <c r="H50" s="40">
        <v>913.7</v>
      </c>
      <c r="I50" s="40">
        <v>779</v>
      </c>
      <c r="J50" s="40">
        <v>661.1</v>
      </c>
      <c r="K50" s="40">
        <v>525.6</v>
      </c>
      <c r="L50" s="40">
        <v>446.4</v>
      </c>
      <c r="M50" s="40">
        <v>379.1</v>
      </c>
      <c r="N50" s="40">
        <v>337.8</v>
      </c>
      <c r="O50" s="40">
        <v>301.5</v>
      </c>
      <c r="P50" s="40">
        <v>268.2</v>
      </c>
      <c r="Q50" s="40">
        <v>240.5</v>
      </c>
      <c r="R50" s="40">
        <v>216.5</v>
      </c>
      <c r="S50" s="40">
        <v>193.8</v>
      </c>
      <c r="T50" s="40">
        <v>175.2</v>
      </c>
      <c r="U50" s="40">
        <v>158.30000000000001</v>
      </c>
      <c r="V50" s="40">
        <v>143.19999999999999</v>
      </c>
      <c r="W50" s="40">
        <v>130.1</v>
      </c>
      <c r="X50" s="40">
        <v>116.5</v>
      </c>
      <c r="Y50" s="40">
        <v>107.8</v>
      </c>
      <c r="Z50" s="40">
        <v>98.6</v>
      </c>
      <c r="AA50" s="40">
        <v>89.1</v>
      </c>
      <c r="AB50" s="40">
        <v>82.1</v>
      </c>
      <c r="AC50" s="40">
        <v>74.8</v>
      </c>
      <c r="AD50" s="40">
        <v>14437.5</v>
      </c>
    </row>
    <row r="51" spans="1:30">
      <c r="A51" s="39" t="s">
        <v>134</v>
      </c>
      <c r="B51" s="39" t="s">
        <v>115</v>
      </c>
      <c r="C51" s="40">
        <v>8579.5</v>
      </c>
      <c r="D51" s="40">
        <v>7629.3</v>
      </c>
      <c r="E51" s="40">
        <v>6529.6</v>
      </c>
      <c r="F51" s="40">
        <v>5546.4</v>
      </c>
      <c r="G51" s="40">
        <v>4716.5</v>
      </c>
      <c r="H51" s="40">
        <v>4023.1</v>
      </c>
      <c r="I51" s="40">
        <v>3408.5</v>
      </c>
      <c r="J51" s="40">
        <v>3065.1</v>
      </c>
      <c r="K51" s="40">
        <v>2825.5</v>
      </c>
      <c r="L51" s="40">
        <v>2629.7</v>
      </c>
      <c r="M51" s="40">
        <v>2454</v>
      </c>
      <c r="N51" s="40">
        <v>2316.1</v>
      </c>
      <c r="O51" s="40">
        <v>2186.4</v>
      </c>
      <c r="P51" s="40">
        <v>2064.6999999999998</v>
      </c>
      <c r="Q51" s="40">
        <v>1952.5</v>
      </c>
      <c r="R51" s="40">
        <v>1849.8</v>
      </c>
      <c r="S51" s="40">
        <v>1756.6</v>
      </c>
      <c r="T51" s="40">
        <v>1660.4</v>
      </c>
      <c r="U51" s="40">
        <v>1574.5</v>
      </c>
      <c r="V51" s="40">
        <v>1495.1</v>
      </c>
      <c r="W51" s="40">
        <v>1417.5</v>
      </c>
      <c r="X51" s="40">
        <v>1351</v>
      </c>
      <c r="Y51" s="40">
        <v>1267.9000000000001</v>
      </c>
      <c r="Z51" s="40">
        <v>1210</v>
      </c>
      <c r="AA51" s="40">
        <v>1151.4000000000001</v>
      </c>
      <c r="AB51" s="40">
        <v>1076.8</v>
      </c>
      <c r="AC51" s="40">
        <v>1029.5</v>
      </c>
      <c r="AD51" s="40">
        <v>76767.399999999994</v>
      </c>
    </row>
    <row r="53" spans="1:30" ht="15.75">
      <c r="A53" s="38" t="s">
        <v>108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>
      <c r="A54" s="34"/>
      <c r="B54" s="34"/>
      <c r="C54" s="39" t="s">
        <v>54</v>
      </c>
      <c r="D54" s="39" t="s">
        <v>55</v>
      </c>
      <c r="E54" s="39" t="s">
        <v>56</v>
      </c>
      <c r="F54" s="39" t="s">
        <v>57</v>
      </c>
      <c r="G54" s="39" t="s">
        <v>58</v>
      </c>
      <c r="H54" s="39" t="s">
        <v>59</v>
      </c>
      <c r="I54" s="39" t="s">
        <v>60</v>
      </c>
      <c r="J54" s="39" t="s">
        <v>61</v>
      </c>
      <c r="K54" s="39" t="s">
        <v>62</v>
      </c>
      <c r="L54" s="39" t="s">
        <v>63</v>
      </c>
      <c r="M54" s="39" t="s">
        <v>64</v>
      </c>
      <c r="N54" s="39" t="s">
        <v>65</v>
      </c>
      <c r="O54" s="39" t="s">
        <v>66</v>
      </c>
      <c r="P54" s="39" t="s">
        <v>67</v>
      </c>
      <c r="Q54" s="39" t="s">
        <v>68</v>
      </c>
      <c r="R54" s="39" t="s">
        <v>69</v>
      </c>
      <c r="S54" s="39" t="s">
        <v>70</v>
      </c>
      <c r="T54" s="39" t="s">
        <v>71</v>
      </c>
      <c r="U54" s="39" t="s">
        <v>72</v>
      </c>
      <c r="V54" s="39" t="s">
        <v>73</v>
      </c>
      <c r="W54" s="39" t="s">
        <v>74</v>
      </c>
      <c r="X54" s="39" t="s">
        <v>75</v>
      </c>
      <c r="Y54" s="39" t="s">
        <v>76</v>
      </c>
      <c r="Z54" s="39" t="s">
        <v>77</v>
      </c>
      <c r="AA54" s="39" t="s">
        <v>78</v>
      </c>
      <c r="AB54" s="39" t="s">
        <v>79</v>
      </c>
      <c r="AC54" s="39" t="s">
        <v>80</v>
      </c>
      <c r="AD54" s="39" t="s">
        <v>25</v>
      </c>
    </row>
    <row r="55" spans="1:30">
      <c r="A55" s="39" t="s">
        <v>135</v>
      </c>
      <c r="B55" s="39" t="s">
        <v>115</v>
      </c>
      <c r="C55" s="40">
        <v>203738.6</v>
      </c>
      <c r="D55" s="40">
        <v>181765.1</v>
      </c>
      <c r="E55" s="40">
        <v>154717.5</v>
      </c>
      <c r="F55" s="40">
        <v>130186.8</v>
      </c>
      <c r="G55" s="40">
        <v>109226.7</v>
      </c>
      <c r="H55" s="40">
        <v>83719.8</v>
      </c>
      <c r="I55" s="40">
        <v>68646.8</v>
      </c>
      <c r="J55" s="40">
        <v>60700.4</v>
      </c>
      <c r="K55" s="40">
        <v>55548.9</v>
      </c>
      <c r="L55" s="40">
        <v>51239.3</v>
      </c>
      <c r="M55" s="40">
        <v>47306.2</v>
      </c>
      <c r="N55" s="40">
        <v>44139.7</v>
      </c>
      <c r="O55" s="40">
        <v>41131.800000000003</v>
      </c>
      <c r="P55" s="40">
        <v>38318.400000000001</v>
      </c>
      <c r="Q55" s="40">
        <v>35680.6</v>
      </c>
      <c r="R55" s="40">
        <v>33243.4</v>
      </c>
      <c r="S55" s="40">
        <v>31003.200000000001</v>
      </c>
      <c r="T55" s="40">
        <v>28706.7</v>
      </c>
      <c r="U55" s="40">
        <v>26618.7</v>
      </c>
      <c r="V55" s="40">
        <v>25968.3</v>
      </c>
      <c r="W55" s="40">
        <v>24058.799999999999</v>
      </c>
      <c r="X55" s="40">
        <v>22441.1</v>
      </c>
      <c r="Y55" s="40">
        <v>20396</v>
      </c>
      <c r="Z55" s="40">
        <v>19480.3</v>
      </c>
      <c r="AA55" s="40">
        <v>17988.599999999999</v>
      </c>
      <c r="AB55" s="40">
        <v>24484.400000000001</v>
      </c>
      <c r="AC55" s="40">
        <v>23424.6</v>
      </c>
      <c r="AD55" s="40">
        <v>1603880.9</v>
      </c>
    </row>
    <row r="56" spans="1:30">
      <c r="A56" s="39" t="s">
        <v>136</v>
      </c>
      <c r="B56" s="39" t="s">
        <v>115</v>
      </c>
      <c r="C56" s="40">
        <v>204357.7</v>
      </c>
      <c r="D56" s="40">
        <v>182300.6</v>
      </c>
      <c r="E56" s="40">
        <v>155190.39999999999</v>
      </c>
      <c r="F56" s="40">
        <v>130608.1</v>
      </c>
      <c r="G56" s="40">
        <v>109604.5</v>
      </c>
      <c r="H56" s="40">
        <v>84059</v>
      </c>
      <c r="I56" s="40">
        <v>68953.100000000006</v>
      </c>
      <c r="J56" s="40">
        <v>60976.9</v>
      </c>
      <c r="K56" s="40">
        <v>55796.800000000003</v>
      </c>
      <c r="L56" s="40">
        <v>51464.5</v>
      </c>
      <c r="M56" s="40">
        <v>47511.4</v>
      </c>
      <c r="N56" s="40">
        <v>44329</v>
      </c>
      <c r="O56" s="40">
        <v>41306.400000000001</v>
      </c>
      <c r="P56" s="40">
        <v>38479.699999999997</v>
      </c>
      <c r="Q56" s="40">
        <v>35829.699999999997</v>
      </c>
      <c r="R56" s="40">
        <v>33381.5</v>
      </c>
      <c r="S56" s="40">
        <v>31131.4</v>
      </c>
      <c r="T56" s="40">
        <v>28825.3</v>
      </c>
      <c r="U56" s="40">
        <v>26728.7</v>
      </c>
      <c r="V56" s="40">
        <v>26070.7</v>
      </c>
      <c r="W56" s="40">
        <v>24153.7</v>
      </c>
      <c r="X56" s="40">
        <v>22529.599999999999</v>
      </c>
      <c r="Y56" s="40">
        <v>20477.2</v>
      </c>
      <c r="Z56" s="40">
        <v>19556.2</v>
      </c>
      <c r="AA56" s="40">
        <v>18059.3</v>
      </c>
      <c r="AB56" s="40">
        <v>24550.799999999999</v>
      </c>
      <c r="AC56" s="40">
        <v>17648.7</v>
      </c>
      <c r="AD56" s="40">
        <v>1603880.9</v>
      </c>
    </row>
    <row r="58" spans="1:30" ht="15.75">
      <c r="A58" s="38" t="s">
        <v>108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>
      <c r="A59" s="34"/>
      <c r="B59" s="34"/>
      <c r="C59" s="39" t="s">
        <v>54</v>
      </c>
      <c r="D59" s="39" t="s">
        <v>55</v>
      </c>
      <c r="E59" s="39" t="s">
        <v>56</v>
      </c>
      <c r="F59" s="39" t="s">
        <v>57</v>
      </c>
      <c r="G59" s="39" t="s">
        <v>58</v>
      </c>
      <c r="H59" s="39" t="s">
        <v>59</v>
      </c>
      <c r="I59" s="39" t="s">
        <v>60</v>
      </c>
      <c r="J59" s="39" t="s">
        <v>61</v>
      </c>
      <c r="K59" s="39" t="s">
        <v>62</v>
      </c>
      <c r="L59" s="39" t="s">
        <v>63</v>
      </c>
      <c r="M59" s="39" t="s">
        <v>64</v>
      </c>
      <c r="N59" s="39" t="s">
        <v>65</v>
      </c>
      <c r="O59" s="39" t="s">
        <v>66</v>
      </c>
      <c r="P59" s="39" t="s">
        <v>67</v>
      </c>
      <c r="Q59" s="39" t="s">
        <v>68</v>
      </c>
      <c r="R59" s="39" t="s">
        <v>69</v>
      </c>
      <c r="S59" s="39" t="s">
        <v>70</v>
      </c>
      <c r="T59" s="39" t="s">
        <v>71</v>
      </c>
      <c r="U59" s="39" t="s">
        <v>72</v>
      </c>
      <c r="V59" s="39" t="s">
        <v>73</v>
      </c>
      <c r="W59" s="39" t="s">
        <v>74</v>
      </c>
      <c r="X59" s="39" t="s">
        <v>75</v>
      </c>
      <c r="Y59" s="39" t="s">
        <v>76</v>
      </c>
      <c r="Z59" s="39" t="s">
        <v>77</v>
      </c>
      <c r="AA59" s="39" t="s">
        <v>78</v>
      </c>
      <c r="AB59" s="39" t="s">
        <v>79</v>
      </c>
      <c r="AC59" s="39" t="s">
        <v>80</v>
      </c>
      <c r="AD59" s="39" t="s">
        <v>25</v>
      </c>
    </row>
    <row r="60" spans="1:30">
      <c r="A60" s="39" t="s">
        <v>137</v>
      </c>
      <c r="B60" s="39" t="s">
        <v>115</v>
      </c>
      <c r="C60" s="39" t="s">
        <v>96</v>
      </c>
      <c r="D60" s="39" t="s">
        <v>96</v>
      </c>
      <c r="E60" s="39" t="s">
        <v>96</v>
      </c>
      <c r="F60" s="39" t="s">
        <v>96</v>
      </c>
      <c r="G60" s="39" t="s">
        <v>96</v>
      </c>
      <c r="H60" s="39" t="s">
        <v>96</v>
      </c>
      <c r="I60" s="39" t="s">
        <v>96</v>
      </c>
      <c r="J60" s="39" t="s">
        <v>96</v>
      </c>
      <c r="K60" s="39" t="s">
        <v>96</v>
      </c>
      <c r="L60" s="39" t="s">
        <v>96</v>
      </c>
      <c r="M60" s="39" t="s">
        <v>96</v>
      </c>
      <c r="N60" s="39" t="s">
        <v>96</v>
      </c>
      <c r="O60" s="39" t="s">
        <v>96</v>
      </c>
      <c r="P60" s="39" t="s">
        <v>96</v>
      </c>
      <c r="Q60" s="39" t="s">
        <v>96</v>
      </c>
      <c r="R60" s="39" t="s">
        <v>96</v>
      </c>
      <c r="S60" s="39" t="s">
        <v>96</v>
      </c>
      <c r="T60" s="39" t="s">
        <v>96</v>
      </c>
      <c r="U60" s="39" t="s">
        <v>96</v>
      </c>
      <c r="V60" s="39" t="s">
        <v>96</v>
      </c>
      <c r="W60" s="39" t="s">
        <v>96</v>
      </c>
      <c r="X60" s="39" t="s">
        <v>96</v>
      </c>
      <c r="Y60" s="39" t="s">
        <v>96</v>
      </c>
      <c r="Z60" s="39" t="s">
        <v>96</v>
      </c>
      <c r="AA60" s="39" t="s">
        <v>96</v>
      </c>
      <c r="AB60" s="39" t="s">
        <v>96</v>
      </c>
      <c r="AC60" s="39" t="s">
        <v>96</v>
      </c>
      <c r="AD60" s="39" t="s">
        <v>96</v>
      </c>
    </row>
    <row r="61" spans="1:30">
      <c r="A61" s="39" t="s">
        <v>138</v>
      </c>
      <c r="B61" s="39" t="s">
        <v>115</v>
      </c>
      <c r="C61" s="39" t="s">
        <v>96</v>
      </c>
      <c r="D61" s="39" t="s">
        <v>96</v>
      </c>
      <c r="E61" s="39" t="s">
        <v>96</v>
      </c>
      <c r="F61" s="39" t="s">
        <v>96</v>
      </c>
      <c r="G61" s="39" t="s">
        <v>96</v>
      </c>
      <c r="H61" s="39" t="s">
        <v>96</v>
      </c>
      <c r="I61" s="39" t="s">
        <v>96</v>
      </c>
      <c r="J61" s="39" t="s">
        <v>96</v>
      </c>
      <c r="K61" s="39" t="s">
        <v>96</v>
      </c>
      <c r="L61" s="39" t="s">
        <v>96</v>
      </c>
      <c r="M61" s="39" t="s">
        <v>96</v>
      </c>
      <c r="N61" s="39" t="s">
        <v>96</v>
      </c>
      <c r="O61" s="39" t="s">
        <v>96</v>
      </c>
      <c r="P61" s="39" t="s">
        <v>96</v>
      </c>
      <c r="Q61" s="39" t="s">
        <v>96</v>
      </c>
      <c r="R61" s="39" t="s">
        <v>96</v>
      </c>
      <c r="S61" s="39" t="s">
        <v>96</v>
      </c>
      <c r="T61" s="39" t="s">
        <v>96</v>
      </c>
      <c r="U61" s="39" t="s">
        <v>96</v>
      </c>
      <c r="V61" s="39" t="s">
        <v>96</v>
      </c>
      <c r="W61" s="39" t="s">
        <v>96</v>
      </c>
      <c r="X61" s="39" t="s">
        <v>96</v>
      </c>
      <c r="Y61" s="39" t="s">
        <v>96</v>
      </c>
      <c r="Z61" s="39" t="s">
        <v>96</v>
      </c>
      <c r="AA61" s="39" t="s">
        <v>96</v>
      </c>
      <c r="AB61" s="39" t="s">
        <v>96</v>
      </c>
      <c r="AC61" s="39" t="s">
        <v>96</v>
      </c>
      <c r="AD61" s="39" t="s">
        <v>96</v>
      </c>
    </row>
    <row r="62" spans="1:30">
      <c r="A62" s="39" t="s">
        <v>139</v>
      </c>
      <c r="B62" s="39" t="s">
        <v>115</v>
      </c>
      <c r="C62" s="39" t="s">
        <v>96</v>
      </c>
      <c r="D62" s="39" t="s">
        <v>96</v>
      </c>
      <c r="E62" s="39" t="s">
        <v>96</v>
      </c>
      <c r="F62" s="39" t="s">
        <v>96</v>
      </c>
      <c r="G62" s="39" t="s">
        <v>96</v>
      </c>
      <c r="H62" s="39" t="s">
        <v>96</v>
      </c>
      <c r="I62" s="39" t="s">
        <v>96</v>
      </c>
      <c r="J62" s="39" t="s">
        <v>96</v>
      </c>
      <c r="K62" s="39" t="s">
        <v>96</v>
      </c>
      <c r="L62" s="39" t="s">
        <v>96</v>
      </c>
      <c r="M62" s="39" t="s">
        <v>96</v>
      </c>
      <c r="N62" s="39" t="s">
        <v>96</v>
      </c>
      <c r="O62" s="39" t="s">
        <v>96</v>
      </c>
      <c r="P62" s="39" t="s">
        <v>96</v>
      </c>
      <c r="Q62" s="39" t="s">
        <v>96</v>
      </c>
      <c r="R62" s="39" t="s">
        <v>96</v>
      </c>
      <c r="S62" s="39" t="s">
        <v>96</v>
      </c>
      <c r="T62" s="39" t="s">
        <v>96</v>
      </c>
      <c r="U62" s="39" t="s">
        <v>96</v>
      </c>
      <c r="V62" s="39" t="s">
        <v>96</v>
      </c>
      <c r="W62" s="39" t="s">
        <v>96</v>
      </c>
      <c r="X62" s="39" t="s">
        <v>96</v>
      </c>
      <c r="Y62" s="39" t="s">
        <v>96</v>
      </c>
      <c r="Z62" s="39" t="s">
        <v>96</v>
      </c>
      <c r="AA62" s="39" t="s">
        <v>96</v>
      </c>
      <c r="AB62" s="39" t="s">
        <v>96</v>
      </c>
      <c r="AC62" s="39" t="s">
        <v>96</v>
      </c>
      <c r="AD62" s="39" t="s">
        <v>96</v>
      </c>
    </row>
    <row r="63" spans="1:30">
      <c r="A63" s="39" t="s">
        <v>140</v>
      </c>
      <c r="B63" s="39" t="s">
        <v>115</v>
      </c>
      <c r="C63" s="40">
        <v>71308.5</v>
      </c>
      <c r="D63" s="40">
        <v>63617.8</v>
      </c>
      <c r="E63" s="40">
        <v>54151.1</v>
      </c>
      <c r="F63" s="40">
        <v>45565.4</v>
      </c>
      <c r="G63" s="40">
        <v>38229.4</v>
      </c>
      <c r="H63" s="40">
        <v>29301.9</v>
      </c>
      <c r="I63" s="40">
        <v>24026.400000000001</v>
      </c>
      <c r="J63" s="40">
        <v>21245.1</v>
      </c>
      <c r="K63" s="40">
        <v>19442.099999999999</v>
      </c>
      <c r="L63" s="40">
        <v>17933.8</v>
      </c>
      <c r="M63" s="40">
        <v>16557.2</v>
      </c>
      <c r="N63" s="40">
        <v>15448.9</v>
      </c>
      <c r="O63" s="40">
        <v>14396.1</v>
      </c>
      <c r="P63" s="40">
        <v>13411.5</v>
      </c>
      <c r="Q63" s="40">
        <v>12488.2</v>
      </c>
      <c r="R63" s="40">
        <v>11635.2</v>
      </c>
      <c r="S63" s="40">
        <v>10851.1</v>
      </c>
      <c r="T63" s="40">
        <v>10047.4</v>
      </c>
      <c r="U63" s="40">
        <v>9316.6</v>
      </c>
      <c r="V63" s="40">
        <v>9088.9</v>
      </c>
      <c r="W63" s="40">
        <v>8420.6</v>
      </c>
      <c r="X63" s="40">
        <v>7854.4</v>
      </c>
      <c r="Y63" s="40">
        <v>7138.6</v>
      </c>
      <c r="Z63" s="40">
        <v>6818.1</v>
      </c>
      <c r="AA63" s="40">
        <v>6296</v>
      </c>
      <c r="AB63" s="40">
        <v>8569.5</v>
      </c>
      <c r="AC63" s="40">
        <v>8198.6</v>
      </c>
      <c r="AD63" s="40">
        <v>561358.30000000005</v>
      </c>
    </row>
    <row r="64" spans="1:30">
      <c r="A64" s="39" t="s">
        <v>141</v>
      </c>
      <c r="B64" s="39" t="s">
        <v>115</v>
      </c>
      <c r="C64" s="40">
        <v>132430.1</v>
      </c>
      <c r="D64" s="40">
        <v>118147.3</v>
      </c>
      <c r="E64" s="40">
        <v>100566.39999999999</v>
      </c>
      <c r="F64" s="40">
        <v>84621.5</v>
      </c>
      <c r="G64" s="40">
        <v>70997.399999999994</v>
      </c>
      <c r="H64" s="40">
        <v>54417.9</v>
      </c>
      <c r="I64" s="40">
        <v>44620.4</v>
      </c>
      <c r="J64" s="40">
        <v>39455.300000000003</v>
      </c>
      <c r="K64" s="40">
        <v>36106.800000000003</v>
      </c>
      <c r="L64" s="40">
        <v>33305.599999999999</v>
      </c>
      <c r="M64" s="40">
        <v>30749</v>
      </c>
      <c r="N64" s="40">
        <v>28690.799999999999</v>
      </c>
      <c r="O64" s="40">
        <v>26735.599999999999</v>
      </c>
      <c r="P64" s="40">
        <v>24907</v>
      </c>
      <c r="Q64" s="40">
        <v>23192.400000000001</v>
      </c>
      <c r="R64" s="40">
        <v>21608.2</v>
      </c>
      <c r="S64" s="40">
        <v>20152.099999999999</v>
      </c>
      <c r="T64" s="40">
        <v>18659.400000000001</v>
      </c>
      <c r="U64" s="40">
        <v>17302.2</v>
      </c>
      <c r="V64" s="40">
        <v>16879.400000000001</v>
      </c>
      <c r="W64" s="40">
        <v>15638.2</v>
      </c>
      <c r="X64" s="40">
        <v>14586.7</v>
      </c>
      <c r="Y64" s="40">
        <v>13257.4</v>
      </c>
      <c r="Z64" s="40">
        <v>12662.2</v>
      </c>
      <c r="AA64" s="40">
        <v>11692.6</v>
      </c>
      <c r="AB64" s="40">
        <v>15914.8</v>
      </c>
      <c r="AC64" s="40">
        <v>15226</v>
      </c>
      <c r="AD64" s="40">
        <v>1042522.6</v>
      </c>
    </row>
    <row r="66" spans="1:30" ht="15.75">
      <c r="A66" s="38" t="s">
        <v>108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1:30">
      <c r="A67" s="34"/>
      <c r="B67" s="34"/>
      <c r="C67" s="39" t="s">
        <v>54</v>
      </c>
      <c r="D67" s="39" t="s">
        <v>55</v>
      </c>
      <c r="E67" s="39" t="s">
        <v>56</v>
      </c>
      <c r="F67" s="39" t="s">
        <v>57</v>
      </c>
      <c r="G67" s="39" t="s">
        <v>58</v>
      </c>
      <c r="H67" s="39" t="s">
        <v>59</v>
      </c>
      <c r="I67" s="39" t="s">
        <v>60</v>
      </c>
      <c r="J67" s="39" t="s">
        <v>61</v>
      </c>
      <c r="K67" s="39" t="s">
        <v>62</v>
      </c>
      <c r="L67" s="39" t="s">
        <v>63</v>
      </c>
      <c r="M67" s="39" t="s">
        <v>64</v>
      </c>
      <c r="N67" s="39" t="s">
        <v>65</v>
      </c>
      <c r="O67" s="39" t="s">
        <v>66</v>
      </c>
      <c r="P67" s="39" t="s">
        <v>67</v>
      </c>
      <c r="Q67" s="39" t="s">
        <v>68</v>
      </c>
      <c r="R67" s="39" t="s">
        <v>69</v>
      </c>
      <c r="S67" s="39" t="s">
        <v>70</v>
      </c>
      <c r="T67" s="39" t="s">
        <v>71</v>
      </c>
      <c r="U67" s="39" t="s">
        <v>72</v>
      </c>
      <c r="V67" s="39" t="s">
        <v>73</v>
      </c>
      <c r="W67" s="39" t="s">
        <v>74</v>
      </c>
      <c r="X67" s="39" t="s">
        <v>75</v>
      </c>
      <c r="Y67" s="39" t="s">
        <v>76</v>
      </c>
      <c r="Z67" s="39" t="s">
        <v>77</v>
      </c>
      <c r="AA67" s="39" t="s">
        <v>78</v>
      </c>
      <c r="AB67" s="39" t="s">
        <v>79</v>
      </c>
      <c r="AC67" s="39" t="s">
        <v>80</v>
      </c>
      <c r="AD67" s="39" t="s">
        <v>25</v>
      </c>
    </row>
    <row r="68" spans="1:30">
      <c r="A68" s="39" t="s">
        <v>142</v>
      </c>
      <c r="B68" s="39" t="s">
        <v>115</v>
      </c>
      <c r="C68" s="39" t="s">
        <v>96</v>
      </c>
      <c r="D68" s="39" t="s">
        <v>96</v>
      </c>
      <c r="E68" s="39" t="s">
        <v>96</v>
      </c>
      <c r="F68" s="39" t="s">
        <v>96</v>
      </c>
      <c r="G68" s="39" t="s">
        <v>96</v>
      </c>
      <c r="H68" s="39" t="s">
        <v>96</v>
      </c>
      <c r="I68" s="39" t="s">
        <v>96</v>
      </c>
      <c r="J68" s="39" t="s">
        <v>96</v>
      </c>
      <c r="K68" s="39" t="s">
        <v>96</v>
      </c>
      <c r="L68" s="39" t="s">
        <v>96</v>
      </c>
      <c r="M68" s="39" t="s">
        <v>96</v>
      </c>
      <c r="N68" s="39" t="s">
        <v>96</v>
      </c>
      <c r="O68" s="39" t="s">
        <v>96</v>
      </c>
      <c r="P68" s="39" t="s">
        <v>96</v>
      </c>
      <c r="Q68" s="39" t="s">
        <v>96</v>
      </c>
      <c r="R68" s="39" t="s">
        <v>96</v>
      </c>
      <c r="S68" s="39" t="s">
        <v>96</v>
      </c>
      <c r="T68" s="39" t="s">
        <v>96</v>
      </c>
      <c r="U68" s="39" t="s">
        <v>96</v>
      </c>
      <c r="V68" s="39" t="s">
        <v>96</v>
      </c>
      <c r="W68" s="39" t="s">
        <v>96</v>
      </c>
      <c r="X68" s="39" t="s">
        <v>96</v>
      </c>
      <c r="Y68" s="39" t="s">
        <v>96</v>
      </c>
      <c r="Z68" s="39" t="s">
        <v>96</v>
      </c>
      <c r="AA68" s="39" t="s">
        <v>96</v>
      </c>
      <c r="AB68" s="39" t="s">
        <v>96</v>
      </c>
      <c r="AC68" s="39" t="s">
        <v>96</v>
      </c>
      <c r="AD68" s="39" t="s">
        <v>96</v>
      </c>
    </row>
    <row r="69" spans="1:30">
      <c r="A69" s="39" t="s">
        <v>143</v>
      </c>
      <c r="B69" s="39" t="s">
        <v>115</v>
      </c>
      <c r="C69" s="39" t="s">
        <v>96</v>
      </c>
      <c r="D69" s="39" t="s">
        <v>96</v>
      </c>
      <c r="E69" s="39" t="s">
        <v>96</v>
      </c>
      <c r="F69" s="39" t="s">
        <v>96</v>
      </c>
      <c r="G69" s="39" t="s">
        <v>96</v>
      </c>
      <c r="H69" s="39" t="s">
        <v>96</v>
      </c>
      <c r="I69" s="39" t="s">
        <v>96</v>
      </c>
      <c r="J69" s="39" t="s">
        <v>96</v>
      </c>
      <c r="K69" s="39" t="s">
        <v>96</v>
      </c>
      <c r="L69" s="39" t="s">
        <v>96</v>
      </c>
      <c r="M69" s="39" t="s">
        <v>96</v>
      </c>
      <c r="N69" s="39" t="s">
        <v>96</v>
      </c>
      <c r="O69" s="39" t="s">
        <v>96</v>
      </c>
      <c r="P69" s="39" t="s">
        <v>96</v>
      </c>
      <c r="Q69" s="39" t="s">
        <v>96</v>
      </c>
      <c r="R69" s="39" t="s">
        <v>96</v>
      </c>
      <c r="S69" s="39" t="s">
        <v>96</v>
      </c>
      <c r="T69" s="39" t="s">
        <v>96</v>
      </c>
      <c r="U69" s="39" t="s">
        <v>96</v>
      </c>
      <c r="V69" s="39" t="s">
        <v>96</v>
      </c>
      <c r="W69" s="39" t="s">
        <v>96</v>
      </c>
      <c r="X69" s="39" t="s">
        <v>96</v>
      </c>
      <c r="Y69" s="39" t="s">
        <v>96</v>
      </c>
      <c r="Z69" s="39" t="s">
        <v>96</v>
      </c>
      <c r="AA69" s="39" t="s">
        <v>96</v>
      </c>
      <c r="AB69" s="39" t="s">
        <v>96</v>
      </c>
      <c r="AC69" s="39" t="s">
        <v>96</v>
      </c>
      <c r="AD69" s="39" t="s">
        <v>96</v>
      </c>
    </row>
    <row r="70" spans="1:30">
      <c r="A70" s="39" t="s">
        <v>144</v>
      </c>
      <c r="B70" s="39" t="s">
        <v>115</v>
      </c>
      <c r="C70" s="39" t="s">
        <v>96</v>
      </c>
      <c r="D70" s="39" t="s">
        <v>96</v>
      </c>
      <c r="E70" s="39" t="s">
        <v>96</v>
      </c>
      <c r="F70" s="39" t="s">
        <v>96</v>
      </c>
      <c r="G70" s="39" t="s">
        <v>96</v>
      </c>
      <c r="H70" s="39" t="s">
        <v>96</v>
      </c>
      <c r="I70" s="39" t="s">
        <v>96</v>
      </c>
      <c r="J70" s="39" t="s">
        <v>96</v>
      </c>
      <c r="K70" s="39" t="s">
        <v>96</v>
      </c>
      <c r="L70" s="39" t="s">
        <v>96</v>
      </c>
      <c r="M70" s="39" t="s">
        <v>96</v>
      </c>
      <c r="N70" s="39" t="s">
        <v>96</v>
      </c>
      <c r="O70" s="39" t="s">
        <v>96</v>
      </c>
      <c r="P70" s="39" t="s">
        <v>96</v>
      </c>
      <c r="Q70" s="39" t="s">
        <v>96</v>
      </c>
      <c r="R70" s="39" t="s">
        <v>96</v>
      </c>
      <c r="S70" s="39" t="s">
        <v>96</v>
      </c>
      <c r="T70" s="39" t="s">
        <v>96</v>
      </c>
      <c r="U70" s="39" t="s">
        <v>96</v>
      </c>
      <c r="V70" s="39" t="s">
        <v>96</v>
      </c>
      <c r="W70" s="39" t="s">
        <v>96</v>
      </c>
      <c r="X70" s="39" t="s">
        <v>96</v>
      </c>
      <c r="Y70" s="39" t="s">
        <v>96</v>
      </c>
      <c r="Z70" s="39" t="s">
        <v>96</v>
      </c>
      <c r="AA70" s="39" t="s">
        <v>96</v>
      </c>
      <c r="AB70" s="39" t="s">
        <v>96</v>
      </c>
      <c r="AC70" s="39" t="s">
        <v>96</v>
      </c>
      <c r="AD70" s="39" t="s">
        <v>96</v>
      </c>
    </row>
    <row r="71" spans="1:30">
      <c r="A71" s="39" t="s">
        <v>145</v>
      </c>
      <c r="B71" s="39" t="s">
        <v>115</v>
      </c>
      <c r="C71" s="39" t="s">
        <v>96</v>
      </c>
      <c r="D71" s="39" t="s">
        <v>96</v>
      </c>
      <c r="E71" s="39" t="s">
        <v>96</v>
      </c>
      <c r="F71" s="39" t="s">
        <v>96</v>
      </c>
      <c r="G71" s="39" t="s">
        <v>96</v>
      </c>
      <c r="H71" s="39" t="s">
        <v>96</v>
      </c>
      <c r="I71" s="39" t="s">
        <v>96</v>
      </c>
      <c r="J71" s="39" t="s">
        <v>96</v>
      </c>
      <c r="K71" s="39" t="s">
        <v>96</v>
      </c>
      <c r="L71" s="39" t="s">
        <v>96</v>
      </c>
      <c r="M71" s="39" t="s">
        <v>96</v>
      </c>
      <c r="N71" s="39" t="s">
        <v>96</v>
      </c>
      <c r="O71" s="39" t="s">
        <v>96</v>
      </c>
      <c r="P71" s="39" t="s">
        <v>96</v>
      </c>
      <c r="Q71" s="39" t="s">
        <v>96</v>
      </c>
      <c r="R71" s="39" t="s">
        <v>96</v>
      </c>
      <c r="S71" s="39" t="s">
        <v>96</v>
      </c>
      <c r="T71" s="39" t="s">
        <v>96</v>
      </c>
      <c r="U71" s="39" t="s">
        <v>96</v>
      </c>
      <c r="V71" s="39" t="s">
        <v>96</v>
      </c>
      <c r="W71" s="39" t="s">
        <v>96</v>
      </c>
      <c r="X71" s="39" t="s">
        <v>96</v>
      </c>
      <c r="Y71" s="39" t="s">
        <v>96</v>
      </c>
      <c r="Z71" s="39" t="s">
        <v>96</v>
      </c>
      <c r="AA71" s="39" t="s">
        <v>96</v>
      </c>
      <c r="AB71" s="39" t="s">
        <v>96</v>
      </c>
      <c r="AC71" s="39" t="s">
        <v>96</v>
      </c>
      <c r="AD71" s="39" t="s">
        <v>96</v>
      </c>
    </row>
    <row r="72" spans="1:30">
      <c r="A72" s="39" t="s">
        <v>146</v>
      </c>
      <c r="B72" s="39" t="s">
        <v>115</v>
      </c>
      <c r="C72" s="39" t="s">
        <v>96</v>
      </c>
      <c r="D72" s="39" t="s">
        <v>96</v>
      </c>
      <c r="E72" s="39" t="s">
        <v>96</v>
      </c>
      <c r="F72" s="39" t="s">
        <v>96</v>
      </c>
      <c r="G72" s="39" t="s">
        <v>96</v>
      </c>
      <c r="H72" s="39" t="s">
        <v>96</v>
      </c>
      <c r="I72" s="39" t="s">
        <v>96</v>
      </c>
      <c r="J72" s="39" t="s">
        <v>96</v>
      </c>
      <c r="K72" s="39" t="s">
        <v>96</v>
      </c>
      <c r="L72" s="39" t="s">
        <v>96</v>
      </c>
      <c r="M72" s="39" t="s">
        <v>96</v>
      </c>
      <c r="N72" s="39" t="s">
        <v>96</v>
      </c>
      <c r="O72" s="39" t="s">
        <v>96</v>
      </c>
      <c r="P72" s="39" t="s">
        <v>96</v>
      </c>
      <c r="Q72" s="39" t="s">
        <v>96</v>
      </c>
      <c r="R72" s="39" t="s">
        <v>96</v>
      </c>
      <c r="S72" s="39" t="s">
        <v>96</v>
      </c>
      <c r="T72" s="39" t="s">
        <v>96</v>
      </c>
      <c r="U72" s="39" t="s">
        <v>96</v>
      </c>
      <c r="V72" s="39" t="s">
        <v>96</v>
      </c>
      <c r="W72" s="39" t="s">
        <v>96</v>
      </c>
      <c r="X72" s="39" t="s">
        <v>96</v>
      </c>
      <c r="Y72" s="39" t="s">
        <v>96</v>
      </c>
      <c r="Z72" s="39" t="s">
        <v>96</v>
      </c>
      <c r="AA72" s="39" t="s">
        <v>96</v>
      </c>
      <c r="AB72" s="39" t="s">
        <v>96</v>
      </c>
      <c r="AC72" s="39" t="s">
        <v>96</v>
      </c>
      <c r="AD72" s="39" t="s">
        <v>96</v>
      </c>
    </row>
    <row r="73" spans="1:30">
      <c r="A73" s="39" t="s">
        <v>147</v>
      </c>
      <c r="B73" s="39" t="s">
        <v>115</v>
      </c>
      <c r="C73" s="39" t="s">
        <v>96</v>
      </c>
      <c r="D73" s="39" t="s">
        <v>96</v>
      </c>
      <c r="E73" s="39" t="s">
        <v>96</v>
      </c>
      <c r="F73" s="39" t="s">
        <v>96</v>
      </c>
      <c r="G73" s="39" t="s">
        <v>96</v>
      </c>
      <c r="H73" s="39" t="s">
        <v>96</v>
      </c>
      <c r="I73" s="39" t="s">
        <v>96</v>
      </c>
      <c r="J73" s="39" t="s">
        <v>96</v>
      </c>
      <c r="K73" s="39" t="s">
        <v>96</v>
      </c>
      <c r="L73" s="39" t="s">
        <v>96</v>
      </c>
      <c r="M73" s="39" t="s">
        <v>96</v>
      </c>
      <c r="N73" s="39" t="s">
        <v>96</v>
      </c>
      <c r="O73" s="39" t="s">
        <v>96</v>
      </c>
      <c r="P73" s="39" t="s">
        <v>96</v>
      </c>
      <c r="Q73" s="39" t="s">
        <v>96</v>
      </c>
      <c r="R73" s="39" t="s">
        <v>96</v>
      </c>
      <c r="S73" s="39" t="s">
        <v>96</v>
      </c>
      <c r="T73" s="39" t="s">
        <v>96</v>
      </c>
      <c r="U73" s="39" t="s">
        <v>96</v>
      </c>
      <c r="V73" s="39" t="s">
        <v>96</v>
      </c>
      <c r="W73" s="39" t="s">
        <v>96</v>
      </c>
      <c r="X73" s="39" t="s">
        <v>96</v>
      </c>
      <c r="Y73" s="39" t="s">
        <v>96</v>
      </c>
      <c r="Z73" s="39" t="s">
        <v>96</v>
      </c>
      <c r="AA73" s="39" t="s">
        <v>96</v>
      </c>
      <c r="AB73" s="39" t="s">
        <v>96</v>
      </c>
      <c r="AC73" s="39" t="s">
        <v>96</v>
      </c>
      <c r="AD73" s="39" t="s">
        <v>96</v>
      </c>
    </row>
    <row r="74" spans="1:30">
      <c r="A74" s="39" t="s">
        <v>148</v>
      </c>
      <c r="B74" s="39" t="s">
        <v>115</v>
      </c>
      <c r="C74" s="39" t="s">
        <v>96</v>
      </c>
      <c r="D74" s="39" t="s">
        <v>96</v>
      </c>
      <c r="E74" s="39" t="s">
        <v>96</v>
      </c>
      <c r="F74" s="39" t="s">
        <v>96</v>
      </c>
      <c r="G74" s="39" t="s">
        <v>96</v>
      </c>
      <c r="H74" s="39" t="s">
        <v>96</v>
      </c>
      <c r="I74" s="39" t="s">
        <v>96</v>
      </c>
      <c r="J74" s="39" t="s">
        <v>96</v>
      </c>
      <c r="K74" s="39" t="s">
        <v>96</v>
      </c>
      <c r="L74" s="39" t="s">
        <v>96</v>
      </c>
      <c r="M74" s="39" t="s">
        <v>96</v>
      </c>
      <c r="N74" s="39" t="s">
        <v>96</v>
      </c>
      <c r="O74" s="39" t="s">
        <v>96</v>
      </c>
      <c r="P74" s="39" t="s">
        <v>96</v>
      </c>
      <c r="Q74" s="39" t="s">
        <v>96</v>
      </c>
      <c r="R74" s="39" t="s">
        <v>96</v>
      </c>
      <c r="S74" s="39" t="s">
        <v>96</v>
      </c>
      <c r="T74" s="39" t="s">
        <v>96</v>
      </c>
      <c r="U74" s="39" t="s">
        <v>96</v>
      </c>
      <c r="V74" s="39" t="s">
        <v>96</v>
      </c>
      <c r="W74" s="39" t="s">
        <v>96</v>
      </c>
      <c r="X74" s="39" t="s">
        <v>96</v>
      </c>
      <c r="Y74" s="39" t="s">
        <v>96</v>
      </c>
      <c r="Z74" s="39" t="s">
        <v>96</v>
      </c>
      <c r="AA74" s="39" t="s">
        <v>96</v>
      </c>
      <c r="AB74" s="39" t="s">
        <v>96</v>
      </c>
      <c r="AC74" s="39" t="s">
        <v>96</v>
      </c>
      <c r="AD74" s="39" t="s">
        <v>96</v>
      </c>
    </row>
    <row r="75" spans="1:30">
      <c r="A75" s="39" t="s">
        <v>149</v>
      </c>
      <c r="B75" s="39" t="s">
        <v>115</v>
      </c>
      <c r="C75" s="40">
        <v>133049.20000000001</v>
      </c>
      <c r="D75" s="40">
        <v>118682.8</v>
      </c>
      <c r="E75" s="40">
        <v>101039.3</v>
      </c>
      <c r="F75" s="40">
        <v>85042.7</v>
      </c>
      <c r="G75" s="40">
        <v>71375.100000000006</v>
      </c>
      <c r="H75" s="40">
        <v>54757.1</v>
      </c>
      <c r="I75" s="40">
        <v>44926.8</v>
      </c>
      <c r="J75" s="40">
        <v>39731.699999999997</v>
      </c>
      <c r="K75" s="40">
        <v>36354.699999999997</v>
      </c>
      <c r="L75" s="40">
        <v>33530.800000000003</v>
      </c>
      <c r="M75" s="40">
        <v>30954.2</v>
      </c>
      <c r="N75" s="40">
        <v>28880.1</v>
      </c>
      <c r="O75" s="40">
        <v>26910.3</v>
      </c>
      <c r="P75" s="40">
        <v>25068.2</v>
      </c>
      <c r="Q75" s="40">
        <v>23341.5</v>
      </c>
      <c r="R75" s="40">
        <v>21746.3</v>
      </c>
      <c r="S75" s="40">
        <v>20280.3</v>
      </c>
      <c r="T75" s="40">
        <v>18777.900000000001</v>
      </c>
      <c r="U75" s="40">
        <v>17412.099999999999</v>
      </c>
      <c r="V75" s="40">
        <v>16981.8</v>
      </c>
      <c r="W75" s="40">
        <v>15733.1</v>
      </c>
      <c r="X75" s="40">
        <v>14675.2</v>
      </c>
      <c r="Y75" s="40">
        <v>13338.6</v>
      </c>
      <c r="Z75" s="40">
        <v>12738.1</v>
      </c>
      <c r="AA75" s="40">
        <v>11763.2</v>
      </c>
      <c r="AB75" s="40">
        <v>15981.3</v>
      </c>
      <c r="AC75" s="40">
        <v>9450.1</v>
      </c>
      <c r="AD75" s="40">
        <v>1042522.6</v>
      </c>
    </row>
    <row r="77" spans="1:30" ht="15.75">
      <c r="A77" s="38" t="s">
        <v>108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1:30">
      <c r="A78" s="39" t="s">
        <v>150</v>
      </c>
      <c r="B78" s="39" t="s">
        <v>151</v>
      </c>
      <c r="C78" s="40">
        <v>800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1:30">
      <c r="A79" s="39" t="s">
        <v>152</v>
      </c>
      <c r="B79" s="39" t="s">
        <v>115</v>
      </c>
      <c r="C79" s="40">
        <v>1042522.6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1:30">
      <c r="A80" s="39" t="s">
        <v>153</v>
      </c>
      <c r="B80" s="39" t="s">
        <v>115</v>
      </c>
      <c r="C80" s="40">
        <v>552006.6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1:3">
      <c r="A81" s="39" t="s">
        <v>154</v>
      </c>
      <c r="B81" s="39" t="s">
        <v>115</v>
      </c>
      <c r="C81" s="40">
        <v>536410.80000000005</v>
      </c>
    </row>
    <row r="82" spans="1:3">
      <c r="A82" s="39" t="s">
        <v>155</v>
      </c>
      <c r="B82" s="39" t="s">
        <v>115</v>
      </c>
      <c r="C82" s="40">
        <v>532905.80000000005</v>
      </c>
    </row>
    <row r="83" spans="1:3">
      <c r="A83" s="39" t="s">
        <v>156</v>
      </c>
      <c r="B83" s="39" t="s">
        <v>115</v>
      </c>
      <c r="C83" s="40">
        <v>499128.9</v>
      </c>
    </row>
    <row r="84" spans="1:3">
      <c r="A84" s="39" t="s">
        <v>157</v>
      </c>
      <c r="B84" s="39" t="s">
        <v>115</v>
      </c>
      <c r="C84" s="40">
        <v>433712.9</v>
      </c>
    </row>
    <row r="85" spans="1:3">
      <c r="A85" s="39" t="s">
        <v>158</v>
      </c>
      <c r="B85" s="39" t="s">
        <v>159</v>
      </c>
      <c r="C85" s="40">
        <v>0</v>
      </c>
    </row>
    <row r="86" spans="1:3">
      <c r="A86" s="39" t="s">
        <v>160</v>
      </c>
      <c r="B86" s="34"/>
      <c r="C86" s="40">
        <v>0</v>
      </c>
    </row>
    <row r="87" spans="1:3">
      <c r="A87" s="39" t="s">
        <v>161</v>
      </c>
      <c r="B87" s="39" t="s">
        <v>162</v>
      </c>
      <c r="C87" s="40">
        <v>0</v>
      </c>
    </row>
    <row r="88" spans="1:3">
      <c r="A88" s="37" t="s">
        <v>163</v>
      </c>
      <c r="B88" s="34"/>
      <c r="C88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084C-E881-491A-BF5D-02F3D66F420F}">
  <dimension ref="A1:N42"/>
  <sheetViews>
    <sheetView workbookViewId="0">
      <selection activeCell="N3" sqref="N3"/>
    </sheetView>
  </sheetViews>
  <sheetFormatPr defaultRowHeight="15"/>
  <cols>
    <col min="2" max="2" width="9.140625" style="17"/>
    <col min="4" max="7" width="9.140625" style="17"/>
    <col min="9" max="9" width="13.85546875" customWidth="1"/>
    <col min="11" max="14" width="9.140625" style="18"/>
  </cols>
  <sheetData>
    <row r="1" spans="1:14" ht="22.5">
      <c r="A1" s="4" t="s">
        <v>27</v>
      </c>
      <c r="B1" s="5" t="s">
        <v>28</v>
      </c>
      <c r="D1" s="6"/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39</v>
      </c>
      <c r="N1" s="18" t="s">
        <v>41</v>
      </c>
    </row>
    <row r="2" spans="1:14" ht="15.75" thickBot="1">
      <c r="A2" s="7"/>
      <c r="B2" s="8" t="s">
        <v>31</v>
      </c>
      <c r="D2" s="6"/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8">
        <v>422.16712275796743</v>
      </c>
      <c r="D3" s="6"/>
      <c r="E3" s="13">
        <v>67.023042459453563</v>
      </c>
      <c r="F3" s="18">
        <f>+B3*1000/365</f>
        <v>1156.6222541314175</v>
      </c>
      <c r="G3" s="18">
        <f>+E3*1000000/365</f>
        <v>183624.77386151662</v>
      </c>
      <c r="K3" s="18">
        <f>+B3*6.2898</f>
        <v>2655.3467687230632</v>
      </c>
      <c r="L3" s="18">
        <f>+K3*$J$1</f>
        <v>79660.40306169189</v>
      </c>
      <c r="M3" s="18">
        <f>+K3*$J$2</f>
        <v>207117.04796039892</v>
      </c>
      <c r="N3" s="18">
        <f>+M3-L3</f>
        <v>127456.64489870703</v>
      </c>
    </row>
    <row r="4" spans="1:14">
      <c r="A4" s="11">
        <v>2025</v>
      </c>
      <c r="B4" s="18">
        <v>372.37130779605934</v>
      </c>
      <c r="D4" s="6"/>
      <c r="E4" s="16">
        <v>57.179971636143975</v>
      </c>
      <c r="F4" s="18">
        <f t="shared" ref="F4:F42" si="0">+B4*1000/365</f>
        <v>1020.1953638248201</v>
      </c>
      <c r="G4" s="18">
        <f t="shared" ref="G4:G39" si="1">+E4*1000000/365</f>
        <v>156657.45653738076</v>
      </c>
      <c r="K4" s="18">
        <f t="shared" ref="K4:K42" si="2">+B4*6.2898</f>
        <v>2342.141051775654</v>
      </c>
      <c r="L4" s="18">
        <f t="shared" ref="L4:L42" si="3">+K4*$J$1</f>
        <v>70264.231553269623</v>
      </c>
      <c r="M4" s="18">
        <f t="shared" ref="M4:M42" si="4">+K4*$J$2</f>
        <v>182687.002038501</v>
      </c>
      <c r="N4" s="18">
        <f t="shared" ref="N4:N42" si="5">+M4-L4</f>
        <v>112422.77048523138</v>
      </c>
    </row>
    <row r="5" spans="1:14">
      <c r="A5" s="10">
        <v>2026</v>
      </c>
      <c r="B5" s="18">
        <v>328.16738782659348</v>
      </c>
      <c r="D5" s="6"/>
      <c r="E5" s="13">
        <v>48.786417363153369</v>
      </c>
      <c r="F5" s="18">
        <f t="shared" si="0"/>
        <v>899.08873377148893</v>
      </c>
      <c r="G5" s="18">
        <f t="shared" si="1"/>
        <v>133661.41743329691</v>
      </c>
      <c r="K5" s="18">
        <f t="shared" si="2"/>
        <v>2064.1072359517075</v>
      </c>
      <c r="L5" s="18">
        <f t="shared" si="3"/>
        <v>61923.217078551228</v>
      </c>
      <c r="M5" s="18">
        <f t="shared" si="4"/>
        <v>161000.36440423317</v>
      </c>
      <c r="N5" s="18">
        <f t="shared" si="5"/>
        <v>99077.147325681944</v>
      </c>
    </row>
    <row r="6" spans="1:14">
      <c r="A6" s="10">
        <v>2027</v>
      </c>
      <c r="B6" s="18">
        <v>290.36202791076352</v>
      </c>
      <c r="D6" s="6"/>
      <c r="E6" s="13">
        <v>41.92481418683677</v>
      </c>
      <c r="F6" s="18">
        <f t="shared" si="0"/>
        <v>795.51240523496858</v>
      </c>
      <c r="G6" s="18">
        <f t="shared" si="1"/>
        <v>114862.50462147061</v>
      </c>
      <c r="K6" s="18">
        <f t="shared" si="2"/>
        <v>1826.3190831531203</v>
      </c>
      <c r="L6" s="18">
        <f t="shared" si="3"/>
        <v>54789.572494593609</v>
      </c>
      <c r="M6" s="18">
        <f t="shared" si="4"/>
        <v>142452.88848594337</v>
      </c>
      <c r="N6" s="18">
        <f t="shared" si="5"/>
        <v>87663.315991349766</v>
      </c>
    </row>
    <row r="7" spans="1:14">
      <c r="A7" s="10">
        <v>2028</v>
      </c>
      <c r="B7" s="18">
        <v>259.86510590619969</v>
      </c>
      <c r="D7" s="6"/>
      <c r="E7" s="13">
        <v>36.998425677262944</v>
      </c>
      <c r="F7" s="18">
        <f t="shared" si="0"/>
        <v>711.95919426356079</v>
      </c>
      <c r="G7" s="18">
        <f t="shared" si="1"/>
        <v>101365.5498007204</v>
      </c>
      <c r="K7" s="18">
        <f t="shared" si="2"/>
        <v>1634.4995431288146</v>
      </c>
      <c r="L7" s="18">
        <f t="shared" si="3"/>
        <v>49034.986293864436</v>
      </c>
      <c r="M7" s="18">
        <f t="shared" si="4"/>
        <v>127490.96436404754</v>
      </c>
      <c r="N7" s="18">
        <f t="shared" si="5"/>
        <v>78455.978070183104</v>
      </c>
    </row>
    <row r="8" spans="1:14">
      <c r="A8" s="10">
        <v>2029</v>
      </c>
      <c r="B8" s="18">
        <v>232.35670044004701</v>
      </c>
      <c r="D8" s="13"/>
      <c r="E8" s="13">
        <v>32.646487599731685</v>
      </c>
      <c r="F8" s="18">
        <f t="shared" si="0"/>
        <v>636.59369983574527</v>
      </c>
      <c r="G8" s="18">
        <f t="shared" si="1"/>
        <v>89442.431780086801</v>
      </c>
      <c r="K8" s="18">
        <f t="shared" si="2"/>
        <v>1461.4771744278075</v>
      </c>
      <c r="L8" s="18">
        <f t="shared" si="3"/>
        <v>43844.315232834226</v>
      </c>
      <c r="M8" s="18">
        <f t="shared" si="4"/>
        <v>113995.21960536898</v>
      </c>
      <c r="N8" s="18">
        <f t="shared" si="5"/>
        <v>70150.904372534758</v>
      </c>
    </row>
    <row r="9" spans="1:14">
      <c r="A9" s="11">
        <v>2030</v>
      </c>
      <c r="B9" s="18">
        <v>208.09566858445396</v>
      </c>
      <c r="D9" s="16"/>
      <c r="E9" s="16">
        <v>28.954950203434215</v>
      </c>
      <c r="F9" s="18">
        <f t="shared" si="0"/>
        <v>570.12511940946285</v>
      </c>
      <c r="G9" s="18">
        <f t="shared" si="1"/>
        <v>79328.630694340318</v>
      </c>
      <c r="K9" s="18">
        <f t="shared" si="2"/>
        <v>1308.8801362624984</v>
      </c>
      <c r="L9" s="18">
        <f t="shared" si="3"/>
        <v>39266.404087874951</v>
      </c>
      <c r="M9" s="18">
        <f t="shared" si="4"/>
        <v>102092.65062847488</v>
      </c>
      <c r="N9" s="18">
        <f t="shared" si="5"/>
        <v>62826.246540599925</v>
      </c>
    </row>
    <row r="10" spans="1:14">
      <c r="A10" s="10">
        <v>2031</v>
      </c>
      <c r="B10" s="18">
        <v>184.9917036514268</v>
      </c>
      <c r="D10" s="13"/>
      <c r="E10" s="13">
        <v>24.923923495292886</v>
      </c>
      <c r="F10" s="18">
        <f t="shared" si="0"/>
        <v>506.82658534637477</v>
      </c>
      <c r="G10" s="18">
        <f t="shared" si="1"/>
        <v>68284.721904912018</v>
      </c>
      <c r="K10" s="18">
        <f t="shared" si="2"/>
        <v>1163.5608176267442</v>
      </c>
      <c r="L10" s="18">
        <f t="shared" si="3"/>
        <v>34906.824528802324</v>
      </c>
      <c r="M10" s="18">
        <f t="shared" si="4"/>
        <v>90757.743774886054</v>
      </c>
      <c r="N10" s="18">
        <f t="shared" si="5"/>
        <v>55850.919246083729</v>
      </c>
    </row>
    <row r="11" spans="1:14">
      <c r="A11" s="10">
        <v>2032</v>
      </c>
      <c r="B11" s="18">
        <v>166.6781793103093</v>
      </c>
      <c r="D11" s="13"/>
      <c r="E11" s="13">
        <v>22.232226032418634</v>
      </c>
      <c r="F11" s="18">
        <f t="shared" si="0"/>
        <v>456.65254605564189</v>
      </c>
      <c r="G11" s="18">
        <f t="shared" si="1"/>
        <v>60910.208307996261</v>
      </c>
      <c r="K11" s="18">
        <f t="shared" si="2"/>
        <v>1048.3724122259835</v>
      </c>
      <c r="L11" s="18">
        <f t="shared" si="3"/>
        <v>31451.172366779505</v>
      </c>
      <c r="M11" s="18">
        <f t="shared" si="4"/>
        <v>81773.048153626703</v>
      </c>
      <c r="N11" s="18">
        <f t="shared" si="5"/>
        <v>50321.875786847202</v>
      </c>
    </row>
    <row r="12" spans="1:14">
      <c r="A12" s="10">
        <v>2033</v>
      </c>
      <c r="B12" s="18">
        <v>150.06291026889238</v>
      </c>
      <c r="D12" s="13"/>
      <c r="E12" s="13">
        <v>19.795296009298887</v>
      </c>
      <c r="F12" s="18">
        <f t="shared" si="0"/>
        <v>411.1312610106641</v>
      </c>
      <c r="G12" s="18">
        <f t="shared" si="1"/>
        <v>54233.687696709283</v>
      </c>
      <c r="K12" s="18">
        <f t="shared" si="2"/>
        <v>943.8656930092792</v>
      </c>
      <c r="L12" s="18">
        <f t="shared" si="3"/>
        <v>28315.970790278378</v>
      </c>
      <c r="M12" s="18">
        <f t="shared" si="4"/>
        <v>73621.524054723777</v>
      </c>
      <c r="N12" s="18">
        <f t="shared" si="5"/>
        <v>45305.5532644454</v>
      </c>
    </row>
    <row r="13" spans="1:14">
      <c r="A13" s="10">
        <v>2034</v>
      </c>
      <c r="B13" s="18">
        <v>135.24217834553383</v>
      </c>
      <c r="D13" s="13"/>
      <c r="E13" s="13">
        <v>17.638174656439617</v>
      </c>
      <c r="F13" s="18">
        <f t="shared" si="0"/>
        <v>370.52651601516123</v>
      </c>
      <c r="G13" s="18">
        <f t="shared" si="1"/>
        <v>48323.766182026346</v>
      </c>
      <c r="K13" s="18">
        <f t="shared" si="2"/>
        <v>850.6462533577386</v>
      </c>
      <c r="L13" s="18">
        <f t="shared" si="3"/>
        <v>25519.38760073216</v>
      </c>
      <c r="M13" s="18">
        <f t="shared" si="4"/>
        <v>66350.407761903611</v>
      </c>
      <c r="N13" s="18">
        <f t="shared" si="5"/>
        <v>40831.020161171451</v>
      </c>
    </row>
    <row r="14" spans="1:14">
      <c r="A14" s="11">
        <v>2035</v>
      </c>
      <c r="B14" s="18">
        <v>121.93740273582844</v>
      </c>
      <c r="D14" s="16"/>
      <c r="E14" s="16">
        <v>15.741208822694304</v>
      </c>
      <c r="F14" s="18">
        <f t="shared" si="0"/>
        <v>334.07507598857109</v>
      </c>
      <c r="G14" s="18">
        <f t="shared" si="1"/>
        <v>43126.599514230969</v>
      </c>
      <c r="K14" s="18">
        <f t="shared" si="2"/>
        <v>766.96187572781366</v>
      </c>
      <c r="L14" s="18">
        <f t="shared" si="3"/>
        <v>23008.856271834411</v>
      </c>
      <c r="M14" s="18">
        <f t="shared" si="4"/>
        <v>59823.026306769469</v>
      </c>
      <c r="N14" s="18">
        <f t="shared" si="5"/>
        <v>36814.170034935058</v>
      </c>
    </row>
    <row r="15" spans="1:14">
      <c r="A15" s="10">
        <v>2036</v>
      </c>
      <c r="B15" s="18">
        <v>109.97064211440495</v>
      </c>
      <c r="D15" s="13"/>
      <c r="E15" s="13">
        <v>14.037742510923453</v>
      </c>
      <c r="F15" s="18">
        <f t="shared" si="0"/>
        <v>301.2894304504245</v>
      </c>
      <c r="G15" s="18">
        <f t="shared" si="1"/>
        <v>38459.568523077949</v>
      </c>
      <c r="K15" s="18">
        <f t="shared" si="2"/>
        <v>691.69334477118423</v>
      </c>
      <c r="L15" s="18">
        <f t="shared" si="3"/>
        <v>20750.800343135528</v>
      </c>
      <c r="M15" s="18">
        <f t="shared" si="4"/>
        <v>53952.080892152371</v>
      </c>
      <c r="N15" s="18">
        <f t="shared" si="5"/>
        <v>33201.280549016839</v>
      </c>
    </row>
    <row r="16" spans="1:14">
      <c r="A16" s="10">
        <v>2037</v>
      </c>
      <c r="B16" s="18">
        <v>99.312245612555188</v>
      </c>
      <c r="D16" s="13"/>
      <c r="E16" s="13">
        <v>12.547155320294705</v>
      </c>
      <c r="F16" s="18">
        <f t="shared" si="0"/>
        <v>272.08834414398683</v>
      </c>
      <c r="G16" s="18">
        <f t="shared" si="1"/>
        <v>34375.768000807409</v>
      </c>
      <c r="K16" s="18">
        <f t="shared" si="2"/>
        <v>624.65416245384961</v>
      </c>
      <c r="L16" s="18">
        <f t="shared" si="3"/>
        <v>18739.624873615488</v>
      </c>
      <c r="M16" s="18">
        <f t="shared" si="4"/>
        <v>48723.024671400271</v>
      </c>
      <c r="N16" s="18">
        <f t="shared" si="5"/>
        <v>29983.399797784783</v>
      </c>
    </row>
    <row r="17" spans="1:14">
      <c r="A17" s="10">
        <v>2038</v>
      </c>
      <c r="B17" s="18">
        <v>89.779617116625744</v>
      </c>
      <c r="D17" s="13"/>
      <c r="E17" s="13">
        <v>11.245619710752129</v>
      </c>
      <c r="F17" s="18">
        <f t="shared" si="0"/>
        <v>245.97155374418011</v>
      </c>
      <c r="G17" s="18">
        <f t="shared" si="1"/>
        <v>30809.91701575926</v>
      </c>
      <c r="K17" s="18">
        <f t="shared" si="2"/>
        <v>564.69583574015257</v>
      </c>
      <c r="L17" s="18">
        <f t="shared" si="3"/>
        <v>16940.875072204577</v>
      </c>
      <c r="M17" s="18">
        <f t="shared" si="4"/>
        <v>44046.275187731902</v>
      </c>
      <c r="N17" s="18">
        <f t="shared" si="5"/>
        <v>27105.400115527325</v>
      </c>
    </row>
    <row r="18" spans="1:14">
      <c r="A18" s="10">
        <v>2039</v>
      </c>
      <c r="B18" s="18">
        <v>81.139700010955565</v>
      </c>
      <c r="D18" s="13"/>
      <c r="E18" s="13">
        <v>10.09220289860316</v>
      </c>
      <c r="F18" s="18">
        <f t="shared" si="0"/>
        <v>222.30054797522072</v>
      </c>
      <c r="G18" s="18">
        <f t="shared" si="1"/>
        <v>27649.870955077149</v>
      </c>
      <c r="K18" s="18">
        <f t="shared" si="2"/>
        <v>510.35248512890826</v>
      </c>
      <c r="L18" s="18">
        <f t="shared" si="3"/>
        <v>15310.574553867247</v>
      </c>
      <c r="M18" s="18">
        <f t="shared" si="4"/>
        <v>39807.493840054842</v>
      </c>
      <c r="N18" s="18">
        <f t="shared" si="5"/>
        <v>24496.919286187593</v>
      </c>
    </row>
    <row r="19" spans="1:14">
      <c r="A19" s="11">
        <v>2040</v>
      </c>
      <c r="B19" s="18">
        <v>73.56478050331269</v>
      </c>
      <c r="D19" s="16"/>
      <c r="E19" s="16">
        <v>9.0840661334657877</v>
      </c>
      <c r="F19" s="18">
        <f t="shared" si="0"/>
        <v>201.54734384469231</v>
      </c>
      <c r="G19" s="18">
        <f t="shared" si="1"/>
        <v>24887.852420454212</v>
      </c>
      <c r="K19" s="18">
        <f t="shared" si="2"/>
        <v>462.70775640973613</v>
      </c>
      <c r="L19" s="18">
        <f t="shared" si="3"/>
        <v>13881.232692292084</v>
      </c>
      <c r="M19" s="18">
        <f t="shared" si="4"/>
        <v>36091.204999959416</v>
      </c>
      <c r="N19" s="18">
        <f t="shared" si="5"/>
        <v>22209.972307667333</v>
      </c>
    </row>
    <row r="20" spans="1:14">
      <c r="A20" s="10">
        <v>2041</v>
      </c>
      <c r="B20" s="18">
        <v>66.40957856366748</v>
      </c>
      <c r="D20" s="13"/>
      <c r="E20" s="13">
        <v>8.1337814357698104</v>
      </c>
      <c r="F20" s="18">
        <f t="shared" si="0"/>
        <v>181.94405085936296</v>
      </c>
      <c r="G20" s="18">
        <f t="shared" si="1"/>
        <v>22284.332700739207</v>
      </c>
      <c r="K20" s="18">
        <f t="shared" si="2"/>
        <v>417.70296724975572</v>
      </c>
      <c r="L20" s="18">
        <f t="shared" si="3"/>
        <v>12531.089017492672</v>
      </c>
      <c r="M20" s="18">
        <f t="shared" si="4"/>
        <v>32580.831445480944</v>
      </c>
      <c r="N20" s="18">
        <f t="shared" si="5"/>
        <v>20049.742427988273</v>
      </c>
    </row>
    <row r="21" spans="1:14">
      <c r="A21" s="10">
        <v>2042</v>
      </c>
      <c r="B21" s="18">
        <v>60.148727664010785</v>
      </c>
      <c r="D21" s="13"/>
      <c r="E21" s="13">
        <v>7.3044191704040022</v>
      </c>
      <c r="F21" s="18">
        <f t="shared" si="0"/>
        <v>164.79103469591996</v>
      </c>
      <c r="G21" s="18">
        <f t="shared" si="1"/>
        <v>20012.107316175348</v>
      </c>
      <c r="K21" s="18">
        <f t="shared" si="2"/>
        <v>378.323467261095</v>
      </c>
      <c r="L21" s="18">
        <f t="shared" si="3"/>
        <v>11349.70401783285</v>
      </c>
      <c r="M21" s="18">
        <f t="shared" si="4"/>
        <v>29509.230446365411</v>
      </c>
      <c r="N21" s="18">
        <f t="shared" si="5"/>
        <v>18159.526428532561</v>
      </c>
    </row>
    <row r="22" spans="1:14">
      <c r="A22" s="10">
        <v>2043</v>
      </c>
      <c r="B22" s="18">
        <v>54.390551536933152</v>
      </c>
      <c r="D22" s="13"/>
      <c r="E22" s="13">
        <v>6.5609345948365361</v>
      </c>
      <c r="F22" s="18">
        <f t="shared" si="0"/>
        <v>149.01520969022783</v>
      </c>
      <c r="G22" s="18">
        <f t="shared" si="1"/>
        <v>17975.163273524755</v>
      </c>
      <c r="K22" s="18">
        <f t="shared" si="2"/>
        <v>342.1056910570021</v>
      </c>
      <c r="L22" s="18">
        <f t="shared" si="3"/>
        <v>10263.170731710063</v>
      </c>
      <c r="M22" s="18">
        <f t="shared" si="4"/>
        <v>26684.243902446164</v>
      </c>
      <c r="N22" s="18">
        <f t="shared" si="5"/>
        <v>16421.073170736101</v>
      </c>
    </row>
    <row r="23" spans="1:14">
      <c r="A23" s="10">
        <v>2044</v>
      </c>
      <c r="B23" s="18">
        <v>49.002045031426142</v>
      </c>
      <c r="D23" s="13"/>
      <c r="E23" s="13">
        <v>5.9104116849353527</v>
      </c>
      <c r="F23" s="18">
        <f t="shared" si="0"/>
        <v>134.25217816829078</v>
      </c>
      <c r="G23" s="18">
        <f t="shared" si="1"/>
        <v>16192.908725850282</v>
      </c>
      <c r="K23" s="18">
        <f t="shared" si="2"/>
        <v>308.21306283866414</v>
      </c>
      <c r="L23" s="18">
        <f t="shared" si="3"/>
        <v>9246.3918851599246</v>
      </c>
      <c r="M23" s="18">
        <f t="shared" si="4"/>
        <v>24040.618901415804</v>
      </c>
      <c r="N23" s="18">
        <f t="shared" si="5"/>
        <v>14794.22701625588</v>
      </c>
    </row>
    <row r="24" spans="1:14">
      <c r="A24" s="11">
        <v>2045</v>
      </c>
      <c r="B24" s="18">
        <v>44.375420580088552</v>
      </c>
      <c r="D24" s="16"/>
      <c r="E24" s="16">
        <v>5.2962584195359357</v>
      </c>
      <c r="F24" s="18">
        <f t="shared" si="0"/>
        <v>121.57649473996864</v>
      </c>
      <c r="G24" s="18">
        <f t="shared" si="1"/>
        <v>14510.297039824482</v>
      </c>
      <c r="K24" s="18">
        <f t="shared" si="2"/>
        <v>279.11252036464094</v>
      </c>
      <c r="L24" s="18">
        <f t="shared" si="3"/>
        <v>8373.3756109392289</v>
      </c>
      <c r="M24" s="18">
        <f t="shared" si="4"/>
        <v>21770.776588441993</v>
      </c>
      <c r="N24" s="18">
        <f t="shared" si="5"/>
        <v>13397.400977502764</v>
      </c>
    </row>
    <row r="25" spans="1:14">
      <c r="A25" s="10">
        <v>2046</v>
      </c>
      <c r="B25" s="18">
        <v>40.254316477819067</v>
      </c>
      <c r="D25" s="13"/>
      <c r="E25" s="13">
        <v>4.759758380695593</v>
      </c>
      <c r="F25" s="18">
        <f t="shared" si="0"/>
        <v>110.28579856936732</v>
      </c>
      <c r="G25" s="18">
        <f t="shared" si="1"/>
        <v>13040.433919713952</v>
      </c>
      <c r="K25" s="18">
        <f t="shared" si="2"/>
        <v>253.19159978218636</v>
      </c>
      <c r="L25" s="18">
        <f t="shared" si="3"/>
        <v>7595.7479934655912</v>
      </c>
      <c r="M25" s="18">
        <f t="shared" si="4"/>
        <v>19748.944783010535</v>
      </c>
      <c r="N25" s="18">
        <f t="shared" si="5"/>
        <v>12153.196789544943</v>
      </c>
    </row>
    <row r="26" spans="1:14">
      <c r="A26" s="10">
        <v>2047</v>
      </c>
      <c r="B26" s="18">
        <v>36.287400196701022</v>
      </c>
      <c r="D26" s="13"/>
      <c r="E26" s="13">
        <v>4.2783077800420077</v>
      </c>
      <c r="F26" s="18">
        <f t="shared" si="0"/>
        <v>99.417534785482246</v>
      </c>
      <c r="G26" s="18">
        <f t="shared" si="1"/>
        <v>11721.39117819728</v>
      </c>
      <c r="K26" s="18">
        <f t="shared" si="2"/>
        <v>228.24048975721007</v>
      </c>
      <c r="L26" s="18">
        <f t="shared" si="3"/>
        <v>6847.2146927163021</v>
      </c>
      <c r="M26" s="18">
        <f t="shared" si="4"/>
        <v>17802.758201062385</v>
      </c>
      <c r="N26" s="18">
        <f t="shared" si="5"/>
        <v>10955.543508346083</v>
      </c>
    </row>
    <row r="27" spans="1:14">
      <c r="A27" s="10">
        <v>2048</v>
      </c>
      <c r="B27" s="18">
        <v>32.820927101309884</v>
      </c>
      <c r="D27" s="13"/>
      <c r="E27" s="13">
        <v>3.8211777461215721</v>
      </c>
      <c r="F27" s="18">
        <f t="shared" si="0"/>
        <v>89.920348222766805</v>
      </c>
      <c r="G27" s="18">
        <f t="shared" si="1"/>
        <v>10468.980126360471</v>
      </c>
      <c r="K27" s="18">
        <f t="shared" si="2"/>
        <v>206.43706728181888</v>
      </c>
      <c r="L27" s="18">
        <f t="shared" si="3"/>
        <v>6193.1120184545662</v>
      </c>
      <c r="M27" s="18">
        <f t="shared" si="4"/>
        <v>16102.091247981873</v>
      </c>
      <c r="N27" s="18">
        <f t="shared" si="5"/>
        <v>9908.9792295273073</v>
      </c>
    </row>
    <row r="28" spans="1:14">
      <c r="A28" s="10">
        <v>2049</v>
      </c>
      <c r="B28" s="18">
        <v>29.458783527767977</v>
      </c>
      <c r="D28" s="13"/>
      <c r="E28" s="13">
        <v>3.32440951014024</v>
      </c>
      <c r="F28" s="18">
        <f t="shared" si="0"/>
        <v>80.708995966487606</v>
      </c>
      <c r="G28" s="18">
        <f t="shared" si="1"/>
        <v>9107.9712606581925</v>
      </c>
      <c r="K28" s="18">
        <f t="shared" si="2"/>
        <v>185.28985663295501</v>
      </c>
      <c r="L28" s="18">
        <f t="shared" si="3"/>
        <v>5558.6956989886503</v>
      </c>
      <c r="M28" s="18">
        <f t="shared" si="4"/>
        <v>14452.60881737049</v>
      </c>
      <c r="N28" s="18">
        <f t="shared" si="5"/>
        <v>8893.913118381839</v>
      </c>
    </row>
    <row r="29" spans="1:14">
      <c r="A29" s="11">
        <v>2050</v>
      </c>
      <c r="B29" s="18">
        <v>26.569236513384414</v>
      </c>
      <c r="D29" s="16"/>
      <c r="E29" s="16">
        <v>2.9867966454292394</v>
      </c>
      <c r="F29" s="18">
        <f t="shared" si="0"/>
        <v>72.792428803792916</v>
      </c>
      <c r="G29" s="18">
        <f t="shared" si="1"/>
        <v>8183.004508025314</v>
      </c>
      <c r="K29" s="18">
        <f t="shared" si="2"/>
        <v>167.11518382188527</v>
      </c>
      <c r="L29" s="18">
        <f t="shared" si="3"/>
        <v>5013.4555146565581</v>
      </c>
      <c r="M29" s="18">
        <f t="shared" si="4"/>
        <v>13034.984338107051</v>
      </c>
      <c r="N29" s="18">
        <f t="shared" si="5"/>
        <v>8021.5288234504933</v>
      </c>
    </row>
    <row r="30" spans="1:14">
      <c r="A30" s="10">
        <v>2051</v>
      </c>
      <c r="B30" s="18">
        <v>23.920423098276597</v>
      </c>
      <c r="D30" s="13"/>
      <c r="E30" s="13">
        <v>2.6838014416433471</v>
      </c>
      <c r="F30" s="18">
        <f t="shared" si="0"/>
        <v>65.535405748703013</v>
      </c>
      <c r="G30" s="18">
        <f t="shared" si="1"/>
        <v>7352.8806620365676</v>
      </c>
      <c r="K30" s="18">
        <f t="shared" si="2"/>
        <v>150.45467720354014</v>
      </c>
      <c r="L30" s="18">
        <f t="shared" si="3"/>
        <v>4513.6403161062044</v>
      </c>
      <c r="M30" s="18">
        <f t="shared" si="4"/>
        <v>11735.46482187613</v>
      </c>
      <c r="N30" s="18">
        <f t="shared" si="5"/>
        <v>7221.824505769926</v>
      </c>
    </row>
    <row r="31" spans="1:14">
      <c r="A31" s="10">
        <v>2052</v>
      </c>
      <c r="B31" s="18">
        <v>21.766672235524592</v>
      </c>
      <c r="D31" s="13"/>
      <c r="E31" s="13">
        <v>2.4184354072392065</v>
      </c>
      <c r="F31" s="18">
        <f t="shared" si="0"/>
        <v>59.634718453492027</v>
      </c>
      <c r="G31" s="18">
        <f t="shared" si="1"/>
        <v>6625.8504307923467</v>
      </c>
      <c r="K31" s="18">
        <f t="shared" si="2"/>
        <v>136.90801502700256</v>
      </c>
      <c r="L31" s="18">
        <f t="shared" si="3"/>
        <v>4107.2404508100772</v>
      </c>
      <c r="M31" s="18">
        <f t="shared" si="4"/>
        <v>10678.825172106201</v>
      </c>
      <c r="N31" s="18">
        <f t="shared" si="5"/>
        <v>6571.5847212961235</v>
      </c>
    </row>
    <row r="32" spans="1:14">
      <c r="A32" s="10">
        <v>2053</v>
      </c>
      <c r="B32" s="18">
        <v>19.703508497415172</v>
      </c>
      <c r="D32" s="13"/>
      <c r="E32" s="13">
        <v>2.1676595233842182</v>
      </c>
      <c r="F32" s="18">
        <f t="shared" si="0"/>
        <v>53.982215061411431</v>
      </c>
      <c r="G32" s="18">
        <f t="shared" si="1"/>
        <v>5938.7932147512829</v>
      </c>
      <c r="K32" s="18">
        <f t="shared" si="2"/>
        <v>123.93112774704194</v>
      </c>
      <c r="L32" s="18">
        <f t="shared" si="3"/>
        <v>3717.9338324112582</v>
      </c>
      <c r="M32" s="18">
        <f t="shared" si="4"/>
        <v>9666.6279642692716</v>
      </c>
      <c r="N32" s="18">
        <f t="shared" si="5"/>
        <v>5948.6941318580139</v>
      </c>
    </row>
    <row r="33" spans="1:14">
      <c r="A33" s="10">
        <v>2054</v>
      </c>
      <c r="B33" s="18">
        <v>17.464924271434633</v>
      </c>
      <c r="D33" s="13"/>
      <c r="E33" s="13">
        <v>1.9484204092746622</v>
      </c>
      <c r="F33" s="18">
        <f t="shared" si="0"/>
        <v>47.849107592971599</v>
      </c>
      <c r="G33" s="18">
        <f t="shared" si="1"/>
        <v>5338.1381076018142</v>
      </c>
      <c r="K33" s="18">
        <f t="shared" si="2"/>
        <v>109.85088068246955</v>
      </c>
      <c r="L33" s="18">
        <f t="shared" si="3"/>
        <v>3295.5264204740865</v>
      </c>
      <c r="M33" s="18">
        <f t="shared" si="4"/>
        <v>8568.3686932326254</v>
      </c>
      <c r="N33" s="18">
        <f t="shared" si="5"/>
        <v>5272.8422727585385</v>
      </c>
    </row>
    <row r="34" spans="1:14">
      <c r="A34" s="11">
        <v>2055</v>
      </c>
      <c r="B34" s="18">
        <v>15.687258427727311</v>
      </c>
      <c r="D34" s="16"/>
      <c r="E34" s="16">
        <v>1.7515361990087714</v>
      </c>
      <c r="F34" s="18">
        <f t="shared" si="0"/>
        <v>42.978790212951537</v>
      </c>
      <c r="G34" s="18">
        <f t="shared" si="1"/>
        <v>4798.7293123527988</v>
      </c>
      <c r="K34" s="18">
        <f t="shared" si="2"/>
        <v>98.669718058719241</v>
      </c>
      <c r="L34" s="18">
        <f t="shared" si="3"/>
        <v>2960.091541761577</v>
      </c>
      <c r="M34" s="18">
        <f t="shared" si="4"/>
        <v>7696.2380085801005</v>
      </c>
      <c r="N34" s="18">
        <f t="shared" si="5"/>
        <v>4736.1464668185235</v>
      </c>
    </row>
    <row r="35" spans="1:14">
      <c r="A35" s="10">
        <v>2056</v>
      </c>
      <c r="B35" s="18">
        <v>14.264637893405263</v>
      </c>
      <c r="D35" s="13"/>
      <c r="E35" s="13">
        <v>1.5790169784614783</v>
      </c>
      <c r="F35" s="18">
        <f t="shared" si="0"/>
        <v>39.081199707959627</v>
      </c>
      <c r="G35" s="18">
        <f t="shared" si="1"/>
        <v>4326.0739135930917</v>
      </c>
      <c r="K35" s="18">
        <f t="shared" si="2"/>
        <v>89.721719421940421</v>
      </c>
      <c r="L35" s="18">
        <f t="shared" si="3"/>
        <v>2691.6515826582126</v>
      </c>
      <c r="M35" s="18">
        <f t="shared" si="4"/>
        <v>6998.2941149113531</v>
      </c>
      <c r="N35" s="18">
        <f t="shared" si="5"/>
        <v>4306.6425322531404</v>
      </c>
    </row>
    <row r="36" spans="1:14">
      <c r="A36" s="10">
        <v>2057</v>
      </c>
      <c r="B36" s="18">
        <v>12.78164625744027</v>
      </c>
      <c r="D36" s="13"/>
      <c r="E36" s="13">
        <v>1.4158568351995509</v>
      </c>
      <c r="F36" s="18">
        <f t="shared" si="0"/>
        <v>35.018208924493891</v>
      </c>
      <c r="G36" s="18">
        <f t="shared" si="1"/>
        <v>3879.0598224645232</v>
      </c>
      <c r="K36" s="18">
        <f t="shared" si="2"/>
        <v>80.393998630047804</v>
      </c>
      <c r="L36" s="18">
        <f t="shared" si="3"/>
        <v>2411.8199589014339</v>
      </c>
      <c r="M36" s="18">
        <f t="shared" si="4"/>
        <v>6270.7318931437285</v>
      </c>
      <c r="N36" s="18">
        <f t="shared" si="5"/>
        <v>3858.9119342422946</v>
      </c>
    </row>
    <row r="37" spans="1:14">
      <c r="A37" s="10">
        <v>2058</v>
      </c>
      <c r="B37" s="18">
        <v>11.627901218430123</v>
      </c>
      <c r="D37" s="13"/>
      <c r="E37" s="13">
        <v>1.2731506641691508</v>
      </c>
      <c r="F37" s="18">
        <f t="shared" si="0"/>
        <v>31.857263612137324</v>
      </c>
      <c r="G37" s="18">
        <f t="shared" si="1"/>
        <v>3488.0840114223311</v>
      </c>
      <c r="K37" s="18">
        <f t="shared" si="2"/>
        <v>73.137173083681787</v>
      </c>
      <c r="L37" s="18">
        <f t="shared" si="3"/>
        <v>2194.1151925104537</v>
      </c>
      <c r="M37" s="18">
        <f t="shared" si="4"/>
        <v>5704.6995005271792</v>
      </c>
      <c r="N37" s="18">
        <f t="shared" si="5"/>
        <v>3510.5843080167256</v>
      </c>
    </row>
    <row r="38" spans="1:14">
      <c r="A38" s="10">
        <v>2059</v>
      </c>
      <c r="B38" s="18">
        <v>10.580286534784157</v>
      </c>
      <c r="D38" s="13"/>
      <c r="E38" s="13">
        <v>1.144928721632378</v>
      </c>
      <c r="F38" s="18">
        <f t="shared" si="0"/>
        <v>28.987086396668925</v>
      </c>
      <c r="G38" s="18">
        <f t="shared" si="1"/>
        <v>3136.7910181708985</v>
      </c>
      <c r="K38" s="18">
        <f t="shared" si="2"/>
        <v>66.54788624648539</v>
      </c>
      <c r="L38" s="18">
        <f t="shared" si="3"/>
        <v>1996.4365873945617</v>
      </c>
      <c r="M38" s="18">
        <f t="shared" si="4"/>
        <v>5190.7351272258602</v>
      </c>
      <c r="N38" s="18">
        <f t="shared" si="5"/>
        <v>3194.2985398312985</v>
      </c>
    </row>
    <row r="39" spans="1:14">
      <c r="A39" s="11">
        <v>2060</v>
      </c>
      <c r="B39" s="18">
        <v>9.2576832641115026</v>
      </c>
      <c r="D39" s="16"/>
      <c r="E39" s="16">
        <v>1.0325286111760836</v>
      </c>
      <c r="F39" s="18">
        <f t="shared" si="0"/>
        <v>25.363515792086311</v>
      </c>
      <c r="G39" s="18">
        <f t="shared" si="1"/>
        <v>2828.8455100714623</v>
      </c>
      <c r="K39" s="18">
        <f t="shared" si="2"/>
        <v>58.228976194608528</v>
      </c>
      <c r="L39" s="18">
        <f t="shared" si="3"/>
        <v>1746.8692858382558</v>
      </c>
      <c r="M39" s="18">
        <f t="shared" si="4"/>
        <v>4541.860143179465</v>
      </c>
      <c r="N39" s="18">
        <f t="shared" si="5"/>
        <v>2794.9908573412094</v>
      </c>
    </row>
    <row r="40" spans="1:14">
      <c r="A40" s="10">
        <v>2061</v>
      </c>
      <c r="B40" s="18">
        <v>8.2380290723297467</v>
      </c>
      <c r="D40" s="13"/>
      <c r="E40" s="13">
        <v>0.92615726722373026</v>
      </c>
      <c r="F40" s="18">
        <f t="shared" si="0"/>
        <v>22.569942663917118</v>
      </c>
      <c r="G40" s="18"/>
      <c r="K40" s="18">
        <f t="shared" si="2"/>
        <v>51.815555259139636</v>
      </c>
      <c r="L40" s="18">
        <f t="shared" si="3"/>
        <v>1554.4666577741891</v>
      </c>
      <c r="M40" s="18">
        <f t="shared" si="4"/>
        <v>4041.6133102128915</v>
      </c>
      <c r="N40" s="18">
        <f t="shared" si="5"/>
        <v>2487.1466524387024</v>
      </c>
    </row>
    <row r="41" spans="1:14">
      <c r="A41" s="10">
        <v>2062</v>
      </c>
      <c r="B41" s="18">
        <v>7.496889918931104</v>
      </c>
      <c r="D41" s="13"/>
      <c r="E41" s="13">
        <v>0.83308590858363218</v>
      </c>
      <c r="F41" s="18">
        <f t="shared" si="0"/>
        <v>20.539424435427684</v>
      </c>
      <c r="G41" s="18"/>
      <c r="K41" s="18">
        <f t="shared" si="2"/>
        <v>47.153938212092854</v>
      </c>
      <c r="L41" s="18">
        <f t="shared" si="3"/>
        <v>1414.6181463627856</v>
      </c>
      <c r="M41" s="18">
        <f t="shared" si="4"/>
        <v>3678.0071805432426</v>
      </c>
      <c r="N41" s="18">
        <f t="shared" si="5"/>
        <v>2263.3890341804572</v>
      </c>
    </row>
    <row r="42" spans="1:14">
      <c r="A42" s="10">
        <v>2063</v>
      </c>
      <c r="B42" s="18">
        <v>6.823686668821809</v>
      </c>
      <c r="D42" s="13"/>
      <c r="E42" s="13">
        <v>0.74942441225953704</v>
      </c>
      <c r="F42" s="18">
        <f t="shared" si="0"/>
        <v>18.695031969374817</v>
      </c>
      <c r="G42" s="18"/>
      <c r="K42" s="18">
        <f t="shared" si="2"/>
        <v>42.919624409555411</v>
      </c>
      <c r="L42" s="18">
        <f t="shared" si="3"/>
        <v>1287.5887322866624</v>
      </c>
      <c r="M42" s="18">
        <f t="shared" si="4"/>
        <v>3347.7307039453221</v>
      </c>
      <c r="N42" s="18">
        <f t="shared" si="5"/>
        <v>2060.1419716586597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BCC8-DBCE-4974-9F7E-B1058FCC3CE2}">
  <dimension ref="A1:AQ88"/>
  <sheetViews>
    <sheetView topLeftCell="A59" workbookViewId="0">
      <selection activeCell="C70" sqref="C70"/>
    </sheetView>
  </sheetViews>
  <sheetFormatPr defaultRowHeight="15"/>
  <cols>
    <col min="1" max="1" width="30.5703125" customWidth="1"/>
    <col min="3" max="3" width="17.5703125" customWidth="1"/>
    <col min="4" max="4" width="14.140625" customWidth="1"/>
  </cols>
  <sheetData>
    <row r="1" spans="1:43" ht="22.5">
      <c r="A1" s="25" t="s">
        <v>50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 ht="18">
      <c r="A2" s="26" t="s">
        <v>51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3">
      <c r="A3" s="27" t="s">
        <v>52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5" spans="1:43" ht="15.75">
      <c r="A5" s="28" t="s">
        <v>53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43">
      <c r="A6" s="24"/>
      <c r="B6" s="24"/>
      <c r="C6" s="29" t="s">
        <v>54</v>
      </c>
      <c r="D6" s="29" t="s">
        <v>55</v>
      </c>
      <c r="E6" s="29" t="s">
        <v>56</v>
      </c>
      <c r="F6" s="29" t="s">
        <v>57</v>
      </c>
      <c r="G6" s="29" t="s">
        <v>58</v>
      </c>
      <c r="H6" s="29" t="s">
        <v>59</v>
      </c>
      <c r="I6" s="29" t="s">
        <v>60</v>
      </c>
      <c r="J6" s="29" t="s">
        <v>61</v>
      </c>
      <c r="K6" s="29" t="s">
        <v>62</v>
      </c>
      <c r="L6" s="29" t="s">
        <v>63</v>
      </c>
      <c r="M6" s="29" t="s">
        <v>64</v>
      </c>
      <c r="N6" s="29" t="s">
        <v>65</v>
      </c>
      <c r="O6" s="29" t="s">
        <v>66</v>
      </c>
      <c r="P6" s="29" t="s">
        <v>67</v>
      </c>
      <c r="Q6" s="29" t="s">
        <v>68</v>
      </c>
      <c r="R6" s="29" t="s">
        <v>69</v>
      </c>
      <c r="S6" s="29" t="s">
        <v>70</v>
      </c>
      <c r="T6" s="29" t="s">
        <v>71</v>
      </c>
      <c r="U6" s="29" t="s">
        <v>72</v>
      </c>
      <c r="V6" s="29" t="s">
        <v>73</v>
      </c>
      <c r="W6" s="29" t="s">
        <v>74</v>
      </c>
      <c r="X6" s="29" t="s">
        <v>75</v>
      </c>
      <c r="Y6" s="29" t="s">
        <v>76</v>
      </c>
      <c r="Z6" s="29" t="s">
        <v>77</v>
      </c>
      <c r="AA6" s="29" t="s">
        <v>78</v>
      </c>
      <c r="AB6" s="29" t="s">
        <v>79</v>
      </c>
      <c r="AC6" s="29" t="s">
        <v>80</v>
      </c>
      <c r="AD6" s="29" t="s">
        <v>81</v>
      </c>
      <c r="AE6" s="29" t="s">
        <v>82</v>
      </c>
      <c r="AF6" s="29" t="s">
        <v>83</v>
      </c>
      <c r="AG6" s="29" t="s">
        <v>84</v>
      </c>
      <c r="AH6" s="29" t="s">
        <v>85</v>
      </c>
      <c r="AI6" s="29" t="s">
        <v>86</v>
      </c>
      <c r="AJ6" s="29" t="s">
        <v>87</v>
      </c>
      <c r="AK6" s="29" t="s">
        <v>88</v>
      </c>
      <c r="AL6" s="29" t="s">
        <v>89</v>
      </c>
      <c r="AM6" s="29" t="s">
        <v>90</v>
      </c>
      <c r="AN6" s="29" t="s">
        <v>91</v>
      </c>
      <c r="AO6" s="29" t="s">
        <v>92</v>
      </c>
      <c r="AP6" s="29" t="s">
        <v>93</v>
      </c>
      <c r="AQ6" s="29" t="s">
        <v>25</v>
      </c>
    </row>
    <row r="7" spans="1:43">
      <c r="A7" s="29" t="s">
        <v>94</v>
      </c>
      <c r="B7" s="29" t="s">
        <v>95</v>
      </c>
      <c r="C7" s="30">
        <v>80.616200000000006</v>
      </c>
      <c r="D7" s="30">
        <v>81.604299999999995</v>
      </c>
      <c r="E7" s="30">
        <v>77.836200000000005</v>
      </c>
      <c r="F7" s="30">
        <v>73.058199999999999</v>
      </c>
      <c r="G7" s="30">
        <v>68.280699999999996</v>
      </c>
      <c r="H7" s="30">
        <v>63.503500000000003</v>
      </c>
      <c r="I7" s="30">
        <v>58.726900000000001</v>
      </c>
      <c r="J7" s="30">
        <v>58.048400000000001</v>
      </c>
      <c r="K7" s="30">
        <v>59.209299999999999</v>
      </c>
      <c r="L7" s="30">
        <v>60.393500000000003</v>
      </c>
      <c r="M7" s="30">
        <v>61.601399999999998</v>
      </c>
      <c r="N7" s="30">
        <v>62.833399999999997</v>
      </c>
      <c r="O7" s="30">
        <v>64.090100000000007</v>
      </c>
      <c r="P7" s="30">
        <v>65.371899999999997</v>
      </c>
      <c r="Q7" s="30">
        <v>66.679299999999998</v>
      </c>
      <c r="R7" s="30">
        <v>68.012900000000002</v>
      </c>
      <c r="S7" s="30">
        <v>69.373199999999997</v>
      </c>
      <c r="T7" s="30">
        <v>70.760599999999997</v>
      </c>
      <c r="U7" s="30">
        <v>72.175899999999999</v>
      </c>
      <c r="V7" s="30">
        <v>73.619399999999999</v>
      </c>
      <c r="W7" s="30">
        <v>75.091800000000006</v>
      </c>
      <c r="X7" s="30">
        <v>76.593599999999995</v>
      </c>
      <c r="Y7" s="30">
        <v>78.125500000000002</v>
      </c>
      <c r="Z7" s="30">
        <v>79.688000000000002</v>
      </c>
      <c r="AA7" s="30">
        <v>81.281700000000001</v>
      </c>
      <c r="AB7" s="30">
        <v>82.907399999999996</v>
      </c>
      <c r="AC7" s="30">
        <v>84.5655</v>
      </c>
      <c r="AD7" s="30">
        <v>92.350899999999996</v>
      </c>
      <c r="AE7" s="30">
        <v>94.197900000000004</v>
      </c>
      <c r="AF7" s="30">
        <v>96.081800000000001</v>
      </c>
      <c r="AG7" s="30">
        <v>98.003500000000003</v>
      </c>
      <c r="AH7" s="30">
        <v>99.9636</v>
      </c>
      <c r="AI7" s="30">
        <v>99.9636</v>
      </c>
      <c r="AJ7" s="30">
        <v>99.9636</v>
      </c>
      <c r="AK7" s="30">
        <v>99.9636</v>
      </c>
      <c r="AL7" s="30">
        <v>99.9636</v>
      </c>
      <c r="AM7" s="30">
        <v>99.9636</v>
      </c>
      <c r="AN7" s="30">
        <v>99.9636</v>
      </c>
      <c r="AO7" s="30">
        <v>99.9636</v>
      </c>
      <c r="AP7" s="30">
        <v>99.9636</v>
      </c>
      <c r="AQ7" s="29" t="s">
        <v>96</v>
      </c>
    </row>
    <row r="8" spans="1:43">
      <c r="A8" s="29" t="s">
        <v>97</v>
      </c>
      <c r="B8" s="29" t="s">
        <v>98</v>
      </c>
      <c r="C8" s="30">
        <v>3.22</v>
      </c>
      <c r="D8" s="30">
        <v>3.29</v>
      </c>
      <c r="E8" s="30">
        <v>3.36</v>
      </c>
      <c r="F8" s="30">
        <v>3.43</v>
      </c>
      <c r="G8" s="30">
        <v>3.49</v>
      </c>
      <c r="H8" s="30">
        <v>3.56</v>
      </c>
      <c r="I8" s="30">
        <v>3.64</v>
      </c>
      <c r="J8" s="30">
        <v>3.71</v>
      </c>
      <c r="K8" s="30">
        <v>3.78</v>
      </c>
      <c r="L8" s="30">
        <v>3.86</v>
      </c>
      <c r="M8" s="30">
        <v>3.94</v>
      </c>
      <c r="N8" s="30">
        <v>4.01</v>
      </c>
      <c r="O8" s="30">
        <v>4.09</v>
      </c>
      <c r="P8" s="30">
        <v>4.18</v>
      </c>
      <c r="Q8" s="30">
        <v>4.26</v>
      </c>
      <c r="R8" s="30">
        <v>4.3499999999999996</v>
      </c>
      <c r="S8" s="30">
        <v>4.43</v>
      </c>
      <c r="T8" s="30">
        <v>4.5199999999999996</v>
      </c>
      <c r="U8" s="30">
        <v>4.6100000000000003</v>
      </c>
      <c r="V8" s="30">
        <v>4.7</v>
      </c>
      <c r="W8" s="30">
        <v>4.8</v>
      </c>
      <c r="X8" s="30">
        <v>4.8899999999999997</v>
      </c>
      <c r="Y8" s="30">
        <v>4.99</v>
      </c>
      <c r="Z8" s="30">
        <v>5.09</v>
      </c>
      <c r="AA8" s="30">
        <v>5.19</v>
      </c>
      <c r="AB8" s="30">
        <v>5.3</v>
      </c>
      <c r="AC8" s="30">
        <v>5.4</v>
      </c>
      <c r="AD8" s="30">
        <v>5.48</v>
      </c>
      <c r="AE8" s="29" t="s">
        <v>96</v>
      </c>
      <c r="AF8" s="29" t="s">
        <v>96</v>
      </c>
      <c r="AG8" s="29" t="s">
        <v>96</v>
      </c>
      <c r="AH8" s="29" t="s">
        <v>96</v>
      </c>
      <c r="AI8" s="29" t="s">
        <v>96</v>
      </c>
      <c r="AJ8" s="29" t="s">
        <v>96</v>
      </c>
      <c r="AK8" s="29" t="s">
        <v>96</v>
      </c>
      <c r="AL8" s="29" t="s">
        <v>96</v>
      </c>
      <c r="AM8" s="29" t="s">
        <v>96</v>
      </c>
      <c r="AN8" s="29" t="s">
        <v>96</v>
      </c>
      <c r="AO8" s="29" t="s">
        <v>96</v>
      </c>
      <c r="AP8" s="29" t="s">
        <v>96</v>
      </c>
      <c r="AQ8" s="29" t="s">
        <v>96</v>
      </c>
    </row>
    <row r="10" spans="1:43" ht="15.75">
      <c r="A10" s="28" t="s">
        <v>99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</row>
    <row r="11" spans="1:43">
      <c r="A11" s="24"/>
      <c r="B11" s="24"/>
      <c r="C11" s="29" t="s">
        <v>54</v>
      </c>
      <c r="D11" s="29" t="s">
        <v>55</v>
      </c>
      <c r="E11" s="29" t="s">
        <v>56</v>
      </c>
      <c r="F11" s="29" t="s">
        <v>57</v>
      </c>
      <c r="G11" s="29" t="s">
        <v>58</v>
      </c>
      <c r="H11" s="29" t="s">
        <v>59</v>
      </c>
      <c r="I11" s="29" t="s">
        <v>60</v>
      </c>
      <c r="J11" s="29" t="s">
        <v>61</v>
      </c>
      <c r="K11" s="29" t="s">
        <v>62</v>
      </c>
      <c r="L11" s="29" t="s">
        <v>63</v>
      </c>
      <c r="M11" s="29" t="s">
        <v>64</v>
      </c>
      <c r="N11" s="29" t="s">
        <v>65</v>
      </c>
      <c r="O11" s="29" t="s">
        <v>66</v>
      </c>
      <c r="P11" s="29" t="s">
        <v>67</v>
      </c>
      <c r="Q11" s="29" t="s">
        <v>68</v>
      </c>
      <c r="R11" s="29" t="s">
        <v>69</v>
      </c>
      <c r="S11" s="29" t="s">
        <v>70</v>
      </c>
      <c r="T11" s="29" t="s">
        <v>71</v>
      </c>
      <c r="U11" s="29" t="s">
        <v>72</v>
      </c>
      <c r="V11" s="29" t="s">
        <v>73</v>
      </c>
      <c r="W11" s="29" t="s">
        <v>74</v>
      </c>
      <c r="X11" s="29" t="s">
        <v>75</v>
      </c>
      <c r="Y11" s="29" t="s">
        <v>76</v>
      </c>
      <c r="Z11" s="29" t="s">
        <v>77</v>
      </c>
      <c r="AA11" s="29" t="s">
        <v>78</v>
      </c>
      <c r="AB11" s="29" t="s">
        <v>79</v>
      </c>
      <c r="AC11" s="29" t="s">
        <v>80</v>
      </c>
      <c r="AD11" s="29" t="s">
        <v>81</v>
      </c>
      <c r="AE11" s="29" t="s">
        <v>82</v>
      </c>
      <c r="AF11" s="29" t="s">
        <v>83</v>
      </c>
      <c r="AG11" s="29" t="s">
        <v>84</v>
      </c>
      <c r="AH11" s="29" t="s">
        <v>85</v>
      </c>
      <c r="AI11" s="29" t="s">
        <v>86</v>
      </c>
      <c r="AJ11" s="29" t="s">
        <v>87</v>
      </c>
      <c r="AK11" s="29" t="s">
        <v>88</v>
      </c>
      <c r="AL11" s="29" t="s">
        <v>89</v>
      </c>
      <c r="AM11" s="29" t="s">
        <v>90</v>
      </c>
      <c r="AN11" s="29" t="s">
        <v>91</v>
      </c>
      <c r="AO11" s="29" t="s">
        <v>92</v>
      </c>
      <c r="AP11" s="29" t="s">
        <v>93</v>
      </c>
      <c r="AQ11" s="29" t="s">
        <v>25</v>
      </c>
    </row>
    <row r="12" spans="1:43">
      <c r="A12" s="29" t="s">
        <v>100</v>
      </c>
      <c r="B12" s="29" t="s">
        <v>101</v>
      </c>
      <c r="C12" s="30">
        <v>2654.3049999999998</v>
      </c>
      <c r="D12" s="30">
        <v>2339.8139999999999</v>
      </c>
      <c r="E12" s="30">
        <v>2063.0619999999999</v>
      </c>
      <c r="F12" s="30">
        <v>1824.049</v>
      </c>
      <c r="G12" s="30">
        <v>1635.354</v>
      </c>
      <c r="H12" s="30">
        <v>1459.239</v>
      </c>
      <c r="I12" s="30">
        <v>1308.2829999999999</v>
      </c>
      <c r="J12" s="30">
        <v>1163.617</v>
      </c>
      <c r="K12" s="30">
        <v>1050.4000000000001</v>
      </c>
      <c r="L12" s="30">
        <v>943.47299999999996</v>
      </c>
      <c r="M12" s="30">
        <v>849.12599999999998</v>
      </c>
      <c r="N12" s="30">
        <v>767.35799999999995</v>
      </c>
      <c r="O12" s="30">
        <v>691.88</v>
      </c>
      <c r="P12" s="30">
        <v>622.69200000000001</v>
      </c>
      <c r="Q12" s="30">
        <v>566.08399999999995</v>
      </c>
      <c r="R12" s="30">
        <v>509.476</v>
      </c>
      <c r="S12" s="30">
        <v>465.447</v>
      </c>
      <c r="T12" s="30">
        <v>415.12799999999999</v>
      </c>
      <c r="U12" s="30">
        <v>377.38900000000001</v>
      </c>
      <c r="V12" s="30">
        <v>339.65</v>
      </c>
      <c r="W12" s="30">
        <v>308.20100000000002</v>
      </c>
      <c r="X12" s="30">
        <v>276.75200000000001</v>
      </c>
      <c r="Y12" s="30">
        <v>251.59299999999999</v>
      </c>
      <c r="Z12" s="30">
        <v>226.434</v>
      </c>
      <c r="AA12" s="30">
        <v>207.56399999999999</v>
      </c>
      <c r="AB12" s="30">
        <v>182.405</v>
      </c>
      <c r="AC12" s="30">
        <v>169.82499999999999</v>
      </c>
      <c r="AD12" s="30">
        <v>150.95599999999999</v>
      </c>
      <c r="AE12" s="30">
        <v>138.376</v>
      </c>
      <c r="AF12" s="30">
        <v>125.79600000000001</v>
      </c>
      <c r="AG12" s="30">
        <v>106.92700000000001</v>
      </c>
      <c r="AH12" s="30">
        <v>100.637</v>
      </c>
      <c r="AI12" s="30">
        <v>88.058000000000007</v>
      </c>
      <c r="AJ12" s="30">
        <v>81.768000000000001</v>
      </c>
      <c r="AK12" s="30">
        <v>75.477999999999994</v>
      </c>
      <c r="AL12" s="30">
        <v>69.188000000000002</v>
      </c>
      <c r="AM12" s="30">
        <v>56.607999999999997</v>
      </c>
      <c r="AN12" s="30">
        <v>50.319000000000003</v>
      </c>
      <c r="AO12" s="30">
        <v>44.029000000000003</v>
      </c>
      <c r="AP12" s="30">
        <v>44.029000000000003</v>
      </c>
      <c r="AQ12" s="30">
        <v>24800.77</v>
      </c>
    </row>
    <row r="13" spans="1:43">
      <c r="A13" s="29" t="s">
        <v>102</v>
      </c>
      <c r="B13" s="29" t="s">
        <v>103</v>
      </c>
      <c r="C13" s="30">
        <v>67</v>
      </c>
      <c r="D13" s="30">
        <v>57.2</v>
      </c>
      <c r="E13" s="30">
        <v>48.8</v>
      </c>
      <c r="F13" s="30">
        <v>41.9</v>
      </c>
      <c r="G13" s="30">
        <v>37</v>
      </c>
      <c r="H13" s="30">
        <v>32.6</v>
      </c>
      <c r="I13" s="30">
        <v>29</v>
      </c>
      <c r="J13" s="30">
        <v>24.9</v>
      </c>
      <c r="K13" s="30">
        <v>22.2</v>
      </c>
      <c r="L13" s="30">
        <v>19.8</v>
      </c>
      <c r="M13" s="30">
        <v>17.600000000000001</v>
      </c>
      <c r="N13" s="30">
        <v>15.7</v>
      </c>
      <c r="O13" s="30">
        <v>14</v>
      </c>
      <c r="P13" s="30">
        <v>12.5</v>
      </c>
      <c r="Q13" s="30">
        <v>11.2</v>
      </c>
      <c r="R13" s="30">
        <v>10.1</v>
      </c>
      <c r="S13" s="30">
        <v>9.1</v>
      </c>
      <c r="T13" s="30">
        <v>8.1</v>
      </c>
      <c r="U13" s="30">
        <v>7.3</v>
      </c>
      <c r="V13" s="30">
        <v>6.6</v>
      </c>
      <c r="W13" s="30">
        <v>5.9</v>
      </c>
      <c r="X13" s="30">
        <v>5.3</v>
      </c>
      <c r="Y13" s="30">
        <v>4.8</v>
      </c>
      <c r="Z13" s="30">
        <v>4.3</v>
      </c>
      <c r="AA13" s="30">
        <v>3.8</v>
      </c>
      <c r="AB13" s="30">
        <v>3.3</v>
      </c>
      <c r="AC13" s="30">
        <v>3</v>
      </c>
      <c r="AD13" s="30">
        <v>2.7</v>
      </c>
      <c r="AE13" s="30">
        <v>2.4</v>
      </c>
      <c r="AF13" s="30">
        <v>2.2000000000000002</v>
      </c>
      <c r="AG13" s="30">
        <v>1.9</v>
      </c>
      <c r="AH13" s="30">
        <v>1.8</v>
      </c>
      <c r="AI13" s="30">
        <v>1.6</v>
      </c>
      <c r="AJ13" s="30">
        <v>1.4</v>
      </c>
      <c r="AK13" s="30">
        <v>1.3</v>
      </c>
      <c r="AL13" s="30">
        <v>1.1000000000000001</v>
      </c>
      <c r="AM13" s="30">
        <v>1</v>
      </c>
      <c r="AN13" s="30">
        <v>0.9</v>
      </c>
      <c r="AO13" s="30">
        <v>0.8</v>
      </c>
      <c r="AP13" s="30">
        <v>0.7</v>
      </c>
      <c r="AQ13" s="30">
        <v>542.79999999999995</v>
      </c>
    </row>
    <row r="14" spans="1:43">
      <c r="A14" s="29" t="s">
        <v>104</v>
      </c>
      <c r="B14" s="29" t="s">
        <v>101</v>
      </c>
      <c r="C14" s="29" t="s">
        <v>96</v>
      </c>
      <c r="D14" s="29" t="s">
        <v>96</v>
      </c>
      <c r="E14" s="29" t="s">
        <v>96</v>
      </c>
      <c r="F14" s="29" t="s">
        <v>96</v>
      </c>
      <c r="G14" s="29" t="s">
        <v>96</v>
      </c>
      <c r="H14" s="29" t="s">
        <v>96</v>
      </c>
      <c r="I14" s="29" t="s">
        <v>96</v>
      </c>
      <c r="J14" s="29" t="s">
        <v>96</v>
      </c>
      <c r="K14" s="29" t="s">
        <v>96</v>
      </c>
      <c r="L14" s="29" t="s">
        <v>96</v>
      </c>
      <c r="M14" s="29" t="s">
        <v>96</v>
      </c>
      <c r="N14" s="29" t="s">
        <v>96</v>
      </c>
      <c r="O14" s="29" t="s">
        <v>96</v>
      </c>
      <c r="P14" s="29" t="s">
        <v>96</v>
      </c>
      <c r="Q14" s="29" t="s">
        <v>96</v>
      </c>
      <c r="R14" s="29" t="s">
        <v>96</v>
      </c>
      <c r="S14" s="29" t="s">
        <v>96</v>
      </c>
      <c r="T14" s="29" t="s">
        <v>96</v>
      </c>
      <c r="U14" s="29" t="s">
        <v>96</v>
      </c>
      <c r="V14" s="29" t="s">
        <v>96</v>
      </c>
      <c r="W14" s="29" t="s">
        <v>96</v>
      </c>
      <c r="X14" s="29" t="s">
        <v>96</v>
      </c>
      <c r="Y14" s="29" t="s">
        <v>96</v>
      </c>
      <c r="Z14" s="29" t="s">
        <v>96</v>
      </c>
      <c r="AA14" s="29" t="s">
        <v>96</v>
      </c>
      <c r="AB14" s="29" t="s">
        <v>96</v>
      </c>
      <c r="AC14" s="29" t="s">
        <v>96</v>
      </c>
      <c r="AD14" s="29" t="s">
        <v>96</v>
      </c>
      <c r="AE14" s="29" t="s">
        <v>96</v>
      </c>
      <c r="AF14" s="29" t="s">
        <v>96</v>
      </c>
      <c r="AG14" s="29" t="s">
        <v>96</v>
      </c>
      <c r="AH14" s="29" t="s">
        <v>96</v>
      </c>
      <c r="AI14" s="29" t="s">
        <v>96</v>
      </c>
      <c r="AJ14" s="29" t="s">
        <v>96</v>
      </c>
      <c r="AK14" s="29" t="s">
        <v>96</v>
      </c>
      <c r="AL14" s="29" t="s">
        <v>96</v>
      </c>
      <c r="AM14" s="29" t="s">
        <v>96</v>
      </c>
      <c r="AN14" s="29" t="s">
        <v>96</v>
      </c>
      <c r="AO14" s="29" t="s">
        <v>96</v>
      </c>
      <c r="AP14" s="29" t="s">
        <v>96</v>
      </c>
      <c r="AQ14" s="29" t="s">
        <v>96</v>
      </c>
    </row>
    <row r="15" spans="1:43">
      <c r="A15" s="29" t="s">
        <v>105</v>
      </c>
      <c r="B15" s="29" t="s">
        <v>101</v>
      </c>
      <c r="C15" s="30">
        <v>3075.6889999999999</v>
      </c>
      <c r="D15" s="30">
        <v>2699.5630000000001</v>
      </c>
      <c r="E15" s="30">
        <v>2369.98</v>
      </c>
      <c r="F15" s="30">
        <v>2087.5709999999999</v>
      </c>
      <c r="G15" s="30">
        <v>1868.058</v>
      </c>
      <c r="H15" s="30">
        <v>1664.27</v>
      </c>
      <c r="I15" s="30">
        <v>1490.673</v>
      </c>
      <c r="J15" s="30">
        <v>1320.221</v>
      </c>
      <c r="K15" s="30">
        <v>1190.0229999999999</v>
      </c>
      <c r="L15" s="30">
        <v>1068.002</v>
      </c>
      <c r="M15" s="30">
        <v>959.81799999999998</v>
      </c>
      <c r="N15" s="30">
        <v>866.1</v>
      </c>
      <c r="O15" s="30">
        <v>779.93100000000004</v>
      </c>
      <c r="P15" s="30">
        <v>701.30899999999997</v>
      </c>
      <c r="Q15" s="30">
        <v>636.524</v>
      </c>
      <c r="R15" s="30">
        <v>572.99800000000005</v>
      </c>
      <c r="S15" s="30">
        <v>522.67999999999995</v>
      </c>
      <c r="T15" s="30">
        <v>466.072</v>
      </c>
      <c r="U15" s="30">
        <v>423.30099999999999</v>
      </c>
      <c r="V15" s="30">
        <v>381.16</v>
      </c>
      <c r="W15" s="30">
        <v>345.30799999999999</v>
      </c>
      <c r="X15" s="30">
        <v>310.08600000000001</v>
      </c>
      <c r="Y15" s="30">
        <v>281.78199999999998</v>
      </c>
      <c r="Z15" s="30">
        <v>253.47800000000001</v>
      </c>
      <c r="AA15" s="30">
        <v>231.464</v>
      </c>
      <c r="AB15" s="30">
        <v>203.16</v>
      </c>
      <c r="AC15" s="30">
        <v>188.69300000000001</v>
      </c>
      <c r="AD15" s="30">
        <v>167.93700000000001</v>
      </c>
      <c r="AE15" s="30">
        <v>153.47</v>
      </c>
      <c r="AF15" s="30">
        <v>139.63300000000001</v>
      </c>
      <c r="AG15" s="30">
        <v>118.877</v>
      </c>
      <c r="AH15" s="30">
        <v>111.958</v>
      </c>
      <c r="AI15" s="30">
        <v>98.12</v>
      </c>
      <c r="AJ15" s="30">
        <v>90.572999999999993</v>
      </c>
      <c r="AK15" s="30">
        <v>83.653999999999996</v>
      </c>
      <c r="AL15" s="30">
        <v>76.105999999999995</v>
      </c>
      <c r="AM15" s="30">
        <v>62.898000000000003</v>
      </c>
      <c r="AN15" s="30">
        <v>55.978999999999999</v>
      </c>
      <c r="AO15" s="30">
        <v>49.06</v>
      </c>
      <c r="AP15" s="30">
        <v>48.430999999999997</v>
      </c>
      <c r="AQ15" s="30">
        <v>28214.608</v>
      </c>
    </row>
    <row r="16" spans="1:43">
      <c r="A16" s="29" t="s">
        <v>106</v>
      </c>
      <c r="B16" s="29" t="s">
        <v>101</v>
      </c>
      <c r="C16" s="30">
        <v>23021.762999999999</v>
      </c>
      <c r="D16" s="30">
        <v>22958.862000000001</v>
      </c>
      <c r="E16" s="30">
        <v>22958.862000000001</v>
      </c>
      <c r="F16" s="30">
        <v>22958.862000000001</v>
      </c>
      <c r="G16" s="30">
        <v>23021.762999999999</v>
      </c>
      <c r="H16" s="30">
        <v>22958.862000000001</v>
      </c>
      <c r="I16" s="30">
        <v>22958.862000000001</v>
      </c>
      <c r="J16" s="30">
        <v>22958.862000000001</v>
      </c>
      <c r="K16" s="30">
        <v>23021.762999999999</v>
      </c>
      <c r="L16" s="30">
        <v>22958.862000000001</v>
      </c>
      <c r="M16" s="30">
        <v>22958.862000000001</v>
      </c>
      <c r="N16" s="30">
        <v>22958.862000000001</v>
      </c>
      <c r="O16" s="30">
        <v>23021.762999999999</v>
      </c>
      <c r="P16" s="30">
        <v>22958.862000000001</v>
      </c>
      <c r="Q16" s="30">
        <v>22958.862000000001</v>
      </c>
      <c r="R16" s="30">
        <v>22958.862000000001</v>
      </c>
      <c r="S16" s="30">
        <v>23021.762999999999</v>
      </c>
      <c r="T16" s="30">
        <v>22958.862000000001</v>
      </c>
      <c r="U16" s="30">
        <v>22958.862000000001</v>
      </c>
      <c r="V16" s="30">
        <v>22958.862000000001</v>
      </c>
      <c r="W16" s="30">
        <v>23021.762999999999</v>
      </c>
      <c r="X16" s="30">
        <v>22958.862000000001</v>
      </c>
      <c r="Y16" s="30">
        <v>22958.862000000001</v>
      </c>
      <c r="Z16" s="30">
        <v>22958.862000000001</v>
      </c>
      <c r="AA16" s="30">
        <v>23021.762999999999</v>
      </c>
      <c r="AB16" s="29" t="s">
        <v>96</v>
      </c>
      <c r="AC16" s="29" t="s">
        <v>96</v>
      </c>
      <c r="AD16" s="29" t="s">
        <v>96</v>
      </c>
      <c r="AE16" s="29" t="s">
        <v>96</v>
      </c>
      <c r="AF16" s="29" t="s">
        <v>96</v>
      </c>
      <c r="AG16" s="29" t="s">
        <v>96</v>
      </c>
      <c r="AH16" s="29" t="s">
        <v>96</v>
      </c>
      <c r="AI16" s="29" t="s">
        <v>96</v>
      </c>
      <c r="AJ16" s="29" t="s">
        <v>96</v>
      </c>
      <c r="AK16" s="29" t="s">
        <v>96</v>
      </c>
      <c r="AL16" s="29" t="s">
        <v>96</v>
      </c>
      <c r="AM16" s="29" t="s">
        <v>96</v>
      </c>
      <c r="AN16" s="29" t="s">
        <v>96</v>
      </c>
      <c r="AO16" s="29" t="s">
        <v>96</v>
      </c>
      <c r="AP16" s="29" t="s">
        <v>96</v>
      </c>
      <c r="AQ16" s="30">
        <v>574411.86800000002</v>
      </c>
    </row>
    <row r="17" spans="1:43">
      <c r="A17" s="29" t="s">
        <v>107</v>
      </c>
      <c r="B17" s="29" t="s">
        <v>108</v>
      </c>
      <c r="C17" s="30">
        <v>25676.069</v>
      </c>
      <c r="D17" s="30">
        <v>25298.677</v>
      </c>
      <c r="E17" s="30">
        <v>25021.922999999999</v>
      </c>
      <c r="F17" s="30">
        <v>24782.912</v>
      </c>
      <c r="G17" s="30">
        <v>24657.116999999998</v>
      </c>
      <c r="H17" s="30">
        <v>24418.101999999999</v>
      </c>
      <c r="I17" s="30">
        <v>24267.145</v>
      </c>
      <c r="J17" s="30">
        <v>24122.48</v>
      </c>
      <c r="K17" s="30">
        <v>24072.164000000001</v>
      </c>
      <c r="L17" s="30">
        <v>23902.335999999999</v>
      </c>
      <c r="M17" s="30">
        <v>23807.988000000001</v>
      </c>
      <c r="N17" s="30">
        <v>23726.22</v>
      </c>
      <c r="O17" s="30">
        <v>23713.644</v>
      </c>
      <c r="P17" s="30">
        <v>23581.555</v>
      </c>
      <c r="Q17" s="30">
        <v>23524.947</v>
      </c>
      <c r="R17" s="30">
        <v>23468.338</v>
      </c>
      <c r="S17" s="30">
        <v>23487.21</v>
      </c>
      <c r="T17" s="30">
        <v>23373.99</v>
      </c>
      <c r="U17" s="30">
        <v>23336.252</v>
      </c>
      <c r="V17" s="30">
        <v>23298.512999999999</v>
      </c>
      <c r="W17" s="30">
        <v>23329.965</v>
      </c>
      <c r="X17" s="30">
        <v>23235.615000000002</v>
      </c>
      <c r="Y17" s="30">
        <v>23210.455000000002</v>
      </c>
      <c r="Z17" s="30">
        <v>23185.295999999998</v>
      </c>
      <c r="AA17" s="30">
        <v>23229.327000000001</v>
      </c>
      <c r="AB17" s="30">
        <v>182.405</v>
      </c>
      <c r="AC17" s="30">
        <v>169.82499999999999</v>
      </c>
      <c r="AD17" s="30">
        <v>150.95599999999999</v>
      </c>
      <c r="AE17" s="30">
        <v>138.376</v>
      </c>
      <c r="AF17" s="30">
        <v>125.79600000000001</v>
      </c>
      <c r="AG17" s="30">
        <v>106.92700000000001</v>
      </c>
      <c r="AH17" s="30">
        <v>100.637</v>
      </c>
      <c r="AI17" s="30">
        <v>88.058000000000007</v>
      </c>
      <c r="AJ17" s="30">
        <v>81.768000000000001</v>
      </c>
      <c r="AK17" s="30">
        <v>75.477999999999994</v>
      </c>
      <c r="AL17" s="30">
        <v>69.188000000000002</v>
      </c>
      <c r="AM17" s="30">
        <v>56.607999999999997</v>
      </c>
      <c r="AN17" s="30">
        <v>50.319000000000003</v>
      </c>
      <c r="AO17" s="30">
        <v>44.029000000000003</v>
      </c>
      <c r="AP17" s="30">
        <v>44.029000000000003</v>
      </c>
      <c r="AQ17" s="30">
        <v>599212.63800000004</v>
      </c>
    </row>
    <row r="18" spans="1:43">
      <c r="A18" s="29" t="s">
        <v>108</v>
      </c>
      <c r="B18" s="29" t="s">
        <v>108</v>
      </c>
      <c r="C18" s="29" t="s">
        <v>96</v>
      </c>
      <c r="D18" s="29" t="s">
        <v>96</v>
      </c>
      <c r="E18" s="29" t="s">
        <v>96</v>
      </c>
      <c r="F18" s="29" t="s">
        <v>96</v>
      </c>
      <c r="G18" s="29" t="s">
        <v>96</v>
      </c>
      <c r="H18" s="29" t="s">
        <v>96</v>
      </c>
      <c r="I18" s="29" t="s">
        <v>96</v>
      </c>
      <c r="J18" s="29" t="s">
        <v>96</v>
      </c>
      <c r="K18" s="29" t="s">
        <v>96</v>
      </c>
      <c r="L18" s="29" t="s">
        <v>96</v>
      </c>
      <c r="M18" s="29" t="s">
        <v>96</v>
      </c>
      <c r="N18" s="29" t="s">
        <v>96</v>
      </c>
      <c r="O18" s="29" t="s">
        <v>96</v>
      </c>
      <c r="P18" s="29" t="s">
        <v>96</v>
      </c>
      <c r="Q18" s="29" t="s">
        <v>96</v>
      </c>
      <c r="R18" s="29" t="s">
        <v>96</v>
      </c>
      <c r="S18" s="29" t="s">
        <v>96</v>
      </c>
      <c r="T18" s="29" t="s">
        <v>96</v>
      </c>
      <c r="U18" s="29" t="s">
        <v>96</v>
      </c>
      <c r="V18" s="29" t="s">
        <v>96</v>
      </c>
      <c r="W18" s="29" t="s">
        <v>96</v>
      </c>
      <c r="X18" s="29" t="s">
        <v>96</v>
      </c>
      <c r="Y18" s="29" t="s">
        <v>96</v>
      </c>
      <c r="Z18" s="29" t="s">
        <v>96</v>
      </c>
      <c r="AA18" s="29" t="s">
        <v>96</v>
      </c>
      <c r="AB18" s="29" t="s">
        <v>96</v>
      </c>
      <c r="AC18" s="29" t="s">
        <v>96</v>
      </c>
      <c r="AD18" s="29" t="s">
        <v>96</v>
      </c>
      <c r="AE18" s="29" t="s">
        <v>96</v>
      </c>
      <c r="AF18" s="29" t="s">
        <v>96</v>
      </c>
      <c r="AG18" s="29" t="s">
        <v>96</v>
      </c>
      <c r="AH18" s="29" t="s">
        <v>96</v>
      </c>
      <c r="AI18" s="29" t="s">
        <v>96</v>
      </c>
      <c r="AJ18" s="29" t="s">
        <v>96</v>
      </c>
      <c r="AK18" s="29" t="s">
        <v>96</v>
      </c>
      <c r="AL18" s="29" t="s">
        <v>96</v>
      </c>
      <c r="AM18" s="29" t="s">
        <v>96</v>
      </c>
      <c r="AN18" s="29" t="s">
        <v>96</v>
      </c>
      <c r="AO18" s="29" t="s">
        <v>96</v>
      </c>
      <c r="AP18" s="29" t="s">
        <v>96</v>
      </c>
      <c r="AQ18" s="29" t="s">
        <v>96</v>
      </c>
    </row>
    <row r="19" spans="1:43">
      <c r="A19" s="29" t="s">
        <v>109</v>
      </c>
      <c r="B19" s="29" t="s">
        <v>101</v>
      </c>
      <c r="C19" s="30">
        <v>2654.3049999999998</v>
      </c>
      <c r="D19" s="30">
        <v>2339.8139999999999</v>
      </c>
      <c r="E19" s="30">
        <v>2063.0619999999999</v>
      </c>
      <c r="F19" s="30">
        <v>1824.049</v>
      </c>
      <c r="G19" s="30">
        <v>1635.354</v>
      </c>
      <c r="H19" s="30">
        <v>1459.239</v>
      </c>
      <c r="I19" s="30">
        <v>1308.2829999999999</v>
      </c>
      <c r="J19" s="30">
        <v>1163.617</v>
      </c>
      <c r="K19" s="30">
        <v>1050.4000000000001</v>
      </c>
      <c r="L19" s="30">
        <v>943.47299999999996</v>
      </c>
      <c r="M19" s="30">
        <v>849.12599999999998</v>
      </c>
      <c r="N19" s="30">
        <v>767.35799999999995</v>
      </c>
      <c r="O19" s="30">
        <v>691.88</v>
      </c>
      <c r="P19" s="30">
        <v>622.69200000000001</v>
      </c>
      <c r="Q19" s="30">
        <v>566.08399999999995</v>
      </c>
      <c r="R19" s="30">
        <v>509.476</v>
      </c>
      <c r="S19" s="30">
        <v>465.447</v>
      </c>
      <c r="T19" s="30">
        <v>415.12799999999999</v>
      </c>
      <c r="U19" s="30">
        <v>377.38900000000001</v>
      </c>
      <c r="V19" s="30">
        <v>339.65</v>
      </c>
      <c r="W19" s="30">
        <v>308.20100000000002</v>
      </c>
      <c r="X19" s="30">
        <v>276.75200000000001</v>
      </c>
      <c r="Y19" s="30">
        <v>251.59299999999999</v>
      </c>
      <c r="Z19" s="30">
        <v>226.434</v>
      </c>
      <c r="AA19" s="30">
        <v>207.56399999999999</v>
      </c>
      <c r="AB19" s="30">
        <v>182.405</v>
      </c>
      <c r="AC19" s="30">
        <v>169.82499999999999</v>
      </c>
      <c r="AD19" s="30">
        <v>150.95599999999999</v>
      </c>
      <c r="AE19" s="30">
        <v>138.376</v>
      </c>
      <c r="AF19" s="30">
        <v>125.79600000000001</v>
      </c>
      <c r="AG19" s="30">
        <v>106.92700000000001</v>
      </c>
      <c r="AH19" s="30">
        <v>100.637</v>
      </c>
      <c r="AI19" s="30">
        <v>88.058000000000007</v>
      </c>
      <c r="AJ19" s="30">
        <v>81.768000000000001</v>
      </c>
      <c r="AK19" s="30">
        <v>75.477999999999994</v>
      </c>
      <c r="AL19" s="30">
        <v>69.188000000000002</v>
      </c>
      <c r="AM19" s="30">
        <v>56.607999999999997</v>
      </c>
      <c r="AN19" s="30">
        <v>50.319000000000003</v>
      </c>
      <c r="AO19" s="30">
        <v>44.029000000000003</v>
      </c>
      <c r="AP19" s="30">
        <v>44.029000000000003</v>
      </c>
      <c r="AQ19" s="30">
        <v>24800.77</v>
      </c>
    </row>
    <row r="20" spans="1:43">
      <c r="A20" s="29" t="s">
        <v>110</v>
      </c>
      <c r="B20" s="29" t="s">
        <v>103</v>
      </c>
      <c r="C20" s="30">
        <v>67</v>
      </c>
      <c r="D20" s="30">
        <v>57.2</v>
      </c>
      <c r="E20" s="30">
        <v>48.8</v>
      </c>
      <c r="F20" s="30">
        <v>41.9</v>
      </c>
      <c r="G20" s="30">
        <v>37</v>
      </c>
      <c r="H20" s="30">
        <v>32.6</v>
      </c>
      <c r="I20" s="30">
        <v>29</v>
      </c>
      <c r="J20" s="30">
        <v>24.9</v>
      </c>
      <c r="K20" s="30">
        <v>22.2</v>
      </c>
      <c r="L20" s="30">
        <v>19.8</v>
      </c>
      <c r="M20" s="30">
        <v>17.600000000000001</v>
      </c>
      <c r="N20" s="30">
        <v>15.7</v>
      </c>
      <c r="O20" s="30">
        <v>14</v>
      </c>
      <c r="P20" s="30">
        <v>12.5</v>
      </c>
      <c r="Q20" s="30">
        <v>11.2</v>
      </c>
      <c r="R20" s="30">
        <v>10.1</v>
      </c>
      <c r="S20" s="30">
        <v>9.1</v>
      </c>
      <c r="T20" s="30">
        <v>8.1</v>
      </c>
      <c r="U20" s="30">
        <v>7.3</v>
      </c>
      <c r="V20" s="30">
        <v>6.6</v>
      </c>
      <c r="W20" s="30">
        <v>5.9</v>
      </c>
      <c r="X20" s="30">
        <v>5.3</v>
      </c>
      <c r="Y20" s="30">
        <v>4.8</v>
      </c>
      <c r="Z20" s="30">
        <v>4.3</v>
      </c>
      <c r="AA20" s="30">
        <v>3.8</v>
      </c>
      <c r="AB20" s="30">
        <v>3.3</v>
      </c>
      <c r="AC20" s="30">
        <v>3</v>
      </c>
      <c r="AD20" s="30">
        <v>2.7</v>
      </c>
      <c r="AE20" s="30">
        <v>2.4</v>
      </c>
      <c r="AF20" s="30">
        <v>2.2000000000000002</v>
      </c>
      <c r="AG20" s="30">
        <v>1.9</v>
      </c>
      <c r="AH20" s="30">
        <v>1.8</v>
      </c>
      <c r="AI20" s="30">
        <v>1.6</v>
      </c>
      <c r="AJ20" s="30">
        <v>1.4</v>
      </c>
      <c r="AK20" s="30">
        <v>1.3</v>
      </c>
      <c r="AL20" s="30">
        <v>1.1000000000000001</v>
      </c>
      <c r="AM20" s="30">
        <v>1</v>
      </c>
      <c r="AN20" s="30">
        <v>0.9</v>
      </c>
      <c r="AO20" s="30">
        <v>0.8</v>
      </c>
      <c r="AP20" s="30">
        <v>0.7</v>
      </c>
      <c r="AQ20" s="30">
        <v>542.79999999999995</v>
      </c>
    </row>
    <row r="21" spans="1:43">
      <c r="A21" s="29" t="s">
        <v>111</v>
      </c>
      <c r="B21" s="29" t="s">
        <v>101</v>
      </c>
      <c r="C21" s="29" t="s">
        <v>96</v>
      </c>
      <c r="D21" s="29" t="s">
        <v>96</v>
      </c>
      <c r="E21" s="29" t="s">
        <v>96</v>
      </c>
      <c r="F21" s="29" t="s">
        <v>96</v>
      </c>
      <c r="G21" s="29" t="s">
        <v>96</v>
      </c>
      <c r="H21" s="29" t="s">
        <v>96</v>
      </c>
      <c r="I21" s="29" t="s">
        <v>96</v>
      </c>
      <c r="J21" s="29" t="s">
        <v>96</v>
      </c>
      <c r="K21" s="29" t="s">
        <v>96</v>
      </c>
      <c r="L21" s="29" t="s">
        <v>96</v>
      </c>
      <c r="M21" s="29" t="s">
        <v>96</v>
      </c>
      <c r="N21" s="29" t="s">
        <v>96</v>
      </c>
      <c r="O21" s="29" t="s">
        <v>96</v>
      </c>
      <c r="P21" s="29" t="s">
        <v>96</v>
      </c>
      <c r="Q21" s="29" t="s">
        <v>96</v>
      </c>
      <c r="R21" s="29" t="s">
        <v>96</v>
      </c>
      <c r="S21" s="29" t="s">
        <v>96</v>
      </c>
      <c r="T21" s="29" t="s">
        <v>96</v>
      </c>
      <c r="U21" s="29" t="s">
        <v>96</v>
      </c>
      <c r="V21" s="29" t="s">
        <v>96</v>
      </c>
      <c r="W21" s="29" t="s">
        <v>96</v>
      </c>
      <c r="X21" s="29" t="s">
        <v>96</v>
      </c>
      <c r="Y21" s="29" t="s">
        <v>96</v>
      </c>
      <c r="Z21" s="29" t="s">
        <v>96</v>
      </c>
      <c r="AA21" s="29" t="s">
        <v>96</v>
      </c>
      <c r="AB21" s="29" t="s">
        <v>96</v>
      </c>
      <c r="AC21" s="29" t="s">
        <v>96</v>
      </c>
      <c r="AD21" s="29" t="s">
        <v>96</v>
      </c>
      <c r="AE21" s="29" t="s">
        <v>96</v>
      </c>
      <c r="AF21" s="29" t="s">
        <v>96</v>
      </c>
      <c r="AG21" s="29" t="s">
        <v>96</v>
      </c>
      <c r="AH21" s="29" t="s">
        <v>96</v>
      </c>
      <c r="AI21" s="29" t="s">
        <v>96</v>
      </c>
      <c r="AJ21" s="29" t="s">
        <v>96</v>
      </c>
      <c r="AK21" s="29" t="s">
        <v>96</v>
      </c>
      <c r="AL21" s="29" t="s">
        <v>96</v>
      </c>
      <c r="AM21" s="29" t="s">
        <v>96</v>
      </c>
      <c r="AN21" s="29" t="s">
        <v>96</v>
      </c>
      <c r="AO21" s="29" t="s">
        <v>96</v>
      </c>
      <c r="AP21" s="29" t="s">
        <v>96</v>
      </c>
      <c r="AQ21" s="29" t="s">
        <v>96</v>
      </c>
    </row>
    <row r="22" spans="1:43">
      <c r="A22" s="29" t="s">
        <v>112</v>
      </c>
      <c r="B22" s="29" t="s">
        <v>101</v>
      </c>
      <c r="C22" s="30">
        <v>3075.6889999999999</v>
      </c>
      <c r="D22" s="30">
        <v>2699.5619999999999</v>
      </c>
      <c r="E22" s="30">
        <v>2369.98</v>
      </c>
      <c r="F22" s="30">
        <v>2087.5709999999999</v>
      </c>
      <c r="G22" s="30">
        <v>1868.058</v>
      </c>
      <c r="H22" s="30">
        <v>1664.27</v>
      </c>
      <c r="I22" s="30">
        <v>1490.673</v>
      </c>
      <c r="J22" s="30">
        <v>1320.221</v>
      </c>
      <c r="K22" s="30">
        <v>1190.0229999999999</v>
      </c>
      <c r="L22" s="30">
        <v>1068.002</v>
      </c>
      <c r="M22" s="30">
        <v>959.81799999999998</v>
      </c>
      <c r="N22" s="30">
        <v>866.1</v>
      </c>
      <c r="O22" s="30">
        <v>779.93100000000004</v>
      </c>
      <c r="P22" s="30">
        <v>701.30899999999997</v>
      </c>
      <c r="Q22" s="30">
        <v>636.524</v>
      </c>
      <c r="R22" s="30">
        <v>572.99800000000005</v>
      </c>
      <c r="S22" s="30">
        <v>522.67999999999995</v>
      </c>
      <c r="T22" s="30">
        <v>466.072</v>
      </c>
      <c r="U22" s="30">
        <v>423.30099999999999</v>
      </c>
      <c r="V22" s="30">
        <v>381.16</v>
      </c>
      <c r="W22" s="30">
        <v>345.30799999999999</v>
      </c>
      <c r="X22" s="30">
        <v>310.08600000000001</v>
      </c>
      <c r="Y22" s="30">
        <v>281.78199999999998</v>
      </c>
      <c r="Z22" s="30">
        <v>253.47800000000001</v>
      </c>
      <c r="AA22" s="30">
        <v>231.464</v>
      </c>
      <c r="AB22" s="30">
        <v>203.16</v>
      </c>
      <c r="AC22" s="30">
        <v>188.69300000000001</v>
      </c>
      <c r="AD22" s="30">
        <v>167.93700000000001</v>
      </c>
      <c r="AE22" s="30">
        <v>153.47</v>
      </c>
      <c r="AF22" s="30">
        <v>139.63300000000001</v>
      </c>
      <c r="AG22" s="30">
        <v>118.877</v>
      </c>
      <c r="AH22" s="30">
        <v>111.958</v>
      </c>
      <c r="AI22" s="30">
        <v>98.12</v>
      </c>
      <c r="AJ22" s="30">
        <v>90.572999999999993</v>
      </c>
      <c r="AK22" s="30">
        <v>83.653999999999996</v>
      </c>
      <c r="AL22" s="30">
        <v>76.105999999999995</v>
      </c>
      <c r="AM22" s="30">
        <v>62.898000000000003</v>
      </c>
      <c r="AN22" s="30">
        <v>55.978999999999999</v>
      </c>
      <c r="AO22" s="30">
        <v>49.06</v>
      </c>
      <c r="AP22" s="30">
        <v>48.430999999999997</v>
      </c>
      <c r="AQ22" s="30">
        <v>28214.606</v>
      </c>
    </row>
    <row r="24" spans="1:43" ht="15.75">
      <c r="A24" s="28" t="s">
        <v>113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</row>
    <row r="25" spans="1:43">
      <c r="A25" s="24"/>
      <c r="B25" s="24"/>
      <c r="C25" s="29" t="s">
        <v>54</v>
      </c>
      <c r="D25" s="29" t="s">
        <v>55</v>
      </c>
      <c r="E25" s="29" t="s">
        <v>56</v>
      </c>
      <c r="F25" s="29" t="s">
        <v>57</v>
      </c>
      <c r="G25" s="29" t="s">
        <v>58</v>
      </c>
      <c r="H25" s="29" t="s">
        <v>59</v>
      </c>
      <c r="I25" s="29" t="s">
        <v>60</v>
      </c>
      <c r="J25" s="29" t="s">
        <v>61</v>
      </c>
      <c r="K25" s="29" t="s">
        <v>62</v>
      </c>
      <c r="L25" s="29" t="s">
        <v>63</v>
      </c>
      <c r="M25" s="29" t="s">
        <v>64</v>
      </c>
      <c r="N25" s="29" t="s">
        <v>65</v>
      </c>
      <c r="O25" s="29" t="s">
        <v>66</v>
      </c>
      <c r="P25" s="29" t="s">
        <v>67</v>
      </c>
      <c r="Q25" s="29" t="s">
        <v>68</v>
      </c>
      <c r="R25" s="29" t="s">
        <v>69</v>
      </c>
      <c r="S25" s="29" t="s">
        <v>70</v>
      </c>
      <c r="T25" s="29" t="s">
        <v>71</v>
      </c>
      <c r="U25" s="29" t="s">
        <v>72</v>
      </c>
      <c r="V25" s="29" t="s">
        <v>73</v>
      </c>
      <c r="W25" s="29" t="s">
        <v>74</v>
      </c>
      <c r="X25" s="29" t="s">
        <v>75</v>
      </c>
      <c r="Y25" s="29" t="s">
        <v>76</v>
      </c>
      <c r="Z25" s="29" t="s">
        <v>77</v>
      </c>
      <c r="AA25" s="29" t="s">
        <v>78</v>
      </c>
      <c r="AB25" s="29" t="s">
        <v>79</v>
      </c>
      <c r="AC25" s="29" t="s">
        <v>80</v>
      </c>
      <c r="AD25" s="29" t="s">
        <v>81</v>
      </c>
      <c r="AE25" s="29" t="s">
        <v>82</v>
      </c>
      <c r="AF25" s="29" t="s">
        <v>83</v>
      </c>
      <c r="AG25" s="29" t="s">
        <v>84</v>
      </c>
      <c r="AH25" s="29" t="s">
        <v>85</v>
      </c>
      <c r="AI25" s="29" t="s">
        <v>86</v>
      </c>
      <c r="AJ25" s="29" t="s">
        <v>87</v>
      </c>
      <c r="AK25" s="29" t="s">
        <v>88</v>
      </c>
      <c r="AL25" s="29" t="s">
        <v>89</v>
      </c>
      <c r="AM25" s="29" t="s">
        <v>90</v>
      </c>
      <c r="AN25" s="29" t="s">
        <v>91</v>
      </c>
      <c r="AO25" s="29" t="s">
        <v>92</v>
      </c>
      <c r="AP25" s="29" t="s">
        <v>93</v>
      </c>
      <c r="AQ25" s="29" t="s">
        <v>25</v>
      </c>
    </row>
    <row r="26" spans="1:43">
      <c r="A26" s="29" t="s">
        <v>114</v>
      </c>
      <c r="B26" s="29" t="s">
        <v>115</v>
      </c>
      <c r="C26" s="30">
        <v>213980</v>
      </c>
      <c r="D26" s="30">
        <v>190938.9</v>
      </c>
      <c r="E26" s="30">
        <v>160580.9</v>
      </c>
      <c r="F26" s="30">
        <v>133261.70000000001</v>
      </c>
      <c r="G26" s="30">
        <v>111663.1</v>
      </c>
      <c r="H26" s="30">
        <v>92666.8</v>
      </c>
      <c r="I26" s="30">
        <v>76831.399999999994</v>
      </c>
      <c r="J26" s="30">
        <v>67546.100000000006</v>
      </c>
      <c r="K26" s="30">
        <v>62193.5</v>
      </c>
      <c r="L26" s="30">
        <v>56979.7</v>
      </c>
      <c r="M26" s="30">
        <v>52307.4</v>
      </c>
      <c r="N26" s="30">
        <v>48215.7</v>
      </c>
      <c r="O26" s="30">
        <v>44342.7</v>
      </c>
      <c r="P26" s="30">
        <v>40706.6</v>
      </c>
      <c r="Q26" s="30">
        <v>37746.1</v>
      </c>
      <c r="R26" s="30">
        <v>34650.9</v>
      </c>
      <c r="S26" s="30">
        <v>32289.5</v>
      </c>
      <c r="T26" s="30">
        <v>29374.7</v>
      </c>
      <c r="U26" s="30">
        <v>27238.400000000001</v>
      </c>
      <c r="V26" s="30">
        <v>25004.9</v>
      </c>
      <c r="W26" s="30">
        <v>23143.4</v>
      </c>
      <c r="X26" s="30">
        <v>21197.4</v>
      </c>
      <c r="Y26" s="30">
        <v>19655.8</v>
      </c>
      <c r="Z26" s="30">
        <v>18044</v>
      </c>
      <c r="AA26" s="30">
        <v>16871.2</v>
      </c>
      <c r="AB26" s="30">
        <v>15122.7</v>
      </c>
      <c r="AC26" s="30">
        <v>14361.4</v>
      </c>
      <c r="AD26" s="30">
        <v>13940.9</v>
      </c>
      <c r="AE26" s="30">
        <v>13034.7</v>
      </c>
      <c r="AF26" s="30">
        <v>12086.7</v>
      </c>
      <c r="AG26" s="30">
        <v>10479.200000000001</v>
      </c>
      <c r="AH26" s="30">
        <v>10060.1</v>
      </c>
      <c r="AI26" s="30">
        <v>8802.5</v>
      </c>
      <c r="AJ26" s="30">
        <v>8173.8</v>
      </c>
      <c r="AK26" s="30">
        <v>7545</v>
      </c>
      <c r="AL26" s="30">
        <v>6916.3</v>
      </c>
      <c r="AM26" s="30">
        <v>5658.8</v>
      </c>
      <c r="AN26" s="30">
        <v>5030</v>
      </c>
      <c r="AO26" s="30">
        <v>4401.3</v>
      </c>
      <c r="AP26" s="30">
        <v>4401.3</v>
      </c>
      <c r="AQ26" s="30">
        <v>1777445.5</v>
      </c>
    </row>
    <row r="27" spans="1:43">
      <c r="A27" s="29" t="s">
        <v>116</v>
      </c>
      <c r="B27" s="29" t="s">
        <v>115</v>
      </c>
      <c r="C27" s="30">
        <v>7959.9</v>
      </c>
      <c r="D27" s="30">
        <v>6951.9</v>
      </c>
      <c r="E27" s="30">
        <v>6049.6</v>
      </c>
      <c r="F27" s="30">
        <v>5298.2</v>
      </c>
      <c r="G27" s="30">
        <v>4772.1000000000004</v>
      </c>
      <c r="H27" s="30">
        <v>4288.7</v>
      </c>
      <c r="I27" s="30">
        <v>3891.4</v>
      </c>
      <c r="J27" s="30">
        <v>3408.1</v>
      </c>
      <c r="K27" s="30">
        <v>3099.3</v>
      </c>
      <c r="L27" s="30">
        <v>2819.5</v>
      </c>
      <c r="M27" s="30">
        <v>2556.4</v>
      </c>
      <c r="N27" s="30">
        <v>2326</v>
      </c>
      <c r="O27" s="30">
        <v>2115.6</v>
      </c>
      <c r="P27" s="30">
        <v>1926.7</v>
      </c>
      <c r="Q27" s="30">
        <v>1760.9</v>
      </c>
      <c r="R27" s="30">
        <v>1619.7</v>
      </c>
      <c r="S27" s="30">
        <v>1488.5</v>
      </c>
      <c r="T27" s="30">
        <v>1351.4</v>
      </c>
      <c r="U27" s="30">
        <v>1242.3</v>
      </c>
      <c r="V27" s="30">
        <v>1145.7</v>
      </c>
      <c r="W27" s="30">
        <v>1044.5999999999999</v>
      </c>
      <c r="X27" s="30">
        <v>957.2</v>
      </c>
      <c r="Y27" s="30">
        <v>884.2</v>
      </c>
      <c r="Z27" s="30">
        <v>807.9</v>
      </c>
      <c r="AA27" s="30">
        <v>728.3</v>
      </c>
      <c r="AB27" s="30">
        <v>645.1</v>
      </c>
      <c r="AC27" s="30">
        <v>598.20000000000005</v>
      </c>
      <c r="AD27" s="30">
        <v>546</v>
      </c>
      <c r="AE27" s="29" t="s">
        <v>96</v>
      </c>
      <c r="AF27" s="29" t="s">
        <v>96</v>
      </c>
      <c r="AG27" s="29" t="s">
        <v>96</v>
      </c>
      <c r="AH27" s="29" t="s">
        <v>96</v>
      </c>
      <c r="AI27" s="29" t="s">
        <v>96</v>
      </c>
      <c r="AJ27" s="29" t="s">
        <v>96</v>
      </c>
      <c r="AK27" s="29" t="s">
        <v>96</v>
      </c>
      <c r="AL27" s="29" t="s">
        <v>96</v>
      </c>
      <c r="AM27" s="29" t="s">
        <v>96</v>
      </c>
      <c r="AN27" s="29" t="s">
        <v>96</v>
      </c>
      <c r="AO27" s="29" t="s">
        <v>96</v>
      </c>
      <c r="AP27" s="29" t="s">
        <v>96</v>
      </c>
      <c r="AQ27" s="30">
        <v>72283.7</v>
      </c>
    </row>
    <row r="28" spans="1:43">
      <c r="A28" s="29" t="s">
        <v>117</v>
      </c>
      <c r="B28" s="29" t="s">
        <v>115</v>
      </c>
      <c r="C28" s="29" t="s">
        <v>96</v>
      </c>
      <c r="D28" s="29" t="s">
        <v>96</v>
      </c>
      <c r="E28" s="29" t="s">
        <v>96</v>
      </c>
      <c r="F28" s="29" t="s">
        <v>96</v>
      </c>
      <c r="G28" s="29" t="s">
        <v>96</v>
      </c>
      <c r="H28" s="29" t="s">
        <v>96</v>
      </c>
      <c r="I28" s="29" t="s">
        <v>96</v>
      </c>
      <c r="J28" s="29" t="s">
        <v>96</v>
      </c>
      <c r="K28" s="29" t="s">
        <v>96</v>
      </c>
      <c r="L28" s="29" t="s">
        <v>96</v>
      </c>
      <c r="M28" s="29" t="s">
        <v>96</v>
      </c>
      <c r="N28" s="29" t="s">
        <v>96</v>
      </c>
      <c r="O28" s="29" t="s">
        <v>96</v>
      </c>
      <c r="P28" s="29" t="s">
        <v>96</v>
      </c>
      <c r="Q28" s="29" t="s">
        <v>96</v>
      </c>
      <c r="R28" s="29" t="s">
        <v>96</v>
      </c>
      <c r="S28" s="29" t="s">
        <v>96</v>
      </c>
      <c r="T28" s="29" t="s">
        <v>96</v>
      </c>
      <c r="U28" s="29" t="s">
        <v>96</v>
      </c>
      <c r="V28" s="29" t="s">
        <v>96</v>
      </c>
      <c r="W28" s="29" t="s">
        <v>96</v>
      </c>
      <c r="X28" s="29" t="s">
        <v>96</v>
      </c>
      <c r="Y28" s="29" t="s">
        <v>96</v>
      </c>
      <c r="Z28" s="29" t="s">
        <v>96</v>
      </c>
      <c r="AA28" s="29" t="s">
        <v>96</v>
      </c>
      <c r="AB28" s="29" t="s">
        <v>96</v>
      </c>
      <c r="AC28" s="29" t="s">
        <v>96</v>
      </c>
      <c r="AD28" s="29" t="s">
        <v>96</v>
      </c>
      <c r="AE28" s="29" t="s">
        <v>96</v>
      </c>
      <c r="AF28" s="29" t="s">
        <v>96</v>
      </c>
      <c r="AG28" s="29" t="s">
        <v>96</v>
      </c>
      <c r="AH28" s="29" t="s">
        <v>96</v>
      </c>
      <c r="AI28" s="29" t="s">
        <v>96</v>
      </c>
      <c r="AJ28" s="29" t="s">
        <v>96</v>
      </c>
      <c r="AK28" s="29" t="s">
        <v>96</v>
      </c>
      <c r="AL28" s="29" t="s">
        <v>96</v>
      </c>
      <c r="AM28" s="29" t="s">
        <v>96</v>
      </c>
      <c r="AN28" s="29" t="s">
        <v>96</v>
      </c>
      <c r="AO28" s="29" t="s">
        <v>96</v>
      </c>
      <c r="AP28" s="29" t="s">
        <v>96</v>
      </c>
      <c r="AQ28" s="29" t="s">
        <v>96</v>
      </c>
    </row>
    <row r="29" spans="1:43">
      <c r="A29" s="29" t="s">
        <v>118</v>
      </c>
      <c r="B29" s="29" t="s">
        <v>115</v>
      </c>
      <c r="C29" s="30">
        <v>221939.9</v>
      </c>
      <c r="D29" s="30">
        <v>197890.8</v>
      </c>
      <c r="E29" s="30">
        <v>166630.5</v>
      </c>
      <c r="F29" s="30">
        <v>138559.9</v>
      </c>
      <c r="G29" s="30">
        <v>116435.2</v>
      </c>
      <c r="H29" s="30">
        <v>96955.5</v>
      </c>
      <c r="I29" s="30">
        <v>80722.8</v>
      </c>
      <c r="J29" s="30">
        <v>70954.2</v>
      </c>
      <c r="K29" s="30">
        <v>65292.800000000003</v>
      </c>
      <c r="L29" s="30">
        <v>59799.199999999997</v>
      </c>
      <c r="M29" s="30">
        <v>54863.7</v>
      </c>
      <c r="N29" s="30">
        <v>50541.7</v>
      </c>
      <c r="O29" s="30">
        <v>46458.3</v>
      </c>
      <c r="P29" s="30">
        <v>42633.3</v>
      </c>
      <c r="Q29" s="30">
        <v>39507</v>
      </c>
      <c r="R29" s="30">
        <v>36270.6</v>
      </c>
      <c r="S29" s="30">
        <v>33778.1</v>
      </c>
      <c r="T29" s="30">
        <v>30726.2</v>
      </c>
      <c r="U29" s="30">
        <v>28480.7</v>
      </c>
      <c r="V29" s="30">
        <v>26150.5</v>
      </c>
      <c r="W29" s="30">
        <v>24188</v>
      </c>
      <c r="X29" s="30">
        <v>22154.6</v>
      </c>
      <c r="Y29" s="30">
        <v>20540</v>
      </c>
      <c r="Z29" s="30">
        <v>18852</v>
      </c>
      <c r="AA29" s="30">
        <v>17599.400000000001</v>
      </c>
      <c r="AB29" s="30">
        <v>15767.8</v>
      </c>
      <c r="AC29" s="30">
        <v>14959.5</v>
      </c>
      <c r="AD29" s="30">
        <v>14486.9</v>
      </c>
      <c r="AE29" s="30">
        <v>13034.7</v>
      </c>
      <c r="AF29" s="30">
        <v>12086.7</v>
      </c>
      <c r="AG29" s="30">
        <v>10479.200000000001</v>
      </c>
      <c r="AH29" s="30">
        <v>10060.1</v>
      </c>
      <c r="AI29" s="30">
        <v>8802.5</v>
      </c>
      <c r="AJ29" s="30">
        <v>8173.8</v>
      </c>
      <c r="AK29" s="30">
        <v>7545</v>
      </c>
      <c r="AL29" s="30">
        <v>6916.3</v>
      </c>
      <c r="AM29" s="30">
        <v>5658.8</v>
      </c>
      <c r="AN29" s="30">
        <v>5030</v>
      </c>
      <c r="AO29" s="30">
        <v>4401.3</v>
      </c>
      <c r="AP29" s="30">
        <v>4401.3</v>
      </c>
      <c r="AQ29" s="30">
        <v>1849729.2</v>
      </c>
    </row>
    <row r="30" spans="1:43">
      <c r="A30" s="29" t="s">
        <v>119</v>
      </c>
      <c r="B30" s="29" t="s">
        <v>115</v>
      </c>
      <c r="C30" s="29" t="s">
        <v>96</v>
      </c>
      <c r="D30" s="29" t="s">
        <v>96</v>
      </c>
      <c r="E30" s="29" t="s">
        <v>96</v>
      </c>
      <c r="F30" s="29" t="s">
        <v>96</v>
      </c>
      <c r="G30" s="29" t="s">
        <v>96</v>
      </c>
      <c r="H30" s="29" t="s">
        <v>96</v>
      </c>
      <c r="I30" s="29" t="s">
        <v>96</v>
      </c>
      <c r="J30" s="29" t="s">
        <v>96</v>
      </c>
      <c r="K30" s="29" t="s">
        <v>96</v>
      </c>
      <c r="L30" s="29" t="s">
        <v>96</v>
      </c>
      <c r="M30" s="29" t="s">
        <v>96</v>
      </c>
      <c r="N30" s="29" t="s">
        <v>96</v>
      </c>
      <c r="O30" s="29" t="s">
        <v>96</v>
      </c>
      <c r="P30" s="29" t="s">
        <v>96</v>
      </c>
      <c r="Q30" s="29" t="s">
        <v>96</v>
      </c>
      <c r="R30" s="29" t="s">
        <v>96</v>
      </c>
      <c r="S30" s="29" t="s">
        <v>96</v>
      </c>
      <c r="T30" s="29" t="s">
        <v>96</v>
      </c>
      <c r="U30" s="29" t="s">
        <v>96</v>
      </c>
      <c r="V30" s="29" t="s">
        <v>96</v>
      </c>
      <c r="W30" s="29" t="s">
        <v>96</v>
      </c>
      <c r="X30" s="29" t="s">
        <v>96</v>
      </c>
      <c r="Y30" s="29" t="s">
        <v>96</v>
      </c>
      <c r="Z30" s="29" t="s">
        <v>96</v>
      </c>
      <c r="AA30" s="29" t="s">
        <v>96</v>
      </c>
      <c r="AB30" s="29" t="s">
        <v>96</v>
      </c>
      <c r="AC30" s="29" t="s">
        <v>96</v>
      </c>
      <c r="AD30" s="29" t="s">
        <v>96</v>
      </c>
      <c r="AE30" s="29" t="s">
        <v>96</v>
      </c>
      <c r="AF30" s="29" t="s">
        <v>96</v>
      </c>
      <c r="AG30" s="29" t="s">
        <v>96</v>
      </c>
      <c r="AH30" s="29" t="s">
        <v>96</v>
      </c>
      <c r="AI30" s="29" t="s">
        <v>96</v>
      </c>
      <c r="AJ30" s="29" t="s">
        <v>96</v>
      </c>
      <c r="AK30" s="29" t="s">
        <v>96</v>
      </c>
      <c r="AL30" s="29" t="s">
        <v>96</v>
      </c>
      <c r="AM30" s="29" t="s">
        <v>96</v>
      </c>
      <c r="AN30" s="29" t="s">
        <v>96</v>
      </c>
      <c r="AO30" s="29" t="s">
        <v>96</v>
      </c>
      <c r="AP30" s="29" t="s">
        <v>96</v>
      </c>
      <c r="AQ30" s="29" t="s">
        <v>96</v>
      </c>
    </row>
    <row r="32" spans="1:43" ht="15.75">
      <c r="A32" s="28" t="s">
        <v>120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</row>
    <row r="33" spans="1:43">
      <c r="A33" s="24"/>
      <c r="B33" s="24"/>
      <c r="C33" s="29" t="s">
        <v>54</v>
      </c>
      <c r="D33" s="29" t="s">
        <v>55</v>
      </c>
      <c r="E33" s="29" t="s">
        <v>56</v>
      </c>
      <c r="F33" s="29" t="s">
        <v>57</v>
      </c>
      <c r="G33" s="29" t="s">
        <v>58</v>
      </c>
      <c r="H33" s="29" t="s">
        <v>59</v>
      </c>
      <c r="I33" s="29" t="s">
        <v>60</v>
      </c>
      <c r="J33" s="29" t="s">
        <v>61</v>
      </c>
      <c r="K33" s="29" t="s">
        <v>62</v>
      </c>
      <c r="L33" s="29" t="s">
        <v>63</v>
      </c>
      <c r="M33" s="29" t="s">
        <v>64</v>
      </c>
      <c r="N33" s="29" t="s">
        <v>65</v>
      </c>
      <c r="O33" s="29" t="s">
        <v>66</v>
      </c>
      <c r="P33" s="29" t="s">
        <v>67</v>
      </c>
      <c r="Q33" s="29" t="s">
        <v>68</v>
      </c>
      <c r="R33" s="29" t="s">
        <v>69</v>
      </c>
      <c r="S33" s="29" t="s">
        <v>70</v>
      </c>
      <c r="T33" s="29" t="s">
        <v>71</v>
      </c>
      <c r="U33" s="29" t="s">
        <v>72</v>
      </c>
      <c r="V33" s="29" t="s">
        <v>73</v>
      </c>
      <c r="W33" s="29" t="s">
        <v>74</v>
      </c>
      <c r="X33" s="29" t="s">
        <v>75</v>
      </c>
      <c r="Y33" s="29" t="s">
        <v>76</v>
      </c>
      <c r="Z33" s="29" t="s">
        <v>77</v>
      </c>
      <c r="AA33" s="29" t="s">
        <v>78</v>
      </c>
      <c r="AB33" s="29" t="s">
        <v>79</v>
      </c>
      <c r="AC33" s="29" t="s">
        <v>80</v>
      </c>
      <c r="AD33" s="29" t="s">
        <v>81</v>
      </c>
      <c r="AE33" s="29" t="s">
        <v>82</v>
      </c>
      <c r="AF33" s="29" t="s">
        <v>83</v>
      </c>
      <c r="AG33" s="29" t="s">
        <v>84</v>
      </c>
      <c r="AH33" s="29" t="s">
        <v>85</v>
      </c>
      <c r="AI33" s="29" t="s">
        <v>86</v>
      </c>
      <c r="AJ33" s="29" t="s">
        <v>87</v>
      </c>
      <c r="AK33" s="29" t="s">
        <v>88</v>
      </c>
      <c r="AL33" s="29" t="s">
        <v>89</v>
      </c>
      <c r="AM33" s="29" t="s">
        <v>90</v>
      </c>
      <c r="AN33" s="29" t="s">
        <v>91</v>
      </c>
      <c r="AO33" s="29" t="s">
        <v>92</v>
      </c>
      <c r="AP33" s="29" t="s">
        <v>93</v>
      </c>
      <c r="AQ33" s="29" t="s">
        <v>25</v>
      </c>
    </row>
    <row r="34" spans="1:43">
      <c r="A34" s="29" t="s">
        <v>121</v>
      </c>
      <c r="B34" s="29" t="s">
        <v>115</v>
      </c>
      <c r="C34" s="30">
        <v>13325.7</v>
      </c>
      <c r="D34" s="30">
        <v>12134.6</v>
      </c>
      <c r="E34" s="30">
        <v>11196.1</v>
      </c>
      <c r="F34" s="30">
        <v>10503.5</v>
      </c>
      <c r="G34" s="30">
        <v>10123.4</v>
      </c>
      <c r="H34" s="30">
        <v>15402.4</v>
      </c>
      <c r="I34" s="30">
        <v>14748</v>
      </c>
      <c r="J34" s="30">
        <v>14078.6</v>
      </c>
      <c r="K34" s="30">
        <v>13615</v>
      </c>
      <c r="L34" s="30">
        <v>13155.2</v>
      </c>
      <c r="M34" s="30">
        <v>12771.4</v>
      </c>
      <c r="N34" s="30">
        <v>12447.7</v>
      </c>
      <c r="O34" s="30">
        <v>12177.9</v>
      </c>
      <c r="P34" s="30">
        <v>11906.4</v>
      </c>
      <c r="Q34" s="30">
        <v>11720.9</v>
      </c>
      <c r="R34" s="30">
        <v>11537.5</v>
      </c>
      <c r="S34" s="30">
        <v>11449.4</v>
      </c>
      <c r="T34" s="30">
        <v>11268.9</v>
      </c>
      <c r="U34" s="30">
        <v>11196.3</v>
      </c>
      <c r="V34" s="30">
        <v>9932.6</v>
      </c>
      <c r="W34" s="30">
        <v>9891.5</v>
      </c>
      <c r="X34" s="30">
        <v>9806.2999999999993</v>
      </c>
      <c r="Y34" s="30">
        <v>9789.7999999999993</v>
      </c>
      <c r="Z34" s="30">
        <v>9264</v>
      </c>
      <c r="AA34" s="30">
        <v>9297.1</v>
      </c>
      <c r="AB34" s="30">
        <v>1631.5</v>
      </c>
      <c r="AC34" s="30">
        <v>1544.3</v>
      </c>
      <c r="AD34" s="30">
        <v>1389.3</v>
      </c>
      <c r="AE34" s="30">
        <v>1269.3</v>
      </c>
      <c r="AF34" s="30">
        <v>1154</v>
      </c>
      <c r="AG34" s="30">
        <v>982.6</v>
      </c>
      <c r="AH34" s="30">
        <v>925.4</v>
      </c>
      <c r="AI34" s="30">
        <v>810.6</v>
      </c>
      <c r="AJ34" s="30">
        <v>747.8</v>
      </c>
      <c r="AK34" s="30">
        <v>690.7</v>
      </c>
      <c r="AL34" s="30">
        <v>628</v>
      </c>
      <c r="AM34" s="30">
        <v>519.1</v>
      </c>
      <c r="AN34" s="30">
        <v>462</v>
      </c>
      <c r="AO34" s="30">
        <v>404.7</v>
      </c>
      <c r="AP34" s="30">
        <v>399.1</v>
      </c>
      <c r="AQ34" s="30">
        <v>306298.7</v>
      </c>
    </row>
    <row r="35" spans="1:43">
      <c r="A35" s="29" t="s">
        <v>122</v>
      </c>
      <c r="B35" s="29" t="s">
        <v>115</v>
      </c>
      <c r="C35" s="29" t="s">
        <v>96</v>
      </c>
      <c r="D35" s="29" t="s">
        <v>96</v>
      </c>
      <c r="E35" s="29" t="s">
        <v>96</v>
      </c>
      <c r="F35" s="29" t="s">
        <v>96</v>
      </c>
      <c r="G35" s="29" t="s">
        <v>96</v>
      </c>
      <c r="H35" s="29" t="s">
        <v>96</v>
      </c>
      <c r="I35" s="29" t="s">
        <v>96</v>
      </c>
      <c r="J35" s="29" t="s">
        <v>96</v>
      </c>
      <c r="K35" s="29" t="s">
        <v>96</v>
      </c>
      <c r="L35" s="29" t="s">
        <v>96</v>
      </c>
      <c r="M35" s="29" t="s">
        <v>96</v>
      </c>
      <c r="N35" s="29" t="s">
        <v>96</v>
      </c>
      <c r="O35" s="29" t="s">
        <v>96</v>
      </c>
      <c r="P35" s="29" t="s">
        <v>96</v>
      </c>
      <c r="Q35" s="29" t="s">
        <v>96</v>
      </c>
      <c r="R35" s="29" t="s">
        <v>96</v>
      </c>
      <c r="S35" s="29" t="s">
        <v>96</v>
      </c>
      <c r="T35" s="29" t="s">
        <v>96</v>
      </c>
      <c r="U35" s="29" t="s">
        <v>96</v>
      </c>
      <c r="V35" s="29" t="s">
        <v>96</v>
      </c>
      <c r="W35" s="29" t="s">
        <v>96</v>
      </c>
      <c r="X35" s="29" t="s">
        <v>96</v>
      </c>
      <c r="Y35" s="29" t="s">
        <v>96</v>
      </c>
      <c r="Z35" s="29" t="s">
        <v>96</v>
      </c>
      <c r="AA35" s="29" t="s">
        <v>96</v>
      </c>
      <c r="AB35" s="29" t="s">
        <v>96</v>
      </c>
      <c r="AC35" s="29" t="s">
        <v>96</v>
      </c>
      <c r="AD35" s="29" t="s">
        <v>96</v>
      </c>
      <c r="AE35" s="29" t="s">
        <v>96</v>
      </c>
      <c r="AF35" s="29" t="s">
        <v>96</v>
      </c>
      <c r="AG35" s="29" t="s">
        <v>96</v>
      </c>
      <c r="AH35" s="29" t="s">
        <v>96</v>
      </c>
      <c r="AI35" s="29" t="s">
        <v>96</v>
      </c>
      <c r="AJ35" s="29" t="s">
        <v>96</v>
      </c>
      <c r="AK35" s="29" t="s">
        <v>96</v>
      </c>
      <c r="AL35" s="29" t="s">
        <v>96</v>
      </c>
      <c r="AM35" s="29" t="s">
        <v>96</v>
      </c>
      <c r="AN35" s="29" t="s">
        <v>96</v>
      </c>
      <c r="AO35" s="29" t="s">
        <v>96</v>
      </c>
      <c r="AP35" s="29" t="s">
        <v>96</v>
      </c>
      <c r="AQ35" s="29" t="s">
        <v>96</v>
      </c>
    </row>
    <row r="36" spans="1:43">
      <c r="A36" s="29" t="s">
        <v>123</v>
      </c>
      <c r="B36" s="29" t="s">
        <v>115</v>
      </c>
      <c r="C36" s="30">
        <v>1052</v>
      </c>
      <c r="D36" s="30">
        <v>906.7</v>
      </c>
      <c r="E36" s="30">
        <v>788.1</v>
      </c>
      <c r="F36" s="30">
        <v>694.3</v>
      </c>
      <c r="G36" s="30">
        <v>629.4</v>
      </c>
      <c r="H36" s="30">
        <v>573</v>
      </c>
      <c r="I36" s="30">
        <v>524.1</v>
      </c>
      <c r="J36" s="30">
        <v>475.5</v>
      </c>
      <c r="K36" s="30">
        <v>437.9</v>
      </c>
      <c r="L36" s="30">
        <v>401.3</v>
      </c>
      <c r="M36" s="30">
        <v>368.5</v>
      </c>
      <c r="N36" s="30">
        <v>339.7</v>
      </c>
      <c r="O36" s="30">
        <v>312.5</v>
      </c>
      <c r="P36" s="30">
        <v>286.89999999999998</v>
      </c>
      <c r="Q36" s="30">
        <v>266.10000000000002</v>
      </c>
      <c r="R36" s="30">
        <v>244.3</v>
      </c>
      <c r="S36" s="30">
        <v>227.7</v>
      </c>
      <c r="T36" s="30">
        <v>207.2</v>
      </c>
      <c r="U36" s="30">
        <v>192.2</v>
      </c>
      <c r="V36" s="30">
        <v>176.4</v>
      </c>
      <c r="W36" s="30">
        <v>163.30000000000001</v>
      </c>
      <c r="X36" s="30">
        <v>149.6</v>
      </c>
      <c r="Y36" s="30">
        <v>138.80000000000001</v>
      </c>
      <c r="Z36" s="30">
        <v>127.4</v>
      </c>
      <c r="AA36" s="30">
        <v>119.1</v>
      </c>
      <c r="AB36" s="30">
        <v>106.8</v>
      </c>
      <c r="AC36" s="30">
        <v>101.5</v>
      </c>
      <c r="AD36" s="30">
        <v>91.2</v>
      </c>
      <c r="AE36" s="30">
        <v>83.6</v>
      </c>
      <c r="AF36" s="30">
        <v>76</v>
      </c>
      <c r="AG36" s="30">
        <v>64.599999999999994</v>
      </c>
      <c r="AH36" s="30">
        <v>60.8</v>
      </c>
      <c r="AI36" s="30">
        <v>53.2</v>
      </c>
      <c r="AJ36" s="30">
        <v>49.4</v>
      </c>
      <c r="AK36" s="30">
        <v>45.6</v>
      </c>
      <c r="AL36" s="30">
        <v>41.8</v>
      </c>
      <c r="AM36" s="30">
        <v>34.200000000000003</v>
      </c>
      <c r="AN36" s="30">
        <v>30.4</v>
      </c>
      <c r="AO36" s="30">
        <v>26.6</v>
      </c>
      <c r="AP36" s="30">
        <v>26.6</v>
      </c>
      <c r="AQ36" s="30">
        <v>10694.1</v>
      </c>
    </row>
    <row r="37" spans="1:43">
      <c r="A37" s="29" t="s">
        <v>124</v>
      </c>
      <c r="B37" s="29" t="s">
        <v>115</v>
      </c>
      <c r="C37" s="29" t="s">
        <v>96</v>
      </c>
      <c r="D37" s="29" t="s">
        <v>96</v>
      </c>
      <c r="E37" s="29" t="s">
        <v>96</v>
      </c>
      <c r="F37" s="29" t="s">
        <v>96</v>
      </c>
      <c r="G37" s="29" t="s">
        <v>96</v>
      </c>
      <c r="H37" s="29" t="s">
        <v>96</v>
      </c>
      <c r="I37" s="29" t="s">
        <v>96</v>
      </c>
      <c r="J37" s="29" t="s">
        <v>96</v>
      </c>
      <c r="K37" s="29" t="s">
        <v>96</v>
      </c>
      <c r="L37" s="29" t="s">
        <v>96</v>
      </c>
      <c r="M37" s="29" t="s">
        <v>96</v>
      </c>
      <c r="N37" s="29" t="s">
        <v>96</v>
      </c>
      <c r="O37" s="29" t="s">
        <v>96</v>
      </c>
      <c r="P37" s="29" t="s">
        <v>96</v>
      </c>
      <c r="Q37" s="29" t="s">
        <v>96</v>
      </c>
      <c r="R37" s="29" t="s">
        <v>96</v>
      </c>
      <c r="S37" s="29" t="s">
        <v>96</v>
      </c>
      <c r="T37" s="29" t="s">
        <v>96</v>
      </c>
      <c r="U37" s="29" t="s">
        <v>96</v>
      </c>
      <c r="V37" s="29" t="s">
        <v>96</v>
      </c>
      <c r="W37" s="29" t="s">
        <v>96</v>
      </c>
      <c r="X37" s="29" t="s">
        <v>96</v>
      </c>
      <c r="Y37" s="29" t="s">
        <v>96</v>
      </c>
      <c r="Z37" s="29" t="s">
        <v>96</v>
      </c>
      <c r="AA37" s="29" t="s">
        <v>96</v>
      </c>
      <c r="AB37" s="29" t="s">
        <v>96</v>
      </c>
      <c r="AC37" s="29" t="s">
        <v>96</v>
      </c>
      <c r="AD37" s="29" t="s">
        <v>96</v>
      </c>
      <c r="AE37" s="29" t="s">
        <v>96</v>
      </c>
      <c r="AF37" s="29" t="s">
        <v>96</v>
      </c>
      <c r="AG37" s="29" t="s">
        <v>96</v>
      </c>
      <c r="AH37" s="29" t="s">
        <v>96</v>
      </c>
      <c r="AI37" s="29" t="s">
        <v>96</v>
      </c>
      <c r="AJ37" s="29" t="s">
        <v>96</v>
      </c>
      <c r="AK37" s="29" t="s">
        <v>96</v>
      </c>
      <c r="AL37" s="29" t="s">
        <v>96</v>
      </c>
      <c r="AM37" s="29" t="s">
        <v>96</v>
      </c>
      <c r="AN37" s="29" t="s">
        <v>96</v>
      </c>
      <c r="AO37" s="29" t="s">
        <v>96</v>
      </c>
      <c r="AP37" s="30">
        <v>5847.9</v>
      </c>
      <c r="AQ37" s="30">
        <v>5847.9</v>
      </c>
    </row>
    <row r="39" spans="1:43" ht="15.75">
      <c r="A39" s="28" t="s">
        <v>125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</row>
    <row r="40" spans="1:43">
      <c r="A40" s="24"/>
      <c r="B40" s="24"/>
      <c r="C40" s="29" t="s">
        <v>54</v>
      </c>
      <c r="D40" s="29" t="s">
        <v>55</v>
      </c>
      <c r="E40" s="29" t="s">
        <v>56</v>
      </c>
      <c r="F40" s="29" t="s">
        <v>57</v>
      </c>
      <c r="G40" s="29" t="s">
        <v>58</v>
      </c>
      <c r="H40" s="29" t="s">
        <v>59</v>
      </c>
      <c r="I40" s="29" t="s">
        <v>60</v>
      </c>
      <c r="J40" s="29" t="s">
        <v>61</v>
      </c>
      <c r="K40" s="29" t="s">
        <v>62</v>
      </c>
      <c r="L40" s="29" t="s">
        <v>63</v>
      </c>
      <c r="M40" s="29" t="s">
        <v>64</v>
      </c>
      <c r="N40" s="29" t="s">
        <v>65</v>
      </c>
      <c r="O40" s="29" t="s">
        <v>66</v>
      </c>
      <c r="P40" s="29" t="s">
        <v>67</v>
      </c>
      <c r="Q40" s="29" t="s">
        <v>68</v>
      </c>
      <c r="R40" s="29" t="s">
        <v>69</v>
      </c>
      <c r="S40" s="29" t="s">
        <v>70</v>
      </c>
      <c r="T40" s="29" t="s">
        <v>71</v>
      </c>
      <c r="U40" s="29" t="s">
        <v>72</v>
      </c>
      <c r="V40" s="29" t="s">
        <v>73</v>
      </c>
      <c r="W40" s="29" t="s">
        <v>74</v>
      </c>
      <c r="X40" s="29" t="s">
        <v>75</v>
      </c>
      <c r="Y40" s="29" t="s">
        <v>76</v>
      </c>
      <c r="Z40" s="29" t="s">
        <v>77</v>
      </c>
      <c r="AA40" s="29" t="s">
        <v>78</v>
      </c>
      <c r="AB40" s="29" t="s">
        <v>79</v>
      </c>
      <c r="AC40" s="29" t="s">
        <v>80</v>
      </c>
      <c r="AD40" s="29" t="s">
        <v>81</v>
      </c>
      <c r="AE40" s="29" t="s">
        <v>82</v>
      </c>
      <c r="AF40" s="29" t="s">
        <v>83</v>
      </c>
      <c r="AG40" s="29" t="s">
        <v>84</v>
      </c>
      <c r="AH40" s="29" t="s">
        <v>85</v>
      </c>
      <c r="AI40" s="29" t="s">
        <v>86</v>
      </c>
      <c r="AJ40" s="29" t="s">
        <v>87</v>
      </c>
      <c r="AK40" s="29" t="s">
        <v>88</v>
      </c>
      <c r="AL40" s="29" t="s">
        <v>89</v>
      </c>
      <c r="AM40" s="29" t="s">
        <v>90</v>
      </c>
      <c r="AN40" s="29" t="s">
        <v>91</v>
      </c>
      <c r="AO40" s="29" t="s">
        <v>92</v>
      </c>
      <c r="AP40" s="29" t="s">
        <v>93</v>
      </c>
      <c r="AQ40" s="29" t="s">
        <v>25</v>
      </c>
    </row>
    <row r="41" spans="1:43">
      <c r="A41" s="29" t="s">
        <v>126</v>
      </c>
      <c r="B41" s="29" t="s">
        <v>115</v>
      </c>
      <c r="C41" s="29" t="s">
        <v>96</v>
      </c>
      <c r="D41" s="29" t="s">
        <v>96</v>
      </c>
      <c r="E41" s="29" t="s">
        <v>96</v>
      </c>
      <c r="F41" s="29" t="s">
        <v>96</v>
      </c>
      <c r="G41" s="29" t="s">
        <v>96</v>
      </c>
      <c r="H41" s="29" t="s">
        <v>96</v>
      </c>
      <c r="I41" s="29" t="s">
        <v>96</v>
      </c>
      <c r="J41" s="29" t="s">
        <v>96</v>
      </c>
      <c r="K41" s="29" t="s">
        <v>96</v>
      </c>
      <c r="L41" s="29" t="s">
        <v>96</v>
      </c>
      <c r="M41" s="29" t="s">
        <v>96</v>
      </c>
      <c r="N41" s="29" t="s">
        <v>96</v>
      </c>
      <c r="O41" s="29" t="s">
        <v>96</v>
      </c>
      <c r="P41" s="29" t="s">
        <v>96</v>
      </c>
      <c r="Q41" s="29" t="s">
        <v>96</v>
      </c>
      <c r="R41" s="29" t="s">
        <v>96</v>
      </c>
      <c r="S41" s="29" t="s">
        <v>96</v>
      </c>
      <c r="T41" s="29" t="s">
        <v>96</v>
      </c>
      <c r="U41" s="29" t="s">
        <v>96</v>
      </c>
      <c r="V41" s="29" t="s">
        <v>96</v>
      </c>
      <c r="W41" s="29" t="s">
        <v>96</v>
      </c>
      <c r="X41" s="29" t="s">
        <v>96</v>
      </c>
      <c r="Y41" s="29" t="s">
        <v>96</v>
      </c>
      <c r="Z41" s="29" t="s">
        <v>96</v>
      </c>
      <c r="AA41" s="29" t="s">
        <v>96</v>
      </c>
      <c r="AB41" s="29" t="s">
        <v>96</v>
      </c>
      <c r="AC41" s="29" t="s">
        <v>96</v>
      </c>
      <c r="AD41" s="29" t="s">
        <v>96</v>
      </c>
      <c r="AE41" s="29" t="s">
        <v>96</v>
      </c>
      <c r="AF41" s="29" t="s">
        <v>96</v>
      </c>
      <c r="AG41" s="29" t="s">
        <v>96</v>
      </c>
      <c r="AH41" s="29" t="s">
        <v>96</v>
      </c>
      <c r="AI41" s="29" t="s">
        <v>96</v>
      </c>
      <c r="AJ41" s="29" t="s">
        <v>96</v>
      </c>
      <c r="AK41" s="29" t="s">
        <v>96</v>
      </c>
      <c r="AL41" s="29" t="s">
        <v>96</v>
      </c>
      <c r="AM41" s="29" t="s">
        <v>96</v>
      </c>
      <c r="AN41" s="29" t="s">
        <v>96</v>
      </c>
      <c r="AO41" s="29" t="s">
        <v>96</v>
      </c>
      <c r="AP41" s="29" t="s">
        <v>96</v>
      </c>
      <c r="AQ41" s="29" t="s">
        <v>96</v>
      </c>
    </row>
    <row r="42" spans="1:43">
      <c r="A42" s="29" t="s">
        <v>127</v>
      </c>
      <c r="B42" s="29" t="s">
        <v>115</v>
      </c>
      <c r="C42" s="29" t="s">
        <v>96</v>
      </c>
      <c r="D42" s="29" t="s">
        <v>96</v>
      </c>
      <c r="E42" s="29" t="s">
        <v>96</v>
      </c>
      <c r="F42" s="29" t="s">
        <v>96</v>
      </c>
      <c r="G42" s="29" t="s">
        <v>96</v>
      </c>
      <c r="H42" s="29" t="s">
        <v>96</v>
      </c>
      <c r="I42" s="29" t="s">
        <v>96</v>
      </c>
      <c r="J42" s="29" t="s">
        <v>96</v>
      </c>
      <c r="K42" s="29" t="s">
        <v>96</v>
      </c>
      <c r="L42" s="29" t="s">
        <v>96</v>
      </c>
      <c r="M42" s="29" t="s">
        <v>96</v>
      </c>
      <c r="N42" s="29" t="s">
        <v>96</v>
      </c>
      <c r="O42" s="29" t="s">
        <v>96</v>
      </c>
      <c r="P42" s="29" t="s">
        <v>96</v>
      </c>
      <c r="Q42" s="29" t="s">
        <v>96</v>
      </c>
      <c r="R42" s="29" t="s">
        <v>96</v>
      </c>
      <c r="S42" s="29" t="s">
        <v>96</v>
      </c>
      <c r="T42" s="29" t="s">
        <v>96</v>
      </c>
      <c r="U42" s="29" t="s">
        <v>96</v>
      </c>
      <c r="V42" s="29" t="s">
        <v>96</v>
      </c>
      <c r="W42" s="29" t="s">
        <v>96</v>
      </c>
      <c r="X42" s="29" t="s">
        <v>96</v>
      </c>
      <c r="Y42" s="29" t="s">
        <v>96</v>
      </c>
      <c r="Z42" s="29" t="s">
        <v>96</v>
      </c>
      <c r="AA42" s="29" t="s">
        <v>96</v>
      </c>
      <c r="AB42" s="29" t="s">
        <v>96</v>
      </c>
      <c r="AC42" s="29" t="s">
        <v>96</v>
      </c>
      <c r="AD42" s="29" t="s">
        <v>96</v>
      </c>
      <c r="AE42" s="29" t="s">
        <v>96</v>
      </c>
      <c r="AF42" s="29" t="s">
        <v>96</v>
      </c>
      <c r="AG42" s="29" t="s">
        <v>96</v>
      </c>
      <c r="AH42" s="29" t="s">
        <v>96</v>
      </c>
      <c r="AI42" s="29" t="s">
        <v>96</v>
      </c>
      <c r="AJ42" s="29" t="s">
        <v>96</v>
      </c>
      <c r="AK42" s="29" t="s">
        <v>96</v>
      </c>
      <c r="AL42" s="29" t="s">
        <v>96</v>
      </c>
      <c r="AM42" s="29" t="s">
        <v>96</v>
      </c>
      <c r="AN42" s="29" t="s">
        <v>96</v>
      </c>
      <c r="AO42" s="29" t="s">
        <v>96</v>
      </c>
      <c r="AP42" s="29" t="s">
        <v>96</v>
      </c>
      <c r="AQ42" s="29" t="s">
        <v>96</v>
      </c>
    </row>
    <row r="43" spans="1:43">
      <c r="A43" s="29" t="s">
        <v>128</v>
      </c>
      <c r="B43" s="29" t="s">
        <v>115</v>
      </c>
      <c r="C43" s="29" t="s">
        <v>96</v>
      </c>
      <c r="D43" s="29" t="s">
        <v>96</v>
      </c>
      <c r="E43" s="29" t="s">
        <v>96</v>
      </c>
      <c r="F43" s="29" t="s">
        <v>96</v>
      </c>
      <c r="G43" s="29" t="s">
        <v>96</v>
      </c>
      <c r="H43" s="29" t="s">
        <v>96</v>
      </c>
      <c r="I43" s="29" t="s">
        <v>96</v>
      </c>
      <c r="J43" s="29" t="s">
        <v>96</v>
      </c>
      <c r="K43" s="29" t="s">
        <v>96</v>
      </c>
      <c r="L43" s="29" t="s">
        <v>96</v>
      </c>
      <c r="M43" s="29" t="s">
        <v>96</v>
      </c>
      <c r="N43" s="29" t="s">
        <v>96</v>
      </c>
      <c r="O43" s="29" t="s">
        <v>96</v>
      </c>
      <c r="P43" s="29" t="s">
        <v>96</v>
      </c>
      <c r="Q43" s="29" t="s">
        <v>96</v>
      </c>
      <c r="R43" s="29" t="s">
        <v>96</v>
      </c>
      <c r="S43" s="29" t="s">
        <v>96</v>
      </c>
      <c r="T43" s="29" t="s">
        <v>96</v>
      </c>
      <c r="U43" s="29" t="s">
        <v>96</v>
      </c>
      <c r="V43" s="29" t="s">
        <v>96</v>
      </c>
      <c r="W43" s="29" t="s">
        <v>96</v>
      </c>
      <c r="X43" s="29" t="s">
        <v>96</v>
      </c>
      <c r="Y43" s="29" t="s">
        <v>96</v>
      </c>
      <c r="Z43" s="29" t="s">
        <v>96</v>
      </c>
      <c r="AA43" s="29" t="s">
        <v>96</v>
      </c>
      <c r="AB43" s="29" t="s">
        <v>96</v>
      </c>
      <c r="AC43" s="29" t="s">
        <v>96</v>
      </c>
      <c r="AD43" s="29" t="s">
        <v>96</v>
      </c>
      <c r="AE43" s="29" t="s">
        <v>96</v>
      </c>
      <c r="AF43" s="29" t="s">
        <v>96</v>
      </c>
      <c r="AG43" s="29" t="s">
        <v>96</v>
      </c>
      <c r="AH43" s="29" t="s">
        <v>96</v>
      </c>
      <c r="AI43" s="29" t="s">
        <v>96</v>
      </c>
      <c r="AJ43" s="29" t="s">
        <v>96</v>
      </c>
      <c r="AK43" s="29" t="s">
        <v>96</v>
      </c>
      <c r="AL43" s="29" t="s">
        <v>96</v>
      </c>
      <c r="AM43" s="29" t="s">
        <v>96</v>
      </c>
      <c r="AN43" s="29" t="s">
        <v>96</v>
      </c>
      <c r="AO43" s="29" t="s">
        <v>96</v>
      </c>
      <c r="AP43" s="29" t="s">
        <v>96</v>
      </c>
      <c r="AQ43" s="29" t="s">
        <v>96</v>
      </c>
    </row>
    <row r="44" spans="1:43">
      <c r="A44" s="29" t="s">
        <v>129</v>
      </c>
      <c r="B44" s="29" t="s">
        <v>115</v>
      </c>
      <c r="C44" s="30">
        <v>637.5</v>
      </c>
      <c r="D44" s="30">
        <v>559.5</v>
      </c>
      <c r="E44" s="30">
        <v>491.2</v>
      </c>
      <c r="F44" s="30">
        <v>432.7</v>
      </c>
      <c r="G44" s="30">
        <v>387.2</v>
      </c>
      <c r="H44" s="30">
        <v>344.9</v>
      </c>
      <c r="I44" s="30">
        <v>309</v>
      </c>
      <c r="J44" s="30">
        <v>273.60000000000002</v>
      </c>
      <c r="K44" s="30">
        <v>246.6</v>
      </c>
      <c r="L44" s="30">
        <v>221.4</v>
      </c>
      <c r="M44" s="30">
        <v>198.9</v>
      </c>
      <c r="N44" s="30">
        <v>179.5</v>
      </c>
      <c r="O44" s="30">
        <v>161.69999999999999</v>
      </c>
      <c r="P44" s="30">
        <v>145.4</v>
      </c>
      <c r="Q44" s="30">
        <v>131.9</v>
      </c>
      <c r="R44" s="30">
        <v>118.8</v>
      </c>
      <c r="S44" s="30">
        <v>108.3</v>
      </c>
      <c r="T44" s="30">
        <v>96.6</v>
      </c>
      <c r="U44" s="30">
        <v>87.7</v>
      </c>
      <c r="V44" s="30">
        <v>79</v>
      </c>
      <c r="W44" s="30">
        <v>71.599999999999994</v>
      </c>
      <c r="X44" s="30">
        <v>64.3</v>
      </c>
      <c r="Y44" s="30">
        <v>58.4</v>
      </c>
      <c r="Z44" s="30">
        <v>52.5</v>
      </c>
      <c r="AA44" s="30">
        <v>48</v>
      </c>
      <c r="AB44" s="30">
        <v>42.1</v>
      </c>
      <c r="AC44" s="30">
        <v>39.1</v>
      </c>
      <c r="AD44" s="30">
        <v>34.799999999999997</v>
      </c>
      <c r="AE44" s="30">
        <v>31.8</v>
      </c>
      <c r="AF44" s="30">
        <v>28.9</v>
      </c>
      <c r="AG44" s="30">
        <v>24.6</v>
      </c>
      <c r="AH44" s="30">
        <v>23.2</v>
      </c>
      <c r="AI44" s="30">
        <v>20.3</v>
      </c>
      <c r="AJ44" s="30">
        <v>18.8</v>
      </c>
      <c r="AK44" s="30">
        <v>17.3</v>
      </c>
      <c r="AL44" s="30">
        <v>15.8</v>
      </c>
      <c r="AM44" s="30">
        <v>13</v>
      </c>
      <c r="AN44" s="30">
        <v>11.6</v>
      </c>
      <c r="AO44" s="30">
        <v>10.199999999999999</v>
      </c>
      <c r="AP44" s="30">
        <v>10</v>
      </c>
      <c r="AQ44" s="30">
        <v>5847.9</v>
      </c>
    </row>
    <row r="45" spans="1:43">
      <c r="A45" s="29" t="s">
        <v>130</v>
      </c>
      <c r="B45" s="29" t="s">
        <v>115</v>
      </c>
      <c r="C45" s="29" t="s">
        <v>96</v>
      </c>
      <c r="D45" s="29" t="s">
        <v>96</v>
      </c>
      <c r="E45" s="29" t="s">
        <v>96</v>
      </c>
      <c r="F45" s="29" t="s">
        <v>96</v>
      </c>
      <c r="G45" s="29" t="s">
        <v>96</v>
      </c>
      <c r="H45" s="29" t="s">
        <v>96</v>
      </c>
      <c r="I45" s="29" t="s">
        <v>96</v>
      </c>
      <c r="J45" s="29" t="s">
        <v>96</v>
      </c>
      <c r="K45" s="29" t="s">
        <v>96</v>
      </c>
      <c r="L45" s="29" t="s">
        <v>96</v>
      </c>
      <c r="M45" s="29" t="s">
        <v>96</v>
      </c>
      <c r="N45" s="29" t="s">
        <v>96</v>
      </c>
      <c r="O45" s="29" t="s">
        <v>96</v>
      </c>
      <c r="P45" s="29" t="s">
        <v>96</v>
      </c>
      <c r="Q45" s="29" t="s">
        <v>96</v>
      </c>
      <c r="R45" s="29" t="s">
        <v>96</v>
      </c>
      <c r="S45" s="29" t="s">
        <v>96</v>
      </c>
      <c r="T45" s="29" t="s">
        <v>96</v>
      </c>
      <c r="U45" s="29" t="s">
        <v>96</v>
      </c>
      <c r="V45" s="29" t="s">
        <v>96</v>
      </c>
      <c r="W45" s="29" t="s">
        <v>96</v>
      </c>
      <c r="X45" s="29" t="s">
        <v>96</v>
      </c>
      <c r="Y45" s="29" t="s">
        <v>96</v>
      </c>
      <c r="Z45" s="29" t="s">
        <v>96</v>
      </c>
      <c r="AA45" s="29" t="s">
        <v>96</v>
      </c>
      <c r="AB45" s="29" t="s">
        <v>96</v>
      </c>
      <c r="AC45" s="29" t="s">
        <v>96</v>
      </c>
      <c r="AD45" s="29" t="s">
        <v>96</v>
      </c>
      <c r="AE45" s="29" t="s">
        <v>96</v>
      </c>
      <c r="AF45" s="29" t="s">
        <v>96</v>
      </c>
      <c r="AG45" s="29" t="s">
        <v>96</v>
      </c>
      <c r="AH45" s="29" t="s">
        <v>96</v>
      </c>
      <c r="AI45" s="29" t="s">
        <v>96</v>
      </c>
      <c r="AJ45" s="29" t="s">
        <v>96</v>
      </c>
      <c r="AK45" s="29" t="s">
        <v>96</v>
      </c>
      <c r="AL45" s="29" t="s">
        <v>96</v>
      </c>
      <c r="AM45" s="29" t="s">
        <v>96</v>
      </c>
      <c r="AN45" s="29" t="s">
        <v>96</v>
      </c>
      <c r="AO45" s="29" t="s">
        <v>96</v>
      </c>
      <c r="AP45" s="30">
        <v>-5847.9</v>
      </c>
      <c r="AQ45" s="30">
        <v>-5847.9</v>
      </c>
    </row>
    <row r="47" spans="1:43" ht="15.75">
      <c r="A47" s="28" t="s">
        <v>131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</row>
    <row r="48" spans="1:43">
      <c r="A48" s="24"/>
      <c r="B48" s="24"/>
      <c r="C48" s="29" t="s">
        <v>54</v>
      </c>
      <c r="D48" s="29" t="s">
        <v>55</v>
      </c>
      <c r="E48" s="29" t="s">
        <v>56</v>
      </c>
      <c r="F48" s="29" t="s">
        <v>57</v>
      </c>
      <c r="G48" s="29" t="s">
        <v>58</v>
      </c>
      <c r="H48" s="29" t="s">
        <v>59</v>
      </c>
      <c r="I48" s="29" t="s">
        <v>60</v>
      </c>
      <c r="J48" s="29" t="s">
        <v>61</v>
      </c>
      <c r="K48" s="29" t="s">
        <v>62</v>
      </c>
      <c r="L48" s="29" t="s">
        <v>63</v>
      </c>
      <c r="M48" s="29" t="s">
        <v>64</v>
      </c>
      <c r="N48" s="29" t="s">
        <v>65</v>
      </c>
      <c r="O48" s="29" t="s">
        <v>66</v>
      </c>
      <c r="P48" s="29" t="s">
        <v>67</v>
      </c>
      <c r="Q48" s="29" t="s">
        <v>68</v>
      </c>
      <c r="R48" s="29" t="s">
        <v>69</v>
      </c>
      <c r="S48" s="29" t="s">
        <v>70</v>
      </c>
      <c r="T48" s="29" t="s">
        <v>71</v>
      </c>
      <c r="U48" s="29" t="s">
        <v>72</v>
      </c>
      <c r="V48" s="29" t="s">
        <v>73</v>
      </c>
      <c r="W48" s="29" t="s">
        <v>74</v>
      </c>
      <c r="X48" s="29" t="s">
        <v>75</v>
      </c>
      <c r="Y48" s="29" t="s">
        <v>76</v>
      </c>
      <c r="Z48" s="29" t="s">
        <v>77</v>
      </c>
      <c r="AA48" s="29" t="s">
        <v>78</v>
      </c>
      <c r="AB48" s="29" t="s">
        <v>79</v>
      </c>
      <c r="AC48" s="29" t="s">
        <v>80</v>
      </c>
      <c r="AD48" s="29" t="s">
        <v>81</v>
      </c>
      <c r="AE48" s="29" t="s">
        <v>82</v>
      </c>
      <c r="AF48" s="29" t="s">
        <v>83</v>
      </c>
      <c r="AG48" s="29" t="s">
        <v>84</v>
      </c>
      <c r="AH48" s="29" t="s">
        <v>85</v>
      </c>
      <c r="AI48" s="29" t="s">
        <v>86</v>
      </c>
      <c r="AJ48" s="29" t="s">
        <v>87</v>
      </c>
      <c r="AK48" s="29" t="s">
        <v>88</v>
      </c>
      <c r="AL48" s="29" t="s">
        <v>89</v>
      </c>
      <c r="AM48" s="29" t="s">
        <v>90</v>
      </c>
      <c r="AN48" s="29" t="s">
        <v>91</v>
      </c>
      <c r="AO48" s="29" t="s">
        <v>92</v>
      </c>
      <c r="AP48" s="29" t="s">
        <v>93</v>
      </c>
      <c r="AQ48" s="29" t="s">
        <v>25</v>
      </c>
    </row>
    <row r="49" spans="1:43">
      <c r="A49" s="32" t="s">
        <v>132</v>
      </c>
      <c r="B49" s="32" t="s">
        <v>115</v>
      </c>
      <c r="C49" s="31">
        <v>32097</v>
      </c>
      <c r="D49" s="30">
        <v>28640.799999999999</v>
      </c>
      <c r="E49" s="30">
        <v>24087.1</v>
      </c>
      <c r="F49" s="30">
        <v>19989.3</v>
      </c>
      <c r="G49" s="30">
        <v>16749.5</v>
      </c>
      <c r="H49" s="30">
        <v>13900</v>
      </c>
      <c r="I49" s="30">
        <v>11524.7</v>
      </c>
      <c r="J49" s="30">
        <v>10131.9</v>
      </c>
      <c r="K49" s="30">
        <v>9329</v>
      </c>
      <c r="L49" s="30">
        <v>8546.9</v>
      </c>
      <c r="M49" s="30">
        <v>7846.1</v>
      </c>
      <c r="N49" s="30">
        <v>7232.4</v>
      </c>
      <c r="O49" s="30">
        <v>6651.4</v>
      </c>
      <c r="P49" s="30">
        <v>6106</v>
      </c>
      <c r="Q49" s="30">
        <v>5661.9</v>
      </c>
      <c r="R49" s="30">
        <v>5197.6000000000004</v>
      </c>
      <c r="S49" s="30">
        <v>4843.3999999999996</v>
      </c>
      <c r="T49" s="30">
        <v>4406.2</v>
      </c>
      <c r="U49" s="30">
        <v>4085.8</v>
      </c>
      <c r="V49" s="30">
        <v>3750.7</v>
      </c>
      <c r="W49" s="30">
        <v>3471.5</v>
      </c>
      <c r="X49" s="30">
        <v>3179.6</v>
      </c>
      <c r="Y49" s="30">
        <v>2948.4</v>
      </c>
      <c r="Z49" s="30">
        <v>2706.6</v>
      </c>
      <c r="AA49" s="30">
        <v>2530.6999999999998</v>
      </c>
      <c r="AB49" s="30">
        <v>2268.4</v>
      </c>
      <c r="AC49" s="30">
        <v>2154.1999999999998</v>
      </c>
      <c r="AD49" s="30">
        <v>2091.1</v>
      </c>
      <c r="AE49" s="30">
        <v>1955.2</v>
      </c>
      <c r="AF49" s="30">
        <v>1813</v>
      </c>
      <c r="AG49" s="30">
        <v>1571.9</v>
      </c>
      <c r="AH49" s="30">
        <v>1509</v>
      </c>
      <c r="AI49" s="30">
        <v>1320.4</v>
      </c>
      <c r="AJ49" s="30">
        <v>1226.0999999999999</v>
      </c>
      <c r="AK49" s="30">
        <v>1131.8</v>
      </c>
      <c r="AL49" s="30">
        <v>1037.4000000000001</v>
      </c>
      <c r="AM49" s="30">
        <v>848.8</v>
      </c>
      <c r="AN49" s="30">
        <v>754.5</v>
      </c>
      <c r="AO49" s="30">
        <v>660.2</v>
      </c>
      <c r="AP49" s="30">
        <v>660.2</v>
      </c>
      <c r="AQ49" s="30">
        <v>266616.8</v>
      </c>
    </row>
    <row r="50" spans="1:43">
      <c r="A50" s="32" t="s">
        <v>133</v>
      </c>
      <c r="B50" s="32" t="s">
        <v>115</v>
      </c>
      <c r="C50" s="31">
        <v>1194</v>
      </c>
      <c r="D50" s="30">
        <v>1042.8</v>
      </c>
      <c r="E50" s="30">
        <v>907.4</v>
      </c>
      <c r="F50" s="30">
        <v>794.7</v>
      </c>
      <c r="G50" s="30">
        <v>715.8</v>
      </c>
      <c r="H50" s="30">
        <v>643.29999999999995</v>
      </c>
      <c r="I50" s="30">
        <v>583.70000000000005</v>
      </c>
      <c r="J50" s="30">
        <v>511.2</v>
      </c>
      <c r="K50" s="30">
        <v>464.9</v>
      </c>
      <c r="L50" s="30">
        <v>422.9</v>
      </c>
      <c r="M50" s="30">
        <v>383.5</v>
      </c>
      <c r="N50" s="30">
        <v>348.9</v>
      </c>
      <c r="O50" s="30">
        <v>317.3</v>
      </c>
      <c r="P50" s="30">
        <v>289</v>
      </c>
      <c r="Q50" s="30">
        <v>264.10000000000002</v>
      </c>
      <c r="R50" s="30">
        <v>243</v>
      </c>
      <c r="S50" s="30">
        <v>223.3</v>
      </c>
      <c r="T50" s="30">
        <v>202.7</v>
      </c>
      <c r="U50" s="30">
        <v>186.3</v>
      </c>
      <c r="V50" s="30">
        <v>171.8</v>
      </c>
      <c r="W50" s="30">
        <v>156.69999999999999</v>
      </c>
      <c r="X50" s="30">
        <v>143.6</v>
      </c>
      <c r="Y50" s="30">
        <v>132.6</v>
      </c>
      <c r="Z50" s="30">
        <v>121.2</v>
      </c>
      <c r="AA50" s="30">
        <v>109.2</v>
      </c>
      <c r="AB50" s="30">
        <v>96.8</v>
      </c>
      <c r="AC50" s="30">
        <v>89.7</v>
      </c>
      <c r="AD50" s="30">
        <v>81.900000000000006</v>
      </c>
      <c r="AE50" s="29" t="s">
        <v>96</v>
      </c>
      <c r="AF50" s="29" t="s">
        <v>96</v>
      </c>
      <c r="AG50" s="29" t="s">
        <v>96</v>
      </c>
      <c r="AH50" s="29" t="s">
        <v>96</v>
      </c>
      <c r="AI50" s="29" t="s">
        <v>96</v>
      </c>
      <c r="AJ50" s="29" t="s">
        <v>96</v>
      </c>
      <c r="AK50" s="29" t="s">
        <v>96</v>
      </c>
      <c r="AL50" s="29" t="s">
        <v>96</v>
      </c>
      <c r="AM50" s="29" t="s">
        <v>96</v>
      </c>
      <c r="AN50" s="29" t="s">
        <v>96</v>
      </c>
      <c r="AO50" s="29" t="s">
        <v>96</v>
      </c>
      <c r="AP50" s="29" t="s">
        <v>96</v>
      </c>
      <c r="AQ50" s="30">
        <v>10842.6</v>
      </c>
    </row>
    <row r="51" spans="1:43">
      <c r="A51" s="29" t="s">
        <v>134</v>
      </c>
      <c r="B51" s="29" t="s">
        <v>115</v>
      </c>
      <c r="C51" s="30">
        <v>6972</v>
      </c>
      <c r="D51" s="30">
        <v>6215.1</v>
      </c>
      <c r="E51" s="30">
        <v>5240.3999999999996</v>
      </c>
      <c r="F51" s="30">
        <v>4366.7</v>
      </c>
      <c r="G51" s="30">
        <v>3679.8</v>
      </c>
      <c r="H51" s="30">
        <v>3096.9</v>
      </c>
      <c r="I51" s="30">
        <v>2591.1999999999998</v>
      </c>
      <c r="J51" s="30">
        <v>2281.9</v>
      </c>
      <c r="K51" s="30">
        <v>2101.9</v>
      </c>
      <c r="L51" s="30">
        <v>1927.5</v>
      </c>
      <c r="M51" s="30">
        <v>1770.7</v>
      </c>
      <c r="N51" s="30">
        <v>1633.4</v>
      </c>
      <c r="O51" s="30">
        <v>1504</v>
      </c>
      <c r="P51" s="30">
        <v>1382.9</v>
      </c>
      <c r="Q51" s="30">
        <v>1283.8</v>
      </c>
      <c r="R51" s="30">
        <v>1181.8</v>
      </c>
      <c r="S51" s="30">
        <v>1103</v>
      </c>
      <c r="T51" s="30">
        <v>1006.7</v>
      </c>
      <c r="U51" s="30">
        <v>936</v>
      </c>
      <c r="V51" s="30">
        <v>858.1</v>
      </c>
      <c r="W51" s="30">
        <v>796.2</v>
      </c>
      <c r="X51" s="30">
        <v>732.3</v>
      </c>
      <c r="Y51" s="30">
        <v>681.6</v>
      </c>
      <c r="Z51" s="30">
        <v>626.6</v>
      </c>
      <c r="AA51" s="30">
        <v>587.20000000000005</v>
      </c>
      <c r="AB51" s="30">
        <v>499.4</v>
      </c>
      <c r="AC51" s="30">
        <v>473.6</v>
      </c>
      <c r="AD51" s="30">
        <v>457.6</v>
      </c>
      <c r="AE51" s="30">
        <v>404.1</v>
      </c>
      <c r="AF51" s="30">
        <v>374.7</v>
      </c>
      <c r="AG51" s="30">
        <v>324.7</v>
      </c>
      <c r="AH51" s="30">
        <v>311.7</v>
      </c>
      <c r="AI51" s="30">
        <v>272.7</v>
      </c>
      <c r="AJ51" s="30">
        <v>253.2</v>
      </c>
      <c r="AK51" s="30">
        <v>233.7</v>
      </c>
      <c r="AL51" s="30">
        <v>214.2</v>
      </c>
      <c r="AM51" s="30">
        <v>175.3</v>
      </c>
      <c r="AN51" s="30">
        <v>155.80000000000001</v>
      </c>
      <c r="AO51" s="30">
        <v>136.4</v>
      </c>
      <c r="AP51" s="30">
        <v>136.30000000000001</v>
      </c>
      <c r="AQ51" s="30">
        <v>58981.2</v>
      </c>
    </row>
    <row r="53" spans="1:43" ht="15.75">
      <c r="A53" s="28" t="s">
        <v>108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</row>
    <row r="54" spans="1:43">
      <c r="A54" s="24"/>
      <c r="B54" s="24"/>
      <c r="C54" s="29" t="s">
        <v>54</v>
      </c>
      <c r="D54" s="29" t="s">
        <v>55</v>
      </c>
      <c r="E54" s="29" t="s">
        <v>56</v>
      </c>
      <c r="F54" s="29" t="s">
        <v>57</v>
      </c>
      <c r="G54" s="29" t="s">
        <v>58</v>
      </c>
      <c r="H54" s="29" t="s">
        <v>59</v>
      </c>
      <c r="I54" s="29" t="s">
        <v>60</v>
      </c>
      <c r="J54" s="29" t="s">
        <v>61</v>
      </c>
      <c r="K54" s="29" t="s">
        <v>62</v>
      </c>
      <c r="L54" s="29" t="s">
        <v>63</v>
      </c>
      <c r="M54" s="29" t="s">
        <v>64</v>
      </c>
      <c r="N54" s="29" t="s">
        <v>65</v>
      </c>
      <c r="O54" s="29" t="s">
        <v>66</v>
      </c>
      <c r="P54" s="29" t="s">
        <v>67</v>
      </c>
      <c r="Q54" s="29" t="s">
        <v>68</v>
      </c>
      <c r="R54" s="29" t="s">
        <v>69</v>
      </c>
      <c r="S54" s="29" t="s">
        <v>70</v>
      </c>
      <c r="T54" s="29" t="s">
        <v>71</v>
      </c>
      <c r="U54" s="29" t="s">
        <v>72</v>
      </c>
      <c r="V54" s="29" t="s">
        <v>73</v>
      </c>
      <c r="W54" s="29" t="s">
        <v>74</v>
      </c>
      <c r="X54" s="29" t="s">
        <v>75</v>
      </c>
      <c r="Y54" s="29" t="s">
        <v>76</v>
      </c>
      <c r="Z54" s="29" t="s">
        <v>77</v>
      </c>
      <c r="AA54" s="29" t="s">
        <v>78</v>
      </c>
      <c r="AB54" s="29" t="s">
        <v>79</v>
      </c>
      <c r="AC54" s="29" t="s">
        <v>80</v>
      </c>
      <c r="AD54" s="29" t="s">
        <v>81</v>
      </c>
      <c r="AE54" s="29" t="s">
        <v>82</v>
      </c>
      <c r="AF54" s="29" t="s">
        <v>83</v>
      </c>
      <c r="AG54" s="29" t="s">
        <v>84</v>
      </c>
      <c r="AH54" s="29" t="s">
        <v>85</v>
      </c>
      <c r="AI54" s="29" t="s">
        <v>86</v>
      </c>
      <c r="AJ54" s="29" t="s">
        <v>87</v>
      </c>
      <c r="AK54" s="29" t="s">
        <v>88</v>
      </c>
      <c r="AL54" s="29" t="s">
        <v>89</v>
      </c>
      <c r="AM54" s="29" t="s">
        <v>90</v>
      </c>
      <c r="AN54" s="29" t="s">
        <v>91</v>
      </c>
      <c r="AO54" s="29" t="s">
        <v>92</v>
      </c>
      <c r="AP54" s="29" t="s">
        <v>93</v>
      </c>
      <c r="AQ54" s="29" t="s">
        <v>25</v>
      </c>
    </row>
    <row r="55" spans="1:43">
      <c r="A55" s="29" t="s">
        <v>135</v>
      </c>
      <c r="B55" s="29" t="s">
        <v>115</v>
      </c>
      <c r="C55" s="30">
        <v>166661.79999999999</v>
      </c>
      <c r="D55" s="30">
        <v>148391.29999999999</v>
      </c>
      <c r="E55" s="30">
        <v>123920.1</v>
      </c>
      <c r="F55" s="30">
        <v>101778.7</v>
      </c>
      <c r="G55" s="30">
        <v>84150.2</v>
      </c>
      <c r="H55" s="30">
        <v>62995</v>
      </c>
      <c r="I55" s="30">
        <v>50442.1</v>
      </c>
      <c r="J55" s="30">
        <v>43201.4</v>
      </c>
      <c r="K55" s="30">
        <v>39097.300000000003</v>
      </c>
      <c r="L55" s="30">
        <v>35123.9</v>
      </c>
      <c r="M55" s="30">
        <v>31524.6</v>
      </c>
      <c r="N55" s="30">
        <v>28360.1</v>
      </c>
      <c r="O55" s="30">
        <v>25333.5</v>
      </c>
      <c r="P55" s="30">
        <v>22516.799999999999</v>
      </c>
      <c r="Q55" s="30">
        <v>20178.2</v>
      </c>
      <c r="R55" s="30">
        <v>17747.7</v>
      </c>
      <c r="S55" s="30">
        <v>15822.9</v>
      </c>
      <c r="T55" s="30">
        <v>13537.9</v>
      </c>
      <c r="U55" s="30">
        <v>11796.5</v>
      </c>
      <c r="V55" s="30">
        <v>11181.8</v>
      </c>
      <c r="W55" s="30">
        <v>9637.2000000000007</v>
      </c>
      <c r="X55" s="30">
        <v>8079</v>
      </c>
      <c r="Y55" s="30">
        <v>6790.5</v>
      </c>
      <c r="Z55" s="30">
        <v>5953.6</v>
      </c>
      <c r="AA55" s="30">
        <v>4908.1000000000004</v>
      </c>
      <c r="AB55" s="30">
        <v>11122.8</v>
      </c>
      <c r="AC55" s="30">
        <v>10557.2</v>
      </c>
      <c r="AD55" s="30">
        <v>10340.9</v>
      </c>
      <c r="AE55" s="30">
        <v>9290.7000000000007</v>
      </c>
      <c r="AF55" s="30">
        <v>8640.1</v>
      </c>
      <c r="AG55" s="30">
        <v>7510.8</v>
      </c>
      <c r="AH55" s="30">
        <v>7230</v>
      </c>
      <c r="AI55" s="30">
        <v>6325.3</v>
      </c>
      <c r="AJ55" s="30">
        <v>5878.5</v>
      </c>
      <c r="AK55" s="30">
        <v>5425.9</v>
      </c>
      <c r="AL55" s="30">
        <v>4979</v>
      </c>
      <c r="AM55" s="30">
        <v>4068.3</v>
      </c>
      <c r="AN55" s="30">
        <v>3615.7</v>
      </c>
      <c r="AO55" s="30">
        <v>3163.2</v>
      </c>
      <c r="AP55" s="30">
        <v>3169</v>
      </c>
      <c r="AQ55" s="30">
        <v>1190448</v>
      </c>
    </row>
    <row r="56" spans="1:43">
      <c r="A56" s="29" t="s">
        <v>136</v>
      </c>
      <c r="B56" s="29" t="s">
        <v>115</v>
      </c>
      <c r="C56" s="30">
        <v>167299.29999999999</v>
      </c>
      <c r="D56" s="30">
        <v>148950.79999999999</v>
      </c>
      <c r="E56" s="30">
        <v>124411.3</v>
      </c>
      <c r="F56" s="30">
        <v>102211.4</v>
      </c>
      <c r="G56" s="30">
        <v>84537.4</v>
      </c>
      <c r="H56" s="30">
        <v>63339.9</v>
      </c>
      <c r="I56" s="30">
        <v>50751.1</v>
      </c>
      <c r="J56" s="30">
        <v>43475</v>
      </c>
      <c r="K56" s="30">
        <v>39344</v>
      </c>
      <c r="L56" s="30">
        <v>35345.300000000003</v>
      </c>
      <c r="M56" s="30">
        <v>31723.599999999999</v>
      </c>
      <c r="N56" s="30">
        <v>28539.599999999999</v>
      </c>
      <c r="O56" s="30">
        <v>25495.200000000001</v>
      </c>
      <c r="P56" s="30">
        <v>22662.1</v>
      </c>
      <c r="Q56" s="30">
        <v>20310.2</v>
      </c>
      <c r="R56" s="30">
        <v>17866.400000000001</v>
      </c>
      <c r="S56" s="30">
        <v>15931.2</v>
      </c>
      <c r="T56" s="30">
        <v>13634.5</v>
      </c>
      <c r="U56" s="30">
        <v>11884.2</v>
      </c>
      <c r="V56" s="30">
        <v>11260.8</v>
      </c>
      <c r="W56" s="30">
        <v>9708.7999999999993</v>
      </c>
      <c r="X56" s="30">
        <v>8143.2</v>
      </c>
      <c r="Y56" s="30">
        <v>6848.9</v>
      </c>
      <c r="Z56" s="30">
        <v>6006.2</v>
      </c>
      <c r="AA56" s="30">
        <v>4956.1000000000004</v>
      </c>
      <c r="AB56" s="30">
        <v>11164.9</v>
      </c>
      <c r="AC56" s="30">
        <v>10596.3</v>
      </c>
      <c r="AD56" s="30">
        <v>10375.700000000001</v>
      </c>
      <c r="AE56" s="30">
        <v>9322.5</v>
      </c>
      <c r="AF56" s="30">
        <v>8669.1</v>
      </c>
      <c r="AG56" s="30">
        <v>7535.5</v>
      </c>
      <c r="AH56" s="30">
        <v>7253.2</v>
      </c>
      <c r="AI56" s="30">
        <v>6345.7</v>
      </c>
      <c r="AJ56" s="30">
        <v>5897.3</v>
      </c>
      <c r="AK56" s="30">
        <v>5443.2</v>
      </c>
      <c r="AL56" s="30">
        <v>4994.8</v>
      </c>
      <c r="AM56" s="30">
        <v>4081.4</v>
      </c>
      <c r="AN56" s="30">
        <v>3627.3</v>
      </c>
      <c r="AO56" s="30">
        <v>3173.4</v>
      </c>
      <c r="AP56" s="30">
        <v>-2668.8</v>
      </c>
      <c r="AQ56" s="30">
        <v>1190448</v>
      </c>
    </row>
    <row r="58" spans="1:43" ht="15.75">
      <c r="A58" s="28" t="s">
        <v>108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</row>
    <row r="59" spans="1:43">
      <c r="A59" s="24"/>
      <c r="B59" s="24"/>
      <c r="C59" s="29" t="s">
        <v>54</v>
      </c>
      <c r="D59" s="29" t="s">
        <v>55</v>
      </c>
      <c r="E59" s="29" t="s">
        <v>56</v>
      </c>
      <c r="F59" s="29" t="s">
        <v>57</v>
      </c>
      <c r="G59" s="29" t="s">
        <v>58</v>
      </c>
      <c r="H59" s="29" t="s">
        <v>59</v>
      </c>
      <c r="I59" s="29" t="s">
        <v>60</v>
      </c>
      <c r="J59" s="29" t="s">
        <v>61</v>
      </c>
      <c r="K59" s="29" t="s">
        <v>62</v>
      </c>
      <c r="L59" s="29" t="s">
        <v>63</v>
      </c>
      <c r="M59" s="29" t="s">
        <v>64</v>
      </c>
      <c r="N59" s="29" t="s">
        <v>65</v>
      </c>
      <c r="O59" s="29" t="s">
        <v>66</v>
      </c>
      <c r="P59" s="29" t="s">
        <v>67</v>
      </c>
      <c r="Q59" s="29" t="s">
        <v>68</v>
      </c>
      <c r="R59" s="29" t="s">
        <v>69</v>
      </c>
      <c r="S59" s="29" t="s">
        <v>70</v>
      </c>
      <c r="T59" s="29" t="s">
        <v>71</v>
      </c>
      <c r="U59" s="29" t="s">
        <v>72</v>
      </c>
      <c r="V59" s="29" t="s">
        <v>73</v>
      </c>
      <c r="W59" s="29" t="s">
        <v>74</v>
      </c>
      <c r="X59" s="29" t="s">
        <v>75</v>
      </c>
      <c r="Y59" s="29" t="s">
        <v>76</v>
      </c>
      <c r="Z59" s="29" t="s">
        <v>77</v>
      </c>
      <c r="AA59" s="29" t="s">
        <v>78</v>
      </c>
      <c r="AB59" s="29" t="s">
        <v>79</v>
      </c>
      <c r="AC59" s="29" t="s">
        <v>80</v>
      </c>
      <c r="AD59" s="29" t="s">
        <v>81</v>
      </c>
      <c r="AE59" s="29" t="s">
        <v>82</v>
      </c>
      <c r="AF59" s="29" t="s">
        <v>83</v>
      </c>
      <c r="AG59" s="29" t="s">
        <v>84</v>
      </c>
      <c r="AH59" s="29" t="s">
        <v>85</v>
      </c>
      <c r="AI59" s="29" t="s">
        <v>86</v>
      </c>
      <c r="AJ59" s="29" t="s">
        <v>87</v>
      </c>
      <c r="AK59" s="29" t="s">
        <v>88</v>
      </c>
      <c r="AL59" s="29" t="s">
        <v>89</v>
      </c>
      <c r="AM59" s="29" t="s">
        <v>90</v>
      </c>
      <c r="AN59" s="29" t="s">
        <v>91</v>
      </c>
      <c r="AO59" s="29" t="s">
        <v>92</v>
      </c>
      <c r="AP59" s="29" t="s">
        <v>93</v>
      </c>
      <c r="AQ59" s="29" t="s">
        <v>25</v>
      </c>
    </row>
    <row r="60" spans="1:43">
      <c r="A60" s="29" t="s">
        <v>137</v>
      </c>
      <c r="B60" s="29" t="s">
        <v>115</v>
      </c>
      <c r="C60" s="29" t="s">
        <v>96</v>
      </c>
      <c r="D60" s="29" t="s">
        <v>96</v>
      </c>
      <c r="E60" s="29" t="s">
        <v>96</v>
      </c>
      <c r="F60" s="29" t="s">
        <v>96</v>
      </c>
      <c r="G60" s="29" t="s">
        <v>96</v>
      </c>
      <c r="H60" s="29" t="s">
        <v>96</v>
      </c>
      <c r="I60" s="29" t="s">
        <v>96</v>
      </c>
      <c r="J60" s="29" t="s">
        <v>96</v>
      </c>
      <c r="K60" s="29" t="s">
        <v>96</v>
      </c>
      <c r="L60" s="29" t="s">
        <v>96</v>
      </c>
      <c r="M60" s="29" t="s">
        <v>96</v>
      </c>
      <c r="N60" s="29" t="s">
        <v>96</v>
      </c>
      <c r="O60" s="29" t="s">
        <v>96</v>
      </c>
      <c r="P60" s="29" t="s">
        <v>96</v>
      </c>
      <c r="Q60" s="29" t="s">
        <v>96</v>
      </c>
      <c r="R60" s="29" t="s">
        <v>96</v>
      </c>
      <c r="S60" s="29" t="s">
        <v>96</v>
      </c>
      <c r="T60" s="29" t="s">
        <v>96</v>
      </c>
      <c r="U60" s="29" t="s">
        <v>96</v>
      </c>
      <c r="V60" s="29" t="s">
        <v>96</v>
      </c>
      <c r="W60" s="29" t="s">
        <v>96</v>
      </c>
      <c r="X60" s="29" t="s">
        <v>96</v>
      </c>
      <c r="Y60" s="29" t="s">
        <v>96</v>
      </c>
      <c r="Z60" s="29" t="s">
        <v>96</v>
      </c>
      <c r="AA60" s="29" t="s">
        <v>96</v>
      </c>
      <c r="AB60" s="29" t="s">
        <v>96</v>
      </c>
      <c r="AC60" s="29" t="s">
        <v>96</v>
      </c>
      <c r="AD60" s="29" t="s">
        <v>96</v>
      </c>
      <c r="AE60" s="29" t="s">
        <v>96</v>
      </c>
      <c r="AF60" s="29" t="s">
        <v>96</v>
      </c>
      <c r="AG60" s="29" t="s">
        <v>96</v>
      </c>
      <c r="AH60" s="29" t="s">
        <v>96</v>
      </c>
      <c r="AI60" s="29" t="s">
        <v>96</v>
      </c>
      <c r="AJ60" s="29" t="s">
        <v>96</v>
      </c>
      <c r="AK60" s="29" t="s">
        <v>96</v>
      </c>
      <c r="AL60" s="29" t="s">
        <v>96</v>
      </c>
      <c r="AM60" s="29" t="s">
        <v>96</v>
      </c>
      <c r="AN60" s="29" t="s">
        <v>96</v>
      </c>
      <c r="AO60" s="29" t="s">
        <v>96</v>
      </c>
      <c r="AP60" s="29" t="s">
        <v>96</v>
      </c>
      <c r="AQ60" s="29" t="s">
        <v>96</v>
      </c>
    </row>
    <row r="61" spans="1:43">
      <c r="A61" s="29" t="s">
        <v>138</v>
      </c>
      <c r="B61" s="29" t="s">
        <v>115</v>
      </c>
      <c r="C61" s="29" t="s">
        <v>96</v>
      </c>
      <c r="D61" s="29" t="s">
        <v>96</v>
      </c>
      <c r="E61" s="29" t="s">
        <v>96</v>
      </c>
      <c r="F61" s="29" t="s">
        <v>96</v>
      </c>
      <c r="G61" s="29" t="s">
        <v>96</v>
      </c>
      <c r="H61" s="29" t="s">
        <v>96</v>
      </c>
      <c r="I61" s="29" t="s">
        <v>96</v>
      </c>
      <c r="J61" s="29" t="s">
        <v>96</v>
      </c>
      <c r="K61" s="29" t="s">
        <v>96</v>
      </c>
      <c r="L61" s="29" t="s">
        <v>96</v>
      </c>
      <c r="M61" s="29" t="s">
        <v>96</v>
      </c>
      <c r="N61" s="29" t="s">
        <v>96</v>
      </c>
      <c r="O61" s="29" t="s">
        <v>96</v>
      </c>
      <c r="P61" s="29" t="s">
        <v>96</v>
      </c>
      <c r="Q61" s="29" t="s">
        <v>96</v>
      </c>
      <c r="R61" s="29" t="s">
        <v>96</v>
      </c>
      <c r="S61" s="29" t="s">
        <v>96</v>
      </c>
      <c r="T61" s="29" t="s">
        <v>96</v>
      </c>
      <c r="U61" s="29" t="s">
        <v>96</v>
      </c>
      <c r="V61" s="29" t="s">
        <v>96</v>
      </c>
      <c r="W61" s="29" t="s">
        <v>96</v>
      </c>
      <c r="X61" s="29" t="s">
        <v>96</v>
      </c>
      <c r="Y61" s="29" t="s">
        <v>96</v>
      </c>
      <c r="Z61" s="29" t="s">
        <v>96</v>
      </c>
      <c r="AA61" s="29" t="s">
        <v>96</v>
      </c>
      <c r="AB61" s="29" t="s">
        <v>96</v>
      </c>
      <c r="AC61" s="29" t="s">
        <v>96</v>
      </c>
      <c r="AD61" s="29" t="s">
        <v>96</v>
      </c>
      <c r="AE61" s="29" t="s">
        <v>96</v>
      </c>
      <c r="AF61" s="29" t="s">
        <v>96</v>
      </c>
      <c r="AG61" s="29" t="s">
        <v>96</v>
      </c>
      <c r="AH61" s="29" t="s">
        <v>96</v>
      </c>
      <c r="AI61" s="29" t="s">
        <v>96</v>
      </c>
      <c r="AJ61" s="29" t="s">
        <v>96</v>
      </c>
      <c r="AK61" s="29" t="s">
        <v>96</v>
      </c>
      <c r="AL61" s="29" t="s">
        <v>96</v>
      </c>
      <c r="AM61" s="29" t="s">
        <v>96</v>
      </c>
      <c r="AN61" s="29" t="s">
        <v>96</v>
      </c>
      <c r="AO61" s="29" t="s">
        <v>96</v>
      </c>
      <c r="AP61" s="29" t="s">
        <v>96</v>
      </c>
      <c r="AQ61" s="29" t="s">
        <v>96</v>
      </c>
    </row>
    <row r="62" spans="1:43">
      <c r="A62" s="29" t="s">
        <v>139</v>
      </c>
      <c r="B62" s="29" t="s">
        <v>115</v>
      </c>
      <c r="C62" s="29" t="s">
        <v>96</v>
      </c>
      <c r="D62" s="29" t="s">
        <v>96</v>
      </c>
      <c r="E62" s="29" t="s">
        <v>96</v>
      </c>
      <c r="F62" s="29" t="s">
        <v>96</v>
      </c>
      <c r="G62" s="29" t="s">
        <v>96</v>
      </c>
      <c r="H62" s="29" t="s">
        <v>96</v>
      </c>
      <c r="I62" s="29" t="s">
        <v>96</v>
      </c>
      <c r="J62" s="29" t="s">
        <v>96</v>
      </c>
      <c r="K62" s="29" t="s">
        <v>96</v>
      </c>
      <c r="L62" s="29" t="s">
        <v>96</v>
      </c>
      <c r="M62" s="29" t="s">
        <v>96</v>
      </c>
      <c r="N62" s="29" t="s">
        <v>96</v>
      </c>
      <c r="O62" s="29" t="s">
        <v>96</v>
      </c>
      <c r="P62" s="29" t="s">
        <v>96</v>
      </c>
      <c r="Q62" s="29" t="s">
        <v>96</v>
      </c>
      <c r="R62" s="29" t="s">
        <v>96</v>
      </c>
      <c r="S62" s="29" t="s">
        <v>96</v>
      </c>
      <c r="T62" s="29" t="s">
        <v>96</v>
      </c>
      <c r="U62" s="29" t="s">
        <v>96</v>
      </c>
      <c r="V62" s="29" t="s">
        <v>96</v>
      </c>
      <c r="W62" s="29" t="s">
        <v>96</v>
      </c>
      <c r="X62" s="29" t="s">
        <v>96</v>
      </c>
      <c r="Y62" s="29" t="s">
        <v>96</v>
      </c>
      <c r="Z62" s="29" t="s">
        <v>96</v>
      </c>
      <c r="AA62" s="29" t="s">
        <v>96</v>
      </c>
      <c r="AB62" s="29" t="s">
        <v>96</v>
      </c>
      <c r="AC62" s="29" t="s">
        <v>96</v>
      </c>
      <c r="AD62" s="29" t="s">
        <v>96</v>
      </c>
      <c r="AE62" s="29" t="s">
        <v>96</v>
      </c>
      <c r="AF62" s="29" t="s">
        <v>96</v>
      </c>
      <c r="AG62" s="29" t="s">
        <v>96</v>
      </c>
      <c r="AH62" s="29" t="s">
        <v>96</v>
      </c>
      <c r="AI62" s="29" t="s">
        <v>96</v>
      </c>
      <c r="AJ62" s="29" t="s">
        <v>96</v>
      </c>
      <c r="AK62" s="29" t="s">
        <v>96</v>
      </c>
      <c r="AL62" s="29" t="s">
        <v>96</v>
      </c>
      <c r="AM62" s="29" t="s">
        <v>96</v>
      </c>
      <c r="AN62" s="29" t="s">
        <v>96</v>
      </c>
      <c r="AO62" s="29" t="s">
        <v>96</v>
      </c>
      <c r="AP62" s="29" t="s">
        <v>96</v>
      </c>
      <c r="AQ62" s="29" t="s">
        <v>96</v>
      </c>
    </row>
    <row r="63" spans="1:43">
      <c r="A63" s="29" t="s">
        <v>140</v>
      </c>
      <c r="B63" s="29" t="s">
        <v>115</v>
      </c>
      <c r="C63" s="30">
        <v>58331.6</v>
      </c>
      <c r="D63" s="30">
        <v>51936.9</v>
      </c>
      <c r="E63" s="30">
        <v>43372</v>
      </c>
      <c r="F63" s="30">
        <v>35622.6</v>
      </c>
      <c r="G63" s="30">
        <v>29452.6</v>
      </c>
      <c r="H63" s="30">
        <v>22048.2</v>
      </c>
      <c r="I63" s="30">
        <v>17654.8</v>
      </c>
      <c r="J63" s="30">
        <v>15120.5</v>
      </c>
      <c r="K63" s="30">
        <v>13684.1</v>
      </c>
      <c r="L63" s="30">
        <v>12293.4</v>
      </c>
      <c r="M63" s="30">
        <v>11033.6</v>
      </c>
      <c r="N63" s="30">
        <v>9926</v>
      </c>
      <c r="O63" s="30">
        <v>8866.7000000000007</v>
      </c>
      <c r="P63" s="30">
        <v>7880.9</v>
      </c>
      <c r="Q63" s="30">
        <v>7062.4</v>
      </c>
      <c r="R63" s="30">
        <v>6211.7</v>
      </c>
      <c r="S63" s="30">
        <v>5538</v>
      </c>
      <c r="T63" s="30">
        <v>4738.3</v>
      </c>
      <c r="U63" s="30">
        <v>4128.8</v>
      </c>
      <c r="V63" s="30">
        <v>3913.6</v>
      </c>
      <c r="W63" s="30">
        <v>3373</v>
      </c>
      <c r="X63" s="30">
        <v>2827.6</v>
      </c>
      <c r="Y63" s="30">
        <v>2376.6999999999998</v>
      </c>
      <c r="Z63" s="30">
        <v>2083.8000000000002</v>
      </c>
      <c r="AA63" s="30">
        <v>1717.8</v>
      </c>
      <c r="AB63" s="30">
        <v>3893</v>
      </c>
      <c r="AC63" s="30">
        <v>3695</v>
      </c>
      <c r="AD63" s="30">
        <v>3619.3</v>
      </c>
      <c r="AE63" s="30">
        <v>3251.7</v>
      </c>
      <c r="AF63" s="30">
        <v>3024</v>
      </c>
      <c r="AG63" s="30">
        <v>2628.8</v>
      </c>
      <c r="AH63" s="30">
        <v>2530.5</v>
      </c>
      <c r="AI63" s="30">
        <v>2213.9</v>
      </c>
      <c r="AJ63" s="30">
        <v>2057.5</v>
      </c>
      <c r="AK63" s="30">
        <v>1899.1</v>
      </c>
      <c r="AL63" s="30">
        <v>1742.7</v>
      </c>
      <c r="AM63" s="30">
        <v>1423.9</v>
      </c>
      <c r="AN63" s="30">
        <v>1265.5</v>
      </c>
      <c r="AO63" s="30">
        <v>1107.0999999999999</v>
      </c>
      <c r="AP63" s="30">
        <v>1109.2</v>
      </c>
      <c r="AQ63" s="30">
        <v>416656.8</v>
      </c>
    </row>
    <row r="64" spans="1:43">
      <c r="A64" s="29" t="s">
        <v>141</v>
      </c>
      <c r="B64" s="29" t="s">
        <v>115</v>
      </c>
      <c r="C64" s="30">
        <v>108330.2</v>
      </c>
      <c r="D64" s="30">
        <v>96454.3</v>
      </c>
      <c r="E64" s="30">
        <v>80548.100000000006</v>
      </c>
      <c r="F64" s="30">
        <v>66156.2</v>
      </c>
      <c r="G64" s="30">
        <v>54697.7</v>
      </c>
      <c r="H64" s="30">
        <v>40946.699999999997</v>
      </c>
      <c r="I64" s="30">
        <v>32787.4</v>
      </c>
      <c r="J64" s="30">
        <v>28080.9</v>
      </c>
      <c r="K64" s="30">
        <v>25413.3</v>
      </c>
      <c r="L64" s="30">
        <v>22830.6</v>
      </c>
      <c r="M64" s="30">
        <v>20491</v>
      </c>
      <c r="N64" s="30">
        <v>18434.099999999999</v>
      </c>
      <c r="O64" s="30">
        <v>16466.8</v>
      </c>
      <c r="P64" s="30">
        <v>14635.9</v>
      </c>
      <c r="Q64" s="30">
        <v>13115.9</v>
      </c>
      <c r="R64" s="30">
        <v>11536</v>
      </c>
      <c r="S64" s="30">
        <v>10284.9</v>
      </c>
      <c r="T64" s="30">
        <v>8799.6</v>
      </c>
      <c r="U64" s="30">
        <v>7667.7</v>
      </c>
      <c r="V64" s="30">
        <v>7268.2</v>
      </c>
      <c r="W64" s="30">
        <v>6264.2</v>
      </c>
      <c r="X64" s="30">
        <v>5251.3</v>
      </c>
      <c r="Y64" s="30">
        <v>4413.8</v>
      </c>
      <c r="Z64" s="30">
        <v>3869.9</v>
      </c>
      <c r="AA64" s="30">
        <v>3190.3</v>
      </c>
      <c r="AB64" s="30">
        <v>7229.8</v>
      </c>
      <c r="AC64" s="30">
        <v>6862.2</v>
      </c>
      <c r="AD64" s="30">
        <v>6721.6</v>
      </c>
      <c r="AE64" s="30">
        <v>6038.9</v>
      </c>
      <c r="AF64" s="30">
        <v>5616.1</v>
      </c>
      <c r="AG64" s="30">
        <v>4882</v>
      </c>
      <c r="AH64" s="30">
        <v>4699.5</v>
      </c>
      <c r="AI64" s="30">
        <v>4111.5</v>
      </c>
      <c r="AJ64" s="30">
        <v>3821.1</v>
      </c>
      <c r="AK64" s="30">
        <v>3526.8</v>
      </c>
      <c r="AL64" s="30">
        <v>3236.4</v>
      </c>
      <c r="AM64" s="30">
        <v>2644.4</v>
      </c>
      <c r="AN64" s="30">
        <v>2350.1999999999998</v>
      </c>
      <c r="AO64" s="30">
        <v>2056.1</v>
      </c>
      <c r="AP64" s="30">
        <v>2059.9</v>
      </c>
      <c r="AQ64" s="30">
        <v>773791.2</v>
      </c>
    </row>
    <row r="66" spans="1:43" ht="15.75">
      <c r="A66" s="28" t="s">
        <v>108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</row>
    <row r="67" spans="1:43">
      <c r="A67" s="24"/>
      <c r="B67" s="24"/>
      <c r="C67" s="29" t="s">
        <v>54</v>
      </c>
      <c r="D67" s="29" t="s">
        <v>55</v>
      </c>
      <c r="E67" s="29" t="s">
        <v>56</v>
      </c>
      <c r="F67" s="29" t="s">
        <v>57</v>
      </c>
      <c r="G67" s="29" t="s">
        <v>58</v>
      </c>
      <c r="H67" s="29" t="s">
        <v>59</v>
      </c>
      <c r="I67" s="29" t="s">
        <v>60</v>
      </c>
      <c r="J67" s="29" t="s">
        <v>61</v>
      </c>
      <c r="K67" s="29" t="s">
        <v>62</v>
      </c>
      <c r="L67" s="29" t="s">
        <v>63</v>
      </c>
      <c r="M67" s="29" t="s">
        <v>64</v>
      </c>
      <c r="N67" s="29" t="s">
        <v>65</v>
      </c>
      <c r="O67" s="29" t="s">
        <v>66</v>
      </c>
      <c r="P67" s="29" t="s">
        <v>67</v>
      </c>
      <c r="Q67" s="29" t="s">
        <v>68</v>
      </c>
      <c r="R67" s="29" t="s">
        <v>69</v>
      </c>
      <c r="S67" s="29" t="s">
        <v>70</v>
      </c>
      <c r="T67" s="29" t="s">
        <v>71</v>
      </c>
      <c r="U67" s="29" t="s">
        <v>72</v>
      </c>
      <c r="V67" s="29" t="s">
        <v>73</v>
      </c>
      <c r="W67" s="29" t="s">
        <v>74</v>
      </c>
      <c r="X67" s="29" t="s">
        <v>75</v>
      </c>
      <c r="Y67" s="29" t="s">
        <v>76</v>
      </c>
      <c r="Z67" s="29" t="s">
        <v>77</v>
      </c>
      <c r="AA67" s="29" t="s">
        <v>78</v>
      </c>
      <c r="AB67" s="29" t="s">
        <v>79</v>
      </c>
      <c r="AC67" s="29" t="s">
        <v>80</v>
      </c>
      <c r="AD67" s="29" t="s">
        <v>81</v>
      </c>
      <c r="AE67" s="29" t="s">
        <v>82</v>
      </c>
      <c r="AF67" s="29" t="s">
        <v>83</v>
      </c>
      <c r="AG67" s="29" t="s">
        <v>84</v>
      </c>
      <c r="AH67" s="29" t="s">
        <v>85</v>
      </c>
      <c r="AI67" s="29" t="s">
        <v>86</v>
      </c>
      <c r="AJ67" s="29" t="s">
        <v>87</v>
      </c>
      <c r="AK67" s="29" t="s">
        <v>88</v>
      </c>
      <c r="AL67" s="29" t="s">
        <v>89</v>
      </c>
      <c r="AM67" s="29" t="s">
        <v>90</v>
      </c>
      <c r="AN67" s="29" t="s">
        <v>91</v>
      </c>
      <c r="AO67" s="29" t="s">
        <v>92</v>
      </c>
      <c r="AP67" s="29" t="s">
        <v>93</v>
      </c>
      <c r="AQ67" s="29" t="s">
        <v>25</v>
      </c>
    </row>
    <row r="68" spans="1:43">
      <c r="A68" s="29" t="s">
        <v>142</v>
      </c>
      <c r="B68" s="29" t="s">
        <v>115</v>
      </c>
      <c r="C68" s="29" t="s">
        <v>96</v>
      </c>
      <c r="D68" s="29" t="s">
        <v>96</v>
      </c>
      <c r="E68" s="29" t="s">
        <v>96</v>
      </c>
      <c r="F68" s="29" t="s">
        <v>96</v>
      </c>
      <c r="G68" s="29" t="s">
        <v>96</v>
      </c>
      <c r="H68" s="29" t="s">
        <v>96</v>
      </c>
      <c r="I68" s="29" t="s">
        <v>96</v>
      </c>
      <c r="J68" s="29" t="s">
        <v>96</v>
      </c>
      <c r="K68" s="29" t="s">
        <v>96</v>
      </c>
      <c r="L68" s="29" t="s">
        <v>96</v>
      </c>
      <c r="M68" s="29" t="s">
        <v>96</v>
      </c>
      <c r="N68" s="29" t="s">
        <v>96</v>
      </c>
      <c r="O68" s="29" t="s">
        <v>96</v>
      </c>
      <c r="P68" s="29" t="s">
        <v>96</v>
      </c>
      <c r="Q68" s="29" t="s">
        <v>96</v>
      </c>
      <c r="R68" s="29" t="s">
        <v>96</v>
      </c>
      <c r="S68" s="29" t="s">
        <v>96</v>
      </c>
      <c r="T68" s="29" t="s">
        <v>96</v>
      </c>
      <c r="U68" s="29" t="s">
        <v>96</v>
      </c>
      <c r="V68" s="29" t="s">
        <v>96</v>
      </c>
      <c r="W68" s="29" t="s">
        <v>96</v>
      </c>
      <c r="X68" s="29" t="s">
        <v>96</v>
      </c>
      <c r="Y68" s="29" t="s">
        <v>96</v>
      </c>
      <c r="Z68" s="29" t="s">
        <v>96</v>
      </c>
      <c r="AA68" s="29" t="s">
        <v>96</v>
      </c>
      <c r="AB68" s="29" t="s">
        <v>96</v>
      </c>
      <c r="AC68" s="29" t="s">
        <v>96</v>
      </c>
      <c r="AD68" s="29" t="s">
        <v>96</v>
      </c>
      <c r="AE68" s="29" t="s">
        <v>96</v>
      </c>
      <c r="AF68" s="29" t="s">
        <v>96</v>
      </c>
      <c r="AG68" s="29" t="s">
        <v>96</v>
      </c>
      <c r="AH68" s="29" t="s">
        <v>96</v>
      </c>
      <c r="AI68" s="29" t="s">
        <v>96</v>
      </c>
      <c r="AJ68" s="29" t="s">
        <v>96</v>
      </c>
      <c r="AK68" s="29" t="s">
        <v>96</v>
      </c>
      <c r="AL68" s="29" t="s">
        <v>96</v>
      </c>
      <c r="AM68" s="29" t="s">
        <v>96</v>
      </c>
      <c r="AN68" s="29" t="s">
        <v>96</v>
      </c>
      <c r="AO68" s="29" t="s">
        <v>96</v>
      </c>
      <c r="AP68" s="29" t="s">
        <v>96</v>
      </c>
      <c r="AQ68" s="29" t="s">
        <v>96</v>
      </c>
    </row>
    <row r="69" spans="1:43">
      <c r="A69" s="29" t="s">
        <v>143</v>
      </c>
      <c r="B69" s="29" t="s">
        <v>115</v>
      </c>
      <c r="C69" s="29" t="s">
        <v>96</v>
      </c>
      <c r="D69" s="29" t="s">
        <v>96</v>
      </c>
      <c r="E69" s="29" t="s">
        <v>96</v>
      </c>
      <c r="F69" s="29" t="s">
        <v>96</v>
      </c>
      <c r="G69" s="29" t="s">
        <v>96</v>
      </c>
      <c r="H69" s="29" t="s">
        <v>96</v>
      </c>
      <c r="I69" s="29" t="s">
        <v>96</v>
      </c>
      <c r="J69" s="29" t="s">
        <v>96</v>
      </c>
      <c r="K69" s="29" t="s">
        <v>96</v>
      </c>
      <c r="L69" s="29" t="s">
        <v>96</v>
      </c>
      <c r="M69" s="29" t="s">
        <v>96</v>
      </c>
      <c r="N69" s="29" t="s">
        <v>96</v>
      </c>
      <c r="O69" s="29" t="s">
        <v>96</v>
      </c>
      <c r="P69" s="29" t="s">
        <v>96</v>
      </c>
      <c r="Q69" s="29" t="s">
        <v>96</v>
      </c>
      <c r="R69" s="29" t="s">
        <v>96</v>
      </c>
      <c r="S69" s="29" t="s">
        <v>96</v>
      </c>
      <c r="T69" s="29" t="s">
        <v>96</v>
      </c>
      <c r="U69" s="29" t="s">
        <v>96</v>
      </c>
      <c r="V69" s="29" t="s">
        <v>96</v>
      </c>
      <c r="W69" s="29" t="s">
        <v>96</v>
      </c>
      <c r="X69" s="29" t="s">
        <v>96</v>
      </c>
      <c r="Y69" s="29" t="s">
        <v>96</v>
      </c>
      <c r="Z69" s="29" t="s">
        <v>96</v>
      </c>
      <c r="AA69" s="29" t="s">
        <v>96</v>
      </c>
      <c r="AB69" s="29" t="s">
        <v>96</v>
      </c>
      <c r="AC69" s="29" t="s">
        <v>96</v>
      </c>
      <c r="AD69" s="29" t="s">
        <v>96</v>
      </c>
      <c r="AE69" s="29" t="s">
        <v>96</v>
      </c>
      <c r="AF69" s="29" t="s">
        <v>96</v>
      </c>
      <c r="AG69" s="29" t="s">
        <v>96</v>
      </c>
      <c r="AH69" s="29" t="s">
        <v>96</v>
      </c>
      <c r="AI69" s="29" t="s">
        <v>96</v>
      </c>
      <c r="AJ69" s="29" t="s">
        <v>96</v>
      </c>
      <c r="AK69" s="29" t="s">
        <v>96</v>
      </c>
      <c r="AL69" s="29" t="s">
        <v>96</v>
      </c>
      <c r="AM69" s="29" t="s">
        <v>96</v>
      </c>
      <c r="AN69" s="29" t="s">
        <v>96</v>
      </c>
      <c r="AO69" s="29" t="s">
        <v>96</v>
      </c>
      <c r="AP69" s="29" t="s">
        <v>96</v>
      </c>
      <c r="AQ69" s="29" t="s">
        <v>96</v>
      </c>
    </row>
    <row r="70" spans="1:43">
      <c r="A70" s="29" t="s">
        <v>144</v>
      </c>
      <c r="B70" s="29" t="s">
        <v>115</v>
      </c>
      <c r="C70" s="29" t="s">
        <v>96</v>
      </c>
      <c r="D70" s="29" t="s">
        <v>96</v>
      </c>
      <c r="E70" s="29" t="s">
        <v>96</v>
      </c>
      <c r="F70" s="29" t="s">
        <v>96</v>
      </c>
      <c r="G70" s="29" t="s">
        <v>96</v>
      </c>
      <c r="H70" s="29" t="s">
        <v>96</v>
      </c>
      <c r="I70" s="29" t="s">
        <v>96</v>
      </c>
      <c r="J70" s="29" t="s">
        <v>96</v>
      </c>
      <c r="K70" s="29" t="s">
        <v>96</v>
      </c>
      <c r="L70" s="29" t="s">
        <v>96</v>
      </c>
      <c r="M70" s="29" t="s">
        <v>96</v>
      </c>
      <c r="N70" s="29" t="s">
        <v>96</v>
      </c>
      <c r="O70" s="29" t="s">
        <v>96</v>
      </c>
      <c r="P70" s="29" t="s">
        <v>96</v>
      </c>
      <c r="Q70" s="29" t="s">
        <v>96</v>
      </c>
      <c r="R70" s="29" t="s">
        <v>96</v>
      </c>
      <c r="S70" s="29" t="s">
        <v>96</v>
      </c>
      <c r="T70" s="29" t="s">
        <v>96</v>
      </c>
      <c r="U70" s="29" t="s">
        <v>96</v>
      </c>
      <c r="V70" s="29" t="s">
        <v>96</v>
      </c>
      <c r="W70" s="29" t="s">
        <v>96</v>
      </c>
      <c r="X70" s="29" t="s">
        <v>96</v>
      </c>
      <c r="Y70" s="29" t="s">
        <v>96</v>
      </c>
      <c r="Z70" s="29" t="s">
        <v>96</v>
      </c>
      <c r="AA70" s="29" t="s">
        <v>96</v>
      </c>
      <c r="AB70" s="29" t="s">
        <v>96</v>
      </c>
      <c r="AC70" s="29" t="s">
        <v>96</v>
      </c>
      <c r="AD70" s="29" t="s">
        <v>96</v>
      </c>
      <c r="AE70" s="29" t="s">
        <v>96</v>
      </c>
      <c r="AF70" s="29" t="s">
        <v>96</v>
      </c>
      <c r="AG70" s="29" t="s">
        <v>96</v>
      </c>
      <c r="AH70" s="29" t="s">
        <v>96</v>
      </c>
      <c r="AI70" s="29" t="s">
        <v>96</v>
      </c>
      <c r="AJ70" s="29" t="s">
        <v>96</v>
      </c>
      <c r="AK70" s="29" t="s">
        <v>96</v>
      </c>
      <c r="AL70" s="29" t="s">
        <v>96</v>
      </c>
      <c r="AM70" s="29" t="s">
        <v>96</v>
      </c>
      <c r="AN70" s="29" t="s">
        <v>96</v>
      </c>
      <c r="AO70" s="29" t="s">
        <v>96</v>
      </c>
      <c r="AP70" s="29" t="s">
        <v>96</v>
      </c>
      <c r="AQ70" s="29" t="s">
        <v>96</v>
      </c>
    </row>
    <row r="71" spans="1:43">
      <c r="A71" s="29" t="s">
        <v>145</v>
      </c>
      <c r="B71" s="29" t="s">
        <v>115</v>
      </c>
      <c r="C71" s="29" t="s">
        <v>96</v>
      </c>
      <c r="D71" s="29" t="s">
        <v>96</v>
      </c>
      <c r="E71" s="29" t="s">
        <v>96</v>
      </c>
      <c r="F71" s="29" t="s">
        <v>96</v>
      </c>
      <c r="G71" s="29" t="s">
        <v>96</v>
      </c>
      <c r="H71" s="29" t="s">
        <v>96</v>
      </c>
      <c r="I71" s="29" t="s">
        <v>96</v>
      </c>
      <c r="J71" s="29" t="s">
        <v>96</v>
      </c>
      <c r="K71" s="29" t="s">
        <v>96</v>
      </c>
      <c r="L71" s="29" t="s">
        <v>96</v>
      </c>
      <c r="M71" s="29" t="s">
        <v>96</v>
      </c>
      <c r="N71" s="29" t="s">
        <v>96</v>
      </c>
      <c r="O71" s="29" t="s">
        <v>96</v>
      </c>
      <c r="P71" s="29" t="s">
        <v>96</v>
      </c>
      <c r="Q71" s="29" t="s">
        <v>96</v>
      </c>
      <c r="R71" s="29" t="s">
        <v>96</v>
      </c>
      <c r="S71" s="29" t="s">
        <v>96</v>
      </c>
      <c r="T71" s="29" t="s">
        <v>96</v>
      </c>
      <c r="U71" s="29" t="s">
        <v>96</v>
      </c>
      <c r="V71" s="29" t="s">
        <v>96</v>
      </c>
      <c r="W71" s="29" t="s">
        <v>96</v>
      </c>
      <c r="X71" s="29" t="s">
        <v>96</v>
      </c>
      <c r="Y71" s="29" t="s">
        <v>96</v>
      </c>
      <c r="Z71" s="29" t="s">
        <v>96</v>
      </c>
      <c r="AA71" s="29" t="s">
        <v>96</v>
      </c>
      <c r="AB71" s="29" t="s">
        <v>96</v>
      </c>
      <c r="AC71" s="29" t="s">
        <v>96</v>
      </c>
      <c r="AD71" s="29" t="s">
        <v>96</v>
      </c>
      <c r="AE71" s="29" t="s">
        <v>96</v>
      </c>
      <c r="AF71" s="29" t="s">
        <v>96</v>
      </c>
      <c r="AG71" s="29" t="s">
        <v>96</v>
      </c>
      <c r="AH71" s="29" t="s">
        <v>96</v>
      </c>
      <c r="AI71" s="29" t="s">
        <v>96</v>
      </c>
      <c r="AJ71" s="29" t="s">
        <v>96</v>
      </c>
      <c r="AK71" s="29" t="s">
        <v>96</v>
      </c>
      <c r="AL71" s="29" t="s">
        <v>96</v>
      </c>
      <c r="AM71" s="29" t="s">
        <v>96</v>
      </c>
      <c r="AN71" s="29" t="s">
        <v>96</v>
      </c>
      <c r="AO71" s="29" t="s">
        <v>96</v>
      </c>
      <c r="AP71" s="29" t="s">
        <v>96</v>
      </c>
      <c r="AQ71" s="29" t="s">
        <v>96</v>
      </c>
    </row>
    <row r="72" spans="1:43">
      <c r="A72" s="29" t="s">
        <v>146</v>
      </c>
      <c r="B72" s="29" t="s">
        <v>115</v>
      </c>
      <c r="C72" s="29" t="s">
        <v>96</v>
      </c>
      <c r="D72" s="29" t="s">
        <v>96</v>
      </c>
      <c r="E72" s="29" t="s">
        <v>96</v>
      </c>
      <c r="F72" s="29" t="s">
        <v>96</v>
      </c>
      <c r="G72" s="29" t="s">
        <v>96</v>
      </c>
      <c r="H72" s="29" t="s">
        <v>96</v>
      </c>
      <c r="I72" s="29" t="s">
        <v>96</v>
      </c>
      <c r="J72" s="29" t="s">
        <v>96</v>
      </c>
      <c r="K72" s="29" t="s">
        <v>96</v>
      </c>
      <c r="L72" s="29" t="s">
        <v>96</v>
      </c>
      <c r="M72" s="29" t="s">
        <v>96</v>
      </c>
      <c r="N72" s="29" t="s">
        <v>96</v>
      </c>
      <c r="O72" s="29" t="s">
        <v>96</v>
      </c>
      <c r="P72" s="29" t="s">
        <v>96</v>
      </c>
      <c r="Q72" s="29" t="s">
        <v>96</v>
      </c>
      <c r="R72" s="29" t="s">
        <v>96</v>
      </c>
      <c r="S72" s="29" t="s">
        <v>96</v>
      </c>
      <c r="T72" s="29" t="s">
        <v>96</v>
      </c>
      <c r="U72" s="29" t="s">
        <v>96</v>
      </c>
      <c r="V72" s="29" t="s">
        <v>96</v>
      </c>
      <c r="W72" s="29" t="s">
        <v>96</v>
      </c>
      <c r="X72" s="29" t="s">
        <v>96</v>
      </c>
      <c r="Y72" s="29" t="s">
        <v>96</v>
      </c>
      <c r="Z72" s="29" t="s">
        <v>96</v>
      </c>
      <c r="AA72" s="29" t="s">
        <v>96</v>
      </c>
      <c r="AB72" s="29" t="s">
        <v>96</v>
      </c>
      <c r="AC72" s="29" t="s">
        <v>96</v>
      </c>
      <c r="AD72" s="29" t="s">
        <v>96</v>
      </c>
      <c r="AE72" s="29" t="s">
        <v>96</v>
      </c>
      <c r="AF72" s="29" t="s">
        <v>96</v>
      </c>
      <c r="AG72" s="29" t="s">
        <v>96</v>
      </c>
      <c r="AH72" s="29" t="s">
        <v>96</v>
      </c>
      <c r="AI72" s="29" t="s">
        <v>96</v>
      </c>
      <c r="AJ72" s="29" t="s">
        <v>96</v>
      </c>
      <c r="AK72" s="29" t="s">
        <v>96</v>
      </c>
      <c r="AL72" s="29" t="s">
        <v>96</v>
      </c>
      <c r="AM72" s="29" t="s">
        <v>96</v>
      </c>
      <c r="AN72" s="29" t="s">
        <v>96</v>
      </c>
      <c r="AO72" s="29" t="s">
        <v>96</v>
      </c>
      <c r="AP72" s="29" t="s">
        <v>96</v>
      </c>
      <c r="AQ72" s="29" t="s">
        <v>96</v>
      </c>
    </row>
    <row r="73" spans="1:43">
      <c r="A73" s="29" t="s">
        <v>147</v>
      </c>
      <c r="B73" s="29" t="s">
        <v>115</v>
      </c>
      <c r="C73" s="29" t="s">
        <v>96</v>
      </c>
      <c r="D73" s="29" t="s">
        <v>96</v>
      </c>
      <c r="E73" s="29" t="s">
        <v>96</v>
      </c>
      <c r="F73" s="29" t="s">
        <v>96</v>
      </c>
      <c r="G73" s="29" t="s">
        <v>96</v>
      </c>
      <c r="H73" s="29" t="s">
        <v>96</v>
      </c>
      <c r="I73" s="29" t="s">
        <v>96</v>
      </c>
      <c r="J73" s="29" t="s">
        <v>96</v>
      </c>
      <c r="K73" s="29" t="s">
        <v>96</v>
      </c>
      <c r="L73" s="29" t="s">
        <v>96</v>
      </c>
      <c r="M73" s="29" t="s">
        <v>96</v>
      </c>
      <c r="N73" s="29" t="s">
        <v>96</v>
      </c>
      <c r="O73" s="29" t="s">
        <v>96</v>
      </c>
      <c r="P73" s="29" t="s">
        <v>96</v>
      </c>
      <c r="Q73" s="29" t="s">
        <v>96</v>
      </c>
      <c r="R73" s="29" t="s">
        <v>96</v>
      </c>
      <c r="S73" s="29" t="s">
        <v>96</v>
      </c>
      <c r="T73" s="29" t="s">
        <v>96</v>
      </c>
      <c r="U73" s="29" t="s">
        <v>96</v>
      </c>
      <c r="V73" s="29" t="s">
        <v>96</v>
      </c>
      <c r="W73" s="29" t="s">
        <v>96</v>
      </c>
      <c r="X73" s="29" t="s">
        <v>96</v>
      </c>
      <c r="Y73" s="29" t="s">
        <v>96</v>
      </c>
      <c r="Z73" s="29" t="s">
        <v>96</v>
      </c>
      <c r="AA73" s="29" t="s">
        <v>96</v>
      </c>
      <c r="AB73" s="29" t="s">
        <v>96</v>
      </c>
      <c r="AC73" s="29" t="s">
        <v>96</v>
      </c>
      <c r="AD73" s="29" t="s">
        <v>96</v>
      </c>
      <c r="AE73" s="29" t="s">
        <v>96</v>
      </c>
      <c r="AF73" s="29" t="s">
        <v>96</v>
      </c>
      <c r="AG73" s="29" t="s">
        <v>96</v>
      </c>
      <c r="AH73" s="29" t="s">
        <v>96</v>
      </c>
      <c r="AI73" s="29" t="s">
        <v>96</v>
      </c>
      <c r="AJ73" s="29" t="s">
        <v>96</v>
      </c>
      <c r="AK73" s="29" t="s">
        <v>96</v>
      </c>
      <c r="AL73" s="29" t="s">
        <v>96</v>
      </c>
      <c r="AM73" s="29" t="s">
        <v>96</v>
      </c>
      <c r="AN73" s="29" t="s">
        <v>96</v>
      </c>
      <c r="AO73" s="29" t="s">
        <v>96</v>
      </c>
      <c r="AP73" s="29" t="s">
        <v>96</v>
      </c>
      <c r="AQ73" s="29" t="s">
        <v>96</v>
      </c>
    </row>
    <row r="74" spans="1:43">
      <c r="A74" s="29" t="s">
        <v>148</v>
      </c>
      <c r="B74" s="29" t="s">
        <v>115</v>
      </c>
      <c r="C74" s="29" t="s">
        <v>96</v>
      </c>
      <c r="D74" s="29" t="s">
        <v>96</v>
      </c>
      <c r="E74" s="29" t="s">
        <v>96</v>
      </c>
      <c r="F74" s="29" t="s">
        <v>96</v>
      </c>
      <c r="G74" s="29" t="s">
        <v>96</v>
      </c>
      <c r="H74" s="29" t="s">
        <v>96</v>
      </c>
      <c r="I74" s="29" t="s">
        <v>96</v>
      </c>
      <c r="J74" s="29" t="s">
        <v>96</v>
      </c>
      <c r="K74" s="29" t="s">
        <v>96</v>
      </c>
      <c r="L74" s="29" t="s">
        <v>96</v>
      </c>
      <c r="M74" s="29" t="s">
        <v>96</v>
      </c>
      <c r="N74" s="29" t="s">
        <v>96</v>
      </c>
      <c r="O74" s="29" t="s">
        <v>96</v>
      </c>
      <c r="P74" s="29" t="s">
        <v>96</v>
      </c>
      <c r="Q74" s="29" t="s">
        <v>96</v>
      </c>
      <c r="R74" s="29" t="s">
        <v>96</v>
      </c>
      <c r="S74" s="29" t="s">
        <v>96</v>
      </c>
      <c r="T74" s="29" t="s">
        <v>96</v>
      </c>
      <c r="U74" s="29" t="s">
        <v>96</v>
      </c>
      <c r="V74" s="29" t="s">
        <v>96</v>
      </c>
      <c r="W74" s="29" t="s">
        <v>96</v>
      </c>
      <c r="X74" s="29" t="s">
        <v>96</v>
      </c>
      <c r="Y74" s="29" t="s">
        <v>96</v>
      </c>
      <c r="Z74" s="29" t="s">
        <v>96</v>
      </c>
      <c r="AA74" s="29" t="s">
        <v>96</v>
      </c>
      <c r="AB74" s="29" t="s">
        <v>96</v>
      </c>
      <c r="AC74" s="29" t="s">
        <v>96</v>
      </c>
      <c r="AD74" s="29" t="s">
        <v>96</v>
      </c>
      <c r="AE74" s="29" t="s">
        <v>96</v>
      </c>
      <c r="AF74" s="29" t="s">
        <v>96</v>
      </c>
      <c r="AG74" s="29" t="s">
        <v>96</v>
      </c>
      <c r="AH74" s="29" t="s">
        <v>96</v>
      </c>
      <c r="AI74" s="29" t="s">
        <v>96</v>
      </c>
      <c r="AJ74" s="29" t="s">
        <v>96</v>
      </c>
      <c r="AK74" s="29" t="s">
        <v>96</v>
      </c>
      <c r="AL74" s="29" t="s">
        <v>96</v>
      </c>
      <c r="AM74" s="29" t="s">
        <v>96</v>
      </c>
      <c r="AN74" s="29" t="s">
        <v>96</v>
      </c>
      <c r="AO74" s="29" t="s">
        <v>96</v>
      </c>
      <c r="AP74" s="29" t="s">
        <v>96</v>
      </c>
      <c r="AQ74" s="29" t="s">
        <v>96</v>
      </c>
    </row>
    <row r="75" spans="1:43">
      <c r="A75" s="32" t="s">
        <v>149</v>
      </c>
      <c r="B75" s="32" t="s">
        <v>115</v>
      </c>
      <c r="C75" s="31">
        <v>108967.7</v>
      </c>
      <c r="D75" s="30">
        <v>97013.8</v>
      </c>
      <c r="E75" s="30">
        <v>81039.3</v>
      </c>
      <c r="F75" s="30">
        <v>66588.899999999994</v>
      </c>
      <c r="G75" s="30">
        <v>55084.800000000003</v>
      </c>
      <c r="H75" s="30">
        <v>41291.699999999997</v>
      </c>
      <c r="I75" s="30">
        <v>33096.400000000001</v>
      </c>
      <c r="J75" s="30">
        <v>28354.5</v>
      </c>
      <c r="K75" s="30">
        <v>25659.9</v>
      </c>
      <c r="L75" s="30">
        <v>23051.9</v>
      </c>
      <c r="M75" s="30">
        <v>20690</v>
      </c>
      <c r="N75" s="30">
        <v>18613.599999999999</v>
      </c>
      <c r="O75" s="30">
        <v>16628.5</v>
      </c>
      <c r="P75" s="30">
        <v>14781.2</v>
      </c>
      <c r="Q75" s="30">
        <v>13247.8</v>
      </c>
      <c r="R75" s="30">
        <v>11654.8</v>
      </c>
      <c r="S75" s="30">
        <v>10393.200000000001</v>
      </c>
      <c r="T75" s="30">
        <v>8896.2000000000007</v>
      </c>
      <c r="U75" s="30">
        <v>7755.5</v>
      </c>
      <c r="V75" s="30">
        <v>7347.2</v>
      </c>
      <c r="W75" s="30">
        <v>6335.8</v>
      </c>
      <c r="X75" s="30">
        <v>5315.6</v>
      </c>
      <c r="Y75" s="30">
        <v>4472.2</v>
      </c>
      <c r="Z75" s="30">
        <v>3922.4</v>
      </c>
      <c r="AA75" s="30">
        <v>3238.3</v>
      </c>
      <c r="AB75" s="30">
        <v>7271.9</v>
      </c>
      <c r="AC75" s="30">
        <v>6901.3</v>
      </c>
      <c r="AD75" s="30">
        <v>6756.4</v>
      </c>
      <c r="AE75" s="30">
        <v>6070.8</v>
      </c>
      <c r="AF75" s="30">
        <v>5645</v>
      </c>
      <c r="AG75" s="30">
        <v>4906.7</v>
      </c>
      <c r="AH75" s="30">
        <v>4722.7</v>
      </c>
      <c r="AI75" s="30">
        <v>4131.8</v>
      </c>
      <c r="AJ75" s="30">
        <v>3839.8</v>
      </c>
      <c r="AK75" s="30">
        <v>3544.2</v>
      </c>
      <c r="AL75" s="30">
        <v>3252.2</v>
      </c>
      <c r="AM75" s="30">
        <v>2657.5</v>
      </c>
      <c r="AN75" s="30">
        <v>2361.8000000000002</v>
      </c>
      <c r="AO75" s="30">
        <v>2066.3000000000002</v>
      </c>
      <c r="AP75" s="30">
        <v>-3778</v>
      </c>
      <c r="AQ75" s="30">
        <v>773791.2</v>
      </c>
    </row>
    <row r="77" spans="1:43" ht="15.75">
      <c r="A77" s="28" t="s">
        <v>108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9" t="s">
        <v>150</v>
      </c>
      <c r="B78" s="29" t="s">
        <v>151</v>
      </c>
      <c r="C78" s="30">
        <v>800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9" t="s">
        <v>152</v>
      </c>
      <c r="B79" s="29" t="s">
        <v>115</v>
      </c>
      <c r="C79" s="30">
        <v>773791.2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9" t="s">
        <v>153</v>
      </c>
      <c r="B80" s="29" t="s">
        <v>115</v>
      </c>
      <c r="C80" s="30">
        <v>425427.3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3">
      <c r="A81" s="29" t="s">
        <v>154</v>
      </c>
      <c r="B81" s="29" t="s">
        <v>115</v>
      </c>
      <c r="C81" s="30">
        <v>414478.5</v>
      </c>
    </row>
    <row r="82" spans="1:3">
      <c r="A82" s="29" t="s">
        <v>155</v>
      </c>
      <c r="B82" s="29" t="s">
        <v>115</v>
      </c>
      <c r="C82" s="30">
        <v>412012</v>
      </c>
    </row>
    <row r="83" spans="1:3">
      <c r="A83" s="29" t="s">
        <v>156</v>
      </c>
      <c r="B83" s="29" t="s">
        <v>115</v>
      </c>
      <c r="C83" s="30">
        <v>388116.9</v>
      </c>
    </row>
    <row r="84" spans="1:3">
      <c r="A84" s="29" t="s">
        <v>157</v>
      </c>
      <c r="B84" s="29" t="s">
        <v>115</v>
      </c>
      <c r="C84" s="30">
        <v>341039.2</v>
      </c>
    </row>
    <row r="85" spans="1:3">
      <c r="A85" s="29" t="s">
        <v>158</v>
      </c>
      <c r="B85" s="29" t="s">
        <v>159</v>
      </c>
      <c r="C85" s="30">
        <v>0</v>
      </c>
    </row>
    <row r="86" spans="1:3">
      <c r="A86" s="29" t="s">
        <v>160</v>
      </c>
      <c r="B86" s="24"/>
      <c r="C86" s="30">
        <v>0</v>
      </c>
    </row>
    <row r="87" spans="1:3">
      <c r="A87" s="29" t="s">
        <v>161</v>
      </c>
      <c r="B87" s="29" t="s">
        <v>162</v>
      </c>
      <c r="C87" s="30">
        <v>0</v>
      </c>
    </row>
    <row r="88" spans="1:3">
      <c r="A88" s="27" t="s">
        <v>163</v>
      </c>
      <c r="B88" s="24"/>
      <c r="C88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E33D-85B4-4EA5-A802-FB1D8DB7DBD4}">
  <dimension ref="A1:N42"/>
  <sheetViews>
    <sheetView workbookViewId="0">
      <selection activeCell="I1" sqref="I1:N1048576"/>
    </sheetView>
  </sheetViews>
  <sheetFormatPr defaultRowHeight="15"/>
  <cols>
    <col min="2" max="2" width="9.140625" style="17"/>
    <col min="5" max="7" width="9.140625" style="17"/>
    <col min="9" max="9" width="13.85546875" customWidth="1"/>
    <col min="11" max="14" width="9.140625" style="18"/>
  </cols>
  <sheetData>
    <row r="1" spans="1:14" ht="22.5">
      <c r="A1" s="4" t="s">
        <v>27</v>
      </c>
      <c r="B1" s="5" t="s">
        <v>28</v>
      </c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39</v>
      </c>
      <c r="N1" s="18" t="s">
        <v>41</v>
      </c>
    </row>
    <row r="2" spans="1:14" ht="15.75" thickBot="1">
      <c r="A2" s="7"/>
      <c r="B2" s="8" t="s">
        <v>31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2">
        <v>232.20652410671551</v>
      </c>
      <c r="E3" s="13">
        <v>20.036275787655551</v>
      </c>
      <c r="F3" s="18">
        <f>+B3*1000/365</f>
        <v>636.18225782661784</v>
      </c>
      <c r="G3" s="18">
        <f>+E3*1000000/365</f>
        <v>54893.906267549457</v>
      </c>
      <c r="K3" s="18">
        <f>+B3*6.2898</f>
        <v>1460.5325953264191</v>
      </c>
      <c r="L3" s="18">
        <f>+K3*$J$1</f>
        <v>43815.977859792576</v>
      </c>
      <c r="M3" s="18">
        <f>+K3*$J$2</f>
        <v>113921.54243546069</v>
      </c>
      <c r="N3" s="18">
        <f>+M3-L3</f>
        <v>70105.564575668119</v>
      </c>
    </row>
    <row r="4" spans="1:14">
      <c r="A4" s="11">
        <v>2025</v>
      </c>
      <c r="B4" s="15">
        <v>207.41247249024843</v>
      </c>
      <c r="E4" s="16">
        <v>16.784496074067587</v>
      </c>
      <c r="F4" s="18">
        <f t="shared" ref="F4:F42" si="0">+B4*1000/365</f>
        <v>568.25334928835196</v>
      </c>
      <c r="G4" s="18">
        <f t="shared" ref="G4:G39" si="1">+E4*1000000/365</f>
        <v>45984.920750870093</v>
      </c>
      <c r="K4" s="18">
        <f t="shared" ref="K4:K42" si="2">+B4*6.2898</f>
        <v>1304.5829694691645</v>
      </c>
      <c r="L4" s="18">
        <f t="shared" ref="L4:L42" si="3">+K4*$J$1</f>
        <v>39137.489084074936</v>
      </c>
      <c r="M4" s="18">
        <f t="shared" ref="M4:M42" si="4">+K4*$J$2</f>
        <v>101757.47161859483</v>
      </c>
      <c r="N4" s="18">
        <f t="shared" ref="N4:N42" si="5">+M4-L4</f>
        <v>62619.982534519899</v>
      </c>
    </row>
    <row r="5" spans="1:14">
      <c r="A5" s="10">
        <v>2026</v>
      </c>
      <c r="B5" s="12">
        <v>188.78439227307479</v>
      </c>
      <c r="E5" s="13">
        <v>14.590424943728529</v>
      </c>
      <c r="F5" s="18">
        <f t="shared" si="0"/>
        <v>517.21751307691716</v>
      </c>
      <c r="G5" s="18">
        <f t="shared" si="1"/>
        <v>39973.766969119257</v>
      </c>
      <c r="K5" s="18">
        <f t="shared" si="2"/>
        <v>1187.4160705191857</v>
      </c>
      <c r="L5" s="18">
        <f t="shared" si="3"/>
        <v>35622.482115575571</v>
      </c>
      <c r="M5" s="18">
        <f t="shared" si="4"/>
        <v>92618.453500496486</v>
      </c>
      <c r="N5" s="18">
        <f t="shared" si="5"/>
        <v>56995.971384920915</v>
      </c>
    </row>
    <row r="6" spans="1:14">
      <c r="A6" s="10">
        <v>2027</v>
      </c>
      <c r="B6" s="12">
        <v>172.62788408147085</v>
      </c>
      <c r="E6" s="13">
        <v>12.794633435614081</v>
      </c>
      <c r="F6" s="18">
        <f t="shared" si="0"/>
        <v>472.95310707252293</v>
      </c>
      <c r="G6" s="18">
        <f t="shared" si="1"/>
        <v>35053.790234559128</v>
      </c>
      <c r="K6" s="18">
        <f t="shared" si="2"/>
        <v>1085.7948652956354</v>
      </c>
      <c r="L6" s="18">
        <f t="shared" si="3"/>
        <v>32573.845958869064</v>
      </c>
      <c r="M6" s="18">
        <f t="shared" si="4"/>
        <v>84691.999493059557</v>
      </c>
      <c r="N6" s="18">
        <f t="shared" si="5"/>
        <v>52118.153534190496</v>
      </c>
    </row>
    <row r="7" spans="1:14">
      <c r="A7" s="10">
        <v>2028</v>
      </c>
      <c r="B7" s="12">
        <v>158.37691898227652</v>
      </c>
      <c r="E7" s="13">
        <v>11.314937865725732</v>
      </c>
      <c r="F7" s="18">
        <f t="shared" si="0"/>
        <v>433.9093670747302</v>
      </c>
      <c r="G7" s="18">
        <f t="shared" si="1"/>
        <v>30999.829769111591</v>
      </c>
      <c r="K7" s="18">
        <f t="shared" si="2"/>
        <v>996.15914501472275</v>
      </c>
      <c r="L7" s="18">
        <f t="shared" si="3"/>
        <v>29884.774350441683</v>
      </c>
      <c r="M7" s="18">
        <f t="shared" si="4"/>
        <v>77700.413311148368</v>
      </c>
      <c r="N7" s="18">
        <f t="shared" si="5"/>
        <v>47815.638960706681</v>
      </c>
    </row>
    <row r="8" spans="1:14">
      <c r="A8" s="10">
        <v>2029</v>
      </c>
      <c r="B8" s="12">
        <v>145.25133770944689</v>
      </c>
      <c r="E8" s="13">
        <v>9.9601306430081618</v>
      </c>
      <c r="F8" s="18">
        <f t="shared" si="0"/>
        <v>397.94887043684076</v>
      </c>
      <c r="G8" s="18">
        <f t="shared" si="1"/>
        <v>27288.029158926471</v>
      </c>
      <c r="K8" s="18">
        <f t="shared" si="2"/>
        <v>913.60186392487901</v>
      </c>
      <c r="L8" s="18">
        <f t="shared" si="3"/>
        <v>27408.055917746369</v>
      </c>
      <c r="M8" s="18">
        <f t="shared" si="4"/>
        <v>71260.945386140564</v>
      </c>
      <c r="N8" s="18">
        <f t="shared" si="5"/>
        <v>43852.889468394191</v>
      </c>
    </row>
    <row r="9" spans="1:14">
      <c r="A9" s="11">
        <v>2030</v>
      </c>
      <c r="B9" s="15">
        <v>133.35444840882715</v>
      </c>
      <c r="E9" s="16">
        <v>8.7999821102522784</v>
      </c>
      <c r="F9" s="18">
        <f t="shared" si="0"/>
        <v>365.35465317486893</v>
      </c>
      <c r="G9" s="18">
        <f t="shared" si="1"/>
        <v>24109.540028088431</v>
      </c>
      <c r="K9" s="18">
        <f t="shared" si="2"/>
        <v>838.772809601841</v>
      </c>
      <c r="L9" s="18">
        <f t="shared" si="3"/>
        <v>25163.184288055229</v>
      </c>
      <c r="M9" s="18">
        <f t="shared" si="4"/>
        <v>65424.279148943599</v>
      </c>
      <c r="N9" s="18">
        <f t="shared" si="5"/>
        <v>40261.09486088837</v>
      </c>
    </row>
    <row r="10" spans="1:14">
      <c r="A10" s="10">
        <v>2031</v>
      </c>
      <c r="B10" s="12">
        <v>122.66392482485458</v>
      </c>
      <c r="E10" s="13">
        <v>7.7794396591687356</v>
      </c>
      <c r="F10" s="18">
        <f t="shared" si="0"/>
        <v>336.065547465355</v>
      </c>
      <c r="G10" s="18">
        <f t="shared" si="1"/>
        <v>21313.533312791056</v>
      </c>
      <c r="K10" s="18">
        <f t="shared" si="2"/>
        <v>771.53155436337022</v>
      </c>
      <c r="L10" s="18">
        <f t="shared" si="3"/>
        <v>23145.946630901108</v>
      </c>
      <c r="M10" s="18">
        <f t="shared" si="4"/>
        <v>60179.461240342876</v>
      </c>
      <c r="N10" s="18">
        <f t="shared" si="5"/>
        <v>37033.514609441772</v>
      </c>
    </row>
    <row r="11" spans="1:14">
      <c r="A11" s="10">
        <v>2032</v>
      </c>
      <c r="B11" s="12">
        <v>113.24775399366003</v>
      </c>
      <c r="E11" s="13">
        <v>6.9051022811368732</v>
      </c>
      <c r="F11" s="18">
        <f t="shared" si="0"/>
        <v>310.26781916071241</v>
      </c>
      <c r="G11" s="18">
        <f t="shared" si="1"/>
        <v>18918.088441470885</v>
      </c>
      <c r="K11" s="18">
        <f t="shared" si="2"/>
        <v>712.30572306932277</v>
      </c>
      <c r="L11" s="18">
        <f t="shared" si="3"/>
        <v>21369.171692079683</v>
      </c>
      <c r="M11" s="18">
        <f t="shared" si="4"/>
        <v>55559.846399407179</v>
      </c>
      <c r="N11" s="18">
        <f t="shared" si="5"/>
        <v>34190.674707327496</v>
      </c>
    </row>
    <row r="12" spans="1:14">
      <c r="A12" s="10">
        <v>2033</v>
      </c>
      <c r="B12" s="12">
        <v>104.34037425368533</v>
      </c>
      <c r="E12" s="13">
        <v>6.0584647459389354</v>
      </c>
      <c r="F12" s="18">
        <f t="shared" si="0"/>
        <v>285.86403905119266</v>
      </c>
      <c r="G12" s="18">
        <f t="shared" si="1"/>
        <v>16598.53355051763</v>
      </c>
      <c r="K12" s="18">
        <f t="shared" si="2"/>
        <v>656.28008598082988</v>
      </c>
      <c r="L12" s="18">
        <f t="shared" si="3"/>
        <v>19688.402579424896</v>
      </c>
      <c r="M12" s="18">
        <f t="shared" si="4"/>
        <v>51189.84670650473</v>
      </c>
      <c r="N12" s="18">
        <f t="shared" si="5"/>
        <v>31501.444127079834</v>
      </c>
    </row>
    <row r="13" spans="1:14">
      <c r="A13" s="10">
        <v>2034</v>
      </c>
      <c r="B13" s="12">
        <v>95.57729696806129</v>
      </c>
      <c r="E13" s="13">
        <v>5.1564208084812497</v>
      </c>
      <c r="F13" s="18">
        <f t="shared" si="0"/>
        <v>261.85560813167478</v>
      </c>
      <c r="G13" s="18">
        <f t="shared" si="1"/>
        <v>14127.180297208904</v>
      </c>
      <c r="K13" s="18">
        <f t="shared" si="2"/>
        <v>601.16208246971189</v>
      </c>
      <c r="L13" s="18">
        <f t="shared" si="3"/>
        <v>18034.862474091358</v>
      </c>
      <c r="M13" s="18">
        <f t="shared" si="4"/>
        <v>46890.642432637527</v>
      </c>
      <c r="N13" s="18">
        <f t="shared" si="5"/>
        <v>28855.779958546169</v>
      </c>
    </row>
    <row r="14" spans="1:14">
      <c r="A14" s="11">
        <v>2035</v>
      </c>
      <c r="B14" s="15">
        <v>88.122835513537666</v>
      </c>
      <c r="E14" s="16">
        <v>4.5366679420071696</v>
      </c>
      <c r="F14" s="18">
        <f t="shared" si="0"/>
        <v>241.43242606448675</v>
      </c>
      <c r="G14" s="18">
        <f t="shared" si="1"/>
        <v>12429.227238375808</v>
      </c>
      <c r="K14" s="18">
        <f t="shared" si="2"/>
        <v>554.27501081304922</v>
      </c>
      <c r="L14" s="18">
        <f t="shared" si="3"/>
        <v>16628.250324391476</v>
      </c>
      <c r="M14" s="18">
        <f t="shared" si="4"/>
        <v>43233.450843417842</v>
      </c>
      <c r="N14" s="18">
        <f t="shared" si="5"/>
        <v>26605.200519026366</v>
      </c>
    </row>
    <row r="15" spans="1:14">
      <c r="A15" s="10">
        <v>2036</v>
      </c>
      <c r="B15" s="12">
        <v>81.87568121748788</v>
      </c>
      <c r="E15" s="13">
        <v>4.0655658964641548</v>
      </c>
      <c r="F15" s="18">
        <f t="shared" si="0"/>
        <v>224.31693484243257</v>
      </c>
      <c r="G15" s="18">
        <f t="shared" si="1"/>
        <v>11138.536702641519</v>
      </c>
      <c r="K15" s="18">
        <f t="shared" si="2"/>
        <v>514.98165972175525</v>
      </c>
      <c r="L15" s="18">
        <f t="shared" si="3"/>
        <v>15449.449791652658</v>
      </c>
      <c r="M15" s="18">
        <f t="shared" si="4"/>
        <v>40168.569458296908</v>
      </c>
      <c r="N15" s="18">
        <f t="shared" si="5"/>
        <v>24719.119666644248</v>
      </c>
    </row>
    <row r="16" spans="1:14">
      <c r="A16" s="10">
        <v>2037</v>
      </c>
      <c r="B16" s="12">
        <v>75.991406114408903</v>
      </c>
      <c r="E16" s="13">
        <v>3.625968753335449</v>
      </c>
      <c r="F16" s="18">
        <f t="shared" si="0"/>
        <v>208.19563319016137</v>
      </c>
      <c r="G16" s="18">
        <f t="shared" si="1"/>
        <v>9934.1609680423262</v>
      </c>
      <c r="K16" s="18">
        <f t="shared" si="2"/>
        <v>477.97074617840912</v>
      </c>
      <c r="L16" s="18">
        <f t="shared" si="3"/>
        <v>14339.122385352273</v>
      </c>
      <c r="M16" s="18">
        <f t="shared" si="4"/>
        <v>37281.718201915908</v>
      </c>
      <c r="N16" s="18">
        <f t="shared" si="5"/>
        <v>22942.595816563633</v>
      </c>
    </row>
    <row r="17" spans="1:14">
      <c r="A17" s="10">
        <v>2038</v>
      </c>
      <c r="B17" s="12">
        <v>70.796674621546913</v>
      </c>
      <c r="E17" s="13">
        <v>3.2421112869122251</v>
      </c>
      <c r="F17" s="18">
        <f t="shared" si="0"/>
        <v>193.96349211382716</v>
      </c>
      <c r="G17" s="18">
        <f t="shared" si="1"/>
        <v>8882.4966764718502</v>
      </c>
      <c r="K17" s="18">
        <f t="shared" si="2"/>
        <v>445.29692403460575</v>
      </c>
      <c r="L17" s="18">
        <f t="shared" si="3"/>
        <v>13358.907721038173</v>
      </c>
      <c r="M17" s="18">
        <f t="shared" si="4"/>
        <v>34733.160074699248</v>
      </c>
      <c r="N17" s="18">
        <f t="shared" si="5"/>
        <v>21374.252353661075</v>
      </c>
    </row>
    <row r="18" spans="1:14">
      <c r="A18" s="10">
        <v>2039</v>
      </c>
      <c r="B18" s="12">
        <v>66.021501430985637</v>
      </c>
      <c r="E18" s="13">
        <v>2.8990901053960401</v>
      </c>
      <c r="F18" s="18">
        <f t="shared" si="0"/>
        <v>180.88082583831681</v>
      </c>
      <c r="G18" s="18">
        <f t="shared" si="1"/>
        <v>7942.712617523398</v>
      </c>
      <c r="K18" s="18">
        <f t="shared" si="2"/>
        <v>415.26203970061346</v>
      </c>
      <c r="L18" s="18">
        <f t="shared" si="3"/>
        <v>12457.861191018404</v>
      </c>
      <c r="M18" s="18">
        <f t="shared" si="4"/>
        <v>32390.43909664785</v>
      </c>
      <c r="N18" s="18">
        <f t="shared" si="5"/>
        <v>19932.577905629445</v>
      </c>
    </row>
    <row r="19" spans="1:14">
      <c r="A19" s="11">
        <v>2040</v>
      </c>
      <c r="B19" s="15">
        <v>61.625901922391343</v>
      </c>
      <c r="E19" s="16">
        <v>2.5988737216030464</v>
      </c>
      <c r="F19" s="18">
        <f t="shared" si="0"/>
        <v>168.83808745860642</v>
      </c>
      <c r="G19" s="18">
        <f t="shared" si="1"/>
        <v>7120.2019769946482</v>
      </c>
      <c r="K19" s="18">
        <f t="shared" si="2"/>
        <v>387.61459791145705</v>
      </c>
      <c r="L19" s="18">
        <f t="shared" si="3"/>
        <v>11628.437937343711</v>
      </c>
      <c r="M19" s="18">
        <f t="shared" si="4"/>
        <v>30233.938637093652</v>
      </c>
      <c r="N19" s="18">
        <f t="shared" si="5"/>
        <v>18605.50069974994</v>
      </c>
    </row>
    <row r="20" spans="1:14">
      <c r="A20" s="10">
        <v>2041</v>
      </c>
      <c r="B20" s="12">
        <v>57.139166000759822</v>
      </c>
      <c r="E20" s="13">
        <v>2.3184507431967587</v>
      </c>
      <c r="F20" s="18">
        <f t="shared" si="0"/>
        <v>156.54566027605429</v>
      </c>
      <c r="G20" s="18">
        <f t="shared" si="1"/>
        <v>6351.9198443746818</v>
      </c>
      <c r="K20" s="18">
        <f t="shared" si="2"/>
        <v>359.39392631157909</v>
      </c>
      <c r="L20" s="18">
        <f t="shared" si="3"/>
        <v>10781.817789347373</v>
      </c>
      <c r="M20" s="18">
        <f t="shared" si="4"/>
        <v>28032.726252303168</v>
      </c>
      <c r="N20" s="18">
        <f t="shared" si="5"/>
        <v>17250.908462955795</v>
      </c>
    </row>
    <row r="21" spans="1:14">
      <c r="A21" s="10">
        <v>2042</v>
      </c>
      <c r="B21" s="12">
        <v>52.993873405041384</v>
      </c>
      <c r="E21" s="13">
        <v>2.0734440890631789</v>
      </c>
      <c r="F21" s="18">
        <f t="shared" si="0"/>
        <v>145.18869426038736</v>
      </c>
      <c r="G21" s="18">
        <f t="shared" si="1"/>
        <v>5680.6687371593944</v>
      </c>
      <c r="K21" s="18">
        <f t="shared" si="2"/>
        <v>333.32086494302928</v>
      </c>
      <c r="L21" s="18">
        <f t="shared" si="3"/>
        <v>9999.625948290879</v>
      </c>
      <c r="M21" s="18">
        <f t="shared" si="4"/>
        <v>25999.027465556283</v>
      </c>
      <c r="N21" s="18">
        <f t="shared" si="5"/>
        <v>15999.401517265404</v>
      </c>
    </row>
    <row r="22" spans="1:14">
      <c r="A22" s="10">
        <v>2043</v>
      </c>
      <c r="B22" s="12">
        <v>49.502154227895048</v>
      </c>
      <c r="E22" s="13">
        <v>1.854387133740605</v>
      </c>
      <c r="F22" s="18">
        <f t="shared" si="0"/>
        <v>135.62234035039739</v>
      </c>
      <c r="G22" s="18">
        <f t="shared" si="1"/>
        <v>5080.5126951797401</v>
      </c>
      <c r="K22" s="18">
        <f t="shared" si="2"/>
        <v>311.35864966261425</v>
      </c>
      <c r="L22" s="18">
        <f t="shared" si="3"/>
        <v>9340.7594898784282</v>
      </c>
      <c r="M22" s="18">
        <f t="shared" si="4"/>
        <v>24285.974673683912</v>
      </c>
      <c r="N22" s="18">
        <f t="shared" si="5"/>
        <v>14945.215183805483</v>
      </c>
    </row>
    <row r="23" spans="1:14">
      <c r="A23" s="10">
        <v>2044</v>
      </c>
      <c r="B23" s="12">
        <v>46.429927873849259</v>
      </c>
      <c r="E23" s="13">
        <v>1.6625932842353388</v>
      </c>
      <c r="F23" s="18">
        <f t="shared" si="0"/>
        <v>127.20528184616235</v>
      </c>
      <c r="G23" s="18">
        <f t="shared" si="1"/>
        <v>4555.0500937954494</v>
      </c>
      <c r="K23" s="18">
        <f t="shared" si="2"/>
        <v>292.03496034093706</v>
      </c>
      <c r="L23" s="18">
        <f t="shared" si="3"/>
        <v>8761.0488102281124</v>
      </c>
      <c r="M23" s="18">
        <f t="shared" si="4"/>
        <v>22778.726906593092</v>
      </c>
      <c r="N23" s="18">
        <f t="shared" si="5"/>
        <v>14017.67809636498</v>
      </c>
    </row>
    <row r="24" spans="1:14">
      <c r="A24" s="11">
        <v>2045</v>
      </c>
      <c r="B24" s="15">
        <v>43.548772615176873</v>
      </c>
      <c r="E24" s="16">
        <v>1.483367724473865</v>
      </c>
      <c r="F24" s="18">
        <f t="shared" si="0"/>
        <v>119.31170579500512</v>
      </c>
      <c r="G24" s="18">
        <f t="shared" si="1"/>
        <v>4064.021162942096</v>
      </c>
      <c r="K24" s="18">
        <f t="shared" si="2"/>
        <v>273.91306999493946</v>
      </c>
      <c r="L24" s="18">
        <f t="shared" si="3"/>
        <v>8217.3920998481844</v>
      </c>
      <c r="M24" s="18">
        <f t="shared" si="4"/>
        <v>21365.21945960528</v>
      </c>
      <c r="N24" s="18">
        <f t="shared" si="5"/>
        <v>13147.827359757095</v>
      </c>
    </row>
    <row r="25" spans="1:14">
      <c r="A25" s="10">
        <v>2046</v>
      </c>
      <c r="B25" s="12">
        <v>40.893786832747175</v>
      </c>
      <c r="E25" s="13">
        <v>1.3267400456619549</v>
      </c>
      <c r="F25" s="18">
        <f t="shared" si="0"/>
        <v>112.0377721445128</v>
      </c>
      <c r="G25" s="18">
        <f t="shared" si="1"/>
        <v>3634.9042346902875</v>
      </c>
      <c r="K25" s="18">
        <f t="shared" si="2"/>
        <v>257.21374042061319</v>
      </c>
      <c r="L25" s="18">
        <f t="shared" si="3"/>
        <v>7716.4122126183956</v>
      </c>
      <c r="M25" s="18">
        <f t="shared" si="4"/>
        <v>20062.67175280783</v>
      </c>
      <c r="N25" s="18">
        <f t="shared" si="5"/>
        <v>12346.259540189434</v>
      </c>
    </row>
    <row r="26" spans="1:14">
      <c r="A26" s="10">
        <v>2047</v>
      </c>
      <c r="B26" s="12">
        <v>38.42940274827631</v>
      </c>
      <c r="E26" s="13">
        <v>1.1866691445604014</v>
      </c>
      <c r="F26" s="18">
        <f t="shared" si="0"/>
        <v>105.28603492678441</v>
      </c>
      <c r="G26" s="18">
        <f t="shared" si="1"/>
        <v>3251.1483412613734</v>
      </c>
      <c r="K26" s="18">
        <f t="shared" si="2"/>
        <v>241.71325740610831</v>
      </c>
      <c r="L26" s="18">
        <f t="shared" si="3"/>
        <v>7251.3977221832492</v>
      </c>
      <c r="M26" s="18">
        <f t="shared" si="4"/>
        <v>18853.634077676448</v>
      </c>
      <c r="N26" s="18">
        <f t="shared" si="5"/>
        <v>11602.236355493198</v>
      </c>
    </row>
    <row r="27" spans="1:14">
      <c r="A27" s="10">
        <v>2048</v>
      </c>
      <c r="B27" s="12">
        <v>36.151395003654848</v>
      </c>
      <c r="E27" s="13">
        <v>1.0640103496117654</v>
      </c>
      <c r="F27" s="18">
        <f t="shared" si="0"/>
        <v>99.044917818232463</v>
      </c>
      <c r="G27" s="18">
        <f t="shared" si="1"/>
        <v>2915.0968482514122</v>
      </c>
      <c r="K27" s="18">
        <f t="shared" si="2"/>
        <v>227.38504429398824</v>
      </c>
      <c r="L27" s="18">
        <f t="shared" si="3"/>
        <v>6821.5513288196471</v>
      </c>
      <c r="M27" s="18">
        <f t="shared" si="4"/>
        <v>17736.033454931083</v>
      </c>
      <c r="N27" s="18">
        <f t="shared" si="5"/>
        <v>10914.482126111436</v>
      </c>
    </row>
    <row r="28" spans="1:14">
      <c r="A28" s="10">
        <v>2049</v>
      </c>
      <c r="B28" s="12">
        <v>34.0106005982366</v>
      </c>
      <c r="E28" s="13">
        <v>0.94936615127445123</v>
      </c>
      <c r="F28" s="18">
        <f t="shared" si="0"/>
        <v>93.179727666401632</v>
      </c>
      <c r="G28" s="18">
        <f t="shared" si="1"/>
        <v>2601.0031541765788</v>
      </c>
      <c r="K28" s="18">
        <f t="shared" si="2"/>
        <v>213.91987564278855</v>
      </c>
      <c r="L28" s="18">
        <f t="shared" si="3"/>
        <v>6417.5962692836565</v>
      </c>
      <c r="M28" s="18">
        <f t="shared" si="4"/>
        <v>16685.750300137508</v>
      </c>
      <c r="N28" s="18">
        <f t="shared" si="5"/>
        <v>10268.154030853852</v>
      </c>
    </row>
    <row r="29" spans="1:14">
      <c r="A29" s="11">
        <v>2050</v>
      </c>
      <c r="B29" s="15">
        <v>32.028772559835168</v>
      </c>
      <c r="E29" s="16">
        <v>0.84916571594580825</v>
      </c>
      <c r="F29" s="18">
        <f t="shared" si="0"/>
        <v>87.75006180776758</v>
      </c>
      <c r="G29" s="18">
        <f t="shared" si="1"/>
        <v>2326.4814135501597</v>
      </c>
      <c r="K29" s="18">
        <f t="shared" si="2"/>
        <v>201.45457364685123</v>
      </c>
      <c r="L29" s="18">
        <f t="shared" si="3"/>
        <v>6043.6372094055369</v>
      </c>
      <c r="M29" s="18">
        <f t="shared" si="4"/>
        <v>15713.456744454395</v>
      </c>
      <c r="N29" s="18">
        <f t="shared" si="5"/>
        <v>9669.8195350488586</v>
      </c>
    </row>
    <row r="30" spans="1:14">
      <c r="A30" s="10">
        <v>2051</v>
      </c>
      <c r="B30" s="12">
        <v>30.182451217141484</v>
      </c>
      <c r="E30" s="13">
        <v>0.75954718370748586</v>
      </c>
      <c r="F30" s="18">
        <f t="shared" si="0"/>
        <v>82.691647170250633</v>
      </c>
      <c r="G30" s="18">
        <f t="shared" si="1"/>
        <v>2080.9511882396873</v>
      </c>
      <c r="K30" s="18">
        <f t="shared" si="2"/>
        <v>189.84158166557648</v>
      </c>
      <c r="L30" s="18">
        <f t="shared" si="3"/>
        <v>5695.2474499672944</v>
      </c>
      <c r="M30" s="18">
        <f t="shared" si="4"/>
        <v>14807.643369914966</v>
      </c>
      <c r="N30" s="18">
        <f t="shared" si="5"/>
        <v>9112.3959199476703</v>
      </c>
    </row>
    <row r="31" spans="1:14">
      <c r="A31" s="10">
        <v>2052</v>
      </c>
      <c r="B31" s="12">
        <v>28.468273936387501</v>
      </c>
      <c r="E31" s="13">
        <v>0.68106256073083604</v>
      </c>
      <c r="F31" s="18">
        <f t="shared" si="0"/>
        <v>77.99527105859589</v>
      </c>
      <c r="G31" s="18">
        <f t="shared" si="1"/>
        <v>1865.9248239200986</v>
      </c>
      <c r="K31" s="18">
        <f t="shared" si="2"/>
        <v>179.05974940509009</v>
      </c>
      <c r="L31" s="18">
        <f t="shared" si="3"/>
        <v>5371.7924821527031</v>
      </c>
      <c r="M31" s="18">
        <f t="shared" si="4"/>
        <v>13966.660453597027</v>
      </c>
      <c r="N31" s="18">
        <f t="shared" si="5"/>
        <v>8594.8679714443242</v>
      </c>
    </row>
    <row r="32" spans="1:14">
      <c r="A32" s="10">
        <v>2053</v>
      </c>
      <c r="B32" s="12">
        <v>26.854137679485191</v>
      </c>
      <c r="E32" s="13">
        <v>0.60769854150830471</v>
      </c>
      <c r="F32" s="18">
        <f t="shared" si="0"/>
        <v>73.572979943795048</v>
      </c>
      <c r="G32" s="18">
        <f t="shared" si="1"/>
        <v>1664.927510981657</v>
      </c>
      <c r="K32" s="18">
        <f t="shared" si="2"/>
        <v>168.90715517642596</v>
      </c>
      <c r="L32" s="18">
        <f t="shared" si="3"/>
        <v>5067.2146552927788</v>
      </c>
      <c r="M32" s="18">
        <f t="shared" si="4"/>
        <v>13174.758103761225</v>
      </c>
      <c r="N32" s="18">
        <f t="shared" si="5"/>
        <v>8107.5434484684465</v>
      </c>
    </row>
    <row r="33" spans="1:14">
      <c r="A33" s="10">
        <v>2054</v>
      </c>
      <c r="B33" s="12">
        <v>25.353371939872027</v>
      </c>
      <c r="E33" s="13">
        <v>0.54357380517702281</v>
      </c>
      <c r="F33" s="18">
        <f t="shared" si="0"/>
        <v>69.461292985950763</v>
      </c>
      <c r="G33" s="18">
        <f t="shared" si="1"/>
        <v>1489.243301854857</v>
      </c>
      <c r="K33" s="18">
        <f t="shared" si="2"/>
        <v>159.46763882740706</v>
      </c>
      <c r="L33" s="18">
        <f t="shared" si="3"/>
        <v>4784.0291648222119</v>
      </c>
      <c r="M33" s="18">
        <f t="shared" si="4"/>
        <v>12438.47582853775</v>
      </c>
      <c r="N33" s="18">
        <f t="shared" si="5"/>
        <v>7654.4466637155383</v>
      </c>
    </row>
    <row r="34" spans="1:14">
      <c r="A34" s="11">
        <v>2055</v>
      </c>
      <c r="B34" s="15">
        <v>23.950388198886476</v>
      </c>
      <c r="E34" s="16">
        <v>0.48621775261626737</v>
      </c>
      <c r="F34" s="18">
        <f t="shared" si="0"/>
        <v>65.617501914757469</v>
      </c>
      <c r="G34" s="18">
        <f t="shared" si="1"/>
        <v>1332.1034318253901</v>
      </c>
      <c r="K34" s="18">
        <f t="shared" si="2"/>
        <v>150.64315169335615</v>
      </c>
      <c r="L34" s="18">
        <f t="shared" si="3"/>
        <v>4519.2945508006842</v>
      </c>
      <c r="M34" s="18">
        <f t="shared" si="4"/>
        <v>11750.165832081779</v>
      </c>
      <c r="N34" s="18">
        <f t="shared" si="5"/>
        <v>7230.8712812810945</v>
      </c>
    </row>
    <row r="35" spans="1:14">
      <c r="A35" s="10">
        <v>2056</v>
      </c>
      <c r="B35" s="12">
        <v>22.642492493179056</v>
      </c>
      <c r="E35" s="13">
        <v>0.43598524315240195</v>
      </c>
      <c r="F35" s="18">
        <f t="shared" si="0"/>
        <v>62.034226008709744</v>
      </c>
      <c r="G35" s="18">
        <f t="shared" si="1"/>
        <v>1194.4801182257588</v>
      </c>
      <c r="K35" s="18">
        <f t="shared" si="2"/>
        <v>142.41674928359762</v>
      </c>
      <c r="L35" s="18">
        <f t="shared" si="3"/>
        <v>4272.5024785079286</v>
      </c>
      <c r="M35" s="18">
        <f t="shared" si="4"/>
        <v>11108.506444120614</v>
      </c>
      <c r="N35" s="18">
        <f t="shared" si="5"/>
        <v>6836.0039656126855</v>
      </c>
    </row>
    <row r="36" spans="1:14">
      <c r="A36" s="10">
        <v>2057</v>
      </c>
      <c r="B36" s="12">
        <v>21.408616883562757</v>
      </c>
      <c r="E36" s="13">
        <v>0.38902745199285726</v>
      </c>
      <c r="F36" s="18">
        <f t="shared" si="0"/>
        <v>58.653744886473312</v>
      </c>
      <c r="G36" s="18">
        <f t="shared" si="1"/>
        <v>1065.8286355968692</v>
      </c>
      <c r="K36" s="18">
        <f t="shared" si="2"/>
        <v>134.65591847423303</v>
      </c>
      <c r="L36" s="18">
        <f t="shared" si="3"/>
        <v>4039.6775542269911</v>
      </c>
      <c r="M36" s="18">
        <f t="shared" si="4"/>
        <v>10503.161640990176</v>
      </c>
      <c r="N36" s="18">
        <f t="shared" si="5"/>
        <v>6463.4840867631847</v>
      </c>
    </row>
    <row r="37" spans="1:14">
      <c r="A37" s="10">
        <v>2058</v>
      </c>
      <c r="B37" s="12">
        <v>20.256806432627673</v>
      </c>
      <c r="E37" s="13">
        <v>0.34798214642303793</v>
      </c>
      <c r="F37" s="18">
        <f t="shared" si="0"/>
        <v>55.498099815418279</v>
      </c>
      <c r="G37" s="18">
        <f t="shared" si="1"/>
        <v>953.37574362476141</v>
      </c>
      <c r="K37" s="18">
        <f t="shared" si="2"/>
        <v>127.41126109994153</v>
      </c>
      <c r="L37" s="18">
        <f t="shared" si="3"/>
        <v>3822.3378329982456</v>
      </c>
      <c r="M37" s="18">
        <f t="shared" si="4"/>
        <v>9938.0783657954398</v>
      </c>
      <c r="N37" s="18">
        <f t="shared" si="5"/>
        <v>6115.7405327971937</v>
      </c>
    </row>
    <row r="38" spans="1:14">
      <c r="A38" s="10">
        <v>2059</v>
      </c>
      <c r="B38" s="12">
        <v>19.17661624387976</v>
      </c>
      <c r="E38" s="13">
        <v>0.31126821033935331</v>
      </c>
      <c r="F38" s="18">
        <f t="shared" si="0"/>
        <v>52.538674640766459</v>
      </c>
      <c r="G38" s="18">
        <f t="shared" si="1"/>
        <v>852.78961736809129</v>
      </c>
      <c r="K38" s="18">
        <f t="shared" si="2"/>
        <v>120.6170808507549</v>
      </c>
      <c r="L38" s="18">
        <f t="shared" si="3"/>
        <v>3618.5124255226469</v>
      </c>
      <c r="M38" s="18">
        <f t="shared" si="4"/>
        <v>9408.1323063588825</v>
      </c>
      <c r="N38" s="18">
        <f t="shared" si="5"/>
        <v>5789.6198808362351</v>
      </c>
    </row>
    <row r="39" spans="1:14">
      <c r="A39" s="11">
        <v>2060</v>
      </c>
      <c r="B39" s="15">
        <v>18.165880198331756</v>
      </c>
      <c r="E39" s="16">
        <v>0.2791133348576561</v>
      </c>
      <c r="F39" s="18">
        <f t="shared" si="0"/>
        <v>49.769534789950022</v>
      </c>
      <c r="G39" s="18">
        <f t="shared" si="1"/>
        <v>764.69406810316741</v>
      </c>
      <c r="K39" s="18">
        <f t="shared" si="2"/>
        <v>114.25975327146708</v>
      </c>
      <c r="L39" s="18">
        <f t="shared" si="3"/>
        <v>3427.7925981440121</v>
      </c>
      <c r="M39" s="18">
        <f t="shared" si="4"/>
        <v>8912.2607551744313</v>
      </c>
      <c r="N39" s="18">
        <f t="shared" si="5"/>
        <v>5484.4681570304192</v>
      </c>
    </row>
    <row r="40" spans="1:14">
      <c r="A40" s="10">
        <v>2061</v>
      </c>
      <c r="B40" s="12">
        <v>17.210690637360017</v>
      </c>
      <c r="E40" s="13">
        <v>0.24905375065927701</v>
      </c>
      <c r="F40" s="18">
        <f t="shared" si="0"/>
        <v>47.15257708865758</v>
      </c>
      <c r="G40" s="18"/>
      <c r="K40" s="18">
        <f t="shared" si="2"/>
        <v>108.25180197086702</v>
      </c>
      <c r="L40" s="18">
        <f t="shared" si="3"/>
        <v>3247.5540591260105</v>
      </c>
      <c r="M40" s="18">
        <f t="shared" si="4"/>
        <v>8443.6405537276278</v>
      </c>
      <c r="N40" s="18">
        <f t="shared" si="5"/>
        <v>5196.0864946016172</v>
      </c>
    </row>
    <row r="41" spans="1:14">
      <c r="A41" s="10">
        <v>2062</v>
      </c>
      <c r="B41" s="12">
        <v>16.315800109162687</v>
      </c>
      <c r="E41" s="13">
        <v>0.22277854368871564</v>
      </c>
      <c r="F41" s="18">
        <f t="shared" si="0"/>
        <v>44.70082221688407</v>
      </c>
      <c r="G41" s="18"/>
      <c r="K41" s="18">
        <f t="shared" si="2"/>
        <v>102.62311952661146</v>
      </c>
      <c r="L41" s="18">
        <f t="shared" si="3"/>
        <v>3078.693585798344</v>
      </c>
      <c r="M41" s="18">
        <f t="shared" si="4"/>
        <v>8004.6033230756939</v>
      </c>
      <c r="N41" s="18">
        <f t="shared" si="5"/>
        <v>4925.9097372773504</v>
      </c>
    </row>
    <row r="42" spans="1:14">
      <c r="A42" s="10">
        <v>2063</v>
      </c>
      <c r="B42" s="12">
        <v>15.4741432464347</v>
      </c>
      <c r="E42" s="13">
        <v>0.19927565562215535</v>
      </c>
      <c r="F42" s="18">
        <f t="shared" si="0"/>
        <v>42.394913003930682</v>
      </c>
      <c r="G42" s="18"/>
      <c r="K42" s="18">
        <f t="shared" si="2"/>
        <v>97.329266191424963</v>
      </c>
      <c r="L42" s="18">
        <f t="shared" si="3"/>
        <v>2919.8779857427489</v>
      </c>
      <c r="M42" s="18">
        <f t="shared" si="4"/>
        <v>7591.6827629311474</v>
      </c>
      <c r="N42" s="18">
        <f t="shared" si="5"/>
        <v>4671.8047771883985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BB5D-2F36-4F10-B71E-BF016B442DAF}">
  <dimension ref="A1:N42"/>
  <sheetViews>
    <sheetView workbookViewId="0">
      <selection activeCell="F1" sqref="F1:G1048576"/>
    </sheetView>
  </sheetViews>
  <sheetFormatPr defaultRowHeight="15"/>
  <cols>
    <col min="2" max="2" width="9.140625" style="17"/>
    <col min="5" max="7" width="9.140625" style="17"/>
    <col min="9" max="9" width="13.85546875" customWidth="1"/>
    <col min="11" max="14" width="9.140625" style="18"/>
  </cols>
  <sheetData>
    <row r="1" spans="1:14" ht="22.5">
      <c r="A1" s="4" t="s">
        <v>27</v>
      </c>
      <c r="B1" s="5" t="s">
        <v>28</v>
      </c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39</v>
      </c>
      <c r="N1" s="18" t="s">
        <v>41</v>
      </c>
    </row>
    <row r="2" spans="1:14" ht="15.75" thickBot="1">
      <c r="A2" s="7"/>
      <c r="B2" s="8" t="s">
        <v>31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2">
        <v>383.87810366938925</v>
      </c>
      <c r="E3" s="13">
        <v>9.3044029759692215</v>
      </c>
      <c r="F3" s="18">
        <f>+B3*1000/365</f>
        <v>1051.7208319709296</v>
      </c>
      <c r="G3" s="18">
        <f>+E3*1000000/365</f>
        <v>25491.5150026554</v>
      </c>
      <c r="K3" s="18">
        <f>+B3*6.2898</f>
        <v>2414.5164964597243</v>
      </c>
      <c r="L3" s="18">
        <f>+K3*$J$1</f>
        <v>72435.494893791736</v>
      </c>
      <c r="M3" s="18">
        <f>+K3*$J$2</f>
        <v>188332.2867238585</v>
      </c>
      <c r="N3" s="18">
        <f>+M3-L3</f>
        <v>115896.79183006677</v>
      </c>
    </row>
    <row r="4" spans="1:14">
      <c r="A4" s="11">
        <v>2025</v>
      </c>
      <c r="B4" s="15">
        <v>330.96291232491097</v>
      </c>
      <c r="E4" s="16">
        <v>7.4477099875851032</v>
      </c>
      <c r="F4" s="18">
        <f t="shared" ref="F4:F42" si="0">+B4*1000/365</f>
        <v>906.74770499975614</v>
      </c>
      <c r="G4" s="18">
        <f t="shared" ref="G4:G39" si="1">+E4*1000000/365</f>
        <v>20404.684897493433</v>
      </c>
      <c r="K4" s="18">
        <f t="shared" ref="K4:K42" si="2">+B4*6.2898</f>
        <v>2081.6905259412251</v>
      </c>
      <c r="L4" s="18">
        <f t="shared" ref="L4:L42" si="3">+K4*$J$1</f>
        <v>62450.715778236758</v>
      </c>
      <c r="M4" s="18">
        <f t="shared" ref="M4:M42" si="4">+K4*$J$2</f>
        <v>162371.86102341555</v>
      </c>
      <c r="N4" s="18">
        <f t="shared" ref="N4:N42" si="5">+M4-L4</f>
        <v>99921.145245178792</v>
      </c>
    </row>
    <row r="5" spans="1:14">
      <c r="A5" s="10">
        <v>2026</v>
      </c>
      <c r="B5" s="12">
        <v>284.58548632605346</v>
      </c>
      <c r="E5" s="13">
        <v>6.0977789931473918</v>
      </c>
      <c r="F5" s="18">
        <f t="shared" si="0"/>
        <v>779.68626390699569</v>
      </c>
      <c r="G5" s="18">
        <f t="shared" si="1"/>
        <v>16706.243816842169</v>
      </c>
      <c r="K5" s="18">
        <f t="shared" si="2"/>
        <v>1789.9857918936109</v>
      </c>
      <c r="L5" s="18">
        <f t="shared" si="3"/>
        <v>53699.573756808328</v>
      </c>
      <c r="M5" s="18">
        <f t="shared" si="4"/>
        <v>139618.89176770166</v>
      </c>
      <c r="N5" s="18">
        <f t="shared" si="5"/>
        <v>85919.31801089333</v>
      </c>
    </row>
    <row r="6" spans="1:14">
      <c r="A6" s="10">
        <v>2027</v>
      </c>
      <c r="B6" s="12">
        <v>246.14893996719678</v>
      </c>
      <c r="E6" s="13">
        <v>5.0614121624142099</v>
      </c>
      <c r="F6" s="18">
        <f t="shared" si="0"/>
        <v>674.38065744437472</v>
      </c>
      <c r="G6" s="18">
        <f t="shared" si="1"/>
        <v>13866.882636751259</v>
      </c>
      <c r="K6" s="18">
        <f t="shared" si="2"/>
        <v>1548.2276026056743</v>
      </c>
      <c r="L6" s="18">
        <f t="shared" si="3"/>
        <v>46446.828078170227</v>
      </c>
      <c r="M6" s="18">
        <f t="shared" si="4"/>
        <v>120761.7530032426</v>
      </c>
      <c r="N6" s="18">
        <f t="shared" si="5"/>
        <v>74314.924925072381</v>
      </c>
    </row>
    <row r="7" spans="1:14">
      <c r="A7" s="10">
        <v>2028</v>
      </c>
      <c r="B7" s="12">
        <v>214.66073007570424</v>
      </c>
      <c r="E7" s="13">
        <v>4.2548044444152602</v>
      </c>
      <c r="F7" s="18">
        <f t="shared" si="0"/>
        <v>588.11158924850474</v>
      </c>
      <c r="G7" s="18">
        <f t="shared" si="1"/>
        <v>11656.998477850027</v>
      </c>
      <c r="K7" s="18">
        <f t="shared" si="2"/>
        <v>1350.1730600301644</v>
      </c>
      <c r="L7" s="18">
        <f t="shared" si="3"/>
        <v>40505.191800904933</v>
      </c>
      <c r="M7" s="18">
        <f t="shared" si="4"/>
        <v>105313.49868235282</v>
      </c>
      <c r="N7" s="18">
        <f t="shared" si="5"/>
        <v>64808.306881447883</v>
      </c>
    </row>
    <row r="8" spans="1:14">
      <c r="A8" s="10">
        <v>2029</v>
      </c>
      <c r="B8" s="12">
        <v>186.04830593060973</v>
      </c>
      <c r="E8" s="13">
        <v>3.546054510839789</v>
      </c>
      <c r="F8" s="18">
        <f t="shared" si="0"/>
        <v>509.72138611125951</v>
      </c>
      <c r="G8" s="18">
        <f t="shared" si="1"/>
        <v>9715.217837917231</v>
      </c>
      <c r="K8" s="18">
        <f t="shared" si="2"/>
        <v>1170.2066346423489</v>
      </c>
      <c r="L8" s="18">
        <f t="shared" si="3"/>
        <v>35106.199039270468</v>
      </c>
      <c r="M8" s="18">
        <f t="shared" si="4"/>
        <v>91276.11750210321</v>
      </c>
      <c r="N8" s="18">
        <f t="shared" si="5"/>
        <v>56169.918462832742</v>
      </c>
    </row>
    <row r="9" spans="1:14">
      <c r="A9" s="11">
        <v>2030</v>
      </c>
      <c r="B9" s="15">
        <v>162.35787677058732</v>
      </c>
      <c r="E9" s="16">
        <v>3.0073999974517567</v>
      </c>
      <c r="F9" s="18">
        <f t="shared" si="0"/>
        <v>444.81610074133511</v>
      </c>
      <c r="G9" s="18">
        <f t="shared" si="1"/>
        <v>8239.4520478130326</v>
      </c>
      <c r="K9" s="18">
        <f t="shared" si="2"/>
        <v>1021.1985733116401</v>
      </c>
      <c r="L9" s="18">
        <f t="shared" si="3"/>
        <v>30635.957199349203</v>
      </c>
      <c r="M9" s="18">
        <f t="shared" si="4"/>
        <v>79653.488718307926</v>
      </c>
      <c r="N9" s="18">
        <f t="shared" si="5"/>
        <v>49017.531518958727</v>
      </c>
    </row>
    <row r="10" spans="1:14">
      <c r="A10" s="10">
        <v>2031</v>
      </c>
      <c r="B10" s="12">
        <v>142.06143551225091</v>
      </c>
      <c r="E10" s="13">
        <v>2.5666774117663937</v>
      </c>
      <c r="F10" s="18">
        <f t="shared" si="0"/>
        <v>389.20941236233125</v>
      </c>
      <c r="G10" s="18">
        <f t="shared" si="1"/>
        <v>7031.9929089490233</v>
      </c>
      <c r="K10" s="18">
        <f t="shared" si="2"/>
        <v>893.53801708495575</v>
      </c>
      <c r="L10" s="18">
        <f t="shared" si="3"/>
        <v>26806.140512548671</v>
      </c>
      <c r="M10" s="18">
        <f t="shared" si="4"/>
        <v>69695.965332626554</v>
      </c>
      <c r="N10" s="18">
        <f t="shared" si="5"/>
        <v>42889.824820077883</v>
      </c>
    </row>
    <row r="11" spans="1:14">
      <c r="A11" s="10">
        <v>2032</v>
      </c>
      <c r="B11" s="12">
        <v>124.6834366002798</v>
      </c>
      <c r="E11" s="13">
        <v>2.1910021817822662</v>
      </c>
      <c r="F11" s="18">
        <f t="shared" si="0"/>
        <v>341.59845643912274</v>
      </c>
      <c r="G11" s="18">
        <f t="shared" si="1"/>
        <v>6002.7457035130583</v>
      </c>
      <c r="K11" s="18">
        <f t="shared" si="2"/>
        <v>784.23387952843984</v>
      </c>
      <c r="L11" s="18">
        <f t="shared" si="3"/>
        <v>23527.016385853196</v>
      </c>
      <c r="M11" s="18">
        <f t="shared" si="4"/>
        <v>61170.242603218307</v>
      </c>
      <c r="N11" s="18">
        <f t="shared" si="5"/>
        <v>37643.226217365111</v>
      </c>
    </row>
    <row r="12" spans="1:14">
      <c r="A12" s="10">
        <v>2033</v>
      </c>
      <c r="B12" s="12">
        <v>108.84088927060084</v>
      </c>
      <c r="E12" s="13">
        <v>1.8662303977696766</v>
      </c>
      <c r="F12" s="18">
        <f t="shared" si="0"/>
        <v>298.1942171797283</v>
      </c>
      <c r="G12" s="18">
        <f t="shared" si="1"/>
        <v>5112.9599938895244</v>
      </c>
      <c r="K12" s="18">
        <f t="shared" si="2"/>
        <v>684.58742533422514</v>
      </c>
      <c r="L12" s="18">
        <f t="shared" si="3"/>
        <v>20537.622760026756</v>
      </c>
      <c r="M12" s="18">
        <f t="shared" si="4"/>
        <v>53397.819176069563</v>
      </c>
      <c r="N12" s="18">
        <f t="shared" si="5"/>
        <v>32860.196416042803</v>
      </c>
    </row>
    <row r="13" spans="1:14">
      <c r="A13" s="10">
        <v>2034</v>
      </c>
      <c r="B13" s="12">
        <v>95.198610923236117</v>
      </c>
      <c r="E13" s="13">
        <v>1.6058767012353419</v>
      </c>
      <c r="F13" s="18">
        <f t="shared" si="0"/>
        <v>260.81811211845513</v>
      </c>
      <c r="G13" s="18">
        <f t="shared" si="1"/>
        <v>4399.6621951653206</v>
      </c>
      <c r="K13" s="18">
        <f t="shared" si="2"/>
        <v>598.78022298497046</v>
      </c>
      <c r="L13" s="18">
        <f t="shared" si="3"/>
        <v>17963.406689549112</v>
      </c>
      <c r="M13" s="18">
        <f t="shared" si="4"/>
        <v>46704.857392827696</v>
      </c>
      <c r="N13" s="18">
        <f t="shared" si="5"/>
        <v>28741.450703278584</v>
      </c>
    </row>
    <row r="14" spans="1:14">
      <c r="A14" s="11">
        <v>2035</v>
      </c>
      <c r="B14" s="15">
        <v>83.070667512665736</v>
      </c>
      <c r="E14" s="16">
        <v>1.3618123567119813</v>
      </c>
      <c r="F14" s="18">
        <f t="shared" si="0"/>
        <v>227.59086989771436</v>
      </c>
      <c r="G14" s="18">
        <f t="shared" si="1"/>
        <v>3730.9927581150173</v>
      </c>
      <c r="K14" s="18">
        <f t="shared" si="2"/>
        <v>522.49788452116491</v>
      </c>
      <c r="L14" s="18">
        <f t="shared" si="3"/>
        <v>15674.936535634948</v>
      </c>
      <c r="M14" s="18">
        <f t="shared" si="4"/>
        <v>40754.83499265086</v>
      </c>
      <c r="N14" s="18">
        <f t="shared" si="5"/>
        <v>25079.898457015912</v>
      </c>
    </row>
    <row r="15" spans="1:14">
      <c r="A15" s="10">
        <v>2036</v>
      </c>
      <c r="B15" s="12">
        <v>72.950987747546705</v>
      </c>
      <c r="E15" s="13">
        <v>1.1682229861034521</v>
      </c>
      <c r="F15" s="18">
        <f t="shared" si="0"/>
        <v>199.86571985629234</v>
      </c>
      <c r="G15" s="18">
        <f t="shared" si="1"/>
        <v>3200.6109208313756</v>
      </c>
      <c r="K15" s="18">
        <f t="shared" si="2"/>
        <v>458.84712273451925</v>
      </c>
      <c r="L15" s="18">
        <f t="shared" si="3"/>
        <v>13765.413682035578</v>
      </c>
      <c r="M15" s="18">
        <f t="shared" si="4"/>
        <v>35790.075573292503</v>
      </c>
      <c r="N15" s="18">
        <f t="shared" si="5"/>
        <v>22024.661891256925</v>
      </c>
    </row>
    <row r="16" spans="1:14">
      <c r="A16" s="10">
        <v>2037</v>
      </c>
      <c r="B16" s="12">
        <v>63.56186264015836</v>
      </c>
      <c r="E16" s="13">
        <v>0.99351599954748371</v>
      </c>
      <c r="F16" s="18">
        <f t="shared" si="0"/>
        <v>174.1420894250914</v>
      </c>
      <c r="G16" s="18">
        <f t="shared" si="1"/>
        <v>2721.9616425958457</v>
      </c>
      <c r="K16" s="18">
        <f t="shared" si="2"/>
        <v>399.79140363406805</v>
      </c>
      <c r="L16" s="18">
        <f t="shared" si="3"/>
        <v>11993.742109022041</v>
      </c>
      <c r="M16" s="18">
        <f t="shared" si="4"/>
        <v>31183.729483457308</v>
      </c>
      <c r="N16" s="18">
        <f t="shared" si="5"/>
        <v>19189.987374435266</v>
      </c>
    </row>
    <row r="17" spans="1:14">
      <c r="A17" s="10">
        <v>2038</v>
      </c>
      <c r="B17" s="12">
        <v>54.662743754320367</v>
      </c>
      <c r="E17" s="13">
        <v>0.85049701716932968</v>
      </c>
      <c r="F17" s="18">
        <f t="shared" si="0"/>
        <v>149.76094179265854</v>
      </c>
      <c r="G17" s="18">
        <f t="shared" si="1"/>
        <v>2330.1288141625473</v>
      </c>
      <c r="K17" s="18">
        <f t="shared" si="2"/>
        <v>343.81772566592423</v>
      </c>
      <c r="L17" s="18">
        <f t="shared" si="3"/>
        <v>10314.531769977726</v>
      </c>
      <c r="M17" s="18">
        <f t="shared" si="4"/>
        <v>26817.78260194209</v>
      </c>
      <c r="N17" s="18">
        <f t="shared" si="5"/>
        <v>16503.250831964364</v>
      </c>
    </row>
    <row r="18" spans="1:14">
      <c r="A18" s="10">
        <v>2039</v>
      </c>
      <c r="B18" s="12">
        <v>47.938306438150249</v>
      </c>
      <c r="E18" s="13">
        <v>0.72765186495081802</v>
      </c>
      <c r="F18" s="18">
        <f t="shared" si="0"/>
        <v>131.33782585794589</v>
      </c>
      <c r="G18" s="18">
        <f t="shared" si="1"/>
        <v>1993.5667532899124</v>
      </c>
      <c r="K18" s="18">
        <f t="shared" si="2"/>
        <v>301.52235983467745</v>
      </c>
      <c r="L18" s="18">
        <f t="shared" si="3"/>
        <v>9045.6707950403234</v>
      </c>
      <c r="M18" s="18">
        <f t="shared" si="4"/>
        <v>23518.744067104839</v>
      </c>
      <c r="N18" s="18">
        <f t="shared" si="5"/>
        <v>14473.073272064516</v>
      </c>
    </row>
    <row r="19" spans="1:14">
      <c r="A19" s="11">
        <v>2040</v>
      </c>
      <c r="B19" s="15">
        <v>42.174007120518446</v>
      </c>
      <c r="E19" s="16">
        <v>0.62448865829951627</v>
      </c>
      <c r="F19" s="18">
        <f t="shared" si="0"/>
        <v>115.54522498772177</v>
      </c>
      <c r="G19" s="18">
        <f t="shared" si="1"/>
        <v>1710.9278309575789</v>
      </c>
      <c r="K19" s="18">
        <f t="shared" si="2"/>
        <v>265.26606998663692</v>
      </c>
      <c r="L19" s="18">
        <f t="shared" si="3"/>
        <v>7957.9820995991076</v>
      </c>
      <c r="M19" s="18">
        <f t="shared" si="4"/>
        <v>20690.753458957679</v>
      </c>
      <c r="N19" s="18">
        <f t="shared" si="5"/>
        <v>12732.771359358572</v>
      </c>
    </row>
    <row r="20" spans="1:14">
      <c r="A20" s="10">
        <v>2041</v>
      </c>
      <c r="B20" s="12">
        <v>36.971258850422707</v>
      </c>
      <c r="E20" s="13">
        <v>0.53727575230202118</v>
      </c>
      <c r="F20" s="18">
        <f t="shared" si="0"/>
        <v>101.29112013814441</v>
      </c>
      <c r="G20" s="18">
        <f t="shared" si="1"/>
        <v>1471.9883624712909</v>
      </c>
      <c r="K20" s="18">
        <f t="shared" si="2"/>
        <v>232.54182391738874</v>
      </c>
      <c r="L20" s="18">
        <f t="shared" si="3"/>
        <v>6976.2547175216623</v>
      </c>
      <c r="M20" s="18">
        <f t="shared" si="4"/>
        <v>18138.262265556321</v>
      </c>
      <c r="N20" s="18">
        <f t="shared" si="5"/>
        <v>11162.007548034659</v>
      </c>
    </row>
    <row r="21" spans="1:14">
      <c r="A21" s="10">
        <v>2042</v>
      </c>
      <c r="B21" s="12">
        <v>30.984855602201872</v>
      </c>
      <c r="E21" s="13">
        <v>0.42313635263063826</v>
      </c>
      <c r="F21" s="18">
        <f t="shared" si="0"/>
        <v>84.890015348498281</v>
      </c>
      <c r="G21" s="18">
        <f t="shared" si="1"/>
        <v>1159.2776784401049</v>
      </c>
      <c r="K21" s="18">
        <f t="shared" si="2"/>
        <v>194.88854476672932</v>
      </c>
      <c r="L21" s="18">
        <f t="shared" si="3"/>
        <v>5846.6563430018796</v>
      </c>
      <c r="M21" s="18">
        <f t="shared" si="4"/>
        <v>15201.306491804888</v>
      </c>
      <c r="N21" s="18">
        <f t="shared" si="5"/>
        <v>9354.6501488030081</v>
      </c>
    </row>
    <row r="22" spans="1:14">
      <c r="A22" s="10">
        <v>2043</v>
      </c>
      <c r="B22" s="12">
        <v>6.1145495077115575</v>
      </c>
      <c r="E22" s="13">
        <v>0</v>
      </c>
      <c r="F22" s="18">
        <f t="shared" si="0"/>
        <v>16.752190432086458</v>
      </c>
      <c r="G22" s="18">
        <f t="shared" si="1"/>
        <v>0</v>
      </c>
      <c r="K22" s="18">
        <f t="shared" si="2"/>
        <v>38.45929349360415</v>
      </c>
      <c r="L22" s="18">
        <f t="shared" si="3"/>
        <v>1153.7788048081245</v>
      </c>
      <c r="M22" s="18">
        <f t="shared" si="4"/>
        <v>2999.8248925011239</v>
      </c>
      <c r="N22" s="18">
        <f t="shared" si="5"/>
        <v>1846.0460876929994</v>
      </c>
    </row>
    <row r="23" spans="1:14">
      <c r="A23" s="10">
        <v>2044</v>
      </c>
      <c r="B23" s="12">
        <v>5.4332293871299697</v>
      </c>
      <c r="E23" s="13">
        <v>0</v>
      </c>
      <c r="F23" s="18">
        <f t="shared" si="0"/>
        <v>14.885559964739643</v>
      </c>
      <c r="G23" s="18">
        <f t="shared" si="1"/>
        <v>0</v>
      </c>
      <c r="K23" s="18">
        <f t="shared" si="2"/>
        <v>34.173926199170083</v>
      </c>
      <c r="L23" s="18">
        <f t="shared" si="3"/>
        <v>1025.2177859751025</v>
      </c>
      <c r="M23" s="18">
        <f t="shared" si="4"/>
        <v>2665.5662435352665</v>
      </c>
      <c r="N23" s="18">
        <f t="shared" si="5"/>
        <v>1640.348457560164</v>
      </c>
    </row>
    <row r="24" spans="1:14">
      <c r="A24" s="11">
        <v>2045</v>
      </c>
      <c r="B24" s="15">
        <v>4.800290444040658</v>
      </c>
      <c r="E24" s="16">
        <v>0</v>
      </c>
      <c r="F24" s="18">
        <f t="shared" si="0"/>
        <v>13.151480668604544</v>
      </c>
      <c r="G24" s="18">
        <f t="shared" si="1"/>
        <v>0</v>
      </c>
      <c r="K24" s="18">
        <f t="shared" si="2"/>
        <v>30.192866834926928</v>
      </c>
      <c r="L24" s="18">
        <f t="shared" si="3"/>
        <v>905.78600504780786</v>
      </c>
      <c r="M24" s="18">
        <f t="shared" si="4"/>
        <v>2355.0436131243005</v>
      </c>
      <c r="N24" s="18">
        <f t="shared" si="5"/>
        <v>1449.2576080764925</v>
      </c>
    </row>
    <row r="25" spans="1:14">
      <c r="A25" s="10">
        <v>2046</v>
      </c>
      <c r="B25" s="12">
        <v>4.2532558323452001</v>
      </c>
      <c r="E25" s="13">
        <v>0</v>
      </c>
      <c r="F25" s="18">
        <f t="shared" si="0"/>
        <v>11.652755705055343</v>
      </c>
      <c r="G25" s="18">
        <f t="shared" si="1"/>
        <v>0</v>
      </c>
      <c r="K25" s="18">
        <f t="shared" si="2"/>
        <v>26.752128534284839</v>
      </c>
      <c r="L25" s="18">
        <f t="shared" si="3"/>
        <v>802.56385602854516</v>
      </c>
      <c r="M25" s="18">
        <f t="shared" si="4"/>
        <v>2086.6660256742175</v>
      </c>
      <c r="N25" s="18">
        <f t="shared" si="5"/>
        <v>1284.1021696456723</v>
      </c>
    </row>
    <row r="26" spans="1:14">
      <c r="A26" s="10">
        <v>2047</v>
      </c>
      <c r="B26" s="12">
        <v>3.7685747579302284</v>
      </c>
      <c r="E26" s="13">
        <v>0</v>
      </c>
      <c r="F26" s="18">
        <f t="shared" si="0"/>
        <v>10.324862350493776</v>
      </c>
      <c r="G26" s="18">
        <f t="shared" si="1"/>
        <v>0</v>
      </c>
      <c r="K26" s="18">
        <f t="shared" si="2"/>
        <v>23.703581512429551</v>
      </c>
      <c r="L26" s="18">
        <f t="shared" si="3"/>
        <v>711.10744537288656</v>
      </c>
      <c r="M26" s="18">
        <f t="shared" si="4"/>
        <v>1848.879357969505</v>
      </c>
      <c r="N26" s="18">
        <f t="shared" si="5"/>
        <v>1137.7719125966184</v>
      </c>
    </row>
    <row r="27" spans="1:14">
      <c r="A27" s="10">
        <v>2048</v>
      </c>
      <c r="B27" s="12">
        <v>3.348707878463506</v>
      </c>
      <c r="E27" s="13">
        <v>0</v>
      </c>
      <c r="F27" s="18">
        <f t="shared" si="0"/>
        <v>9.1745421327767289</v>
      </c>
      <c r="G27" s="18">
        <f t="shared" si="1"/>
        <v>0</v>
      </c>
      <c r="K27" s="18">
        <f t="shared" si="2"/>
        <v>21.06270281395976</v>
      </c>
      <c r="L27" s="18">
        <f t="shared" si="3"/>
        <v>631.88108441879285</v>
      </c>
      <c r="M27" s="18">
        <f t="shared" si="4"/>
        <v>1642.8908194888613</v>
      </c>
      <c r="N27" s="18">
        <f t="shared" si="5"/>
        <v>1011.0097350700685</v>
      </c>
    </row>
    <row r="28" spans="1:14">
      <c r="A28" s="10">
        <v>2049</v>
      </c>
      <c r="B28" s="12">
        <v>2.9586479211421062</v>
      </c>
      <c r="E28" s="13">
        <v>0</v>
      </c>
      <c r="F28" s="18">
        <f t="shared" si="0"/>
        <v>8.1058847154578242</v>
      </c>
      <c r="G28" s="18">
        <f t="shared" si="1"/>
        <v>0</v>
      </c>
      <c r="K28" s="18">
        <f t="shared" si="2"/>
        <v>18.609303694399618</v>
      </c>
      <c r="L28" s="18">
        <f t="shared" si="3"/>
        <v>558.27911083198853</v>
      </c>
      <c r="M28" s="18">
        <f t="shared" si="4"/>
        <v>1451.5256881631701</v>
      </c>
      <c r="N28" s="18">
        <f t="shared" si="5"/>
        <v>893.24657733118158</v>
      </c>
    </row>
    <row r="29" spans="1:14">
      <c r="A29" s="11">
        <v>2050</v>
      </c>
      <c r="B29" s="15">
        <v>2.6215237806189808</v>
      </c>
      <c r="E29" s="16">
        <v>0</v>
      </c>
      <c r="F29" s="18">
        <f t="shared" si="0"/>
        <v>7.1822569332026864</v>
      </c>
      <c r="G29" s="18">
        <f t="shared" si="1"/>
        <v>0</v>
      </c>
      <c r="K29" s="18">
        <f t="shared" si="2"/>
        <v>16.488860275337263</v>
      </c>
      <c r="L29" s="18">
        <f t="shared" si="3"/>
        <v>494.6658082601179</v>
      </c>
      <c r="M29" s="18">
        <f t="shared" si="4"/>
        <v>1286.1311014763064</v>
      </c>
      <c r="N29" s="18">
        <f t="shared" si="5"/>
        <v>791.46529321618846</v>
      </c>
    </row>
    <row r="30" spans="1:14">
      <c r="A30" s="10">
        <v>2051</v>
      </c>
      <c r="B30" s="12">
        <v>2.3228220257284016</v>
      </c>
      <c r="E30" s="13">
        <v>0</v>
      </c>
      <c r="F30" s="18">
        <f t="shared" si="0"/>
        <v>6.3638959608997299</v>
      </c>
      <c r="G30" s="18">
        <f t="shared" si="1"/>
        <v>0</v>
      </c>
      <c r="K30" s="18">
        <f t="shared" si="2"/>
        <v>14.610085977426499</v>
      </c>
      <c r="L30" s="18">
        <f t="shared" si="3"/>
        <v>438.30257932279494</v>
      </c>
      <c r="M30" s="18">
        <f t="shared" si="4"/>
        <v>1139.586706239267</v>
      </c>
      <c r="N30" s="18">
        <f t="shared" si="5"/>
        <v>701.28412691647202</v>
      </c>
    </row>
    <row r="31" spans="1:14">
      <c r="A31" s="10">
        <v>2052</v>
      </c>
      <c r="B31" s="12">
        <v>1.6480935206348206</v>
      </c>
      <c r="E31" s="13">
        <v>0</v>
      </c>
      <c r="F31" s="18">
        <f t="shared" si="0"/>
        <v>4.5153247140680017</v>
      </c>
      <c r="G31" s="18">
        <f t="shared" si="1"/>
        <v>0</v>
      </c>
      <c r="K31" s="18">
        <f t="shared" si="2"/>
        <v>10.366178626088894</v>
      </c>
      <c r="L31" s="18">
        <f t="shared" si="3"/>
        <v>310.98535878266682</v>
      </c>
      <c r="M31" s="18">
        <f t="shared" si="4"/>
        <v>808.56193283493371</v>
      </c>
      <c r="N31" s="18">
        <f t="shared" si="5"/>
        <v>497.57657405226689</v>
      </c>
    </row>
    <row r="32" spans="1:14">
      <c r="A32" s="10">
        <v>2053</v>
      </c>
      <c r="B32" s="12">
        <v>1.4575521242056166</v>
      </c>
      <c r="E32" s="13">
        <v>0</v>
      </c>
      <c r="F32" s="18">
        <f t="shared" si="0"/>
        <v>3.9932934909742919</v>
      </c>
      <c r="G32" s="18">
        <f t="shared" si="1"/>
        <v>0</v>
      </c>
      <c r="K32" s="18">
        <f t="shared" si="2"/>
        <v>9.1677113508284869</v>
      </c>
      <c r="L32" s="18">
        <f t="shared" si="3"/>
        <v>275.03134052485461</v>
      </c>
      <c r="M32" s="18">
        <f t="shared" si="4"/>
        <v>715.08148536462193</v>
      </c>
      <c r="N32" s="18">
        <f t="shared" si="5"/>
        <v>440.05014483976731</v>
      </c>
    </row>
    <row r="33" spans="1:14">
      <c r="A33" s="10">
        <v>2054</v>
      </c>
      <c r="B33" s="12">
        <v>1.2927327665384669</v>
      </c>
      <c r="E33" s="13">
        <v>0</v>
      </c>
      <c r="F33" s="18">
        <f t="shared" si="0"/>
        <v>3.5417336069547036</v>
      </c>
      <c r="G33" s="18">
        <f t="shared" si="1"/>
        <v>0</v>
      </c>
      <c r="K33" s="18">
        <f t="shared" si="2"/>
        <v>8.1310305549736483</v>
      </c>
      <c r="L33" s="18">
        <f t="shared" si="3"/>
        <v>243.93091664920945</v>
      </c>
      <c r="M33" s="18">
        <f t="shared" si="4"/>
        <v>634.22038328794451</v>
      </c>
      <c r="N33" s="18">
        <f t="shared" si="5"/>
        <v>390.28946663873506</v>
      </c>
    </row>
    <row r="34" spans="1:14">
      <c r="A34" s="11">
        <v>2055</v>
      </c>
      <c r="B34" s="15">
        <v>1.1465511098568768</v>
      </c>
      <c r="E34" s="16">
        <v>0</v>
      </c>
      <c r="F34" s="18">
        <f t="shared" si="0"/>
        <v>3.1412359174161009</v>
      </c>
      <c r="G34" s="18">
        <f t="shared" si="1"/>
        <v>0</v>
      </c>
      <c r="K34" s="18">
        <f t="shared" si="2"/>
        <v>7.2115771707777832</v>
      </c>
      <c r="L34" s="18">
        <f t="shared" si="3"/>
        <v>216.34731512333349</v>
      </c>
      <c r="M34" s="18">
        <f t="shared" si="4"/>
        <v>562.50301932066714</v>
      </c>
      <c r="N34" s="18">
        <f t="shared" si="5"/>
        <v>346.15570419733365</v>
      </c>
    </row>
    <row r="35" spans="1:14">
      <c r="A35" s="10">
        <v>2056</v>
      </c>
      <c r="B35" s="12">
        <v>1.0198128987121404</v>
      </c>
      <c r="E35" s="13">
        <v>0</v>
      </c>
      <c r="F35" s="18">
        <f t="shared" si="0"/>
        <v>2.7940079416770969</v>
      </c>
      <c r="G35" s="18">
        <f t="shared" si="1"/>
        <v>0</v>
      </c>
      <c r="K35" s="18">
        <f t="shared" si="2"/>
        <v>6.4144191703196203</v>
      </c>
      <c r="L35" s="18">
        <f t="shared" si="3"/>
        <v>192.43257510958861</v>
      </c>
      <c r="M35" s="18">
        <f t="shared" si="4"/>
        <v>500.32469528493039</v>
      </c>
      <c r="N35" s="18">
        <f t="shared" si="5"/>
        <v>307.8921201753418</v>
      </c>
    </row>
    <row r="36" spans="1:14">
      <c r="A36" s="10">
        <v>2057</v>
      </c>
      <c r="B36" s="12">
        <v>0.90629056435045019</v>
      </c>
      <c r="E36" s="13">
        <v>0</v>
      </c>
      <c r="F36" s="18">
        <f t="shared" si="0"/>
        <v>2.4829878475354801</v>
      </c>
      <c r="G36" s="18">
        <f t="shared" si="1"/>
        <v>0</v>
      </c>
      <c r="K36" s="18">
        <f t="shared" si="2"/>
        <v>5.7003863916514614</v>
      </c>
      <c r="L36" s="18">
        <f t="shared" si="3"/>
        <v>171.01159174954384</v>
      </c>
      <c r="M36" s="18">
        <f t="shared" si="4"/>
        <v>444.63013854881399</v>
      </c>
      <c r="N36" s="18">
        <f t="shared" si="5"/>
        <v>273.61854679927012</v>
      </c>
    </row>
    <row r="37" spans="1:14">
      <c r="A37" s="10">
        <v>2058</v>
      </c>
      <c r="B37" s="12">
        <v>0.87934698545124135</v>
      </c>
      <c r="E37" s="13">
        <v>0</v>
      </c>
      <c r="F37" s="18">
        <f t="shared" si="0"/>
        <v>2.4091698231540861</v>
      </c>
      <c r="G37" s="18">
        <f t="shared" si="1"/>
        <v>0</v>
      </c>
      <c r="K37" s="18">
        <f t="shared" si="2"/>
        <v>5.5309166690912175</v>
      </c>
      <c r="L37" s="18">
        <f t="shared" si="3"/>
        <v>165.92750007273654</v>
      </c>
      <c r="M37" s="18">
        <f t="shared" si="4"/>
        <v>431.41150018911497</v>
      </c>
      <c r="N37" s="18">
        <f t="shared" si="5"/>
        <v>265.48400011637841</v>
      </c>
    </row>
    <row r="38" spans="1:14">
      <c r="A38" s="10">
        <v>2059</v>
      </c>
      <c r="B38" s="12">
        <v>0</v>
      </c>
      <c r="E38" s="13">
        <v>0</v>
      </c>
      <c r="F38" s="18">
        <f t="shared" si="0"/>
        <v>0</v>
      </c>
      <c r="G38" s="18">
        <f t="shared" si="1"/>
        <v>0</v>
      </c>
      <c r="K38" s="18">
        <f t="shared" si="2"/>
        <v>0</v>
      </c>
      <c r="L38" s="18">
        <f t="shared" si="3"/>
        <v>0</v>
      </c>
      <c r="M38" s="18">
        <f t="shared" si="4"/>
        <v>0</v>
      </c>
      <c r="N38" s="18">
        <f t="shared" si="5"/>
        <v>0</v>
      </c>
    </row>
    <row r="39" spans="1:14">
      <c r="A39" s="11">
        <v>2060</v>
      </c>
      <c r="B39" s="15">
        <v>0</v>
      </c>
      <c r="E39" s="16">
        <v>0</v>
      </c>
      <c r="F39" s="18">
        <f t="shared" si="0"/>
        <v>0</v>
      </c>
      <c r="G39" s="18">
        <f t="shared" si="1"/>
        <v>0</v>
      </c>
      <c r="K39" s="18">
        <f t="shared" si="2"/>
        <v>0</v>
      </c>
      <c r="L39" s="18">
        <f t="shared" si="3"/>
        <v>0</v>
      </c>
      <c r="M39" s="18">
        <f t="shared" si="4"/>
        <v>0</v>
      </c>
      <c r="N39" s="18">
        <f t="shared" si="5"/>
        <v>0</v>
      </c>
    </row>
    <row r="40" spans="1:14">
      <c r="A40" s="10">
        <v>2061</v>
      </c>
      <c r="B40" s="12">
        <v>0</v>
      </c>
      <c r="E40" s="13">
        <v>0</v>
      </c>
      <c r="F40" s="18">
        <f t="shared" si="0"/>
        <v>0</v>
      </c>
      <c r="G40" s="18"/>
      <c r="K40" s="18">
        <f t="shared" si="2"/>
        <v>0</v>
      </c>
      <c r="L40" s="18">
        <f t="shared" si="3"/>
        <v>0</v>
      </c>
      <c r="M40" s="18">
        <f t="shared" si="4"/>
        <v>0</v>
      </c>
      <c r="N40" s="18">
        <f t="shared" si="5"/>
        <v>0</v>
      </c>
    </row>
    <row r="41" spans="1:14">
      <c r="A41" s="10">
        <v>2062</v>
      </c>
      <c r="B41" s="12">
        <v>0</v>
      </c>
      <c r="E41" s="13">
        <v>0</v>
      </c>
      <c r="F41" s="18">
        <f t="shared" si="0"/>
        <v>0</v>
      </c>
      <c r="G41" s="18"/>
      <c r="K41" s="18">
        <f t="shared" si="2"/>
        <v>0</v>
      </c>
      <c r="L41" s="18">
        <f t="shared" si="3"/>
        <v>0</v>
      </c>
      <c r="M41" s="18">
        <f t="shared" si="4"/>
        <v>0</v>
      </c>
      <c r="N41" s="18">
        <f t="shared" si="5"/>
        <v>0</v>
      </c>
    </row>
    <row r="42" spans="1:14">
      <c r="A42" s="10">
        <v>2063</v>
      </c>
      <c r="B42" s="12">
        <v>0</v>
      </c>
      <c r="E42" s="13">
        <v>0</v>
      </c>
      <c r="F42" s="18">
        <f t="shared" si="0"/>
        <v>0</v>
      </c>
      <c r="G42" s="18"/>
      <c r="K42" s="18">
        <f t="shared" si="2"/>
        <v>0</v>
      </c>
      <c r="L42" s="18">
        <f t="shared" si="3"/>
        <v>0</v>
      </c>
      <c r="M42" s="18">
        <f t="shared" si="4"/>
        <v>0</v>
      </c>
      <c r="N42" s="18">
        <f t="shared" si="5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F158-3101-483F-8FB4-AE6A1A7CCEC1}">
  <dimension ref="A1:N42"/>
  <sheetViews>
    <sheetView workbookViewId="0">
      <selection activeCell="I1" sqref="I1:N1048576"/>
    </sheetView>
  </sheetViews>
  <sheetFormatPr defaultRowHeight="15"/>
  <cols>
    <col min="2" max="2" width="9.140625" style="17"/>
    <col min="5" max="7" width="9.140625" style="17"/>
    <col min="9" max="9" width="13.85546875" customWidth="1"/>
    <col min="10" max="10" width="7.28515625" customWidth="1"/>
    <col min="11" max="14" width="9.140625" style="18"/>
  </cols>
  <sheetData>
    <row r="1" spans="1:14" ht="22.5">
      <c r="A1" s="4" t="s">
        <v>27</v>
      </c>
      <c r="B1" s="5" t="s">
        <v>28</v>
      </c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39</v>
      </c>
      <c r="N1" s="18" t="s">
        <v>41</v>
      </c>
    </row>
    <row r="2" spans="1:14" ht="15.75" thickBot="1">
      <c r="A2" s="7"/>
      <c r="B2" s="8" t="s">
        <v>31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2">
        <v>92.052888431093336</v>
      </c>
      <c r="E3" s="13">
        <v>18.922734040037874</v>
      </c>
      <c r="F3" s="18">
        <f>+B3*1000/365</f>
        <v>252.19969433176257</v>
      </c>
      <c r="G3" s="18">
        <f>+E3*1000000/365</f>
        <v>51843.106959007877</v>
      </c>
      <c r="K3" s="18">
        <f>+B3*6.2898</f>
        <v>578.99425765389083</v>
      </c>
      <c r="L3" s="18">
        <f>+K3*$J$1</f>
        <v>17369.827729616725</v>
      </c>
      <c r="M3" s="18">
        <f>+K3*$J$2</f>
        <v>45161.552097003485</v>
      </c>
      <c r="N3" s="18">
        <f>+M3-L3</f>
        <v>27791.72436738676</v>
      </c>
    </row>
    <row r="4" spans="1:14">
      <c r="A4" s="11">
        <v>2025</v>
      </c>
      <c r="B4" s="15">
        <v>77.396699562769385</v>
      </c>
      <c r="E4" s="16">
        <v>15.450830683744234</v>
      </c>
      <c r="F4" s="18">
        <f t="shared" ref="F4:F42" si="0">+B4*1000/365</f>
        <v>212.04575222676544</v>
      </c>
      <c r="G4" s="18">
        <f t="shared" ref="G4:G39" si="1">+E4*1000000/365</f>
        <v>42331.042969162285</v>
      </c>
      <c r="K4" s="18">
        <f t="shared" ref="K4:K42" si="2">+B4*6.2898</f>
        <v>486.80976090990686</v>
      </c>
      <c r="L4" s="18">
        <f t="shared" ref="L4:L42" si="3">+K4*$J$1</f>
        <v>14604.292827297206</v>
      </c>
      <c r="M4" s="18">
        <f t="shared" ref="M4:M42" si="4">+K4*$J$2</f>
        <v>37971.161350972732</v>
      </c>
      <c r="N4" s="18">
        <f t="shared" ref="N4:N42" si="5">+M4-L4</f>
        <v>23366.868523675526</v>
      </c>
    </row>
    <row r="5" spans="1:14">
      <c r="A5" s="10">
        <v>2026</v>
      </c>
      <c r="B5" s="12">
        <v>65.355202840808005</v>
      </c>
      <c r="E5" s="13">
        <v>12.611299821471526</v>
      </c>
      <c r="F5" s="18">
        <f t="shared" si="0"/>
        <v>179.05535024878907</v>
      </c>
      <c r="G5" s="18">
        <f t="shared" si="1"/>
        <v>34551.506360195963</v>
      </c>
      <c r="K5" s="18">
        <f t="shared" si="2"/>
        <v>411.07115482811417</v>
      </c>
      <c r="L5" s="18">
        <f t="shared" si="3"/>
        <v>12332.134644843425</v>
      </c>
      <c r="M5" s="18">
        <f t="shared" si="4"/>
        <v>32063.550076592906</v>
      </c>
      <c r="N5" s="18">
        <f t="shared" si="5"/>
        <v>19731.415431749483</v>
      </c>
    </row>
    <row r="6" spans="1:14">
      <c r="A6" s="10">
        <v>2027</v>
      </c>
      <c r="B6" s="12">
        <v>55.508117480699688</v>
      </c>
      <c r="E6" s="13">
        <v>10.411163151368044</v>
      </c>
      <c r="F6" s="18">
        <f t="shared" si="0"/>
        <v>152.07703419369776</v>
      </c>
      <c r="G6" s="18">
        <f t="shared" si="1"/>
        <v>28523.734661282313</v>
      </c>
      <c r="K6" s="18">
        <f t="shared" si="2"/>
        <v>349.1349573301049</v>
      </c>
      <c r="L6" s="18">
        <f t="shared" si="3"/>
        <v>10474.048719903147</v>
      </c>
      <c r="M6" s="18">
        <f t="shared" si="4"/>
        <v>27232.526671748183</v>
      </c>
      <c r="N6" s="18">
        <f t="shared" si="5"/>
        <v>16758.477951845038</v>
      </c>
    </row>
    <row r="7" spans="1:14">
      <c r="A7" s="10">
        <v>2028</v>
      </c>
      <c r="B7" s="12">
        <v>47.487885095635612</v>
      </c>
      <c r="E7" s="13">
        <v>8.6849817609221365</v>
      </c>
      <c r="F7" s="18">
        <f t="shared" si="0"/>
        <v>130.10379478256331</v>
      </c>
      <c r="G7" s="18">
        <f t="shared" si="1"/>
        <v>23794.470577868866</v>
      </c>
      <c r="K7" s="18">
        <f t="shared" si="2"/>
        <v>298.68929967452885</v>
      </c>
      <c r="L7" s="18">
        <f t="shared" si="3"/>
        <v>8960.6789902358651</v>
      </c>
      <c r="M7" s="18">
        <f t="shared" si="4"/>
        <v>23297.765374613249</v>
      </c>
      <c r="N7" s="18">
        <f t="shared" si="5"/>
        <v>14337.086384377384</v>
      </c>
    </row>
    <row r="8" spans="1:14">
      <c r="A8" s="10">
        <v>2029</v>
      </c>
      <c r="B8" s="12">
        <v>40.516183161388142</v>
      </c>
      <c r="E8" s="13">
        <v>7.2300988831283792</v>
      </c>
      <c r="F8" s="18">
        <f t="shared" si="0"/>
        <v>111.00324153804971</v>
      </c>
      <c r="G8" s="18">
        <f t="shared" si="1"/>
        <v>19808.490090762683</v>
      </c>
      <c r="K8" s="18">
        <f t="shared" si="2"/>
        <v>254.83868884849912</v>
      </c>
      <c r="L8" s="18">
        <f t="shared" si="3"/>
        <v>7645.1606654549732</v>
      </c>
      <c r="M8" s="18">
        <f t="shared" si="4"/>
        <v>19877.41773018293</v>
      </c>
      <c r="N8" s="18">
        <f t="shared" si="5"/>
        <v>12232.257064727957</v>
      </c>
    </row>
    <row r="9" spans="1:14">
      <c r="A9" s="11">
        <v>2030</v>
      </c>
      <c r="B9" s="15">
        <v>34.644896822970388</v>
      </c>
      <c r="E9" s="16">
        <v>5.9800271830518383</v>
      </c>
      <c r="F9" s="18">
        <f t="shared" si="0"/>
        <v>94.917525542384624</v>
      </c>
      <c r="G9" s="18">
        <f t="shared" si="1"/>
        <v>16383.636117950242</v>
      </c>
      <c r="K9" s="18">
        <f t="shared" si="2"/>
        <v>217.90947203711914</v>
      </c>
      <c r="L9" s="18">
        <f t="shared" si="3"/>
        <v>6537.2841611135746</v>
      </c>
      <c r="M9" s="18">
        <f t="shared" si="4"/>
        <v>16996.938818895294</v>
      </c>
      <c r="N9" s="18">
        <f t="shared" si="5"/>
        <v>10459.654657781721</v>
      </c>
    </row>
    <row r="10" spans="1:14">
      <c r="A10" s="10">
        <v>2031</v>
      </c>
      <c r="B10" s="12">
        <v>29.525011696846409</v>
      </c>
      <c r="E10" s="13">
        <v>4.8457707032187018</v>
      </c>
      <c r="F10" s="18">
        <f t="shared" si="0"/>
        <v>80.890443005058657</v>
      </c>
      <c r="G10" s="18">
        <f t="shared" si="1"/>
        <v>13276.084118407403</v>
      </c>
      <c r="K10" s="18">
        <f t="shared" si="2"/>
        <v>185.70641857082452</v>
      </c>
      <c r="L10" s="18">
        <f t="shared" si="3"/>
        <v>5571.1925571247357</v>
      </c>
      <c r="M10" s="18">
        <f t="shared" si="4"/>
        <v>14485.100648524312</v>
      </c>
      <c r="N10" s="18">
        <f t="shared" si="5"/>
        <v>8913.9080913995767</v>
      </c>
    </row>
    <row r="11" spans="1:14">
      <c r="A11" s="10">
        <v>2032</v>
      </c>
      <c r="B11" s="12">
        <v>25.499809879742791</v>
      </c>
      <c r="E11" s="13">
        <v>4.0679412973598001</v>
      </c>
      <c r="F11" s="18">
        <f t="shared" si="0"/>
        <v>69.862492821213124</v>
      </c>
      <c r="G11" s="18">
        <f t="shared" si="1"/>
        <v>11145.044650300822</v>
      </c>
      <c r="K11" s="18">
        <f t="shared" si="2"/>
        <v>160.38870418160619</v>
      </c>
      <c r="L11" s="18">
        <f t="shared" si="3"/>
        <v>4811.6611254481859</v>
      </c>
      <c r="M11" s="18">
        <f t="shared" si="4"/>
        <v>12510.318926165282</v>
      </c>
      <c r="N11" s="18">
        <f t="shared" si="5"/>
        <v>7698.6578007170965</v>
      </c>
    </row>
    <row r="12" spans="1:14">
      <c r="A12" s="10">
        <v>2033</v>
      </c>
      <c r="B12" s="12">
        <v>21.889873627072859</v>
      </c>
      <c r="E12" s="13">
        <v>3.3680158660525765</v>
      </c>
      <c r="F12" s="18">
        <f t="shared" si="0"/>
        <v>59.972256512528382</v>
      </c>
      <c r="G12" s="18">
        <f t="shared" si="1"/>
        <v>9227.4407289111678</v>
      </c>
      <c r="K12" s="18">
        <f t="shared" si="2"/>
        <v>137.68292713956285</v>
      </c>
      <c r="L12" s="18">
        <f t="shared" si="3"/>
        <v>4130.4878141868858</v>
      </c>
      <c r="M12" s="18">
        <f t="shared" si="4"/>
        <v>10739.268316885902</v>
      </c>
      <c r="N12" s="18">
        <f t="shared" si="5"/>
        <v>6608.7805026990163</v>
      </c>
    </row>
    <row r="13" spans="1:14">
      <c r="A13" s="10">
        <v>2034</v>
      </c>
      <c r="B13" s="12">
        <v>18.854542691070282</v>
      </c>
      <c r="E13" s="13">
        <v>2.7820700677704679</v>
      </c>
      <c r="F13" s="18">
        <f t="shared" si="0"/>
        <v>51.656281345398028</v>
      </c>
      <c r="G13" s="18">
        <f t="shared" si="1"/>
        <v>7622.1097747136109</v>
      </c>
      <c r="K13" s="18">
        <f t="shared" si="2"/>
        <v>118.59130261829385</v>
      </c>
      <c r="L13" s="18">
        <f t="shared" si="3"/>
        <v>3557.7390785488155</v>
      </c>
      <c r="M13" s="18">
        <f t="shared" si="4"/>
        <v>9250.1216042269207</v>
      </c>
      <c r="N13" s="18">
        <f t="shared" si="5"/>
        <v>5692.3825256781056</v>
      </c>
    </row>
    <row r="14" spans="1:14">
      <c r="A14" s="11">
        <v>2035</v>
      </c>
      <c r="B14" s="15">
        <v>16.212814410860272</v>
      </c>
      <c r="E14" s="16">
        <v>2.2629171885660231</v>
      </c>
      <c r="F14" s="18">
        <f t="shared" si="0"/>
        <v>44.418669618795263</v>
      </c>
      <c r="G14" s="18">
        <f t="shared" si="1"/>
        <v>6199.7731193589671</v>
      </c>
      <c r="K14" s="18">
        <f t="shared" si="2"/>
        <v>101.97536008142893</v>
      </c>
      <c r="L14" s="18">
        <f t="shared" si="3"/>
        <v>3059.2608024428678</v>
      </c>
      <c r="M14" s="18">
        <f t="shared" si="4"/>
        <v>7954.0780863514565</v>
      </c>
      <c r="N14" s="18">
        <f t="shared" si="5"/>
        <v>4894.8172839085892</v>
      </c>
    </row>
    <row r="15" spans="1:14">
      <c r="A15" s="10">
        <v>2036</v>
      </c>
      <c r="B15" s="12">
        <v>14.122657840287383</v>
      </c>
      <c r="E15" s="13">
        <v>1.9177450823518227</v>
      </c>
      <c r="F15" s="18">
        <f t="shared" si="0"/>
        <v>38.692213261061326</v>
      </c>
      <c r="G15" s="18">
        <f t="shared" si="1"/>
        <v>5254.0961160323905</v>
      </c>
      <c r="K15" s="18">
        <f t="shared" si="2"/>
        <v>88.82869328383957</v>
      </c>
      <c r="L15" s="18">
        <f t="shared" si="3"/>
        <v>2664.8607985151871</v>
      </c>
      <c r="M15" s="18">
        <f t="shared" si="4"/>
        <v>6928.6380761394867</v>
      </c>
      <c r="N15" s="18">
        <f t="shared" si="5"/>
        <v>4263.7772776243</v>
      </c>
    </row>
    <row r="16" spans="1:14">
      <c r="A16" s="10">
        <v>2037</v>
      </c>
      <c r="B16" s="12">
        <v>12.107466070142689</v>
      </c>
      <c r="E16" s="13">
        <v>1.640294298497718</v>
      </c>
      <c r="F16" s="18">
        <f t="shared" si="0"/>
        <v>33.171139918199145</v>
      </c>
      <c r="G16" s="18">
        <f t="shared" si="1"/>
        <v>4493.9569821855293</v>
      </c>
      <c r="K16" s="18">
        <f t="shared" si="2"/>
        <v>76.153540087983473</v>
      </c>
      <c r="L16" s="18">
        <f t="shared" si="3"/>
        <v>2284.6062026395043</v>
      </c>
      <c r="M16" s="18">
        <f t="shared" si="4"/>
        <v>5939.9761268627108</v>
      </c>
      <c r="N16" s="18">
        <f t="shared" si="5"/>
        <v>3655.3699242232065</v>
      </c>
    </row>
    <row r="17" spans="1:14">
      <c r="A17" s="10">
        <v>2038</v>
      </c>
      <c r="B17" s="12">
        <v>10.580176353450785</v>
      </c>
      <c r="E17" s="13">
        <v>1.4111903310320311</v>
      </c>
      <c r="F17" s="18">
        <f t="shared" si="0"/>
        <v>28.986784530002151</v>
      </c>
      <c r="G17" s="18">
        <f t="shared" si="1"/>
        <v>3866.2748795398111</v>
      </c>
      <c r="K17" s="18">
        <f t="shared" si="2"/>
        <v>66.547193227934741</v>
      </c>
      <c r="L17" s="18">
        <f t="shared" si="3"/>
        <v>1996.4157968380423</v>
      </c>
      <c r="M17" s="18">
        <f t="shared" si="4"/>
        <v>5190.6810717789094</v>
      </c>
      <c r="N17" s="18">
        <f t="shared" si="5"/>
        <v>3194.2652749408671</v>
      </c>
    </row>
    <row r="18" spans="1:14">
      <c r="A18" s="10">
        <v>2039</v>
      </c>
      <c r="B18" s="12">
        <v>9.0945403618026948</v>
      </c>
      <c r="E18" s="13">
        <v>1.113002103402575</v>
      </c>
      <c r="F18" s="18">
        <f t="shared" si="0"/>
        <v>24.916548936445736</v>
      </c>
      <c r="G18" s="18">
        <f t="shared" si="1"/>
        <v>3049.3208312399315</v>
      </c>
      <c r="K18" s="18">
        <f t="shared" si="2"/>
        <v>57.202839967666584</v>
      </c>
      <c r="L18" s="18">
        <f t="shared" si="3"/>
        <v>1716.0851990299975</v>
      </c>
      <c r="M18" s="18">
        <f t="shared" si="4"/>
        <v>4461.8215174779934</v>
      </c>
      <c r="N18" s="18">
        <f t="shared" si="5"/>
        <v>2745.7363184479959</v>
      </c>
    </row>
    <row r="19" spans="1:14">
      <c r="A19" s="11">
        <v>2040</v>
      </c>
      <c r="B19" s="15">
        <v>7.9116969229118972</v>
      </c>
      <c r="E19" s="16">
        <v>0.91290098712826862</v>
      </c>
      <c r="F19" s="18">
        <f t="shared" si="0"/>
        <v>21.675881980580538</v>
      </c>
      <c r="G19" s="18">
        <f t="shared" si="1"/>
        <v>2501.0985948719685</v>
      </c>
      <c r="K19" s="18">
        <f t="shared" si="2"/>
        <v>49.762991305731248</v>
      </c>
      <c r="L19" s="18">
        <f t="shared" si="3"/>
        <v>1492.8897391719374</v>
      </c>
      <c r="M19" s="18">
        <f t="shared" si="4"/>
        <v>3881.5133218470373</v>
      </c>
      <c r="N19" s="18">
        <f t="shared" si="5"/>
        <v>2388.6235826750999</v>
      </c>
    </row>
    <row r="20" spans="1:14">
      <c r="A20" s="10">
        <v>2041</v>
      </c>
      <c r="B20" s="12">
        <v>6.915011899508948</v>
      </c>
      <c r="E20" s="13">
        <v>0.78317062510431479</v>
      </c>
      <c r="F20" s="18">
        <f t="shared" si="0"/>
        <v>18.945238080846433</v>
      </c>
      <c r="G20" s="18">
        <f t="shared" si="1"/>
        <v>2145.6729454912734</v>
      </c>
      <c r="K20" s="18">
        <f t="shared" si="2"/>
        <v>43.494041845531378</v>
      </c>
      <c r="L20" s="18">
        <f t="shared" si="3"/>
        <v>1304.8212553659414</v>
      </c>
      <c r="M20" s="18">
        <f t="shared" si="4"/>
        <v>3392.5352639514476</v>
      </c>
      <c r="N20" s="18">
        <f t="shared" si="5"/>
        <v>2087.7140085855062</v>
      </c>
    </row>
    <row r="21" spans="1:14">
      <c r="A21" s="10">
        <v>2042</v>
      </c>
      <c r="B21" s="12">
        <v>5.5846740550907708</v>
      </c>
      <c r="E21" s="13">
        <v>0.62071571156483352</v>
      </c>
      <c r="F21" s="18">
        <f t="shared" si="0"/>
        <v>15.300476863262386</v>
      </c>
      <c r="G21" s="18">
        <f t="shared" si="1"/>
        <v>1700.5909905885851</v>
      </c>
      <c r="K21" s="18">
        <f t="shared" si="2"/>
        <v>35.126482871709925</v>
      </c>
      <c r="L21" s="18">
        <f t="shared" si="3"/>
        <v>1053.7944861512979</v>
      </c>
      <c r="M21" s="18">
        <f t="shared" si="4"/>
        <v>2739.8656639933743</v>
      </c>
      <c r="N21" s="18">
        <f t="shared" si="5"/>
        <v>1686.0711778420764</v>
      </c>
    </row>
    <row r="22" spans="1:14">
      <c r="A22" s="10">
        <v>2043</v>
      </c>
      <c r="B22" s="12">
        <v>4.059056885268852</v>
      </c>
      <c r="E22" s="13">
        <v>0</v>
      </c>
      <c r="F22" s="18">
        <f t="shared" si="0"/>
        <v>11.120703795257128</v>
      </c>
      <c r="G22" s="18">
        <f t="shared" si="1"/>
        <v>0</v>
      </c>
      <c r="K22" s="18">
        <f t="shared" si="2"/>
        <v>25.530655996964025</v>
      </c>
      <c r="L22" s="18">
        <f t="shared" si="3"/>
        <v>765.91967990892078</v>
      </c>
      <c r="M22" s="18">
        <f t="shared" si="4"/>
        <v>1991.3911677631941</v>
      </c>
      <c r="N22" s="18">
        <f t="shared" si="5"/>
        <v>1225.4714878542732</v>
      </c>
    </row>
    <row r="23" spans="1:14">
      <c r="A23" s="10">
        <v>2044</v>
      </c>
      <c r="B23" s="12">
        <v>3.5800074193797951</v>
      </c>
      <c r="E23" s="13">
        <v>0</v>
      </c>
      <c r="F23" s="18">
        <f t="shared" si="0"/>
        <v>9.808239505150123</v>
      </c>
      <c r="G23" s="18">
        <f t="shared" si="1"/>
        <v>0</v>
      </c>
      <c r="K23" s="18">
        <f t="shared" si="2"/>
        <v>22.517530666415034</v>
      </c>
      <c r="L23" s="18">
        <f t="shared" si="3"/>
        <v>675.52591999245101</v>
      </c>
      <c r="M23" s="18">
        <f t="shared" si="4"/>
        <v>1756.3673919803728</v>
      </c>
      <c r="N23" s="18">
        <f t="shared" si="5"/>
        <v>1080.8414719879218</v>
      </c>
    </row>
    <row r="24" spans="1:14">
      <c r="A24" s="11">
        <v>2045</v>
      </c>
      <c r="B24" s="15">
        <v>3.1593299418969014</v>
      </c>
      <c r="E24" s="16">
        <v>0</v>
      </c>
      <c r="F24" s="18">
        <f t="shared" si="0"/>
        <v>8.6556984709504139</v>
      </c>
      <c r="G24" s="18">
        <f t="shared" si="1"/>
        <v>0</v>
      </c>
      <c r="K24" s="18">
        <f t="shared" si="2"/>
        <v>19.87155346854313</v>
      </c>
      <c r="L24" s="18">
        <f t="shared" si="3"/>
        <v>596.14660405629388</v>
      </c>
      <c r="M24" s="18">
        <f t="shared" si="4"/>
        <v>1549.9811705463642</v>
      </c>
      <c r="N24" s="18">
        <f t="shared" si="5"/>
        <v>953.8345664900703</v>
      </c>
    </row>
    <row r="25" spans="1:14">
      <c r="A25" s="10">
        <v>2046</v>
      </c>
      <c r="B25" s="12">
        <v>2.7895389739188086</v>
      </c>
      <c r="E25" s="13">
        <v>0</v>
      </c>
      <c r="F25" s="18">
        <f t="shared" si="0"/>
        <v>7.6425725312844071</v>
      </c>
      <c r="G25" s="18">
        <f t="shared" si="1"/>
        <v>0</v>
      </c>
      <c r="K25" s="18">
        <f t="shared" si="2"/>
        <v>17.545642238154521</v>
      </c>
      <c r="L25" s="18">
        <f t="shared" si="3"/>
        <v>526.36926714463561</v>
      </c>
      <c r="M25" s="18">
        <f t="shared" si="4"/>
        <v>1368.5600945760527</v>
      </c>
      <c r="N25" s="18">
        <f t="shared" si="5"/>
        <v>842.19082743141712</v>
      </c>
    </row>
    <row r="26" spans="1:14">
      <c r="A26" s="10">
        <v>2047</v>
      </c>
      <c r="B26" s="12">
        <v>2.4641824426409564</v>
      </c>
      <c r="E26" s="13">
        <v>0</v>
      </c>
      <c r="F26" s="18">
        <f t="shared" si="0"/>
        <v>6.7511847743587854</v>
      </c>
      <c r="G26" s="18">
        <f t="shared" si="1"/>
        <v>0</v>
      </c>
      <c r="K26" s="18">
        <f t="shared" si="2"/>
        <v>15.499214727723087</v>
      </c>
      <c r="L26" s="18">
        <f t="shared" si="3"/>
        <v>464.97644183169263</v>
      </c>
      <c r="M26" s="18">
        <f t="shared" si="4"/>
        <v>1208.9387487624008</v>
      </c>
      <c r="N26" s="18">
        <f t="shared" si="5"/>
        <v>743.96230693070811</v>
      </c>
    </row>
    <row r="27" spans="1:14">
      <c r="A27" s="10">
        <v>2048</v>
      </c>
      <c r="B27" s="12">
        <v>2.1776852421855466</v>
      </c>
      <c r="E27" s="13">
        <v>0</v>
      </c>
      <c r="F27" s="18">
        <f t="shared" si="0"/>
        <v>5.9662609374946483</v>
      </c>
      <c r="G27" s="18">
        <f t="shared" si="1"/>
        <v>0</v>
      </c>
      <c r="K27" s="18">
        <f t="shared" si="2"/>
        <v>13.69720463629865</v>
      </c>
      <c r="L27" s="18">
        <f t="shared" si="3"/>
        <v>410.91613908895954</v>
      </c>
      <c r="M27" s="18">
        <f t="shared" si="4"/>
        <v>1068.3819616312946</v>
      </c>
      <c r="N27" s="18">
        <f t="shared" si="5"/>
        <v>657.4658225423351</v>
      </c>
    </row>
    <row r="28" spans="1:14">
      <c r="A28" s="10">
        <v>2049</v>
      </c>
      <c r="B28" s="12">
        <v>1.9252188755912425</v>
      </c>
      <c r="E28" s="13">
        <v>0</v>
      </c>
      <c r="F28" s="18">
        <f t="shared" si="0"/>
        <v>5.2745722618938151</v>
      </c>
      <c r="G28" s="18">
        <f t="shared" si="1"/>
        <v>0</v>
      </c>
      <c r="K28" s="18">
        <f t="shared" si="2"/>
        <v>12.109241683693796</v>
      </c>
      <c r="L28" s="18">
        <f t="shared" si="3"/>
        <v>363.27725051081387</v>
      </c>
      <c r="M28" s="18">
        <f t="shared" si="4"/>
        <v>944.52085132811612</v>
      </c>
      <c r="N28" s="18">
        <f t="shared" si="5"/>
        <v>581.24360081730219</v>
      </c>
    </row>
    <row r="29" spans="1:14">
      <c r="A29" s="11">
        <v>2050</v>
      </c>
      <c r="B29" s="15">
        <v>1.7025924484756301</v>
      </c>
      <c r="E29" s="16">
        <v>0</v>
      </c>
      <c r="F29" s="18">
        <f t="shared" si="0"/>
        <v>4.6646368451387126</v>
      </c>
      <c r="G29" s="18">
        <f t="shared" si="1"/>
        <v>0</v>
      </c>
      <c r="K29" s="18">
        <f t="shared" si="2"/>
        <v>10.708965982422017</v>
      </c>
      <c r="L29" s="18">
        <f t="shared" si="3"/>
        <v>321.26897947266048</v>
      </c>
      <c r="M29" s="18">
        <f t="shared" si="4"/>
        <v>835.29934662891731</v>
      </c>
      <c r="N29" s="18">
        <f t="shared" si="5"/>
        <v>514.03036715625683</v>
      </c>
    </row>
    <row r="30" spans="1:14">
      <c r="A30" s="10">
        <v>2051</v>
      </c>
      <c r="B30" s="12">
        <v>1.50616119756835</v>
      </c>
      <c r="E30" s="13">
        <v>0</v>
      </c>
      <c r="F30" s="18">
        <f t="shared" si="0"/>
        <v>4.1264690344338355</v>
      </c>
      <c r="G30" s="18">
        <f t="shared" si="1"/>
        <v>0</v>
      </c>
      <c r="K30" s="18">
        <f t="shared" si="2"/>
        <v>9.4734527004654066</v>
      </c>
      <c r="L30" s="18">
        <f t="shared" si="3"/>
        <v>284.20358101396221</v>
      </c>
      <c r="M30" s="18">
        <f t="shared" si="4"/>
        <v>738.92931063630169</v>
      </c>
      <c r="N30" s="18">
        <f t="shared" si="5"/>
        <v>454.72572962233949</v>
      </c>
    </row>
    <row r="31" spans="1:14">
      <c r="A31" s="10">
        <v>2052</v>
      </c>
      <c r="B31" s="12">
        <v>1.3327494665590356</v>
      </c>
      <c r="E31" s="13">
        <v>0</v>
      </c>
      <c r="F31" s="18">
        <f t="shared" si="0"/>
        <v>3.6513684015316046</v>
      </c>
      <c r="G31" s="18">
        <f t="shared" si="1"/>
        <v>0</v>
      </c>
      <c r="K31" s="18">
        <f t="shared" si="2"/>
        <v>8.382727594763022</v>
      </c>
      <c r="L31" s="18">
        <f t="shared" si="3"/>
        <v>251.48182784289065</v>
      </c>
      <c r="M31" s="18">
        <f t="shared" si="4"/>
        <v>653.85275239151576</v>
      </c>
      <c r="N31" s="18">
        <f t="shared" si="5"/>
        <v>402.37092454862511</v>
      </c>
    </row>
    <row r="32" spans="1:14">
      <c r="A32" s="10">
        <v>2053</v>
      </c>
      <c r="B32" s="12">
        <v>1.1795856252934249</v>
      </c>
      <c r="E32" s="13">
        <v>0</v>
      </c>
      <c r="F32" s="18">
        <f t="shared" si="0"/>
        <v>3.2317414391600683</v>
      </c>
      <c r="G32" s="18">
        <f t="shared" si="1"/>
        <v>0</v>
      </c>
      <c r="K32" s="18">
        <f t="shared" si="2"/>
        <v>7.4193576659705833</v>
      </c>
      <c r="L32" s="18">
        <f t="shared" si="3"/>
        <v>222.58072997911751</v>
      </c>
      <c r="M32" s="18">
        <f t="shared" si="4"/>
        <v>578.70989794570551</v>
      </c>
      <c r="N32" s="18">
        <f t="shared" si="5"/>
        <v>356.129167966588</v>
      </c>
    </row>
    <row r="33" spans="1:14">
      <c r="A33" s="10">
        <v>2054</v>
      </c>
      <c r="B33" s="12">
        <v>1.0442468961739038</v>
      </c>
      <c r="E33" s="13">
        <v>0</v>
      </c>
      <c r="F33" s="18">
        <f t="shared" si="0"/>
        <v>2.8609504004764483</v>
      </c>
      <c r="G33" s="18">
        <f t="shared" si="1"/>
        <v>0</v>
      </c>
      <c r="K33" s="18">
        <f t="shared" si="2"/>
        <v>6.5681041275546193</v>
      </c>
      <c r="L33" s="18">
        <f t="shared" si="3"/>
        <v>197.04312382663858</v>
      </c>
      <c r="M33" s="18">
        <f t="shared" si="4"/>
        <v>512.31212194926024</v>
      </c>
      <c r="N33" s="18">
        <f t="shared" si="5"/>
        <v>315.26899812262167</v>
      </c>
    </row>
    <row r="34" spans="1:14">
      <c r="A34" s="11">
        <v>2055</v>
      </c>
      <c r="B34" s="15">
        <v>0.92461242733766147</v>
      </c>
      <c r="E34" s="16">
        <v>0</v>
      </c>
      <c r="F34" s="18">
        <f t="shared" si="0"/>
        <v>2.5331847324319492</v>
      </c>
      <c r="G34" s="18">
        <f t="shared" si="1"/>
        <v>0</v>
      </c>
      <c r="K34" s="18">
        <f t="shared" si="2"/>
        <v>5.8156272454684226</v>
      </c>
      <c r="L34" s="18">
        <f t="shared" si="3"/>
        <v>174.46881736405268</v>
      </c>
      <c r="M34" s="18">
        <f t="shared" si="4"/>
        <v>453.61892514653698</v>
      </c>
      <c r="N34" s="18">
        <f t="shared" si="5"/>
        <v>279.15010778248427</v>
      </c>
    </row>
    <row r="35" spans="1:14">
      <c r="A35" s="10">
        <v>2056</v>
      </c>
      <c r="B35" s="12">
        <v>0.81882325453677196</v>
      </c>
      <c r="E35" s="13">
        <v>0</v>
      </c>
      <c r="F35" s="18">
        <f t="shared" si="0"/>
        <v>2.2433513822925257</v>
      </c>
      <c r="G35" s="18">
        <f t="shared" si="1"/>
        <v>0</v>
      </c>
      <c r="K35" s="18">
        <f t="shared" si="2"/>
        <v>5.150234506385388</v>
      </c>
      <c r="L35" s="18">
        <f t="shared" si="3"/>
        <v>154.50703519156164</v>
      </c>
      <c r="M35" s="18">
        <f t="shared" si="4"/>
        <v>401.71829149806024</v>
      </c>
      <c r="N35" s="18">
        <f t="shared" si="5"/>
        <v>247.2112563064986</v>
      </c>
    </row>
    <row r="36" spans="1:14">
      <c r="A36" s="10">
        <v>2057</v>
      </c>
      <c r="B36" s="12">
        <v>0.72524803748285294</v>
      </c>
      <c r="E36" s="13">
        <v>0</v>
      </c>
      <c r="F36" s="18">
        <f t="shared" si="0"/>
        <v>1.9869809246105561</v>
      </c>
      <c r="G36" s="18">
        <f t="shared" si="1"/>
        <v>0</v>
      </c>
      <c r="K36" s="18">
        <f t="shared" si="2"/>
        <v>4.5616651061596478</v>
      </c>
      <c r="L36" s="18">
        <f t="shared" si="3"/>
        <v>136.84995318478943</v>
      </c>
      <c r="M36" s="18">
        <f t="shared" si="4"/>
        <v>355.80987828045255</v>
      </c>
      <c r="N36" s="18">
        <f t="shared" si="5"/>
        <v>218.95992509566312</v>
      </c>
    </row>
    <row r="37" spans="1:14">
      <c r="A37" s="10">
        <v>2058</v>
      </c>
      <c r="B37" s="12">
        <v>0.64245365352549522</v>
      </c>
      <c r="E37" s="13">
        <v>0</v>
      </c>
      <c r="F37" s="18">
        <f t="shared" si="0"/>
        <v>1.7601469959602609</v>
      </c>
      <c r="G37" s="18">
        <f t="shared" si="1"/>
        <v>0</v>
      </c>
      <c r="K37" s="18">
        <f t="shared" si="2"/>
        <v>4.0409049899446599</v>
      </c>
      <c r="L37" s="18">
        <f t="shared" si="3"/>
        <v>121.2271496983398</v>
      </c>
      <c r="M37" s="18">
        <f t="shared" si="4"/>
        <v>315.19058921568347</v>
      </c>
      <c r="N37" s="18">
        <f t="shared" si="5"/>
        <v>193.96343951734366</v>
      </c>
    </row>
    <row r="38" spans="1:14">
      <c r="A38" s="10">
        <v>2059</v>
      </c>
      <c r="B38" s="12">
        <v>0.56917989126043023</v>
      </c>
      <c r="E38" s="13">
        <v>0</v>
      </c>
      <c r="F38" s="18">
        <f t="shared" si="0"/>
        <v>1.5593969623573432</v>
      </c>
      <c r="G38" s="18">
        <f t="shared" si="1"/>
        <v>0</v>
      </c>
      <c r="K38" s="18">
        <f t="shared" si="2"/>
        <v>3.5800276800498536</v>
      </c>
      <c r="L38" s="18">
        <f t="shared" si="3"/>
        <v>107.40083040149561</v>
      </c>
      <c r="M38" s="18">
        <f t="shared" si="4"/>
        <v>279.24215904388859</v>
      </c>
      <c r="N38" s="18">
        <f t="shared" si="5"/>
        <v>171.84132864239297</v>
      </c>
    </row>
    <row r="39" spans="1:14">
      <c r="A39" s="11">
        <v>2060</v>
      </c>
      <c r="B39" s="15">
        <v>0.50431761644117934</v>
      </c>
      <c r="E39" s="16">
        <v>0</v>
      </c>
      <c r="F39" s="18">
        <f t="shared" si="0"/>
        <v>1.3816920998388476</v>
      </c>
      <c r="G39" s="18">
        <f t="shared" si="1"/>
        <v>0</v>
      </c>
      <c r="K39" s="18">
        <f t="shared" si="2"/>
        <v>3.1720569438917297</v>
      </c>
      <c r="L39" s="18">
        <f t="shared" si="3"/>
        <v>95.161708316751884</v>
      </c>
      <c r="M39" s="18">
        <f t="shared" si="4"/>
        <v>247.42044162355492</v>
      </c>
      <c r="N39" s="18">
        <f t="shared" si="5"/>
        <v>152.25873330680304</v>
      </c>
    </row>
    <row r="40" spans="1:14">
      <c r="A40" s="10">
        <v>2061</v>
      </c>
      <c r="B40" s="12">
        <v>0.44688988830681881</v>
      </c>
      <c r="E40" s="13">
        <v>0</v>
      </c>
      <c r="F40" s="18">
        <f t="shared" si="0"/>
        <v>1.2243558583748462</v>
      </c>
      <c r="G40" s="18"/>
      <c r="K40" s="18">
        <f t="shared" si="2"/>
        <v>2.8108480194722287</v>
      </c>
      <c r="L40" s="18">
        <f t="shared" si="3"/>
        <v>84.325440584166856</v>
      </c>
      <c r="M40" s="18">
        <f t="shared" si="4"/>
        <v>219.24614551883383</v>
      </c>
      <c r="N40" s="18">
        <f t="shared" si="5"/>
        <v>134.92070493466696</v>
      </c>
    </row>
    <row r="41" spans="1:14">
      <c r="A41" s="10">
        <v>2062</v>
      </c>
      <c r="B41" s="12">
        <v>0.39603559084448442</v>
      </c>
      <c r="E41" s="13">
        <v>0</v>
      </c>
      <c r="F41" s="18">
        <f t="shared" si="0"/>
        <v>1.0850290160122862</v>
      </c>
      <c r="G41" s="18"/>
      <c r="K41" s="18">
        <f t="shared" si="2"/>
        <v>2.490984659293638</v>
      </c>
      <c r="L41" s="18">
        <f t="shared" si="3"/>
        <v>74.729539778809141</v>
      </c>
      <c r="M41" s="18">
        <f t="shared" si="4"/>
        <v>194.29680342490377</v>
      </c>
      <c r="N41" s="18">
        <f t="shared" si="5"/>
        <v>119.56726364609463</v>
      </c>
    </row>
    <row r="42" spans="1:14">
      <c r="A42" s="10">
        <v>2063</v>
      </c>
      <c r="B42" s="12">
        <v>0.35099521433010128</v>
      </c>
      <c r="E42" s="13">
        <v>0</v>
      </c>
      <c r="F42" s="18">
        <f t="shared" si="0"/>
        <v>0.96163072419205842</v>
      </c>
      <c r="G42" s="18"/>
      <c r="K42" s="18">
        <f t="shared" si="2"/>
        <v>2.2076896990934709</v>
      </c>
      <c r="L42" s="18">
        <f t="shared" si="3"/>
        <v>66.230690972804126</v>
      </c>
      <c r="M42" s="18">
        <f t="shared" si="4"/>
        <v>172.19979652929072</v>
      </c>
      <c r="N42" s="18">
        <f t="shared" si="5"/>
        <v>105.9691055564866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7B44-6E09-4E09-A999-A1B9954A7ADD}">
  <dimension ref="A1:N42"/>
  <sheetViews>
    <sheetView workbookViewId="0">
      <selection activeCell="N3" sqref="N3"/>
    </sheetView>
  </sheetViews>
  <sheetFormatPr defaultRowHeight="15"/>
  <cols>
    <col min="2" max="2" width="9.140625" style="17"/>
    <col min="5" max="7" width="9.140625" style="17"/>
    <col min="9" max="9" width="13.85546875" customWidth="1"/>
    <col min="10" max="10" width="7.28515625" customWidth="1"/>
    <col min="11" max="14" width="9.140625" style="18"/>
  </cols>
  <sheetData>
    <row r="1" spans="1:14" ht="22.5">
      <c r="A1" s="4" t="s">
        <v>27</v>
      </c>
      <c r="B1" s="5" t="s">
        <v>28</v>
      </c>
      <c r="E1" s="6" t="s">
        <v>29</v>
      </c>
      <c r="F1" s="17" t="s">
        <v>43</v>
      </c>
      <c r="G1" s="17" t="s">
        <v>2</v>
      </c>
      <c r="I1" t="s">
        <v>37</v>
      </c>
      <c r="J1">
        <v>30</v>
      </c>
      <c r="K1" s="18" t="s">
        <v>34</v>
      </c>
      <c r="L1" s="18" t="s">
        <v>35</v>
      </c>
      <c r="M1" s="18" t="s">
        <v>39</v>
      </c>
      <c r="N1" s="18" t="s">
        <v>41</v>
      </c>
    </row>
    <row r="2" spans="1:14" ht="15.75" thickBot="1">
      <c r="A2" s="7"/>
      <c r="B2" s="8" t="s">
        <v>31</v>
      </c>
      <c r="E2" s="9" t="s">
        <v>4</v>
      </c>
      <c r="F2" s="19" t="s">
        <v>42</v>
      </c>
      <c r="G2" s="19" t="s">
        <v>44</v>
      </c>
      <c r="I2" t="s">
        <v>38</v>
      </c>
      <c r="J2">
        <v>78</v>
      </c>
      <c r="K2" s="18" t="s">
        <v>33</v>
      </c>
      <c r="L2" s="18" t="s">
        <v>36</v>
      </c>
      <c r="M2" s="18" t="s">
        <v>40</v>
      </c>
      <c r="N2" s="18" t="s">
        <v>40</v>
      </c>
    </row>
    <row r="3" spans="1:14">
      <c r="A3" s="10">
        <v>2024</v>
      </c>
      <c r="B3" s="12">
        <v>67.199501351488536</v>
      </c>
      <c r="E3" s="13">
        <v>13.830225190173481</v>
      </c>
      <c r="F3" s="18">
        <f>+B3*1000/365</f>
        <v>184.10822288079052</v>
      </c>
      <c r="G3" s="18">
        <f>+E3*1000000/365</f>
        <v>37891.027918283507</v>
      </c>
      <c r="K3" s="18">
        <f>+B3*6.2898</f>
        <v>422.67142360059256</v>
      </c>
      <c r="L3" s="18">
        <f>+K3*$J$1</f>
        <v>12680.142708017776</v>
      </c>
      <c r="M3" s="18">
        <f>+K3*$J$2</f>
        <v>32968.371040846221</v>
      </c>
      <c r="N3" s="18">
        <f>+M3-L3</f>
        <v>20288.228332828447</v>
      </c>
    </row>
    <row r="4" spans="1:14">
      <c r="A4" s="11">
        <v>2025</v>
      </c>
      <c r="B4" s="15">
        <v>58.382087694598212</v>
      </c>
      <c r="E4" s="16">
        <v>12.086878569521534</v>
      </c>
      <c r="F4" s="18">
        <f t="shared" ref="F4:F42" si="0">+B4*1000/365</f>
        <v>159.95092519068004</v>
      </c>
      <c r="G4" s="18">
        <f t="shared" ref="G4:G39" si="1">+E4*1000000/365</f>
        <v>33114.735806908313</v>
      </c>
      <c r="K4" s="18">
        <f t="shared" ref="K4:K42" si="2">+B4*6.2898</f>
        <v>367.21165518148382</v>
      </c>
      <c r="L4" s="18">
        <f t="shared" ref="L4:L42" si="3">+K4*$J$1</f>
        <v>11016.349655444516</v>
      </c>
      <c r="M4" s="18">
        <f t="shared" ref="M4:M42" si="4">+K4*$J$2</f>
        <v>28642.509104155739</v>
      </c>
      <c r="N4" s="18">
        <f t="shared" ref="N4:N42" si="5">+M4-L4</f>
        <v>17626.159448711223</v>
      </c>
    </row>
    <row r="5" spans="1:14">
      <c r="A5" s="10">
        <v>2026</v>
      </c>
      <c r="B5" s="12">
        <v>50.770476600869415</v>
      </c>
      <c r="E5" s="13">
        <v>10.592227193018054</v>
      </c>
      <c r="F5" s="18">
        <f t="shared" si="0"/>
        <v>139.09719616676551</v>
      </c>
      <c r="G5" s="18">
        <f t="shared" si="1"/>
        <v>29019.800528816588</v>
      </c>
      <c r="K5" s="18">
        <f t="shared" si="2"/>
        <v>319.33614372414843</v>
      </c>
      <c r="L5" s="18">
        <f t="shared" si="3"/>
        <v>9580.0843117244531</v>
      </c>
      <c r="M5" s="18">
        <f t="shared" si="4"/>
        <v>24908.219210483578</v>
      </c>
      <c r="N5" s="18">
        <f t="shared" si="5"/>
        <v>15328.134898759125</v>
      </c>
    </row>
    <row r="6" spans="1:14">
      <c r="A6" s="10">
        <v>2027</v>
      </c>
      <c r="B6" s="12">
        <v>44.176966161120085</v>
      </c>
      <c r="E6" s="13">
        <v>9.2824029184362384</v>
      </c>
      <c r="F6" s="18">
        <f t="shared" si="0"/>
        <v>121.03278400306873</v>
      </c>
      <c r="G6" s="18">
        <f t="shared" si="1"/>
        <v>25431.24087242805</v>
      </c>
      <c r="K6" s="18">
        <f t="shared" si="2"/>
        <v>277.86428176021309</v>
      </c>
      <c r="L6" s="18">
        <f t="shared" si="3"/>
        <v>8335.9284528063927</v>
      </c>
      <c r="M6" s="18">
        <f t="shared" si="4"/>
        <v>21673.413977296623</v>
      </c>
      <c r="N6" s="18">
        <f t="shared" si="5"/>
        <v>13337.48552449023</v>
      </c>
    </row>
    <row r="7" spans="1:14">
      <c r="A7" s="10">
        <v>2028</v>
      </c>
      <c r="B7" s="12">
        <v>38.477796796244668</v>
      </c>
      <c r="E7" s="13">
        <v>8.1568366492023383</v>
      </c>
      <c r="F7" s="18">
        <f t="shared" si="0"/>
        <v>105.41862135957444</v>
      </c>
      <c r="G7" s="18">
        <f t="shared" si="1"/>
        <v>22347.497669047501</v>
      </c>
      <c r="K7" s="18">
        <f t="shared" si="2"/>
        <v>242.01764628901969</v>
      </c>
      <c r="L7" s="18">
        <f t="shared" si="3"/>
        <v>7260.5293886705913</v>
      </c>
      <c r="M7" s="18">
        <f t="shared" si="4"/>
        <v>18877.376410543537</v>
      </c>
      <c r="N7" s="18">
        <f t="shared" si="5"/>
        <v>11616.847021872945</v>
      </c>
    </row>
    <row r="8" spans="1:14">
      <c r="A8" s="10">
        <v>2029</v>
      </c>
      <c r="B8" s="12">
        <v>33.507130947068482</v>
      </c>
      <c r="E8" s="13">
        <v>7.1286398257912182</v>
      </c>
      <c r="F8" s="18">
        <f t="shared" si="0"/>
        <v>91.800358759091722</v>
      </c>
      <c r="G8" s="18">
        <f t="shared" si="1"/>
        <v>19530.520070660874</v>
      </c>
      <c r="K8" s="18">
        <f t="shared" si="2"/>
        <v>210.75315223087134</v>
      </c>
      <c r="L8" s="18">
        <f t="shared" si="3"/>
        <v>6322.59456692614</v>
      </c>
      <c r="M8" s="18">
        <f t="shared" si="4"/>
        <v>16438.745874007964</v>
      </c>
      <c r="N8" s="18">
        <f t="shared" si="5"/>
        <v>10116.151307081824</v>
      </c>
    </row>
    <row r="9" spans="1:14">
      <c r="A9" s="11">
        <v>2030</v>
      </c>
      <c r="B9" s="15">
        <v>29.207898062171481</v>
      </c>
      <c r="E9" s="16">
        <v>6.2471193184963258</v>
      </c>
      <c r="F9" s="18">
        <f t="shared" si="0"/>
        <v>80.021638526497199</v>
      </c>
      <c r="G9" s="18">
        <f t="shared" si="1"/>
        <v>17115.395393140618</v>
      </c>
      <c r="K9" s="18">
        <f t="shared" si="2"/>
        <v>183.71183723144617</v>
      </c>
      <c r="L9" s="18">
        <f t="shared" si="3"/>
        <v>5511.3551169433849</v>
      </c>
      <c r="M9" s="18">
        <f t="shared" si="4"/>
        <v>14329.523304052802</v>
      </c>
      <c r="N9" s="18">
        <f t="shared" si="5"/>
        <v>8818.168187109417</v>
      </c>
    </row>
    <row r="10" spans="1:14">
      <c r="A10" s="10">
        <v>2031</v>
      </c>
      <c r="B10" s="12">
        <v>25.475873533044307</v>
      </c>
      <c r="E10" s="13">
        <v>5.4746067599506469</v>
      </c>
      <c r="F10" s="18">
        <f t="shared" si="0"/>
        <v>69.796913789162488</v>
      </c>
      <c r="G10" s="18">
        <f t="shared" si="1"/>
        <v>14998.922630001773</v>
      </c>
      <c r="K10" s="18">
        <f t="shared" si="2"/>
        <v>160.23814934814209</v>
      </c>
      <c r="L10" s="18">
        <f t="shared" si="3"/>
        <v>4807.1444804442626</v>
      </c>
      <c r="M10" s="18">
        <f t="shared" si="4"/>
        <v>12498.575649155082</v>
      </c>
      <c r="N10" s="18">
        <f t="shared" si="5"/>
        <v>7691.4311687108193</v>
      </c>
    </row>
    <row r="11" spans="1:14">
      <c r="A11" s="10">
        <v>2032</v>
      </c>
      <c r="B11" s="12">
        <v>22.24351795065866</v>
      </c>
      <c r="E11" s="13">
        <v>4.8107665064661074</v>
      </c>
      <c r="F11" s="18">
        <f t="shared" si="0"/>
        <v>60.941145070297701</v>
      </c>
      <c r="G11" s="18">
        <f t="shared" si="1"/>
        <v>13180.182209496184</v>
      </c>
      <c r="K11" s="18">
        <f t="shared" si="2"/>
        <v>139.90727920605283</v>
      </c>
      <c r="L11" s="18">
        <f t="shared" si="3"/>
        <v>4197.218376181585</v>
      </c>
      <c r="M11" s="18">
        <f t="shared" si="4"/>
        <v>10912.767778072121</v>
      </c>
      <c r="N11" s="18">
        <f t="shared" si="5"/>
        <v>6715.5494018905356</v>
      </c>
    </row>
    <row r="12" spans="1:14">
      <c r="A12" s="10">
        <v>2033</v>
      </c>
      <c r="B12" s="12">
        <v>19.417608549420112</v>
      </c>
      <c r="E12" s="13">
        <v>4.2043531316678289</v>
      </c>
      <c r="F12" s="18">
        <f t="shared" si="0"/>
        <v>53.198927532657848</v>
      </c>
      <c r="G12" s="18">
        <f t="shared" si="1"/>
        <v>11518.775703199532</v>
      </c>
      <c r="K12" s="18">
        <f t="shared" si="2"/>
        <v>122.13287425414262</v>
      </c>
      <c r="L12" s="18">
        <f t="shared" si="3"/>
        <v>3663.9862276242784</v>
      </c>
      <c r="M12" s="18">
        <f t="shared" si="4"/>
        <v>9526.3641918231242</v>
      </c>
      <c r="N12" s="18">
        <f t="shared" si="5"/>
        <v>5862.3779641988458</v>
      </c>
    </row>
    <row r="13" spans="1:14">
      <c r="A13" s="10">
        <v>2034</v>
      </c>
      <c r="B13" s="12">
        <v>16.968340632422706</v>
      </c>
      <c r="E13" s="13">
        <v>3.6844470070708648</v>
      </c>
      <c r="F13" s="18">
        <f t="shared" si="0"/>
        <v>46.488604472390982</v>
      </c>
      <c r="G13" s="18">
        <f t="shared" si="1"/>
        <v>10094.375361837987</v>
      </c>
      <c r="K13" s="18">
        <f t="shared" si="2"/>
        <v>106.72746890981233</v>
      </c>
      <c r="L13" s="18">
        <f t="shared" si="3"/>
        <v>3201.8240672943698</v>
      </c>
      <c r="M13" s="18">
        <f t="shared" si="4"/>
        <v>8324.7425749653612</v>
      </c>
      <c r="N13" s="18">
        <f t="shared" si="5"/>
        <v>5122.9185076709909</v>
      </c>
    </row>
    <row r="14" spans="1:14">
      <c r="A14" s="11">
        <v>2035</v>
      </c>
      <c r="B14" s="15">
        <v>14.837482438949788</v>
      </c>
      <c r="E14" s="16">
        <v>3.2288319564937011</v>
      </c>
      <c r="F14" s="18">
        <f t="shared" si="0"/>
        <v>40.650636819040514</v>
      </c>
      <c r="G14" s="18">
        <f t="shared" si="1"/>
        <v>8846.1149492978111</v>
      </c>
      <c r="K14" s="18">
        <f t="shared" si="2"/>
        <v>93.324797044506369</v>
      </c>
      <c r="L14" s="18">
        <f t="shared" si="3"/>
        <v>2799.7439113351911</v>
      </c>
      <c r="M14" s="18">
        <f t="shared" si="4"/>
        <v>7279.3341694714964</v>
      </c>
      <c r="N14" s="18">
        <f t="shared" si="5"/>
        <v>4479.5902581363052</v>
      </c>
    </row>
    <row r="15" spans="1:14">
      <c r="A15" s="10">
        <v>2036</v>
      </c>
      <c r="B15" s="12">
        <v>12.987918870141037</v>
      </c>
      <c r="E15" s="13">
        <v>2.8373100228750237</v>
      </c>
      <c r="F15" s="18">
        <f t="shared" si="0"/>
        <v>35.583339370249412</v>
      </c>
      <c r="G15" s="18">
        <f t="shared" si="1"/>
        <v>7773.4521174658175</v>
      </c>
      <c r="K15" s="18">
        <f t="shared" si="2"/>
        <v>81.691412109413093</v>
      </c>
      <c r="L15" s="18">
        <f t="shared" si="3"/>
        <v>2450.7423632823929</v>
      </c>
      <c r="M15" s="18">
        <f t="shared" si="4"/>
        <v>6371.9301445342217</v>
      </c>
      <c r="N15" s="18">
        <f t="shared" si="5"/>
        <v>3921.1877812518287</v>
      </c>
    </row>
    <row r="16" spans="1:14">
      <c r="A16" s="10">
        <v>2037</v>
      </c>
      <c r="B16" s="12">
        <v>11.366949243513941</v>
      </c>
      <c r="E16" s="13">
        <v>2.4796575065851552</v>
      </c>
      <c r="F16" s="18">
        <f t="shared" si="0"/>
        <v>31.142326694558744</v>
      </c>
      <c r="G16" s="18">
        <f t="shared" si="1"/>
        <v>6793.5822098223425</v>
      </c>
      <c r="K16" s="18">
        <f t="shared" si="2"/>
        <v>71.495837351853979</v>
      </c>
      <c r="L16" s="18">
        <f t="shared" si="3"/>
        <v>2144.8751205556196</v>
      </c>
      <c r="M16" s="18">
        <f t="shared" si="4"/>
        <v>5576.6753134446108</v>
      </c>
      <c r="N16" s="18">
        <f t="shared" si="5"/>
        <v>3431.8001928889912</v>
      </c>
    </row>
    <row r="17" spans="1:14">
      <c r="A17" s="10">
        <v>2038</v>
      </c>
      <c r="B17" s="12">
        <v>9.9589068123886193</v>
      </c>
      <c r="E17" s="13">
        <v>2.1730255267768723</v>
      </c>
      <c r="F17" s="18">
        <f t="shared" si="0"/>
        <v>27.284676198324984</v>
      </c>
      <c r="G17" s="18">
        <f t="shared" si="1"/>
        <v>5953.4945939092386</v>
      </c>
      <c r="K17" s="18">
        <f t="shared" si="2"/>
        <v>62.639532068561934</v>
      </c>
      <c r="L17" s="18">
        <f t="shared" si="3"/>
        <v>1879.185962056858</v>
      </c>
      <c r="M17" s="18">
        <f t="shared" si="4"/>
        <v>4885.883501347831</v>
      </c>
      <c r="N17" s="18">
        <f t="shared" si="5"/>
        <v>3006.6975392909731</v>
      </c>
    </row>
    <row r="18" spans="1:14">
      <c r="A18" s="10">
        <v>2039</v>
      </c>
      <c r="B18" s="12">
        <v>8.7310482752863336</v>
      </c>
      <c r="E18" s="13">
        <v>1.9043113524685242</v>
      </c>
      <c r="F18" s="18">
        <f t="shared" si="0"/>
        <v>23.920680206263928</v>
      </c>
      <c r="G18" s="18">
        <f t="shared" si="1"/>
        <v>5217.2913766260936</v>
      </c>
      <c r="K18" s="18">
        <f t="shared" si="2"/>
        <v>54.916547441895979</v>
      </c>
      <c r="L18" s="18">
        <f t="shared" si="3"/>
        <v>1647.4964232568793</v>
      </c>
      <c r="M18" s="18">
        <f t="shared" si="4"/>
        <v>4283.4907004678862</v>
      </c>
      <c r="N18" s="18">
        <f t="shared" si="5"/>
        <v>2635.9942772110071</v>
      </c>
    </row>
    <row r="19" spans="1:14">
      <c r="A19" s="11">
        <v>2040</v>
      </c>
      <c r="B19" s="15">
        <v>7.6628230027126332</v>
      </c>
      <c r="E19" s="16">
        <v>1.6733982318798248</v>
      </c>
      <c r="F19" s="18">
        <f t="shared" si="0"/>
        <v>20.994035623870229</v>
      </c>
      <c r="G19" s="18">
        <f t="shared" si="1"/>
        <v>4584.6526900817116</v>
      </c>
      <c r="K19" s="18">
        <f t="shared" si="2"/>
        <v>48.197624122461917</v>
      </c>
      <c r="L19" s="18">
        <f t="shared" si="3"/>
        <v>1445.9287236738576</v>
      </c>
      <c r="M19" s="18">
        <f t="shared" si="4"/>
        <v>3759.4146815520294</v>
      </c>
      <c r="N19" s="18">
        <f t="shared" si="5"/>
        <v>2313.4859578781716</v>
      </c>
    </row>
    <row r="20" spans="1:14">
      <c r="A20" s="10">
        <v>2041</v>
      </c>
      <c r="B20" s="12">
        <v>6.7242681538390814</v>
      </c>
      <c r="E20" s="13">
        <v>1.4624607299637014</v>
      </c>
      <c r="F20" s="18">
        <f t="shared" si="0"/>
        <v>18.422652476271455</v>
      </c>
      <c r="G20" s="18">
        <f t="shared" si="1"/>
        <v>4006.7417259279491</v>
      </c>
      <c r="K20" s="18">
        <f t="shared" si="2"/>
        <v>42.294301834017048</v>
      </c>
      <c r="L20" s="18">
        <f t="shared" si="3"/>
        <v>1268.8290550205115</v>
      </c>
      <c r="M20" s="18">
        <f t="shared" si="4"/>
        <v>3298.9555430533296</v>
      </c>
      <c r="N20" s="18">
        <f t="shared" si="5"/>
        <v>2030.1264880328181</v>
      </c>
    </row>
    <row r="21" spans="1:14">
      <c r="A21" s="10">
        <v>2042</v>
      </c>
      <c r="B21" s="12">
        <v>5.9070778010376292</v>
      </c>
      <c r="E21" s="13">
        <v>1.2816142913608968</v>
      </c>
      <c r="F21" s="18">
        <f t="shared" si="0"/>
        <v>16.183774797363366</v>
      </c>
      <c r="G21" s="18">
        <f t="shared" si="1"/>
        <v>3511.2720311257444</v>
      </c>
      <c r="K21" s="18">
        <f t="shared" si="2"/>
        <v>37.154337952966479</v>
      </c>
      <c r="L21" s="18">
        <f t="shared" si="3"/>
        <v>1114.6301385889944</v>
      </c>
      <c r="M21" s="18">
        <f t="shared" si="4"/>
        <v>2898.0383603313853</v>
      </c>
      <c r="N21" s="18">
        <f t="shared" si="5"/>
        <v>1783.4082217423909</v>
      </c>
    </row>
    <row r="22" spans="1:14">
      <c r="A22" s="10">
        <v>2043</v>
      </c>
      <c r="B22" s="12">
        <v>5.1927189935032301</v>
      </c>
      <c r="E22" s="13">
        <v>1.1231311433991544</v>
      </c>
      <c r="F22" s="18">
        <f t="shared" si="0"/>
        <v>14.226627379460904</v>
      </c>
      <c r="G22" s="18">
        <f t="shared" si="1"/>
        <v>3077.0716257511085</v>
      </c>
      <c r="K22" s="18">
        <f t="shared" si="2"/>
        <v>32.661163925336616</v>
      </c>
      <c r="L22" s="18">
        <f t="shared" si="3"/>
        <v>979.83491776009851</v>
      </c>
      <c r="M22" s="18">
        <f t="shared" si="4"/>
        <v>2547.5707861762562</v>
      </c>
      <c r="N22" s="18">
        <f t="shared" si="5"/>
        <v>1567.7358684161577</v>
      </c>
    </row>
    <row r="23" spans="1:14">
      <c r="A23" s="10">
        <v>2044</v>
      </c>
      <c r="B23" s="12">
        <v>4.5697191632382808</v>
      </c>
      <c r="E23" s="13">
        <v>0.98694242782149044</v>
      </c>
      <c r="F23" s="18">
        <f t="shared" si="0"/>
        <v>12.519778529419948</v>
      </c>
      <c r="G23" s="18">
        <f t="shared" si="1"/>
        <v>2703.9518570451792</v>
      </c>
      <c r="K23" s="18">
        <f t="shared" si="2"/>
        <v>28.742619592936137</v>
      </c>
      <c r="L23" s="18">
        <f t="shared" si="3"/>
        <v>862.27858778808411</v>
      </c>
      <c r="M23" s="18">
        <f t="shared" si="4"/>
        <v>2241.9243282490188</v>
      </c>
      <c r="N23" s="18">
        <f t="shared" si="5"/>
        <v>1379.6457404609346</v>
      </c>
    </row>
    <row r="24" spans="1:14">
      <c r="A24" s="11">
        <v>2045</v>
      </c>
      <c r="B24" s="15">
        <v>4.0209449187830231</v>
      </c>
      <c r="E24" s="16">
        <v>0.86253499969493219</v>
      </c>
      <c r="F24" s="18">
        <f t="shared" si="0"/>
        <v>11.016287448720611</v>
      </c>
      <c r="G24" s="18">
        <f t="shared" si="1"/>
        <v>2363.1095882052937</v>
      </c>
      <c r="K24" s="18">
        <f t="shared" si="2"/>
        <v>25.290939350161455</v>
      </c>
      <c r="L24" s="18">
        <f t="shared" si="3"/>
        <v>758.72818050484364</v>
      </c>
      <c r="M24" s="18">
        <f t="shared" si="4"/>
        <v>1972.6932693125934</v>
      </c>
      <c r="N24" s="18">
        <f t="shared" si="5"/>
        <v>1213.9650888077499</v>
      </c>
    </row>
    <row r="25" spans="1:14">
      <c r="A25" s="10">
        <v>2046</v>
      </c>
      <c r="B25" s="12">
        <v>3.5419437907993947</v>
      </c>
      <c r="E25" s="13">
        <v>0.7558747799234441</v>
      </c>
      <c r="F25" s="18">
        <f t="shared" si="0"/>
        <v>9.7039555912312192</v>
      </c>
      <c r="G25" s="18">
        <f t="shared" si="1"/>
        <v>2070.8898080094359</v>
      </c>
      <c r="K25" s="18">
        <f t="shared" si="2"/>
        <v>22.278118055370033</v>
      </c>
      <c r="L25" s="18">
        <f t="shared" si="3"/>
        <v>668.34354166110097</v>
      </c>
      <c r="M25" s="18">
        <f t="shared" si="4"/>
        <v>1737.6932083188626</v>
      </c>
      <c r="N25" s="18">
        <f t="shared" si="5"/>
        <v>1069.3496666577616</v>
      </c>
    </row>
    <row r="26" spans="1:14">
      <c r="A26" s="10">
        <v>2047</v>
      </c>
      <c r="B26" s="12">
        <v>3.1221545221379494</v>
      </c>
      <c r="E26" s="13">
        <v>0.66240405679351322</v>
      </c>
      <c r="F26" s="18">
        <f t="shared" si="0"/>
        <v>8.5538480058573949</v>
      </c>
      <c r="G26" s="18">
        <f t="shared" si="1"/>
        <v>1814.8056350507213</v>
      </c>
      <c r="K26" s="18">
        <f t="shared" si="2"/>
        <v>19.637727513343272</v>
      </c>
      <c r="L26" s="18">
        <f t="shared" si="3"/>
        <v>589.13182540029811</v>
      </c>
      <c r="M26" s="18">
        <f t="shared" si="4"/>
        <v>1531.7427460407753</v>
      </c>
      <c r="N26" s="18">
        <f t="shared" si="5"/>
        <v>942.61092064047716</v>
      </c>
    </row>
    <row r="27" spans="1:14">
      <c r="A27" s="10">
        <v>2048</v>
      </c>
      <c r="B27" s="12">
        <v>2.7551154434536178</v>
      </c>
      <c r="E27" s="13">
        <v>0.58208221885113698</v>
      </c>
      <c r="F27" s="18">
        <f t="shared" si="0"/>
        <v>7.5482614889140214</v>
      </c>
      <c r="G27" s="18">
        <f t="shared" si="1"/>
        <v>1594.7458050716082</v>
      </c>
      <c r="K27" s="18">
        <f t="shared" si="2"/>
        <v>17.329125116234565</v>
      </c>
      <c r="L27" s="18">
        <f t="shared" si="3"/>
        <v>519.87375348703699</v>
      </c>
      <c r="M27" s="18">
        <f t="shared" si="4"/>
        <v>1351.6717590662961</v>
      </c>
      <c r="N27" s="18">
        <f t="shared" si="5"/>
        <v>831.7980055792591</v>
      </c>
    </row>
    <row r="28" spans="1:14">
      <c r="A28" s="10">
        <v>2049</v>
      </c>
      <c r="B28" s="12">
        <v>2.4309722817364032</v>
      </c>
      <c r="E28" s="13">
        <v>0.50870878817867593</v>
      </c>
      <c r="F28" s="18">
        <f t="shared" si="0"/>
        <v>6.6601980321545291</v>
      </c>
      <c r="G28" s="18">
        <f t="shared" si="1"/>
        <v>1393.7227073388381</v>
      </c>
      <c r="K28" s="18">
        <f t="shared" si="2"/>
        <v>15.290329457665628</v>
      </c>
      <c r="L28" s="18">
        <f t="shared" si="3"/>
        <v>458.70988372996885</v>
      </c>
      <c r="M28" s="18">
        <f t="shared" si="4"/>
        <v>1192.6456976979189</v>
      </c>
      <c r="N28" s="18">
        <f t="shared" si="5"/>
        <v>733.93581396795003</v>
      </c>
    </row>
    <row r="29" spans="1:14">
      <c r="A29" s="11">
        <v>2050</v>
      </c>
      <c r="B29" s="15">
        <v>2.1473047039410695</v>
      </c>
      <c r="E29" s="16">
        <v>0.44580236563812298</v>
      </c>
      <c r="F29" s="18">
        <f t="shared" si="0"/>
        <v>5.8830265861399162</v>
      </c>
      <c r="G29" s="18">
        <f t="shared" si="1"/>
        <v>1221.3763442140355</v>
      </c>
      <c r="K29" s="18">
        <f t="shared" si="2"/>
        <v>13.506117126848538</v>
      </c>
      <c r="L29" s="18">
        <f t="shared" si="3"/>
        <v>405.18351380545613</v>
      </c>
      <c r="M29" s="18">
        <f t="shared" si="4"/>
        <v>1053.4771358941859</v>
      </c>
      <c r="N29" s="18">
        <f t="shared" si="5"/>
        <v>648.29362208872976</v>
      </c>
    </row>
    <row r="30" spans="1:14">
      <c r="A30" s="10">
        <v>2051</v>
      </c>
      <c r="B30" s="12">
        <v>1.8980519311829556</v>
      </c>
      <c r="E30" s="13">
        <v>0.39067488871205142</v>
      </c>
      <c r="F30" s="18">
        <f t="shared" si="0"/>
        <v>5.200142277213577</v>
      </c>
      <c r="G30" s="18">
        <f t="shared" si="1"/>
        <v>1070.3421608549354</v>
      </c>
      <c r="K30" s="18">
        <f t="shared" si="2"/>
        <v>11.938367036754553</v>
      </c>
      <c r="L30" s="18">
        <f t="shared" si="3"/>
        <v>358.15101110263657</v>
      </c>
      <c r="M30" s="18">
        <f t="shared" si="4"/>
        <v>931.1926288668551</v>
      </c>
      <c r="N30" s="18">
        <f t="shared" si="5"/>
        <v>573.04161776421847</v>
      </c>
    </row>
    <row r="31" spans="1:14">
      <c r="A31" s="10">
        <v>2052</v>
      </c>
      <c r="B31" s="12">
        <v>1.6795397476679137</v>
      </c>
      <c r="E31" s="13">
        <v>0.34330240544076157</v>
      </c>
      <c r="F31" s="18">
        <f t="shared" si="0"/>
        <v>4.6014787607340102</v>
      </c>
      <c r="G31" s="18">
        <f t="shared" si="1"/>
        <v>940.55453545414139</v>
      </c>
      <c r="K31" s="18">
        <f t="shared" si="2"/>
        <v>10.563969104881643</v>
      </c>
      <c r="L31" s="18">
        <f t="shared" si="3"/>
        <v>316.91907314644931</v>
      </c>
      <c r="M31" s="18">
        <f t="shared" si="4"/>
        <v>823.98959018076812</v>
      </c>
      <c r="N31" s="18">
        <f t="shared" si="5"/>
        <v>507.07051703431881</v>
      </c>
    </row>
    <row r="32" spans="1:14">
      <c r="A32" s="10">
        <v>2053</v>
      </c>
      <c r="B32" s="12">
        <v>1.4860670032684307</v>
      </c>
      <c r="E32" s="13">
        <v>0.30002797713918389</v>
      </c>
      <c r="F32" s="18">
        <f t="shared" si="0"/>
        <v>4.071416447310769</v>
      </c>
      <c r="G32" s="18">
        <f t="shared" si="1"/>
        <v>821.9944579155723</v>
      </c>
      <c r="K32" s="18">
        <f t="shared" si="2"/>
        <v>9.3470642371577739</v>
      </c>
      <c r="L32" s="18">
        <f t="shared" si="3"/>
        <v>280.4119271147332</v>
      </c>
      <c r="M32" s="18">
        <f t="shared" si="4"/>
        <v>729.07101049830635</v>
      </c>
      <c r="N32" s="18">
        <f t="shared" si="5"/>
        <v>448.65908338357315</v>
      </c>
    </row>
    <row r="33" spans="1:14">
      <c r="A33" s="10">
        <v>2054</v>
      </c>
      <c r="B33" s="12">
        <v>1.3162953527483876</v>
      </c>
      <c r="E33" s="13">
        <v>0.26292681603780393</v>
      </c>
      <c r="F33" s="18">
        <f t="shared" si="0"/>
        <v>3.6062886376668155</v>
      </c>
      <c r="G33" s="18">
        <f t="shared" si="1"/>
        <v>720.34744119946288</v>
      </c>
      <c r="K33" s="18">
        <f t="shared" si="2"/>
        <v>8.2792345097168081</v>
      </c>
      <c r="L33" s="18">
        <f t="shared" si="3"/>
        <v>248.37703529150423</v>
      </c>
      <c r="M33" s="18">
        <f t="shared" si="4"/>
        <v>645.78029175791107</v>
      </c>
      <c r="N33" s="18">
        <f t="shared" si="5"/>
        <v>397.40325646640684</v>
      </c>
    </row>
    <row r="34" spans="1:14">
      <c r="A34" s="11">
        <v>2055</v>
      </c>
      <c r="B34" s="15">
        <v>1.1667214763176899</v>
      </c>
      <c r="E34" s="16">
        <v>0.23041354759962032</v>
      </c>
      <c r="F34" s="18">
        <f t="shared" si="0"/>
        <v>3.1964971953909309</v>
      </c>
      <c r="G34" s="18">
        <f t="shared" si="1"/>
        <v>631.26999342361739</v>
      </c>
      <c r="K34" s="18">
        <f t="shared" si="2"/>
        <v>7.3384447417430048</v>
      </c>
      <c r="L34" s="18">
        <f t="shared" si="3"/>
        <v>220.15334225229014</v>
      </c>
      <c r="M34" s="18">
        <f t="shared" si="4"/>
        <v>572.39868985595433</v>
      </c>
      <c r="N34" s="18">
        <f t="shared" si="5"/>
        <v>352.24534760366419</v>
      </c>
    </row>
    <row r="35" spans="1:14">
      <c r="A35" s="10">
        <v>2056</v>
      </c>
      <c r="B35" s="12">
        <v>1.0352348159354101</v>
      </c>
      <c r="E35" s="13">
        <v>0.20247404535742042</v>
      </c>
      <c r="F35" s="18">
        <f t="shared" si="0"/>
        <v>2.836259769686055</v>
      </c>
      <c r="G35" s="18">
        <f t="shared" si="1"/>
        <v>554.72341193813816</v>
      </c>
      <c r="K35" s="18">
        <f t="shared" si="2"/>
        <v>6.5114199452705419</v>
      </c>
      <c r="L35" s="18">
        <f t="shared" si="3"/>
        <v>195.34259835811625</v>
      </c>
      <c r="M35" s="18">
        <f t="shared" si="4"/>
        <v>507.89075573110227</v>
      </c>
      <c r="N35" s="18">
        <f t="shared" si="5"/>
        <v>312.548157372986</v>
      </c>
    </row>
    <row r="36" spans="1:14">
      <c r="A36" s="10">
        <v>2057</v>
      </c>
      <c r="B36" s="12">
        <v>0.91851716763292524</v>
      </c>
      <c r="E36" s="13">
        <v>0.17695150773493948</v>
      </c>
      <c r="F36" s="18">
        <f t="shared" si="0"/>
        <v>2.5164853907751374</v>
      </c>
      <c r="G36" s="18">
        <f t="shared" si="1"/>
        <v>484.79865132860135</v>
      </c>
      <c r="K36" s="18">
        <f t="shared" si="2"/>
        <v>5.7772892809775724</v>
      </c>
      <c r="L36" s="18">
        <f t="shared" si="3"/>
        <v>173.31867842932718</v>
      </c>
      <c r="M36" s="18">
        <f t="shared" si="4"/>
        <v>450.62856391625064</v>
      </c>
      <c r="N36" s="18">
        <f t="shared" si="5"/>
        <v>277.30988548692346</v>
      </c>
    </row>
    <row r="37" spans="1:14">
      <c r="A37" s="10">
        <v>2058</v>
      </c>
      <c r="B37" s="12">
        <v>0.81581341627174064</v>
      </c>
      <c r="E37" s="13">
        <v>0.1550698603692322</v>
      </c>
      <c r="F37" s="18">
        <f t="shared" si="0"/>
        <v>2.2351052500595632</v>
      </c>
      <c r="G37" s="18">
        <f t="shared" si="1"/>
        <v>424.84893251844437</v>
      </c>
      <c r="K37" s="18">
        <f t="shared" si="2"/>
        <v>5.1313032256659943</v>
      </c>
      <c r="L37" s="18">
        <f t="shared" si="3"/>
        <v>153.93909676997984</v>
      </c>
      <c r="M37" s="18">
        <f t="shared" si="4"/>
        <v>400.24165160194758</v>
      </c>
      <c r="N37" s="18">
        <f t="shared" si="5"/>
        <v>246.30255483196774</v>
      </c>
    </row>
    <row r="38" spans="1:14">
      <c r="A38" s="10">
        <v>2059</v>
      </c>
      <c r="B38" s="12">
        <v>0.72508337382113153</v>
      </c>
      <c r="E38" s="13">
        <v>0.13589407574279241</v>
      </c>
      <c r="F38" s="18">
        <f t="shared" si="0"/>
        <v>1.9865297912907713</v>
      </c>
      <c r="G38" s="18">
        <f t="shared" si="1"/>
        <v>372.31253628162307</v>
      </c>
      <c r="K38" s="18">
        <f t="shared" si="2"/>
        <v>4.560629404660153</v>
      </c>
      <c r="L38" s="18">
        <f t="shared" si="3"/>
        <v>136.8188821398046</v>
      </c>
      <c r="M38" s="18">
        <f t="shared" si="4"/>
        <v>355.72909356349192</v>
      </c>
      <c r="N38" s="18">
        <f t="shared" si="5"/>
        <v>218.91021142368731</v>
      </c>
    </row>
    <row r="39" spans="1:14">
      <c r="A39" s="11">
        <v>2060</v>
      </c>
      <c r="B39" s="15">
        <v>0.64510158523750682</v>
      </c>
      <c r="E39" s="16">
        <v>0.11941582230035594</v>
      </c>
      <c r="F39" s="18">
        <f t="shared" si="0"/>
        <v>1.7674016033904296</v>
      </c>
      <c r="G39" s="18">
        <f t="shared" si="1"/>
        <v>327.16663643933134</v>
      </c>
      <c r="K39" s="18">
        <f t="shared" si="2"/>
        <v>4.05755995082687</v>
      </c>
      <c r="L39" s="18">
        <f t="shared" si="3"/>
        <v>121.7267985248061</v>
      </c>
      <c r="M39" s="18">
        <f t="shared" si="4"/>
        <v>316.48967616449585</v>
      </c>
      <c r="N39" s="18">
        <f t="shared" si="5"/>
        <v>194.76287763968975</v>
      </c>
    </row>
    <row r="40" spans="1:14">
      <c r="A40" s="10">
        <v>2061</v>
      </c>
      <c r="B40" s="12">
        <v>0.57392491002484203</v>
      </c>
      <c r="E40" s="13">
        <v>0.10436305436656881</v>
      </c>
      <c r="F40" s="18">
        <f t="shared" si="0"/>
        <v>1.5723970137666905</v>
      </c>
      <c r="G40" s="18"/>
      <c r="K40" s="18">
        <f t="shared" si="2"/>
        <v>3.6098728990742512</v>
      </c>
      <c r="L40" s="18">
        <f t="shared" si="3"/>
        <v>108.29618697222753</v>
      </c>
      <c r="M40" s="18">
        <f t="shared" si="4"/>
        <v>281.57008612779157</v>
      </c>
      <c r="N40" s="18">
        <f t="shared" si="5"/>
        <v>173.27389915556404</v>
      </c>
    </row>
    <row r="41" spans="1:14">
      <c r="A41" s="10">
        <v>2062</v>
      </c>
      <c r="B41" s="12">
        <v>0.51111748477534813</v>
      </c>
      <c r="E41" s="13">
        <v>9.1457622913121678E-2</v>
      </c>
      <c r="F41" s="18">
        <f t="shared" si="0"/>
        <v>1.4003218760968443</v>
      </c>
      <c r="G41" s="18"/>
      <c r="K41" s="18">
        <f t="shared" si="2"/>
        <v>3.2148267557399843</v>
      </c>
      <c r="L41" s="18">
        <f t="shared" si="3"/>
        <v>96.444802672199529</v>
      </c>
      <c r="M41" s="18">
        <f t="shared" si="4"/>
        <v>250.75648694771877</v>
      </c>
      <c r="N41" s="18">
        <f t="shared" si="5"/>
        <v>154.31168427551924</v>
      </c>
    </row>
    <row r="42" spans="1:14">
      <c r="A42" s="10">
        <v>2063</v>
      </c>
      <c r="B42" s="12">
        <v>0.45548200886413814</v>
      </c>
      <c r="E42" s="13">
        <v>8.0148064271279115E-2</v>
      </c>
      <c r="F42" s="18">
        <f t="shared" si="0"/>
        <v>1.2478959146962689</v>
      </c>
      <c r="G42" s="18"/>
      <c r="K42" s="18">
        <f t="shared" si="2"/>
        <v>2.864890739353656</v>
      </c>
      <c r="L42" s="18">
        <f t="shared" si="3"/>
        <v>85.946722180609683</v>
      </c>
      <c r="M42" s="18">
        <f t="shared" si="4"/>
        <v>223.46147766958518</v>
      </c>
      <c r="N42" s="18">
        <f t="shared" si="5"/>
        <v>137.51475548897548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RESUMEN</vt:lpstr>
      <vt:lpstr>LP</vt:lpstr>
      <vt:lpstr>LRP-Output LP</vt:lpstr>
      <vt:lpstr>CS</vt:lpstr>
      <vt:lpstr>LRP-Output CS</vt:lpstr>
      <vt:lpstr>EG</vt:lpstr>
      <vt:lpstr>BBA</vt:lpstr>
      <vt:lpstr>LH</vt:lpstr>
      <vt:lpstr>PT</vt:lpstr>
      <vt:lpstr>Total</vt:lpstr>
      <vt:lpstr>UnPozo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2024-02-06T12:56:12Z</dcterms:created>
  <dcterms:modified xsi:type="dcterms:W3CDTF">2024-03-06T18:48:36Z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2024-02-06T14:39:17Z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3125b076-95c5-49cf-b5b2-1a0c2af75e22</vt:lpwstr>
  </property>
  <property fmtid="{D5CDD505-2E9C-101B-9397-08002B2CF9AE}" pid="8" name="MSIP_Label_228ef38c-4357-49c8-b2ae-c9cdaf411188_ContentBits">
    <vt:lpwstr>1</vt:lpwstr>
  </property>
</Properties>
</file>