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Codes/IOP_Pedotransfer/"/>
    </mc:Choice>
  </mc:AlternateContent>
  <xr:revisionPtr revIDLastSave="0" documentId="8_{E6E17458-4AF2-4AE0-9EB5-E19AC30C65A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j75EEhldTufI+jT+VC16NemFj0sw=="/>
    </ext>
  </extLst>
</workbook>
</file>

<file path=xl/calcChain.xml><?xml version="1.0" encoding="utf-8"?>
<calcChain xmlns="http://schemas.openxmlformats.org/spreadsheetml/2006/main">
  <c r="L58" i="1" l="1"/>
  <c r="I58" i="1"/>
  <c r="I56" i="1"/>
  <c r="I57" i="1"/>
  <c r="I62" i="1"/>
  <c r="L60" i="1"/>
  <c r="I60" i="1"/>
  <c r="J53" i="1"/>
  <c r="I53" i="1"/>
  <c r="I61" i="1"/>
  <c r="I59" i="1"/>
  <c r="L55" i="1"/>
  <c r="I55" i="1"/>
  <c r="I54" i="1"/>
  <c r="L63" i="1"/>
  <c r="J63" i="1"/>
  <c r="I63" i="1"/>
  <c r="I52" i="1"/>
  <c r="J51" i="1"/>
  <c r="I50" i="1"/>
  <c r="I49" i="1"/>
  <c r="J47" i="1"/>
  <c r="I47" i="1"/>
  <c r="J46" i="1"/>
  <c r="I46" i="1"/>
  <c r="J45" i="1"/>
  <c r="I45" i="1"/>
  <c r="L44" i="1"/>
  <c r="J44" i="1"/>
  <c r="I44" i="1"/>
  <c r="I43" i="1"/>
  <c r="I41" i="1"/>
  <c r="J40" i="1"/>
  <c r="I40" i="1"/>
  <c r="L39" i="1"/>
  <c r="I39" i="1"/>
  <c r="L37" i="1"/>
  <c r="J37" i="1"/>
  <c r="I37" i="1"/>
  <c r="I36" i="1"/>
  <c r="L35" i="1"/>
  <c r="J35" i="1"/>
  <c r="I35" i="1"/>
  <c r="L34" i="1"/>
  <c r="J34" i="1"/>
  <c r="I34" i="1"/>
  <c r="L33" i="1"/>
  <c r="I33" i="1"/>
  <c r="L32" i="1"/>
  <c r="J32" i="1"/>
  <c r="I32" i="1"/>
  <c r="I31" i="1"/>
  <c r="I30" i="1"/>
  <c r="I29" i="1"/>
  <c r="L27" i="1"/>
  <c r="J27" i="1"/>
  <c r="I27" i="1"/>
  <c r="L26" i="1"/>
  <c r="J26" i="1"/>
  <c r="I26" i="1"/>
  <c r="L25" i="1"/>
  <c r="J25" i="1"/>
  <c r="I25" i="1"/>
  <c r="L24" i="1"/>
  <c r="J24" i="1"/>
  <c r="I24" i="1"/>
  <c r="I22" i="1"/>
  <c r="L21" i="1"/>
  <c r="L19" i="1"/>
  <c r="I18" i="1"/>
  <c r="J17" i="1"/>
  <c r="I17" i="1"/>
  <c r="L16" i="1"/>
  <c r="I16" i="1"/>
  <c r="L15" i="1"/>
  <c r="J5" i="1"/>
  <c r="J8" i="1"/>
  <c r="J10" i="1"/>
  <c r="J14" i="1"/>
  <c r="L12" i="1"/>
  <c r="L10" i="1"/>
  <c r="I2" i="1"/>
</calcChain>
</file>

<file path=xl/sharedStrings.xml><?xml version="1.0" encoding="utf-8"?>
<sst xmlns="http://schemas.openxmlformats.org/spreadsheetml/2006/main" count="558" uniqueCount="402">
  <si>
    <t>SAMPLE</t>
  </si>
  <si>
    <t>Hcr</t>
  </si>
  <si>
    <t>Hc</t>
  </si>
  <si>
    <t>Mrs</t>
  </si>
  <si>
    <t>Ms</t>
  </si>
  <si>
    <t>NUMBER</t>
  </si>
  <si>
    <t>Time</t>
  </si>
  <si>
    <t>Duration</t>
  </si>
  <si>
    <t>Depth</t>
  </si>
  <si>
    <t>Kre_F1</t>
  </si>
  <si>
    <t>Kim_F1</t>
  </si>
  <si>
    <t>Ph_F1</t>
  </si>
  <si>
    <t>Time_F1</t>
  </si>
  <si>
    <t>Date_F1</t>
  </si>
  <si>
    <t>Mass</t>
  </si>
  <si>
    <t>#_y</t>
  </si>
  <si>
    <t>Rg_F3</t>
  </si>
  <si>
    <t>Kre_F3</t>
  </si>
  <si>
    <t>Kim_F3</t>
  </si>
  <si>
    <t>Ph_F3</t>
  </si>
  <si>
    <t>Time_F3</t>
  </si>
  <si>
    <t>Date_F3</t>
  </si>
  <si>
    <t>F1mass</t>
  </si>
  <si>
    <t>F3mass</t>
  </si>
  <si>
    <t>kfd_abs</t>
  </si>
  <si>
    <t>kfd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</si>
  <si>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</si>
  <si>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</si>
  <si>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</si>
  <si>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</si>
  <si>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</si>
  <si>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</si>
  <si>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</si>
  <si>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</si>
  <si>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</si>
  <si>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</si>
  <si>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</si>
  <si>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</si>
  <si>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</si>
  <si>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</si>
  <si>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</si>
  <si>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</si>
  <si>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</si>
  <si>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</si>
  <si>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</si>
  <si>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</si>
  <si>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</si>
  <si>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</si>
  <si>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</si>
  <si>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</si>
  <si>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</si>
  <si>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</si>
  <si>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</si>
  <si>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</si>
  <si>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</si>
  <si>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</si>
  <si>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</si>
  <si>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</si>
  <si>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</si>
  <si>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</si>
  <si>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</si>
  <si>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</si>
  <si>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</si>
  <si>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</si>
  <si>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</si>
  <si>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</si>
  <si>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</si>
  <si>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</si>
  <si>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</si>
  <si>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</si>
  <si>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</si>
  <si>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</si>
  <si>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</si>
  <si>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</si>
  <si>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</si>
  <si>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</si>
  <si>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</si>
  <si>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</si>
  <si>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</si>
  <si>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</si>
  <si>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</si>
  <si>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</si>
  <si>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</si>
  <si>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</si>
  <si>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</si>
  <si>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</si>
  <si>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</si>
  <si>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</si>
  <si>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</si>
  <si>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</si>
  <si>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</si>
  <si>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</si>
  <si>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</si>
  <si>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</si>
  <si>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</si>
  <si>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</si>
  <si>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</si>
  <si>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</si>
  <si>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</si>
  <si>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</si>
  <si>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</si>
  <si>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</si>
  <si>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</si>
  <si>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</si>
  <si>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</si>
  <si>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</si>
  <si>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</si>
  <si>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</si>
  <si>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</si>
  <si>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</si>
  <si>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</si>
  <si>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</si>
  <si>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</si>
  <si>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</si>
  <si>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</si>
  <si>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</si>
  <si>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</si>
  <si>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</si>
  <si>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</si>
  <si>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</si>
  <si>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copeky</t>
  </si>
  <si>
    <t>horizon</t>
  </si>
  <si>
    <t>Bulk_density</t>
  </si>
  <si>
    <t>copeky_depth</t>
  </si>
  <si>
    <t>Carbone</t>
  </si>
  <si>
    <t>Humus</t>
  </si>
  <si>
    <t>pH_eau</t>
  </si>
  <si>
    <t>CEC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</si>
  <si>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</si>
  <si>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</si>
  <si>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</si>
  <si>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</si>
  <si>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</si>
  <si>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</si>
  <si>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</si>
  <si>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</si>
  <si>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</si>
  <si>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</si>
  <si>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A0</t>
  </si>
  <si>
    <t>10:31:45</t>
  </si>
  <si>
    <t>05-04-2022</t>
  </si>
  <si>
    <t>11:41:35</t>
  </si>
  <si>
    <t>07-04-2022</t>
  </si>
  <si>
    <t>Ap</t>
  </si>
  <si>
    <t>G22/0061</t>
  </si>
  <si>
    <t>A14</t>
  </si>
  <si>
    <t>11:12:33</t>
  </si>
  <si>
    <t>11:26:56</t>
  </si>
  <si>
    <t>A26</t>
  </si>
  <si>
    <t>10:43:07</t>
  </si>
  <si>
    <t>11:49:18</t>
  </si>
  <si>
    <t>Ape</t>
  </si>
  <si>
    <t>G22/0059</t>
  </si>
  <si>
    <t>A48</t>
  </si>
  <si>
    <t>11:03:50</t>
  </si>
  <si>
    <t>11:53:27</t>
  </si>
  <si>
    <t>Ebt</t>
  </si>
  <si>
    <t>G22/0060</t>
  </si>
  <si>
    <t>A60</t>
  </si>
  <si>
    <t>10:20:01</t>
  </si>
  <si>
    <t>11:34:06</t>
  </si>
  <si>
    <t>Bt</t>
  </si>
  <si>
    <t>G22/0062</t>
  </si>
  <si>
    <t>A68</t>
  </si>
  <si>
    <t>11:06:47</t>
  </si>
  <si>
    <t>11:51:38</t>
  </si>
  <si>
    <t>A100</t>
  </si>
  <si>
    <t>10:29:47</t>
  </si>
  <si>
    <t>11:40:15</t>
  </si>
  <si>
    <t>Bic</t>
  </si>
  <si>
    <t>G22/0058</t>
  </si>
  <si>
    <t>A118</t>
  </si>
  <si>
    <t>10:32:37</t>
  </si>
  <si>
    <t>11:42:06</t>
  </si>
  <si>
    <t>E0</t>
  </si>
  <si>
    <t>17:27:42</t>
  </si>
  <si>
    <t>16:41:16</t>
  </si>
  <si>
    <t>06-04-2022</t>
  </si>
  <si>
    <t>G22/0044</t>
  </si>
  <si>
    <t>E10</t>
  </si>
  <si>
    <t>17:44:36</t>
  </si>
  <si>
    <t>16:29:51</t>
  </si>
  <si>
    <t>E20</t>
  </si>
  <si>
    <t>17:20:38</t>
  </si>
  <si>
    <t>16:33:32</t>
  </si>
  <si>
    <t>E40</t>
  </si>
  <si>
    <t>17:45:32</t>
  </si>
  <si>
    <t>16:40:02</t>
  </si>
  <si>
    <t>Bs</t>
  </si>
  <si>
    <t>G22/0043</t>
  </si>
  <si>
    <t>E60</t>
  </si>
  <si>
    <t>17:37:02</t>
  </si>
  <si>
    <t>16:51:14</t>
  </si>
  <si>
    <t>Cglay</t>
  </si>
  <si>
    <t>G22/0047</t>
  </si>
  <si>
    <t>E80</t>
  </si>
  <si>
    <t>17:33:03</t>
  </si>
  <si>
    <t>16:48:11</t>
  </si>
  <si>
    <t>C</t>
  </si>
  <si>
    <t>G22/0046</t>
  </si>
  <si>
    <t>E100</t>
  </si>
  <si>
    <t>17:19:16</t>
  </si>
  <si>
    <t>16:35:37</t>
  </si>
  <si>
    <t>G22/0045</t>
  </si>
  <si>
    <t>HE2</t>
  </si>
  <si>
    <t>11:41:24</t>
  </si>
  <si>
    <t>11:09:55</t>
  </si>
  <si>
    <t>G22/0075</t>
  </si>
  <si>
    <t>HE24</t>
  </si>
  <si>
    <t>11:30:48</t>
  </si>
  <si>
    <t>11:15:35</t>
  </si>
  <si>
    <t>HE40</t>
  </si>
  <si>
    <t>11:57:07</t>
  </si>
  <si>
    <t>10:59:16</t>
  </si>
  <si>
    <t>Ap2</t>
  </si>
  <si>
    <t>G22/0076</t>
  </si>
  <si>
    <t>HE58</t>
  </si>
  <si>
    <t>11:53:17</t>
  </si>
  <si>
    <t>11:02:07</t>
  </si>
  <si>
    <t>HE76</t>
  </si>
  <si>
    <t>11:25:53</t>
  </si>
  <si>
    <t>11:16:37</t>
  </si>
  <si>
    <t>E</t>
  </si>
  <si>
    <t>G22/0078</t>
  </si>
  <si>
    <t>HE98</t>
  </si>
  <si>
    <t>11:42:13</t>
  </si>
  <si>
    <t>11:09:30</t>
  </si>
  <si>
    <t>Br</t>
  </si>
  <si>
    <t>G22/0079</t>
  </si>
  <si>
    <t>HE116</t>
  </si>
  <si>
    <t>11:22:33</t>
  </si>
  <si>
    <t>11:21:00</t>
  </si>
  <si>
    <t>G22/0077</t>
  </si>
  <si>
    <t>L0</t>
  </si>
  <si>
    <t>16:05:06</t>
  </si>
  <si>
    <t>10:34:52</t>
  </si>
  <si>
    <t>AE</t>
  </si>
  <si>
    <t>L48</t>
  </si>
  <si>
    <t>10:53:16</t>
  </si>
  <si>
    <t>11-04-2022</t>
  </si>
  <si>
    <t>11:11:18</t>
  </si>
  <si>
    <t>G22/0083</t>
  </si>
  <si>
    <t>L64</t>
  </si>
  <si>
    <t>16:27:23</t>
  </si>
  <si>
    <t>08-04-2022</t>
  </si>
  <si>
    <t>17:34:40</t>
  </si>
  <si>
    <t>B</t>
  </si>
  <si>
    <t>G22/0091</t>
  </si>
  <si>
    <t>L114</t>
  </si>
  <si>
    <t>10:57:16</t>
  </si>
  <si>
    <t>11:14:53</t>
  </si>
  <si>
    <t>B2</t>
  </si>
  <si>
    <t>G22/0116</t>
  </si>
  <si>
    <t>P0</t>
  </si>
  <si>
    <t>16:54:07</t>
  </si>
  <si>
    <t>9:46:53</t>
  </si>
  <si>
    <t>G22/0040</t>
  </si>
  <si>
    <t>P20</t>
  </si>
  <si>
    <t>16:47:42</t>
  </si>
  <si>
    <t>9:52:56</t>
  </si>
  <si>
    <t>P42</t>
  </si>
  <si>
    <t>16:22:21</t>
  </si>
  <si>
    <t>10:11:13</t>
  </si>
  <si>
    <t>P60</t>
  </si>
  <si>
    <t>16:23:57</t>
  </si>
  <si>
    <t>10:12:33</t>
  </si>
  <si>
    <t>G22/0039</t>
  </si>
  <si>
    <t>P80</t>
  </si>
  <si>
    <t>17:17:35</t>
  </si>
  <si>
    <t>17:59:07</t>
  </si>
  <si>
    <t>A2</t>
  </si>
  <si>
    <t>G22/0038</t>
  </si>
  <si>
    <t>P100</t>
  </si>
  <si>
    <t>17:21:43</t>
  </si>
  <si>
    <t>18:03:26</t>
  </si>
  <si>
    <t>C2</t>
  </si>
  <si>
    <t>G22/0041</t>
  </si>
  <si>
    <t>P120</t>
  </si>
  <si>
    <t>16:29:22</t>
  </si>
  <si>
    <t>9:33:44</t>
  </si>
  <si>
    <t>Bs3</t>
  </si>
  <si>
    <t>G22/0042</t>
  </si>
  <si>
    <t>P140</t>
  </si>
  <si>
    <t>16:34:11</t>
  </si>
  <si>
    <t>10:05:08</t>
  </si>
  <si>
    <t>S4</t>
  </si>
  <si>
    <t>12:15:14</t>
  </si>
  <si>
    <t>16:08:35</t>
  </si>
  <si>
    <t>G22/0050</t>
  </si>
  <si>
    <t>S20</t>
  </si>
  <si>
    <t>11:59:07</t>
  </si>
  <si>
    <t>16:13:42</t>
  </si>
  <si>
    <t>S40</t>
  </si>
  <si>
    <t>12:16:12</t>
  </si>
  <si>
    <t>16:06:19</t>
  </si>
  <si>
    <t>S60</t>
  </si>
  <si>
    <t>12:21:38</t>
  </si>
  <si>
    <t>16:04:35</t>
  </si>
  <si>
    <t>Bijzer</t>
  </si>
  <si>
    <t>G22/0052</t>
  </si>
  <si>
    <t>S80</t>
  </si>
  <si>
    <t>12:11:23</t>
  </si>
  <si>
    <t>16:11:39</t>
  </si>
  <si>
    <t>S100</t>
  </si>
  <si>
    <t>11:17:15</t>
  </si>
  <si>
    <t>16:20:11</t>
  </si>
  <si>
    <t>BC</t>
  </si>
  <si>
    <t>G22/0049</t>
  </si>
  <si>
    <t>S120</t>
  </si>
  <si>
    <t>12:23:52</t>
  </si>
  <si>
    <t>16:00:55</t>
  </si>
  <si>
    <t>VALTHEN1</t>
  </si>
  <si>
    <t>14:37:06</t>
  </si>
  <si>
    <t>15:51:08</t>
  </si>
  <si>
    <t>G22/0034</t>
  </si>
  <si>
    <t>VALTHEA12</t>
  </si>
  <si>
    <t>14:07:48</t>
  </si>
  <si>
    <t>15:55:37</t>
  </si>
  <si>
    <t>G22/0031</t>
  </si>
  <si>
    <t>VALTHEN5</t>
  </si>
  <si>
    <t>17:21:12</t>
  </si>
  <si>
    <t>18:02:50</t>
  </si>
  <si>
    <t>G22/0030</t>
  </si>
  <si>
    <t>VALTHEA11</t>
  </si>
  <si>
    <t>17:20:29</t>
  </si>
  <si>
    <t>18:01:54</t>
  </si>
  <si>
    <t>G22/0033</t>
  </si>
  <si>
    <t>VALTHEA18</t>
  </si>
  <si>
    <t>14:33:05</t>
  </si>
  <si>
    <t>15:50:16</t>
  </si>
  <si>
    <t>G22/0032</t>
  </si>
  <si>
    <t>DREN10</t>
  </si>
  <si>
    <t>14:35:12</t>
  </si>
  <si>
    <t>15:50:40</t>
  </si>
  <si>
    <t>G22/0055</t>
  </si>
  <si>
    <t>DREN8</t>
  </si>
  <si>
    <t>14:13:02</t>
  </si>
  <si>
    <t>15:52:36</t>
  </si>
  <si>
    <t>G22/0054</t>
  </si>
  <si>
    <t>DREN49</t>
  </si>
  <si>
    <t>14:44:37</t>
  </si>
  <si>
    <t>15:47:42</t>
  </si>
  <si>
    <t>G22/0057</t>
  </si>
  <si>
    <t>DREN47</t>
  </si>
  <si>
    <t>14:28:03</t>
  </si>
  <si>
    <t>15:49:18</t>
  </si>
  <si>
    <t>G22/0053</t>
  </si>
  <si>
    <t>DREN6</t>
  </si>
  <si>
    <t>14:39:15</t>
  </si>
  <si>
    <t>15:51:35</t>
  </si>
  <si>
    <t>G22/0056</t>
  </si>
  <si>
    <t>HOEKE8</t>
  </si>
  <si>
    <t>14:17:38</t>
  </si>
  <si>
    <t>15:54:01</t>
  </si>
  <si>
    <t>G22/0063</t>
  </si>
  <si>
    <t>HOEKE2</t>
  </si>
  <si>
    <t>13:59:00</t>
  </si>
  <si>
    <t>15:57:02</t>
  </si>
  <si>
    <t>G22/0064</t>
  </si>
  <si>
    <t>HOEKE3</t>
  </si>
  <si>
    <t>14:15:25</t>
  </si>
  <si>
    <t>15:53:29</t>
  </si>
  <si>
    <t>G22/0069</t>
  </si>
  <si>
    <t>HOEKE47</t>
  </si>
  <si>
    <t>14:09:47</t>
  </si>
  <si>
    <t>15:52:07</t>
  </si>
  <si>
    <t>G22/0065</t>
  </si>
  <si>
    <t>HOEKE23</t>
  </si>
  <si>
    <t>14:25:28</t>
  </si>
  <si>
    <t>15:48:53</t>
  </si>
  <si>
    <t>G22/0070</t>
  </si>
  <si>
    <t>HOEKE49</t>
  </si>
  <si>
    <t>14:23:02</t>
  </si>
  <si>
    <t>15:55:04</t>
  </si>
  <si>
    <t>G22/0066</t>
  </si>
  <si>
    <t>HOEKE5</t>
  </si>
  <si>
    <t>13:54:30</t>
  </si>
  <si>
    <t>15:58:05</t>
  </si>
  <si>
    <t>G22/0071</t>
  </si>
  <si>
    <t>HOEKE10</t>
  </si>
  <si>
    <t>13:51:44</t>
  </si>
  <si>
    <t>15:58:36</t>
  </si>
  <si>
    <t>G22/0067</t>
  </si>
  <si>
    <t>HOEKE6</t>
  </si>
  <si>
    <t>14:03:16</t>
  </si>
  <si>
    <t>15:56:36</t>
  </si>
  <si>
    <t>G22/0068</t>
  </si>
  <si>
    <t>HOEKE19</t>
  </si>
  <si>
    <t>14:05:11</t>
  </si>
  <si>
    <t>15:56:04</t>
  </si>
  <si>
    <t>G22/0072</t>
  </si>
  <si>
    <t>HOEKE1</t>
  </si>
  <si>
    <t>14:46:49</t>
  </si>
  <si>
    <t>15:46:16</t>
  </si>
  <si>
    <t>G22/0074</t>
  </si>
  <si>
    <t>Hc_unc</t>
  </si>
  <si>
    <t>Hcr_unc</t>
  </si>
  <si>
    <t>Mrs_unc</t>
  </si>
  <si>
    <t>Ms_unc</t>
  </si>
  <si>
    <t>Area_loops</t>
  </si>
  <si>
    <t>S*</t>
  </si>
  <si>
    <t>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</si>
</sst>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1000"/>
  <sheetViews>
    <sheetView tabSelected="1" workbookViewId="0">
      <selection activeCell="M59" sqref="M59"/>
    </sheetView>
  </sheetViews>
  <sheetFormatPr defaultColWidth="14.42578125" defaultRowHeight="15" customHeight="1" x14ac:dyDescent="0.25"/>
  <cols>
    <col min="1" max="1" width="8.7109375" customWidth="1"/>
    <col min="2" max="2" width="11.42578125" customWidth="1"/>
    <col min="3" max="146" width="8.7109375" customWidth="1"/>
  </cols>
  <sheetData>
    <row r="1" spans="1:14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396</v>
      </c>
      <c r="H1" s="1" t="s">
        <v>395</v>
      </c>
      <c r="I1" s="1" t="s">
        <v>397</v>
      </c>
      <c r="J1" s="1" t="s">
        <v>398</v>
      </c>
      <c r="K1" s="1" t="s">
        <v>401</v>
      </c>
      <c r="L1" s="1" t="s">
        <v>399</v>
      </c>
      <c r="M1" s="1" t="s">
        <v>400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87</v>
      </c>
      <c r="CS1" s="1" t="s">
        <v>88</v>
      </c>
      <c r="CT1" s="1" t="s">
        <v>89</v>
      </c>
      <c r="CU1" s="1" t="s">
        <v>90</v>
      </c>
      <c r="CV1" s="1" t="s">
        <v>91</v>
      </c>
      <c r="CW1" s="1" t="s">
        <v>92</v>
      </c>
      <c r="CX1" s="1" t="s">
        <v>93</v>
      </c>
      <c r="CY1" s="1" t="s">
        <v>94</v>
      </c>
      <c r="CZ1" s="1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 t="s">
        <v>101</v>
      </c>
      <c r="DG1" s="1" t="s">
        <v>102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113</v>
      </c>
      <c r="DS1" s="1" t="s">
        <v>114</v>
      </c>
      <c r="DT1" s="1" t="s">
        <v>115</v>
      </c>
      <c r="DU1" s="1" t="s">
        <v>116</v>
      </c>
      <c r="DV1" s="1" t="s">
        <v>117</v>
      </c>
      <c r="DW1" s="1" t="s">
        <v>118</v>
      </c>
      <c r="DX1" s="1" t="s">
        <v>119</v>
      </c>
      <c r="DY1" s="1" t="s">
        <v>120</v>
      </c>
      <c r="DZ1" s="1" t="s">
        <v>121</v>
      </c>
      <c r="EA1" s="1" t="s">
        <v>122</v>
      </c>
      <c r="EB1" s="1" t="s">
        <v>123</v>
      </c>
      <c r="EC1" s="1" t="s">
        <v>124</v>
      </c>
      <c r="ED1" s="1" t="s">
        <v>125</v>
      </c>
      <c r="EE1" s="1" t="s">
        <v>126</v>
      </c>
      <c r="EF1" s="1" t="s">
        <v>127</v>
      </c>
      <c r="EG1" s="1" t="s">
        <v>128</v>
      </c>
      <c r="EH1" s="1" t="s">
        <v>129</v>
      </c>
      <c r="EI1" s="1" t="s">
        <v>130</v>
      </c>
      <c r="EJ1" s="1" t="s">
        <v>131</v>
      </c>
      <c r="EK1" s="1" t="s">
        <v>132</v>
      </c>
      <c r="EL1" s="1" t="s">
        <v>133</v>
      </c>
      <c r="EM1" s="1" t="s">
        <v>134</v>
      </c>
      <c r="EN1" s="1" t="s">
        <v>135</v>
      </c>
      <c r="EO1" s="1" t="s">
        <v>136</v>
      </c>
      <c r="EP1" s="1" t="s">
        <v>137</v>
      </c>
    </row>
    <row r="2" spans="1:146" x14ac:dyDescent="0.25">
      <c r="A2" s="1">
        <v>0</v>
      </c>
      <c r="B2" s="2" t="s">
        <v>138</v>
      </c>
      <c r="C2" s="2">
        <v>287.35399999999998</v>
      </c>
      <c r="D2" s="2">
        <v>94.141999999999996</v>
      </c>
      <c r="E2" s="2">
        <v>2.091E-3</v>
      </c>
      <c r="F2" s="2">
        <v>1.4121999999999999E-2</v>
      </c>
      <c r="G2" s="5">
        <v>296.61700000000002</v>
      </c>
      <c r="H2" s="4">
        <v>84.307000000000002</v>
      </c>
      <c r="I2" s="2">
        <f>731.417*0.00001</f>
        <v>7.3141700000000009E-3</v>
      </c>
      <c r="J2" s="4">
        <v>0.10920000000000001</v>
      </c>
      <c r="K2" s="4">
        <v>9078.99</v>
      </c>
      <c r="L2" s="4">
        <v>2.419</v>
      </c>
      <c r="M2" s="4">
        <v>0.13600000000000001</v>
      </c>
      <c r="N2" s="2">
        <v>24</v>
      </c>
      <c r="O2" s="3">
        <v>44665.275000000001</v>
      </c>
      <c r="P2" s="2">
        <v>362.27</v>
      </c>
      <c r="Q2" s="2">
        <v>0</v>
      </c>
      <c r="R2" s="2">
        <v>3.5340000000000002E-4</v>
      </c>
      <c r="S2" s="2">
        <v>1.8199999999999999E-5</v>
      </c>
      <c r="T2" s="2">
        <v>2.95</v>
      </c>
      <c r="U2" s="2" t="s">
        <v>139</v>
      </c>
      <c r="V2" s="2" t="s">
        <v>140</v>
      </c>
      <c r="W2" s="2">
        <v>13.561</v>
      </c>
      <c r="X2" s="2">
        <v>774</v>
      </c>
      <c r="Y2" s="2">
        <v>3</v>
      </c>
      <c r="Z2" s="2">
        <v>3.3149999999999998E-4</v>
      </c>
      <c r="AA2" s="2">
        <v>7.864E-7</v>
      </c>
      <c r="AB2" s="2">
        <v>0.14000000000000001</v>
      </c>
      <c r="AC2" s="2" t="s">
        <v>141</v>
      </c>
      <c r="AD2" s="2" t="s">
        <v>142</v>
      </c>
      <c r="AE2" s="2">
        <v>26.060025071897361</v>
      </c>
      <c r="AF2" s="2">
        <v>24.445099918885042</v>
      </c>
      <c r="AG2" s="2">
        <v>1.614925153012319</v>
      </c>
      <c r="AH2" s="2">
        <v>6.6063348416289758</v>
      </c>
      <c r="AI2" s="2">
        <v>794035.25</v>
      </c>
      <c r="AJ2" s="2">
        <v>0</v>
      </c>
      <c r="AK2" s="2">
        <v>2765.79</v>
      </c>
      <c r="AL2" s="2">
        <v>0</v>
      </c>
      <c r="AM2" s="2">
        <v>90163.520000000004</v>
      </c>
      <c r="AN2" s="2">
        <v>0</v>
      </c>
      <c r="AO2" s="2">
        <v>10.3</v>
      </c>
      <c r="AP2" s="2">
        <v>1.54</v>
      </c>
      <c r="AQ2" s="2">
        <v>637.79999999999995</v>
      </c>
      <c r="AR2" s="2">
        <v>3.89</v>
      </c>
      <c r="AS2" s="2">
        <v>73.91</v>
      </c>
      <c r="AT2" s="2">
        <v>1.47</v>
      </c>
      <c r="AU2" s="2">
        <v>0</v>
      </c>
      <c r="AV2" s="2">
        <v>3.25</v>
      </c>
      <c r="AW2" s="2">
        <v>63.75</v>
      </c>
      <c r="AX2" s="2">
        <v>1.59</v>
      </c>
      <c r="AY2" s="2">
        <v>7.05</v>
      </c>
      <c r="AZ2" s="2">
        <v>1.42</v>
      </c>
      <c r="BA2" s="2">
        <v>56.95</v>
      </c>
      <c r="BB2" s="2">
        <v>3.15</v>
      </c>
      <c r="BC2" s="2">
        <v>0</v>
      </c>
      <c r="BD2" s="2">
        <v>3.23</v>
      </c>
      <c r="BE2" s="2">
        <v>0</v>
      </c>
      <c r="BF2" s="2">
        <v>1.72</v>
      </c>
      <c r="BG2" s="2">
        <v>8.49</v>
      </c>
      <c r="BH2" s="2">
        <v>2.5</v>
      </c>
      <c r="BI2" s="2">
        <v>0</v>
      </c>
      <c r="BJ2" s="2">
        <v>4.08</v>
      </c>
      <c r="BK2" s="2">
        <v>69.260000000000005</v>
      </c>
      <c r="BL2" s="2">
        <v>4.1900000000000004</v>
      </c>
      <c r="BM2" s="2">
        <v>0</v>
      </c>
      <c r="BN2" s="2">
        <v>16.27</v>
      </c>
      <c r="BO2" s="2">
        <v>28.42</v>
      </c>
      <c r="BP2" s="2">
        <v>5.53</v>
      </c>
      <c r="BQ2" s="2">
        <v>0</v>
      </c>
      <c r="BR2" s="2">
        <v>16.04</v>
      </c>
      <c r="BS2" s="2">
        <v>0</v>
      </c>
      <c r="BT2" s="2">
        <v>46.93</v>
      </c>
      <c r="BU2" s="2">
        <v>17188.509999999998</v>
      </c>
      <c r="BV2" s="2">
        <v>111.33</v>
      </c>
      <c r="BW2" s="2">
        <v>391.39</v>
      </c>
      <c r="BX2" s="2">
        <v>26.31</v>
      </c>
      <c r="BY2" s="2">
        <v>62.53</v>
      </c>
      <c r="BZ2" s="2">
        <v>5.54</v>
      </c>
      <c r="CA2" s="2">
        <v>53.43</v>
      </c>
      <c r="CB2" s="2">
        <v>10.34</v>
      </c>
      <c r="CC2" s="2">
        <v>4087.96</v>
      </c>
      <c r="CD2" s="2">
        <v>43.31</v>
      </c>
      <c r="CE2" s="2">
        <v>4684.5200000000004</v>
      </c>
      <c r="CF2" s="2">
        <v>64.94</v>
      </c>
      <c r="CG2" s="2">
        <v>13111.13</v>
      </c>
      <c r="CH2" s="2">
        <v>137.36000000000001</v>
      </c>
      <c r="CI2" s="2">
        <v>351.64</v>
      </c>
      <c r="CJ2" s="2">
        <v>97.78</v>
      </c>
      <c r="CK2" s="2">
        <v>190.75</v>
      </c>
      <c r="CL2" s="2">
        <v>23.39</v>
      </c>
      <c r="CM2" s="2">
        <v>0</v>
      </c>
      <c r="CN2" s="2">
        <v>6.97</v>
      </c>
      <c r="CO2" s="2">
        <v>0</v>
      </c>
      <c r="CP2" s="2">
        <v>5.61</v>
      </c>
      <c r="CQ2" s="2">
        <v>0</v>
      </c>
      <c r="CR2" s="2">
        <v>6.48</v>
      </c>
      <c r="CS2" s="2">
        <v>5.18</v>
      </c>
      <c r="CT2" s="2">
        <v>1.94</v>
      </c>
      <c r="CU2" s="2">
        <v>0</v>
      </c>
      <c r="CV2" s="2">
        <v>6.05</v>
      </c>
      <c r="CW2" s="2">
        <v>538347.88</v>
      </c>
      <c r="CX2" s="2">
        <v>1042.56</v>
      </c>
      <c r="CY2" s="2">
        <v>12.15</v>
      </c>
      <c r="CZ2" s="2">
        <v>1</v>
      </c>
      <c r="DA2" s="2">
        <v>5.79</v>
      </c>
      <c r="DB2" s="2">
        <v>1.93</v>
      </c>
      <c r="DC2" s="2">
        <v>0</v>
      </c>
      <c r="DD2" s="2">
        <v>1.5</v>
      </c>
      <c r="DE2" s="2">
        <v>0</v>
      </c>
      <c r="DF2" s="2">
        <v>1.5</v>
      </c>
      <c r="DG2" s="2">
        <v>0</v>
      </c>
      <c r="DH2" s="2">
        <v>1.5</v>
      </c>
      <c r="DI2" s="2">
        <v>47705.57</v>
      </c>
      <c r="DJ2" s="2">
        <v>1013.65</v>
      </c>
      <c r="DK2" s="2">
        <v>0</v>
      </c>
      <c r="DL2" s="2">
        <v>2258.73</v>
      </c>
      <c r="DM2" s="2">
        <v>371044.5</v>
      </c>
      <c r="DN2" s="2">
        <v>1180.08</v>
      </c>
      <c r="DO2" s="2">
        <v>0</v>
      </c>
      <c r="DP2" s="2">
        <v>17.41</v>
      </c>
      <c r="DQ2" s="2">
        <v>1666.14</v>
      </c>
      <c r="DR2" s="2">
        <v>914.39</v>
      </c>
      <c r="DS2" s="2">
        <v>0</v>
      </c>
      <c r="DT2" s="2">
        <v>9.82</v>
      </c>
      <c r="DU2" s="2">
        <v>0</v>
      </c>
      <c r="DV2" s="2">
        <v>8.91</v>
      </c>
      <c r="DW2" s="2">
        <v>0</v>
      </c>
      <c r="DX2" s="2">
        <v>18.75</v>
      </c>
      <c r="DY2" s="2">
        <v>47</v>
      </c>
      <c r="DZ2" s="2" t="s">
        <v>143</v>
      </c>
      <c r="EA2" s="2">
        <v>1.4557640366426809</v>
      </c>
      <c r="EB2" s="2">
        <v>5</v>
      </c>
      <c r="EC2" s="2">
        <v>11.74</v>
      </c>
      <c r="ED2" s="2">
        <v>2.348000049591064</v>
      </c>
      <c r="EE2" s="2">
        <v>6.4699997901916504</v>
      </c>
      <c r="EF2" s="2">
        <v>6.8624811172485352</v>
      </c>
      <c r="EG2" s="2" t="s">
        <v>144</v>
      </c>
      <c r="EH2" s="2">
        <v>8.7719297409057617</v>
      </c>
      <c r="EI2" s="2">
        <v>20.733652114868161</v>
      </c>
      <c r="EJ2" s="2">
        <v>55.422649383544922</v>
      </c>
      <c r="EK2" s="2">
        <v>76.156303405761719</v>
      </c>
      <c r="EL2" s="2">
        <v>14.130781173706049</v>
      </c>
      <c r="EM2" s="2">
        <v>0.94098883867263794</v>
      </c>
      <c r="EN2" s="2">
        <v>15.071769714355471</v>
      </c>
      <c r="EO2" s="2">
        <v>2.253119945526123</v>
      </c>
      <c r="EP2" s="2">
        <v>0</v>
      </c>
    </row>
    <row r="3" spans="1:146" x14ac:dyDescent="0.25">
      <c r="A3" s="1">
        <v>1</v>
      </c>
      <c r="B3" s="2" t="s">
        <v>145</v>
      </c>
      <c r="C3" s="2">
        <v>286.8</v>
      </c>
      <c r="D3" s="2">
        <v>99.73</v>
      </c>
      <c r="E3" s="2">
        <v>2.513E-3</v>
      </c>
      <c r="F3" s="2">
        <v>1.5592999999999999E-2</v>
      </c>
      <c r="G3" s="5">
        <v>301.92500000000001</v>
      </c>
      <c r="H3" s="5">
        <v>89.227000000000004</v>
      </c>
      <c r="I3" s="5">
        <v>8.9101200000000005E-3</v>
      </c>
      <c r="J3" s="5">
        <v>0.11115</v>
      </c>
      <c r="K3" s="5">
        <v>9000.9599999999991</v>
      </c>
      <c r="L3" s="5">
        <v>2.72</v>
      </c>
      <c r="M3" s="5">
        <v>0.123</v>
      </c>
      <c r="N3" s="2">
        <v>31</v>
      </c>
      <c r="O3" s="3">
        <v>44665.325694444429</v>
      </c>
      <c r="P3" s="2">
        <v>361.06</v>
      </c>
      <c r="Q3" s="2">
        <v>14</v>
      </c>
      <c r="R3" s="2">
        <v>2.7809999999999998E-4</v>
      </c>
      <c r="S3" s="2">
        <v>2.4329999999999999E-5</v>
      </c>
      <c r="T3" s="2">
        <v>5</v>
      </c>
      <c r="U3" s="2" t="s">
        <v>146</v>
      </c>
      <c r="V3" s="2" t="s">
        <v>140</v>
      </c>
      <c r="W3" s="2">
        <v>11.198</v>
      </c>
      <c r="X3" s="2">
        <v>745</v>
      </c>
      <c r="Y3" s="2">
        <v>3</v>
      </c>
      <c r="Z3" s="2">
        <v>2.5490000000000002E-4</v>
      </c>
      <c r="AA3" s="2">
        <v>2.6860000000000002E-6</v>
      </c>
      <c r="AB3" s="2">
        <v>0.6</v>
      </c>
      <c r="AC3" s="2" t="s">
        <v>147</v>
      </c>
      <c r="AD3" s="2" t="s">
        <v>142</v>
      </c>
      <c r="AE3" s="2">
        <v>24.834791927129839</v>
      </c>
      <c r="AF3" s="2">
        <v>22.762993391677089</v>
      </c>
      <c r="AG3" s="2">
        <v>2.0717985354527499</v>
      </c>
      <c r="AH3" s="2">
        <v>9.1016084739112948</v>
      </c>
      <c r="AI3" s="2">
        <v>892157.81</v>
      </c>
      <c r="AJ3" s="2">
        <v>0</v>
      </c>
      <c r="AK3" s="2">
        <v>5829.41</v>
      </c>
      <c r="AL3" s="2">
        <v>0</v>
      </c>
      <c r="AM3" s="2">
        <v>106630.1</v>
      </c>
      <c r="AN3" s="2">
        <v>0</v>
      </c>
      <c r="AO3" s="2">
        <v>5.65</v>
      </c>
      <c r="AP3" s="2">
        <v>1.5</v>
      </c>
      <c r="AQ3" s="2">
        <v>632.87</v>
      </c>
      <c r="AR3" s="2">
        <v>3.84</v>
      </c>
      <c r="AS3" s="2">
        <v>74.2</v>
      </c>
      <c r="AT3" s="2">
        <v>1.45</v>
      </c>
      <c r="AU3" s="2">
        <v>0</v>
      </c>
      <c r="AV3" s="2">
        <v>3.23</v>
      </c>
      <c r="AW3" s="2">
        <v>62.02</v>
      </c>
      <c r="AX3" s="2">
        <v>1.56</v>
      </c>
      <c r="AY3" s="2">
        <v>7.78</v>
      </c>
      <c r="AZ3" s="2">
        <v>1.37</v>
      </c>
      <c r="BA3" s="2">
        <v>36.94</v>
      </c>
      <c r="BB3" s="2">
        <v>2.71</v>
      </c>
      <c r="BC3" s="2">
        <v>0</v>
      </c>
      <c r="BD3" s="2">
        <v>3.21</v>
      </c>
      <c r="BE3" s="2">
        <v>0</v>
      </c>
      <c r="BF3" s="2">
        <v>1.74</v>
      </c>
      <c r="BG3" s="2">
        <v>6.97</v>
      </c>
      <c r="BH3" s="2">
        <v>2.17</v>
      </c>
      <c r="BI3" s="2">
        <v>0</v>
      </c>
      <c r="BJ3" s="2">
        <v>4.05</v>
      </c>
      <c r="BK3" s="2">
        <v>56.43</v>
      </c>
      <c r="BL3" s="2">
        <v>3.93</v>
      </c>
      <c r="BM3" s="2">
        <v>0</v>
      </c>
      <c r="BN3" s="2">
        <v>16.47</v>
      </c>
      <c r="BO3" s="2">
        <v>19.100000000000001</v>
      </c>
      <c r="BP3" s="2">
        <v>5.26</v>
      </c>
      <c r="BQ3" s="2">
        <v>0</v>
      </c>
      <c r="BR3" s="2">
        <v>15.64</v>
      </c>
      <c r="BS3" s="2">
        <v>0</v>
      </c>
      <c r="BT3" s="2">
        <v>44.6</v>
      </c>
      <c r="BU3" s="2">
        <v>15515.79</v>
      </c>
      <c r="BV3" s="2">
        <v>104.75</v>
      </c>
      <c r="BW3" s="2">
        <v>468.49</v>
      </c>
      <c r="BX3" s="2">
        <v>27.11</v>
      </c>
      <c r="BY3" s="2">
        <v>75.790000000000006</v>
      </c>
      <c r="BZ3" s="2">
        <v>5.78</v>
      </c>
      <c r="CA3" s="2">
        <v>73.38</v>
      </c>
      <c r="CB3" s="2">
        <v>10.87</v>
      </c>
      <c r="CC3" s="2">
        <v>4516.21</v>
      </c>
      <c r="CD3" s="2">
        <v>45.37</v>
      </c>
      <c r="CE3" s="2">
        <v>4182.5600000000004</v>
      </c>
      <c r="CF3" s="2">
        <v>63.46</v>
      </c>
      <c r="CG3" s="2">
        <v>13401.14</v>
      </c>
      <c r="CH3" s="2">
        <v>136.9</v>
      </c>
      <c r="CI3" s="2">
        <v>447.2</v>
      </c>
      <c r="CJ3" s="2">
        <v>38.31</v>
      </c>
      <c r="CK3" s="2">
        <v>226.02</v>
      </c>
      <c r="CL3" s="2">
        <v>23.53</v>
      </c>
      <c r="CM3" s="2">
        <v>0</v>
      </c>
      <c r="CN3" s="2">
        <v>6.97</v>
      </c>
      <c r="CO3" s="2">
        <v>0</v>
      </c>
      <c r="CP3" s="2">
        <v>5.53</v>
      </c>
      <c r="CQ3" s="2">
        <v>0</v>
      </c>
      <c r="CR3" s="2">
        <v>6.46</v>
      </c>
      <c r="CS3" s="2">
        <v>0</v>
      </c>
      <c r="CT3" s="2">
        <v>4.1900000000000004</v>
      </c>
      <c r="CU3" s="2">
        <v>3.39</v>
      </c>
      <c r="CV3" s="2">
        <v>1.94</v>
      </c>
      <c r="CW3" s="2">
        <v>482955.06</v>
      </c>
      <c r="CX3" s="2">
        <v>1116.45</v>
      </c>
      <c r="CY3" s="2">
        <v>11.99</v>
      </c>
      <c r="CZ3" s="2">
        <v>1</v>
      </c>
      <c r="DA3" s="2">
        <v>6.13</v>
      </c>
      <c r="DB3" s="2">
        <v>1.86</v>
      </c>
      <c r="DC3" s="2">
        <v>0</v>
      </c>
      <c r="DD3" s="2">
        <v>1.5</v>
      </c>
      <c r="DE3" s="2">
        <v>0</v>
      </c>
      <c r="DF3" s="2">
        <v>1.5</v>
      </c>
      <c r="DG3" s="2">
        <v>0</v>
      </c>
      <c r="DH3" s="2">
        <v>1.5</v>
      </c>
      <c r="DI3" s="2">
        <v>56418.04</v>
      </c>
      <c r="DJ3" s="2">
        <v>1130.81</v>
      </c>
      <c r="DK3" s="2">
        <v>405.42</v>
      </c>
      <c r="DL3" s="2">
        <v>138.08000000000001</v>
      </c>
      <c r="DM3" s="2">
        <v>416896.16</v>
      </c>
      <c r="DN3" s="2">
        <v>1064.96</v>
      </c>
      <c r="DO3" s="2">
        <v>0</v>
      </c>
      <c r="DP3" s="2">
        <v>18.13</v>
      </c>
      <c r="DQ3" s="2">
        <v>3511.69</v>
      </c>
      <c r="DR3" s="2">
        <v>999.57</v>
      </c>
      <c r="DS3" s="2">
        <v>0</v>
      </c>
      <c r="DT3" s="2">
        <v>9.43</v>
      </c>
      <c r="DU3" s="2">
        <v>0</v>
      </c>
      <c r="DV3" s="2">
        <v>8.83</v>
      </c>
      <c r="DW3" s="2">
        <v>0</v>
      </c>
      <c r="DX3" s="2">
        <v>18.600000000000001</v>
      </c>
      <c r="DY3" s="2">
        <v>47</v>
      </c>
      <c r="DZ3" s="2" t="s">
        <v>143</v>
      </c>
      <c r="EA3" s="2">
        <v>1.4557640366426809</v>
      </c>
      <c r="EB3" s="2">
        <v>5</v>
      </c>
      <c r="EC3" s="2">
        <v>11.74</v>
      </c>
      <c r="ED3" s="2">
        <v>2.348000049591064</v>
      </c>
      <c r="EE3" s="2">
        <v>6.4699997901916504</v>
      </c>
      <c r="EF3" s="2">
        <v>6.8624811172485352</v>
      </c>
      <c r="EG3" s="2" t="s">
        <v>144</v>
      </c>
      <c r="EH3" s="2">
        <v>8.7719297409057617</v>
      </c>
      <c r="EI3" s="2">
        <v>20.733652114868161</v>
      </c>
      <c r="EJ3" s="2">
        <v>55.422649383544922</v>
      </c>
      <c r="EK3" s="2">
        <v>76.156303405761719</v>
      </c>
      <c r="EL3" s="2">
        <v>14.130781173706049</v>
      </c>
      <c r="EM3" s="2">
        <v>0.94098883867263794</v>
      </c>
      <c r="EN3" s="2">
        <v>15.071769714355471</v>
      </c>
      <c r="EO3" s="2">
        <v>2.253119945526123</v>
      </c>
      <c r="EP3" s="2">
        <v>0</v>
      </c>
    </row>
    <row r="4" spans="1:146" x14ac:dyDescent="0.25">
      <c r="A4" s="1">
        <v>2</v>
      </c>
      <c r="B4" s="2" t="s">
        <v>148</v>
      </c>
      <c r="C4" s="2">
        <v>224.929</v>
      </c>
      <c r="D4" s="2">
        <v>63.505000000000003</v>
      </c>
      <c r="E4" s="2">
        <v>1.7309999999999999E-3</v>
      </c>
      <c r="F4" s="2">
        <v>1.4929E-2</v>
      </c>
      <c r="G4" s="5">
        <v>231.27</v>
      </c>
      <c r="H4" s="5">
        <v>63.185000000000002</v>
      </c>
      <c r="I4" s="5">
        <v>6.1668599999999997E-3</v>
      </c>
      <c r="J4" s="5">
        <v>0.10903</v>
      </c>
      <c r="K4" s="5">
        <v>9002.65</v>
      </c>
      <c r="L4" s="5">
        <v>2.3130000000000002</v>
      </c>
      <c r="M4" s="5">
        <v>0.17399999999999999</v>
      </c>
      <c r="N4" s="2">
        <v>37</v>
      </c>
      <c r="O4" s="3">
        <v>44665.425000000003</v>
      </c>
      <c r="P4" s="2">
        <v>361.48</v>
      </c>
      <c r="Q4" s="2">
        <v>26</v>
      </c>
      <c r="R4" s="2">
        <v>4.0470000000000002E-4</v>
      </c>
      <c r="S4" s="2">
        <v>1.5849999999999999E-5</v>
      </c>
      <c r="T4" s="2">
        <v>2.2400000000000002</v>
      </c>
      <c r="U4" s="2" t="s">
        <v>149</v>
      </c>
      <c r="V4" s="2" t="s">
        <v>140</v>
      </c>
      <c r="W4" s="2">
        <v>14.224</v>
      </c>
      <c r="X4" s="2">
        <v>791</v>
      </c>
      <c r="Y4" s="2">
        <v>3</v>
      </c>
      <c r="Z4" s="2">
        <v>3.834E-4</v>
      </c>
      <c r="AA4" s="2">
        <v>-1.3009999999999999E-6</v>
      </c>
      <c r="AB4" s="2">
        <v>-0.19</v>
      </c>
      <c r="AC4" s="2" t="s">
        <v>150</v>
      </c>
      <c r="AD4" s="2" t="s">
        <v>142</v>
      </c>
      <c r="AE4" s="2">
        <v>28.451912260967379</v>
      </c>
      <c r="AF4" s="2">
        <v>26.954443194600671</v>
      </c>
      <c r="AG4" s="2">
        <v>1.4974690663667081</v>
      </c>
      <c r="AH4" s="2">
        <v>5.5555555555555713</v>
      </c>
      <c r="AI4" s="2">
        <v>911963.94</v>
      </c>
      <c r="AJ4" s="2">
        <v>0</v>
      </c>
      <c r="AK4" s="2">
        <v>4881.66</v>
      </c>
      <c r="AL4" s="2">
        <v>0</v>
      </c>
      <c r="AM4" s="2">
        <v>102246.98</v>
      </c>
      <c r="AN4" s="2">
        <v>0</v>
      </c>
      <c r="AO4" s="2">
        <v>5.14</v>
      </c>
      <c r="AP4" s="2">
        <v>1.5</v>
      </c>
      <c r="AQ4" s="2">
        <v>616.19000000000005</v>
      </c>
      <c r="AR4" s="2">
        <v>3.83</v>
      </c>
      <c r="AS4" s="2">
        <v>73.97</v>
      </c>
      <c r="AT4" s="2">
        <v>1.47</v>
      </c>
      <c r="AU4" s="2">
        <v>0</v>
      </c>
      <c r="AV4" s="2">
        <v>3.32</v>
      </c>
      <c r="AW4" s="2">
        <v>61.06</v>
      </c>
      <c r="AX4" s="2">
        <v>1.57</v>
      </c>
      <c r="AY4" s="2">
        <v>6.84</v>
      </c>
      <c r="AZ4" s="2">
        <v>1.36</v>
      </c>
      <c r="BA4" s="2">
        <v>37.549999999999997</v>
      </c>
      <c r="BB4" s="2">
        <v>2.75</v>
      </c>
      <c r="BC4" s="2">
        <v>0</v>
      </c>
      <c r="BD4" s="2">
        <v>3.3</v>
      </c>
      <c r="BE4" s="2">
        <v>0</v>
      </c>
      <c r="BF4" s="2">
        <v>1.76</v>
      </c>
      <c r="BG4" s="2">
        <v>7.28</v>
      </c>
      <c r="BH4" s="2">
        <v>2.2000000000000002</v>
      </c>
      <c r="BI4" s="2">
        <v>0</v>
      </c>
      <c r="BJ4" s="2">
        <v>4.1399999999999997</v>
      </c>
      <c r="BK4" s="2">
        <v>53.7</v>
      </c>
      <c r="BL4" s="2">
        <v>3.92</v>
      </c>
      <c r="BM4" s="2">
        <v>0</v>
      </c>
      <c r="BN4" s="2">
        <v>16.489999999999998</v>
      </c>
      <c r="BO4" s="2">
        <v>21.87</v>
      </c>
      <c r="BP4" s="2">
        <v>5.39</v>
      </c>
      <c r="BQ4" s="2">
        <v>0</v>
      </c>
      <c r="BR4" s="2">
        <v>15.81</v>
      </c>
      <c r="BS4" s="2">
        <v>0</v>
      </c>
      <c r="BT4" s="2">
        <v>43.29</v>
      </c>
      <c r="BU4" s="2">
        <v>14437.86</v>
      </c>
      <c r="BV4" s="2">
        <v>102.04</v>
      </c>
      <c r="BW4" s="2">
        <v>402.17</v>
      </c>
      <c r="BX4" s="2">
        <v>26.43</v>
      </c>
      <c r="BY4" s="2">
        <v>71.069999999999993</v>
      </c>
      <c r="BZ4" s="2">
        <v>5.46</v>
      </c>
      <c r="CA4" s="2">
        <v>68.97</v>
      </c>
      <c r="CB4" s="2">
        <v>10.17</v>
      </c>
      <c r="CC4" s="2">
        <v>4199.97</v>
      </c>
      <c r="CD4" s="2">
        <v>42.38</v>
      </c>
      <c r="CE4" s="2">
        <v>3675.54</v>
      </c>
      <c r="CF4" s="2">
        <v>58.5</v>
      </c>
      <c r="CG4" s="2">
        <v>13276.66</v>
      </c>
      <c r="CH4" s="2">
        <v>134.33000000000001</v>
      </c>
      <c r="CI4" s="2">
        <v>369.37</v>
      </c>
      <c r="CJ4" s="2">
        <v>37.86</v>
      </c>
      <c r="CK4" s="2">
        <v>210.75</v>
      </c>
      <c r="CL4" s="2">
        <v>23.82</v>
      </c>
      <c r="CM4" s="2">
        <v>0</v>
      </c>
      <c r="CN4" s="2">
        <v>7.01</v>
      </c>
      <c r="CO4" s="2">
        <v>0</v>
      </c>
      <c r="CP4" s="2">
        <v>5.6</v>
      </c>
      <c r="CQ4" s="2">
        <v>0</v>
      </c>
      <c r="CR4" s="2">
        <v>6.46</v>
      </c>
      <c r="CS4" s="2">
        <v>0</v>
      </c>
      <c r="CT4" s="2">
        <v>4.24</v>
      </c>
      <c r="CU4" s="2">
        <v>0</v>
      </c>
      <c r="CV4" s="2">
        <v>5.97</v>
      </c>
      <c r="CW4" s="2">
        <v>478828.28</v>
      </c>
      <c r="CX4" s="2">
        <v>1132.33</v>
      </c>
      <c r="CY4" s="2">
        <v>11.67</v>
      </c>
      <c r="CZ4" s="2">
        <v>1</v>
      </c>
      <c r="DA4" s="2">
        <v>5.77</v>
      </c>
      <c r="DB4" s="2">
        <v>1.87</v>
      </c>
      <c r="DC4" s="2">
        <v>0</v>
      </c>
      <c r="DD4" s="2">
        <v>1.5</v>
      </c>
      <c r="DE4" s="2">
        <v>0</v>
      </c>
      <c r="DF4" s="2">
        <v>1.5</v>
      </c>
      <c r="DG4" s="2">
        <v>0</v>
      </c>
      <c r="DH4" s="2">
        <v>1.5</v>
      </c>
      <c r="DI4" s="2">
        <v>54098.93</v>
      </c>
      <c r="DJ4" s="2">
        <v>1102.9100000000001</v>
      </c>
      <c r="DK4" s="2">
        <v>252.97</v>
      </c>
      <c r="DL4" s="2">
        <v>138.22</v>
      </c>
      <c r="DM4" s="2">
        <v>426151.34</v>
      </c>
      <c r="DN4" s="2">
        <v>1076.57</v>
      </c>
      <c r="DO4" s="2">
        <v>0</v>
      </c>
      <c r="DP4" s="2">
        <v>18.61</v>
      </c>
      <c r="DQ4" s="2">
        <v>2940.76</v>
      </c>
      <c r="DR4" s="2">
        <v>985.3</v>
      </c>
      <c r="DS4" s="2">
        <v>0</v>
      </c>
      <c r="DT4" s="2">
        <v>8.7799999999999994</v>
      </c>
      <c r="DU4" s="2">
        <v>0</v>
      </c>
      <c r="DV4" s="2">
        <v>8.92</v>
      </c>
      <c r="DW4" s="2">
        <v>0</v>
      </c>
      <c r="DX4" s="2">
        <v>18.91</v>
      </c>
      <c r="DY4" s="2">
        <v>17</v>
      </c>
      <c r="DZ4" s="2" t="s">
        <v>151</v>
      </c>
      <c r="EA4" s="2">
        <v>1.46351932342409</v>
      </c>
      <c r="EB4" s="2">
        <v>26</v>
      </c>
      <c r="EC4" s="2">
        <v>10.25</v>
      </c>
      <c r="ED4" s="2">
        <v>2.0499999523162842</v>
      </c>
      <c r="EE4" s="2">
        <v>6.1599998474121094</v>
      </c>
      <c r="EF4" s="2">
        <v>5.6799173355102539</v>
      </c>
      <c r="EG4" s="2" t="s">
        <v>152</v>
      </c>
      <c r="EH4" s="2">
        <v>9.5253210067749023</v>
      </c>
      <c r="EI4" s="2">
        <v>20.63819694519043</v>
      </c>
      <c r="EJ4" s="2">
        <v>53.976821899414063</v>
      </c>
      <c r="EK4" s="2">
        <v>74.615020751953125</v>
      </c>
      <c r="EL4" s="2">
        <v>14.5737419128418</v>
      </c>
      <c r="EM4" s="2">
        <v>1.2859183549880979</v>
      </c>
      <c r="EN4" s="2">
        <v>15.859660148620611</v>
      </c>
      <c r="EO4" s="2">
        <v>2.3793220520019531</v>
      </c>
      <c r="EP4" s="2">
        <v>0</v>
      </c>
    </row>
    <row r="5" spans="1:146" x14ac:dyDescent="0.25">
      <c r="A5" s="1">
        <v>3</v>
      </c>
      <c r="B5" s="2" t="s">
        <v>153</v>
      </c>
      <c r="C5" s="2">
        <v>292.822</v>
      </c>
      <c r="D5" s="2">
        <v>100.193</v>
      </c>
      <c r="E5" s="2">
        <v>2.137E-3</v>
      </c>
      <c r="F5" s="2">
        <v>1.2248999999999999E-2</v>
      </c>
      <c r="G5" s="5">
        <v>325.15199999999999</v>
      </c>
      <c r="H5" s="5">
        <v>87.558000000000007</v>
      </c>
      <c r="I5" s="4">
        <v>7.6576700000000001E-3</v>
      </c>
      <c r="J5" s="5">
        <f>10.933*0.01</f>
        <v>0.10933</v>
      </c>
      <c r="K5" s="5">
        <v>9157.7800000000007</v>
      </c>
      <c r="L5" s="5">
        <v>2.7690000000000001</v>
      </c>
      <c r="M5" s="5">
        <v>0.104</v>
      </c>
      <c r="N5" s="2">
        <v>48</v>
      </c>
      <c r="O5" s="3">
        <v>44665.511805555558</v>
      </c>
      <c r="P5" s="2">
        <v>360.95</v>
      </c>
      <c r="Q5" s="2">
        <v>48</v>
      </c>
      <c r="R5" s="2">
        <v>3.7790000000000002E-4</v>
      </c>
      <c r="S5" s="2">
        <v>1.8660000000000001E-5</v>
      </c>
      <c r="T5" s="2">
        <v>2.83</v>
      </c>
      <c r="U5" s="2" t="s">
        <v>154</v>
      </c>
      <c r="V5" s="2" t="s">
        <v>140</v>
      </c>
      <c r="W5" s="2">
        <v>14.446999999999999</v>
      </c>
      <c r="X5" s="2">
        <v>800</v>
      </c>
      <c r="Y5" s="2">
        <v>3</v>
      </c>
      <c r="Z5" s="2">
        <v>3.4759999999999999E-4</v>
      </c>
      <c r="AA5" s="2">
        <v>2.3700000000000002E-6</v>
      </c>
      <c r="AB5" s="2">
        <v>0.39</v>
      </c>
      <c r="AC5" s="2" t="s">
        <v>155</v>
      </c>
      <c r="AD5" s="2" t="s">
        <v>142</v>
      </c>
      <c r="AE5" s="2">
        <v>26.157679795113179</v>
      </c>
      <c r="AF5" s="2">
        <v>24.0603585519485</v>
      </c>
      <c r="AG5" s="2">
        <v>2.097321243164679</v>
      </c>
      <c r="AH5" s="2">
        <v>8.7169159953970414</v>
      </c>
      <c r="AI5" s="2">
        <v>892756</v>
      </c>
      <c r="AJ5" s="2">
        <v>0</v>
      </c>
      <c r="AK5" s="2">
        <v>0</v>
      </c>
      <c r="AL5" s="2">
        <v>0</v>
      </c>
      <c r="AM5" s="2">
        <v>109658.93</v>
      </c>
      <c r="AN5" s="2">
        <v>0</v>
      </c>
      <c r="AO5" s="2">
        <v>9.11</v>
      </c>
      <c r="AP5" s="2">
        <v>1.5</v>
      </c>
      <c r="AQ5" s="2">
        <v>613.78</v>
      </c>
      <c r="AR5" s="2">
        <v>3.77</v>
      </c>
      <c r="AS5" s="2">
        <v>75.41</v>
      </c>
      <c r="AT5" s="2">
        <v>1.46</v>
      </c>
      <c r="AU5" s="2">
        <v>0</v>
      </c>
      <c r="AV5" s="2">
        <v>3.18</v>
      </c>
      <c r="AW5" s="2">
        <v>64.3</v>
      </c>
      <c r="AX5" s="2">
        <v>1.57</v>
      </c>
      <c r="AY5" s="2">
        <v>7.6</v>
      </c>
      <c r="AZ5" s="2">
        <v>1.36</v>
      </c>
      <c r="BA5" s="2">
        <v>37.33</v>
      </c>
      <c r="BB5" s="2">
        <v>2.7</v>
      </c>
      <c r="BC5" s="2">
        <v>0</v>
      </c>
      <c r="BD5" s="2">
        <v>3.13</v>
      </c>
      <c r="BE5" s="2">
        <v>0</v>
      </c>
      <c r="BF5" s="2">
        <v>1.7</v>
      </c>
      <c r="BG5" s="2">
        <v>7.29</v>
      </c>
      <c r="BH5" s="2">
        <v>2.17</v>
      </c>
      <c r="BI5" s="2">
        <v>0</v>
      </c>
      <c r="BJ5" s="2">
        <v>4.03</v>
      </c>
      <c r="BK5" s="2">
        <v>50.26</v>
      </c>
      <c r="BL5" s="2">
        <v>3.8</v>
      </c>
      <c r="BM5" s="2">
        <v>0</v>
      </c>
      <c r="BN5" s="2">
        <v>16.329999999999998</v>
      </c>
      <c r="BO5" s="2">
        <v>29.75</v>
      </c>
      <c r="BP5" s="2">
        <v>5.43</v>
      </c>
      <c r="BQ5" s="2">
        <v>0</v>
      </c>
      <c r="BR5" s="2">
        <v>15.68</v>
      </c>
      <c r="BS5" s="2">
        <v>0</v>
      </c>
      <c r="BT5" s="2">
        <v>45.05</v>
      </c>
      <c r="BU5" s="2">
        <v>15961.5</v>
      </c>
      <c r="BV5" s="2">
        <v>105.88</v>
      </c>
      <c r="BW5" s="2">
        <v>381.83</v>
      </c>
      <c r="BX5" s="2">
        <v>25.92</v>
      </c>
      <c r="BY5" s="2">
        <v>65.569999999999993</v>
      </c>
      <c r="BZ5" s="2">
        <v>5.74</v>
      </c>
      <c r="CA5" s="2">
        <v>53.17</v>
      </c>
      <c r="CB5" s="2">
        <v>10.85</v>
      </c>
      <c r="CC5" s="2">
        <v>4450.82</v>
      </c>
      <c r="CD5" s="2">
        <v>45.7</v>
      </c>
      <c r="CE5" s="2">
        <v>3572.41</v>
      </c>
      <c r="CF5" s="2">
        <v>60.91</v>
      </c>
      <c r="CG5" s="2">
        <v>13440.46</v>
      </c>
      <c r="CH5" s="2">
        <v>137.77000000000001</v>
      </c>
      <c r="CI5" s="2">
        <v>305.45999999999998</v>
      </c>
      <c r="CJ5" s="2">
        <v>36.69</v>
      </c>
      <c r="CK5" s="2">
        <v>241.3</v>
      </c>
      <c r="CL5" s="2">
        <v>23.96</v>
      </c>
      <c r="CM5" s="2">
        <v>0</v>
      </c>
      <c r="CN5" s="2">
        <v>7.03</v>
      </c>
      <c r="CO5" s="2">
        <v>14.53</v>
      </c>
      <c r="CP5" s="2">
        <v>6.51</v>
      </c>
      <c r="CQ5" s="2">
        <v>0</v>
      </c>
      <c r="CR5" s="2">
        <v>6.5</v>
      </c>
      <c r="CS5" s="2">
        <v>3.45</v>
      </c>
      <c r="CT5" s="2">
        <v>1.94</v>
      </c>
      <c r="CU5" s="2">
        <v>0</v>
      </c>
      <c r="CV5" s="2">
        <v>2.9</v>
      </c>
      <c r="CW5" s="2">
        <v>485579.31</v>
      </c>
      <c r="CX5" s="2">
        <v>1104.1600000000001</v>
      </c>
      <c r="CY5" s="2">
        <v>12.74</v>
      </c>
      <c r="CZ5" s="2">
        <v>1</v>
      </c>
      <c r="DA5" s="2">
        <v>6.7</v>
      </c>
      <c r="DB5" s="2">
        <v>1.87</v>
      </c>
      <c r="DC5" s="2">
        <v>0</v>
      </c>
      <c r="DD5" s="2">
        <v>1.5</v>
      </c>
      <c r="DE5" s="2">
        <v>0</v>
      </c>
      <c r="DF5" s="2">
        <v>1.5</v>
      </c>
      <c r="DG5" s="2">
        <v>0</v>
      </c>
      <c r="DH5" s="2">
        <v>1.5</v>
      </c>
      <c r="DI5" s="2">
        <v>58020.6</v>
      </c>
      <c r="DJ5" s="2">
        <v>1115.28</v>
      </c>
      <c r="DK5" s="2">
        <v>0</v>
      </c>
      <c r="DL5" s="2">
        <v>200.67</v>
      </c>
      <c r="DM5" s="2">
        <v>417175.69</v>
      </c>
      <c r="DN5" s="2">
        <v>1059.56</v>
      </c>
      <c r="DO5" s="2">
        <v>0</v>
      </c>
      <c r="DP5" s="2">
        <v>18.16</v>
      </c>
      <c r="DQ5" s="2">
        <v>0</v>
      </c>
      <c r="DR5" s="2">
        <v>1365.81</v>
      </c>
      <c r="DS5" s="2">
        <v>9.4700000000000006</v>
      </c>
      <c r="DT5" s="2">
        <v>6.11</v>
      </c>
      <c r="DU5" s="2">
        <v>0</v>
      </c>
      <c r="DV5" s="2">
        <v>8.99</v>
      </c>
      <c r="DW5" s="2">
        <v>0</v>
      </c>
      <c r="DX5" s="2">
        <v>18.97</v>
      </c>
      <c r="DY5" s="2">
        <v>49</v>
      </c>
      <c r="DZ5" s="2" t="s">
        <v>156</v>
      </c>
      <c r="EA5" s="2">
        <v>1.4777748717029131</v>
      </c>
      <c r="EB5" s="2">
        <v>51</v>
      </c>
      <c r="EC5" s="2">
        <v>7.35</v>
      </c>
      <c r="ED5" s="2">
        <v>1.470000028610229</v>
      </c>
      <c r="EE5" s="2">
        <v>6.3499999046325684</v>
      </c>
      <c r="EF5" s="2">
        <v>6.0049605369567871</v>
      </c>
      <c r="EG5" s="2" t="s">
        <v>157</v>
      </c>
      <c r="EH5" s="2">
        <v>10.30110931396484</v>
      </c>
      <c r="EI5" s="2">
        <v>21.79080772399902</v>
      </c>
      <c r="EJ5" s="2">
        <v>53.09033203125</v>
      </c>
      <c r="EK5" s="2">
        <v>74.881141662597656</v>
      </c>
      <c r="EL5" s="2">
        <v>13.6450080871582</v>
      </c>
      <c r="EM5" s="2">
        <v>1.172741651535034</v>
      </c>
      <c r="EN5" s="2">
        <v>14.81774997711182</v>
      </c>
      <c r="EO5" s="2">
        <v>2.9000296592712398</v>
      </c>
      <c r="EP5" s="2">
        <v>0</v>
      </c>
    </row>
    <row r="6" spans="1:146" x14ac:dyDescent="0.25">
      <c r="A6" s="1">
        <v>4</v>
      </c>
      <c r="B6" s="2" t="s">
        <v>158</v>
      </c>
      <c r="C6" s="2">
        <v>260.697</v>
      </c>
      <c r="D6" s="2">
        <v>87.82</v>
      </c>
      <c r="E6" s="2">
        <v>1.4339999999999999E-3</v>
      </c>
      <c r="F6" s="2">
        <v>7.9439999999999997E-3</v>
      </c>
      <c r="G6" s="5">
        <v>290.988</v>
      </c>
      <c r="H6" s="5">
        <v>76.966999999999999</v>
      </c>
      <c r="I6" s="5">
        <v>4.8115199999999997E-3</v>
      </c>
      <c r="J6" s="5">
        <v>8.6110000000000006E-2</v>
      </c>
      <c r="K6" s="5">
        <v>9296.02</v>
      </c>
      <c r="L6" s="5">
        <v>1.708</v>
      </c>
      <c r="M6" s="5">
        <v>0.155</v>
      </c>
      <c r="N6" s="2">
        <v>54</v>
      </c>
      <c r="O6" s="3">
        <v>44665.554166666669</v>
      </c>
      <c r="P6" s="2">
        <v>360.96</v>
      </c>
      <c r="Q6" s="2">
        <v>60</v>
      </c>
      <c r="R6" s="2">
        <v>2.7290000000000002E-4</v>
      </c>
      <c r="S6" s="2">
        <v>1.785E-5</v>
      </c>
      <c r="T6" s="2">
        <v>3.74</v>
      </c>
      <c r="U6" s="2" t="s">
        <v>159</v>
      </c>
      <c r="V6" s="2" t="s">
        <v>140</v>
      </c>
      <c r="W6" s="2">
        <v>13.454000000000001</v>
      </c>
      <c r="X6" s="2">
        <v>758</v>
      </c>
      <c r="Y6" s="2">
        <v>3</v>
      </c>
      <c r="Z6" s="2">
        <v>2.4919999999999999E-4</v>
      </c>
      <c r="AA6" s="2">
        <v>3.9469999999999996E-6</v>
      </c>
      <c r="AB6" s="2">
        <v>0.91</v>
      </c>
      <c r="AC6" s="2" t="s">
        <v>160</v>
      </c>
      <c r="AD6" s="2" t="s">
        <v>142</v>
      </c>
      <c r="AE6" s="2">
        <v>20.28393042961201</v>
      </c>
      <c r="AF6" s="2">
        <v>18.522372528616021</v>
      </c>
      <c r="AG6" s="2">
        <v>1.761557900995989</v>
      </c>
      <c r="AH6" s="2">
        <v>9.5104333868378959</v>
      </c>
      <c r="AI6" s="2">
        <v>830900.31</v>
      </c>
      <c r="AJ6" s="2">
        <v>0</v>
      </c>
      <c r="AK6" s="2">
        <v>3330.66</v>
      </c>
      <c r="AL6" s="2">
        <v>0</v>
      </c>
      <c r="AM6" s="2">
        <v>104732.88</v>
      </c>
      <c r="AN6" s="2">
        <v>0</v>
      </c>
      <c r="AO6" s="2">
        <v>7.81</v>
      </c>
      <c r="AP6" s="2">
        <v>1.53</v>
      </c>
      <c r="AQ6" s="2">
        <v>642.95000000000005</v>
      </c>
      <c r="AR6" s="2">
        <v>3.89</v>
      </c>
      <c r="AS6" s="2">
        <v>76.489999999999995</v>
      </c>
      <c r="AT6" s="2">
        <v>1.48</v>
      </c>
      <c r="AU6" s="2">
        <v>0</v>
      </c>
      <c r="AV6" s="2">
        <v>3.3</v>
      </c>
      <c r="AW6" s="2">
        <v>66.790000000000006</v>
      </c>
      <c r="AX6" s="2">
        <v>1.62</v>
      </c>
      <c r="AY6" s="2">
        <v>7.06</v>
      </c>
      <c r="AZ6" s="2">
        <v>1.34</v>
      </c>
      <c r="BA6" s="2">
        <v>25.03</v>
      </c>
      <c r="BB6" s="2">
        <v>2.44</v>
      </c>
      <c r="BC6" s="2">
        <v>0</v>
      </c>
      <c r="BD6" s="2">
        <v>3.17</v>
      </c>
      <c r="BE6" s="2">
        <v>0</v>
      </c>
      <c r="BF6" s="2">
        <v>1.73</v>
      </c>
      <c r="BG6" s="2">
        <v>6.61</v>
      </c>
      <c r="BH6" s="2">
        <v>1.98</v>
      </c>
      <c r="BI6" s="2">
        <v>0</v>
      </c>
      <c r="BJ6" s="2">
        <v>4.13</v>
      </c>
      <c r="BK6" s="2">
        <v>38.89</v>
      </c>
      <c r="BL6" s="2">
        <v>3.6</v>
      </c>
      <c r="BM6" s="2">
        <v>0</v>
      </c>
      <c r="BN6" s="2">
        <v>16.36</v>
      </c>
      <c r="BO6" s="2">
        <v>13.48</v>
      </c>
      <c r="BP6" s="2">
        <v>5.21</v>
      </c>
      <c r="BQ6" s="2">
        <v>0</v>
      </c>
      <c r="BR6" s="2">
        <v>15.78</v>
      </c>
      <c r="BS6" s="2">
        <v>51.17</v>
      </c>
      <c r="BT6" s="2">
        <v>31.46</v>
      </c>
      <c r="BU6" s="2">
        <v>17025.310000000001</v>
      </c>
      <c r="BV6" s="2">
        <v>110.27</v>
      </c>
      <c r="BW6" s="2">
        <v>348.53</v>
      </c>
      <c r="BX6" s="2">
        <v>25.7</v>
      </c>
      <c r="BY6" s="2">
        <v>73.12</v>
      </c>
      <c r="BZ6" s="2">
        <v>5.78</v>
      </c>
      <c r="CA6" s="2">
        <v>52.99</v>
      </c>
      <c r="CB6" s="2">
        <v>10.74</v>
      </c>
      <c r="CC6" s="2">
        <v>4310.33</v>
      </c>
      <c r="CD6" s="2">
        <v>45.13</v>
      </c>
      <c r="CE6" s="2">
        <v>3715.61</v>
      </c>
      <c r="CF6" s="2">
        <v>61.6</v>
      </c>
      <c r="CG6" s="2">
        <v>13347.5</v>
      </c>
      <c r="CH6" s="2">
        <v>138.58000000000001</v>
      </c>
      <c r="CI6" s="2">
        <v>0</v>
      </c>
      <c r="CJ6" s="2">
        <v>138.72999999999999</v>
      </c>
      <c r="CK6" s="2">
        <v>209.89</v>
      </c>
      <c r="CL6" s="2">
        <v>24.05</v>
      </c>
      <c r="CM6" s="2">
        <v>0</v>
      </c>
      <c r="CN6" s="2">
        <v>7.09</v>
      </c>
      <c r="CO6" s="2">
        <v>0</v>
      </c>
      <c r="CP6" s="2">
        <v>5.66</v>
      </c>
      <c r="CQ6" s="2">
        <v>0</v>
      </c>
      <c r="CR6" s="2">
        <v>6.64</v>
      </c>
      <c r="CS6" s="2">
        <v>0</v>
      </c>
      <c r="CT6" s="2">
        <v>4.32</v>
      </c>
      <c r="CU6" s="2">
        <v>0</v>
      </c>
      <c r="CV6" s="2">
        <v>6.15</v>
      </c>
      <c r="CW6" s="2">
        <v>514522.91</v>
      </c>
      <c r="CX6" s="2">
        <v>1090.8800000000001</v>
      </c>
      <c r="CY6" s="2">
        <v>12.06</v>
      </c>
      <c r="CZ6" s="2">
        <v>1</v>
      </c>
      <c r="DA6" s="2">
        <v>5.67</v>
      </c>
      <c r="DB6" s="2">
        <v>1.85</v>
      </c>
      <c r="DC6" s="2">
        <v>0</v>
      </c>
      <c r="DD6" s="2">
        <v>1.5</v>
      </c>
      <c r="DE6" s="2">
        <v>0</v>
      </c>
      <c r="DF6" s="2">
        <v>1.5</v>
      </c>
      <c r="DG6" s="2">
        <v>0</v>
      </c>
      <c r="DH6" s="2">
        <v>1.5</v>
      </c>
      <c r="DI6" s="2">
        <v>55414.22</v>
      </c>
      <c r="DJ6" s="2">
        <v>1077.76</v>
      </c>
      <c r="DK6" s="2">
        <v>0</v>
      </c>
      <c r="DL6" s="2">
        <v>2251.65</v>
      </c>
      <c r="DM6" s="2">
        <v>388271.16</v>
      </c>
      <c r="DN6" s="2">
        <v>1218.6099999999999</v>
      </c>
      <c r="DO6" s="2">
        <v>0</v>
      </c>
      <c r="DP6" s="2">
        <v>17.21</v>
      </c>
      <c r="DQ6" s="2">
        <v>2006.42</v>
      </c>
      <c r="DR6" s="2">
        <v>919.93</v>
      </c>
      <c r="DS6" s="2">
        <v>0</v>
      </c>
      <c r="DT6" s="2">
        <v>9.27</v>
      </c>
      <c r="DU6" s="2">
        <v>0</v>
      </c>
      <c r="DV6" s="2">
        <v>9.06</v>
      </c>
      <c r="DW6" s="2">
        <v>0</v>
      </c>
      <c r="DX6" s="2">
        <v>19.23</v>
      </c>
      <c r="DY6" s="2">
        <v>44</v>
      </c>
      <c r="DZ6" s="2" t="s">
        <v>161</v>
      </c>
      <c r="EA6" s="2">
        <v>1.446999510511455</v>
      </c>
      <c r="EB6" s="2">
        <v>68</v>
      </c>
      <c r="EC6" s="2">
        <v>2.2200000000000002</v>
      </c>
      <c r="ED6" s="2">
        <v>0.4440000057220459</v>
      </c>
      <c r="EE6" s="2">
        <v>6.619999885559082</v>
      </c>
      <c r="EF6" s="2">
        <v>8.7628211975097603</v>
      </c>
      <c r="EG6" s="2" t="s">
        <v>162</v>
      </c>
      <c r="EH6" s="2">
        <v>11.034048080444339</v>
      </c>
      <c r="EI6" s="2">
        <v>27.979192733764648</v>
      </c>
      <c r="EJ6" s="2">
        <v>52.017654418945313</v>
      </c>
      <c r="EK6" s="2">
        <v>79.996849060058594</v>
      </c>
      <c r="EL6" s="2">
        <v>8.7484235763549805</v>
      </c>
      <c r="EM6" s="2">
        <v>0.22068095207214361</v>
      </c>
      <c r="EN6" s="2">
        <v>8.9691047668457031</v>
      </c>
      <c r="EO6" s="2">
        <v>5.2334094047546387</v>
      </c>
      <c r="EP6" s="2">
        <v>0</v>
      </c>
    </row>
    <row r="7" spans="1:146" x14ac:dyDescent="0.25">
      <c r="A7" s="1">
        <v>6</v>
      </c>
      <c r="B7" s="2" t="s">
        <v>163</v>
      </c>
      <c r="C7" s="2">
        <v>350.2</v>
      </c>
      <c r="D7" s="2">
        <v>105.161</v>
      </c>
      <c r="E7" s="2">
        <v>9.7557500000000001E-4</v>
      </c>
      <c r="F7" s="2">
        <v>5.9680000000000002E-3</v>
      </c>
      <c r="G7" s="5">
        <v>414.93799999999999</v>
      </c>
      <c r="H7" s="5">
        <v>81.311000000000007</v>
      </c>
      <c r="I7" s="5">
        <v>3.3391699999999998E-3</v>
      </c>
      <c r="J7" s="5">
        <v>9.6699999999999994E-2</v>
      </c>
      <c r="K7" s="5">
        <v>9356.64</v>
      </c>
      <c r="L7" s="5">
        <v>1.405</v>
      </c>
      <c r="M7" s="5">
        <v>0.112</v>
      </c>
      <c r="N7" s="2">
        <v>58</v>
      </c>
      <c r="O7" s="3">
        <v>44665.585416666669</v>
      </c>
      <c r="P7" s="2">
        <v>361.68</v>
      </c>
      <c r="Q7" s="2">
        <v>68</v>
      </c>
      <c r="R7" s="2">
        <v>1.8469999999999999E-4</v>
      </c>
      <c r="S7" s="2">
        <v>1.7419999999999999E-5</v>
      </c>
      <c r="T7" s="2">
        <v>5.39</v>
      </c>
      <c r="U7" s="2" t="s">
        <v>164</v>
      </c>
      <c r="V7" s="2" t="s">
        <v>140</v>
      </c>
      <c r="W7" s="2">
        <v>14.147</v>
      </c>
      <c r="X7" s="2">
        <v>796</v>
      </c>
      <c r="Y7" s="2">
        <v>3</v>
      </c>
      <c r="Z7" s="2">
        <v>1.7009999999999999E-4</v>
      </c>
      <c r="AA7" s="2">
        <v>2.8710000000000001E-6</v>
      </c>
      <c r="AB7" s="2">
        <v>0.97</v>
      </c>
      <c r="AC7" s="2" t="s">
        <v>165</v>
      </c>
      <c r="AD7" s="2" t="s">
        <v>142</v>
      </c>
      <c r="AE7" s="2">
        <v>13.055771541669611</v>
      </c>
      <c r="AF7" s="2">
        <v>12.023750618505691</v>
      </c>
      <c r="AG7" s="2">
        <v>1.0320209231639199</v>
      </c>
      <c r="AH7" s="2">
        <v>8.5831863609641221</v>
      </c>
      <c r="AI7" s="2">
        <v>872848.63</v>
      </c>
      <c r="AJ7" s="2">
        <v>0</v>
      </c>
      <c r="AK7" s="2">
        <v>1834.01</v>
      </c>
      <c r="AL7" s="2">
        <v>0</v>
      </c>
      <c r="AM7" s="2">
        <v>125927.44</v>
      </c>
      <c r="AN7" s="2">
        <v>0</v>
      </c>
      <c r="AO7" s="2">
        <v>8.01</v>
      </c>
      <c r="AP7" s="2">
        <v>1.53</v>
      </c>
      <c r="AQ7" s="2">
        <v>625.82000000000005</v>
      </c>
      <c r="AR7" s="2">
        <v>3.86</v>
      </c>
      <c r="AS7" s="2">
        <v>78.23</v>
      </c>
      <c r="AT7" s="2">
        <v>1.5</v>
      </c>
      <c r="AU7" s="2">
        <v>0</v>
      </c>
      <c r="AV7" s="2">
        <v>3.32</v>
      </c>
      <c r="AW7" s="2">
        <v>67.69</v>
      </c>
      <c r="AX7" s="2">
        <v>1.63</v>
      </c>
      <c r="AY7" s="2">
        <v>6.34</v>
      </c>
      <c r="AZ7" s="2">
        <v>1.32</v>
      </c>
      <c r="BA7" s="2">
        <v>19.96</v>
      </c>
      <c r="BB7" s="2">
        <v>2.3199999999999998</v>
      </c>
      <c r="BC7" s="2">
        <v>0</v>
      </c>
      <c r="BD7" s="2">
        <v>3.18</v>
      </c>
      <c r="BE7" s="2">
        <v>0</v>
      </c>
      <c r="BF7" s="2">
        <v>1.76</v>
      </c>
      <c r="BG7" s="2">
        <v>6.83</v>
      </c>
      <c r="BH7" s="2">
        <v>1.91</v>
      </c>
      <c r="BI7" s="2">
        <v>0</v>
      </c>
      <c r="BJ7" s="2">
        <v>4.1100000000000003</v>
      </c>
      <c r="BK7" s="2">
        <v>32.81</v>
      </c>
      <c r="BL7" s="2">
        <v>3.5</v>
      </c>
      <c r="BM7" s="2">
        <v>0</v>
      </c>
      <c r="BN7" s="2">
        <v>16.72</v>
      </c>
      <c r="BO7" s="2">
        <v>13.18</v>
      </c>
      <c r="BP7" s="2">
        <v>5.27</v>
      </c>
      <c r="BQ7" s="2">
        <v>0</v>
      </c>
      <c r="BR7" s="2">
        <v>16.14</v>
      </c>
      <c r="BS7" s="2">
        <v>0</v>
      </c>
      <c r="BT7" s="2">
        <v>49.63</v>
      </c>
      <c r="BU7" s="2">
        <v>18925.150000000001</v>
      </c>
      <c r="BV7" s="2">
        <v>116.89</v>
      </c>
      <c r="BW7" s="2">
        <v>331.11</v>
      </c>
      <c r="BX7" s="2">
        <v>25.7</v>
      </c>
      <c r="BY7" s="2">
        <v>87.04</v>
      </c>
      <c r="BZ7" s="2">
        <v>6.15</v>
      </c>
      <c r="CA7" s="2">
        <v>58.47</v>
      </c>
      <c r="CB7" s="2">
        <v>11.29</v>
      </c>
      <c r="CC7" s="2">
        <v>4464.4399999999996</v>
      </c>
      <c r="CD7" s="2">
        <v>47.42</v>
      </c>
      <c r="CE7" s="2">
        <v>3636.22</v>
      </c>
      <c r="CF7" s="2">
        <v>63.99</v>
      </c>
      <c r="CG7" s="2">
        <v>14601.18</v>
      </c>
      <c r="CH7" s="2">
        <v>150.88</v>
      </c>
      <c r="CI7" s="2">
        <v>177.78</v>
      </c>
      <c r="CJ7" s="2">
        <v>37.409999999999997</v>
      </c>
      <c r="CK7" s="2">
        <v>239.83</v>
      </c>
      <c r="CL7" s="2">
        <v>24.26</v>
      </c>
      <c r="CM7" s="2">
        <v>0</v>
      </c>
      <c r="CN7" s="2">
        <v>7.13</v>
      </c>
      <c r="CO7" s="2">
        <v>0</v>
      </c>
      <c r="CP7" s="2">
        <v>5.72</v>
      </c>
      <c r="CQ7" s="2">
        <v>0</v>
      </c>
      <c r="CR7" s="2">
        <v>6.5</v>
      </c>
      <c r="CS7" s="2">
        <v>0</v>
      </c>
      <c r="CT7" s="2">
        <v>4.34</v>
      </c>
      <c r="CU7" s="2">
        <v>0</v>
      </c>
      <c r="CV7" s="2">
        <v>6.07</v>
      </c>
      <c r="CW7" s="2">
        <v>480911</v>
      </c>
      <c r="CX7" s="2">
        <v>1152.3599999999999</v>
      </c>
      <c r="CY7" s="2">
        <v>12.76</v>
      </c>
      <c r="CZ7" s="2">
        <v>1</v>
      </c>
      <c r="DA7" s="2">
        <v>4.78</v>
      </c>
      <c r="DB7" s="2">
        <v>1.84</v>
      </c>
      <c r="DC7" s="2">
        <v>0</v>
      </c>
      <c r="DD7" s="2">
        <v>1.5</v>
      </c>
      <c r="DE7" s="2">
        <v>0</v>
      </c>
      <c r="DF7" s="2">
        <v>1.5</v>
      </c>
      <c r="DG7" s="2">
        <v>0</v>
      </c>
      <c r="DH7" s="2">
        <v>1.5</v>
      </c>
      <c r="DI7" s="2">
        <v>66628.27</v>
      </c>
      <c r="DJ7" s="2">
        <v>1216.32</v>
      </c>
      <c r="DK7" s="2">
        <v>0</v>
      </c>
      <c r="DL7" s="2">
        <v>203.4</v>
      </c>
      <c r="DM7" s="2">
        <v>407873.16</v>
      </c>
      <c r="DN7" s="2">
        <v>1071.24</v>
      </c>
      <c r="DO7" s="2">
        <v>0</v>
      </c>
      <c r="DP7" s="2">
        <v>19.25</v>
      </c>
      <c r="DQ7" s="2">
        <v>0</v>
      </c>
      <c r="DR7" s="2">
        <v>1464.94</v>
      </c>
      <c r="DS7" s="2">
        <v>11.54</v>
      </c>
      <c r="DT7" s="2">
        <v>6.43</v>
      </c>
      <c r="DU7" s="2">
        <v>0</v>
      </c>
      <c r="DV7" s="2">
        <v>9.08</v>
      </c>
      <c r="DW7" s="2">
        <v>0</v>
      </c>
      <c r="DX7" s="2">
        <v>19.21</v>
      </c>
      <c r="DY7" s="2">
        <v>44</v>
      </c>
      <c r="DZ7" s="2" t="s">
        <v>161</v>
      </c>
      <c r="EA7" s="2">
        <v>1.446999510511455</v>
      </c>
      <c r="EB7" s="2">
        <v>68</v>
      </c>
      <c r="EC7" s="2">
        <v>2.2200000000000002</v>
      </c>
      <c r="ED7" s="2">
        <v>0.4440000057220459</v>
      </c>
      <c r="EE7" s="2">
        <v>6.619999885559082</v>
      </c>
      <c r="EF7" s="2">
        <v>8.7628211975097603</v>
      </c>
      <c r="EG7" s="2" t="s">
        <v>162</v>
      </c>
      <c r="EH7" s="2">
        <v>11.034048080444339</v>
      </c>
      <c r="EI7" s="2">
        <v>27.979192733764648</v>
      </c>
      <c r="EJ7" s="2">
        <v>52.017654418945313</v>
      </c>
      <c r="EK7" s="2">
        <v>79.996849060058594</v>
      </c>
      <c r="EL7" s="2">
        <v>8.7484235763549805</v>
      </c>
      <c r="EM7" s="2">
        <v>0.22068095207214361</v>
      </c>
      <c r="EN7" s="2">
        <v>8.9691047668457031</v>
      </c>
      <c r="EO7" s="2">
        <v>5.2334094047546387</v>
      </c>
      <c r="EP7" s="2">
        <v>0</v>
      </c>
    </row>
    <row r="8" spans="1:146" x14ac:dyDescent="0.25">
      <c r="A8" s="1">
        <v>5</v>
      </c>
      <c r="B8" s="2" t="s">
        <v>166</v>
      </c>
      <c r="C8" s="2">
        <v>464.48200000000003</v>
      </c>
      <c r="D8" s="2">
        <v>126.967</v>
      </c>
      <c r="E8" s="2">
        <v>6.41773E-4</v>
      </c>
      <c r="F8" s="2">
        <v>4.2789999999999998E-3</v>
      </c>
      <c r="G8" s="5">
        <v>550.64499999999998</v>
      </c>
      <c r="H8" s="5">
        <v>89.620999999999995</v>
      </c>
      <c r="I8" s="5">
        <v>2.3665800000000001E-3</v>
      </c>
      <c r="J8" s="5">
        <f>9.005*0.01</f>
        <v>9.0050000000000005E-2</v>
      </c>
      <c r="K8" s="5">
        <v>9390.19</v>
      </c>
      <c r="L8" s="5">
        <v>1.038</v>
      </c>
      <c r="M8" s="5">
        <v>8.4000000000000005E-2</v>
      </c>
      <c r="N8" s="2">
        <v>74</v>
      </c>
      <c r="O8" s="3">
        <v>44665.774305555547</v>
      </c>
      <c r="P8" s="2">
        <v>362.43</v>
      </c>
      <c r="Q8" s="2">
        <v>100</v>
      </c>
      <c r="R8" s="2">
        <v>1.6210000000000001E-4</v>
      </c>
      <c r="S8" s="2">
        <v>8.8720000000000008E-6</v>
      </c>
      <c r="T8" s="2">
        <v>3.13</v>
      </c>
      <c r="U8" s="2" t="s">
        <v>167</v>
      </c>
      <c r="V8" s="2" t="s">
        <v>140</v>
      </c>
      <c r="W8" s="2">
        <v>14.398</v>
      </c>
      <c r="X8" s="2">
        <v>771</v>
      </c>
      <c r="Y8" s="2">
        <v>3</v>
      </c>
      <c r="Z8" s="2">
        <v>1.5080000000000001E-4</v>
      </c>
      <c r="AA8" s="2">
        <v>7.4229999999999997E-7</v>
      </c>
      <c r="AB8" s="2">
        <v>0.28000000000000003</v>
      </c>
      <c r="AC8" s="2" t="s">
        <v>168</v>
      </c>
      <c r="AD8" s="2" t="s">
        <v>142</v>
      </c>
      <c r="AE8" s="2">
        <v>11.25850812612863</v>
      </c>
      <c r="AF8" s="2">
        <v>10.473676899569391</v>
      </c>
      <c r="AG8" s="2">
        <v>0.78483122655923943</v>
      </c>
      <c r="AH8" s="2">
        <v>7.4933687002652016</v>
      </c>
      <c r="AI8" s="2">
        <v>799398.63</v>
      </c>
      <c r="AJ8" s="2">
        <v>0</v>
      </c>
      <c r="AK8" s="2">
        <v>3038.64</v>
      </c>
      <c r="AL8" s="2">
        <v>0</v>
      </c>
      <c r="AM8" s="2">
        <v>133013.89000000001</v>
      </c>
      <c r="AN8" s="2">
        <v>0</v>
      </c>
      <c r="AO8" s="2">
        <v>8.01</v>
      </c>
      <c r="AP8" s="2">
        <v>1.55</v>
      </c>
      <c r="AQ8" s="2">
        <v>613.91999999999996</v>
      </c>
      <c r="AR8" s="2">
        <v>3.89</v>
      </c>
      <c r="AS8" s="2">
        <v>78.67</v>
      </c>
      <c r="AT8" s="2">
        <v>1.53</v>
      </c>
      <c r="AU8" s="2">
        <v>0</v>
      </c>
      <c r="AV8" s="2">
        <v>3.45</v>
      </c>
      <c r="AW8" s="2">
        <v>73.41</v>
      </c>
      <c r="AX8" s="2">
        <v>1.72</v>
      </c>
      <c r="AY8" s="2">
        <v>7.14</v>
      </c>
      <c r="AZ8" s="2">
        <v>1.37</v>
      </c>
      <c r="BA8" s="2">
        <v>15.18</v>
      </c>
      <c r="BB8" s="2">
        <v>2.23</v>
      </c>
      <c r="BC8" s="2">
        <v>0</v>
      </c>
      <c r="BD8" s="2">
        <v>3.23</v>
      </c>
      <c r="BE8" s="2">
        <v>0</v>
      </c>
      <c r="BF8" s="2">
        <v>1.77</v>
      </c>
      <c r="BG8" s="2">
        <v>10.11</v>
      </c>
      <c r="BH8" s="2">
        <v>1.91</v>
      </c>
      <c r="BI8" s="2">
        <v>0</v>
      </c>
      <c r="BJ8" s="2">
        <v>4.1900000000000004</v>
      </c>
      <c r="BK8" s="2">
        <v>34.409999999999997</v>
      </c>
      <c r="BL8" s="2">
        <v>3.59</v>
      </c>
      <c r="BM8" s="2">
        <v>0</v>
      </c>
      <c r="BN8" s="2">
        <v>16.809999999999999</v>
      </c>
      <c r="BO8" s="2">
        <v>17.14</v>
      </c>
      <c r="BP8" s="2">
        <v>5.47</v>
      </c>
      <c r="BQ8" s="2">
        <v>0</v>
      </c>
      <c r="BR8" s="2">
        <v>16.5</v>
      </c>
      <c r="BS8" s="2">
        <v>0</v>
      </c>
      <c r="BT8" s="2">
        <v>58.72</v>
      </c>
      <c r="BU8" s="2">
        <v>25245.86</v>
      </c>
      <c r="BV8" s="2">
        <v>137.80000000000001</v>
      </c>
      <c r="BW8" s="2">
        <v>214.3</v>
      </c>
      <c r="BX8" s="2">
        <v>24.66</v>
      </c>
      <c r="BY8" s="2">
        <v>100.38</v>
      </c>
      <c r="BZ8" s="2">
        <v>6.51</v>
      </c>
      <c r="CA8" s="2">
        <v>65.11</v>
      </c>
      <c r="CB8" s="2">
        <v>11.75</v>
      </c>
      <c r="CC8" s="2">
        <v>4462.84</v>
      </c>
      <c r="CD8" s="2">
        <v>49.03</v>
      </c>
      <c r="CE8" s="2">
        <v>3791.86</v>
      </c>
      <c r="CF8" s="2">
        <v>67.16</v>
      </c>
      <c r="CG8" s="2">
        <v>15390.66</v>
      </c>
      <c r="CH8" s="2">
        <v>158.97</v>
      </c>
      <c r="CI8" s="2">
        <v>158.37</v>
      </c>
      <c r="CJ8" s="2">
        <v>104.51</v>
      </c>
      <c r="CK8" s="2">
        <v>195.15</v>
      </c>
      <c r="CL8" s="2">
        <v>23.99</v>
      </c>
      <c r="CM8" s="2">
        <v>0</v>
      </c>
      <c r="CN8" s="2">
        <v>7.01</v>
      </c>
      <c r="CO8" s="2">
        <v>0</v>
      </c>
      <c r="CP8" s="2">
        <v>5.64</v>
      </c>
      <c r="CQ8" s="2">
        <v>0</v>
      </c>
      <c r="CR8" s="2">
        <v>6.54</v>
      </c>
      <c r="CS8" s="2">
        <v>0</v>
      </c>
      <c r="CT8" s="2">
        <v>4.25</v>
      </c>
      <c r="CU8" s="2">
        <v>0</v>
      </c>
      <c r="CV8" s="2">
        <v>6.1</v>
      </c>
      <c r="CW8" s="2">
        <v>503686.72</v>
      </c>
      <c r="CX8" s="2">
        <v>1149.06</v>
      </c>
      <c r="CY8" s="2">
        <v>13.38</v>
      </c>
      <c r="CZ8" s="2">
        <v>1</v>
      </c>
      <c r="DA8" s="2">
        <v>5.69</v>
      </c>
      <c r="DB8" s="2">
        <v>1.9</v>
      </c>
      <c r="DC8" s="2">
        <v>0</v>
      </c>
      <c r="DD8" s="2">
        <v>1.5</v>
      </c>
      <c r="DE8" s="2">
        <v>0</v>
      </c>
      <c r="DF8" s="2">
        <v>1.5</v>
      </c>
      <c r="DG8" s="2">
        <v>0</v>
      </c>
      <c r="DH8" s="2">
        <v>1.5</v>
      </c>
      <c r="DI8" s="2">
        <v>70377.72</v>
      </c>
      <c r="DJ8" s="2">
        <v>1227.45</v>
      </c>
      <c r="DK8" s="2">
        <v>0</v>
      </c>
      <c r="DL8" s="2">
        <v>190.42</v>
      </c>
      <c r="DM8" s="2">
        <v>373550.75</v>
      </c>
      <c r="DN8" s="2">
        <v>1040.04</v>
      </c>
      <c r="DO8" s="2">
        <v>0</v>
      </c>
      <c r="DP8" s="2">
        <v>18.940000000000001</v>
      </c>
      <c r="DQ8" s="2">
        <v>1830.5</v>
      </c>
      <c r="DR8" s="2">
        <v>973.96</v>
      </c>
      <c r="DS8" s="2">
        <v>0</v>
      </c>
      <c r="DT8" s="2">
        <v>10.01</v>
      </c>
      <c r="DU8" s="2">
        <v>0</v>
      </c>
      <c r="DV8" s="2">
        <v>8.99</v>
      </c>
      <c r="DW8" s="2">
        <v>0</v>
      </c>
      <c r="DX8" s="2">
        <v>19.02</v>
      </c>
      <c r="DY8" s="2">
        <v>48</v>
      </c>
      <c r="DZ8" s="2" t="s">
        <v>169</v>
      </c>
      <c r="EA8" s="2">
        <v>1.6264413409332561</v>
      </c>
      <c r="EB8" s="2">
        <v>106</v>
      </c>
      <c r="EC8" s="2">
        <v>0.78</v>
      </c>
      <c r="ED8" s="2">
        <v>0.15600000321865079</v>
      </c>
      <c r="EE8" s="2">
        <v>6.8600001335144043</v>
      </c>
      <c r="EF8" s="2">
        <v>8.6029024124145508</v>
      </c>
      <c r="EG8" s="2" t="s">
        <v>170</v>
      </c>
      <c r="EH8" s="2">
        <v>12.616306304931641</v>
      </c>
      <c r="EI8" s="2">
        <v>21.290018081665039</v>
      </c>
      <c r="EJ8" s="2">
        <v>54.013561248779297</v>
      </c>
      <c r="EK8" s="2">
        <v>75.303581237792969</v>
      </c>
      <c r="EL8" s="2">
        <v>11.82778739929199</v>
      </c>
      <c r="EM8" s="2">
        <v>0.25232613086700439</v>
      </c>
      <c r="EN8" s="2">
        <v>12.080113410949711</v>
      </c>
      <c r="EO8" s="2">
        <v>5.1103010177612296</v>
      </c>
      <c r="EP8" s="2">
        <v>0</v>
      </c>
    </row>
    <row r="9" spans="1:146" x14ac:dyDescent="0.25">
      <c r="A9" s="1">
        <v>7</v>
      </c>
      <c r="B9" s="2" t="s">
        <v>171</v>
      </c>
      <c r="C9" s="2">
        <v>473.262</v>
      </c>
      <c r="D9" s="2">
        <v>120.04</v>
      </c>
      <c r="E9" s="2">
        <v>1.0070000000000001E-3</v>
      </c>
      <c r="F9" s="2">
        <v>7.62E-3</v>
      </c>
      <c r="G9" s="5">
        <v>564.02599999999995</v>
      </c>
      <c r="H9" s="5">
        <v>88.22</v>
      </c>
      <c r="I9" s="5">
        <v>3.4349599999999999E-3</v>
      </c>
      <c r="J9" s="5">
        <v>0.13070999999999999</v>
      </c>
      <c r="K9" s="5">
        <v>9376.59</v>
      </c>
      <c r="L9" s="5">
        <v>1.77</v>
      </c>
      <c r="M9" s="5">
        <v>9.8000000000000004E-2</v>
      </c>
      <c r="N9" s="2">
        <v>83</v>
      </c>
      <c r="O9" s="3">
        <v>44665.836111111108</v>
      </c>
      <c r="P9" s="2">
        <v>360.44</v>
      </c>
      <c r="Q9" s="2">
        <v>118</v>
      </c>
      <c r="R9" s="2">
        <v>1.4530000000000001E-4</v>
      </c>
      <c r="S9" s="2">
        <v>7.2520000000000002E-6</v>
      </c>
      <c r="T9" s="2">
        <v>2.86</v>
      </c>
      <c r="U9" s="2" t="s">
        <v>172</v>
      </c>
      <c r="V9" s="2" t="s">
        <v>140</v>
      </c>
      <c r="W9" s="2">
        <v>12.265000000000001</v>
      </c>
      <c r="X9" s="2">
        <v>775</v>
      </c>
      <c r="Y9" s="2">
        <v>3</v>
      </c>
      <c r="Z9" s="2">
        <v>1.3640000000000001E-4</v>
      </c>
      <c r="AA9" s="2">
        <v>4.4159999999999998E-7</v>
      </c>
      <c r="AB9" s="2">
        <v>0.19</v>
      </c>
      <c r="AC9" s="2" t="s">
        <v>173</v>
      </c>
      <c r="AD9" s="2" t="s">
        <v>142</v>
      </c>
      <c r="AE9" s="2">
        <v>11.84671830411741</v>
      </c>
      <c r="AF9" s="2">
        <v>11.12107623318386</v>
      </c>
      <c r="AG9" s="2">
        <v>0.72564207093354938</v>
      </c>
      <c r="AH9" s="2">
        <v>6.5249266862169941</v>
      </c>
      <c r="AI9" s="2">
        <v>796885.25</v>
      </c>
      <c r="AJ9" s="2">
        <v>0</v>
      </c>
      <c r="AK9" s="2">
        <v>4950.0600000000004</v>
      </c>
      <c r="AL9" s="2">
        <v>0</v>
      </c>
      <c r="AM9" s="2">
        <v>140521.64000000001</v>
      </c>
      <c r="AN9" s="2">
        <v>0</v>
      </c>
      <c r="AO9" s="2">
        <v>6.67</v>
      </c>
      <c r="AP9" s="2">
        <v>1.53</v>
      </c>
      <c r="AQ9" s="2">
        <v>609.77</v>
      </c>
      <c r="AR9" s="2">
        <v>3.87</v>
      </c>
      <c r="AS9" s="2">
        <v>78.930000000000007</v>
      </c>
      <c r="AT9" s="2">
        <v>1.53</v>
      </c>
      <c r="AU9" s="2">
        <v>0</v>
      </c>
      <c r="AV9" s="2">
        <v>3.4</v>
      </c>
      <c r="AW9" s="2">
        <v>71.34</v>
      </c>
      <c r="AX9" s="2">
        <v>1.7</v>
      </c>
      <c r="AY9" s="2">
        <v>8.25</v>
      </c>
      <c r="AZ9" s="2">
        <v>1.39</v>
      </c>
      <c r="BA9" s="2">
        <v>14.68</v>
      </c>
      <c r="BB9" s="2">
        <v>2.2200000000000002</v>
      </c>
      <c r="BC9" s="2">
        <v>0</v>
      </c>
      <c r="BD9" s="2">
        <v>3.29</v>
      </c>
      <c r="BE9" s="2">
        <v>0</v>
      </c>
      <c r="BF9" s="2">
        <v>1.8</v>
      </c>
      <c r="BG9" s="2">
        <v>10.5</v>
      </c>
      <c r="BH9" s="2">
        <v>1.91</v>
      </c>
      <c r="BI9" s="2">
        <v>0</v>
      </c>
      <c r="BJ9" s="2">
        <v>4.28</v>
      </c>
      <c r="BK9" s="2">
        <v>34.86</v>
      </c>
      <c r="BL9" s="2">
        <v>3.6</v>
      </c>
      <c r="BM9" s="2">
        <v>0</v>
      </c>
      <c r="BN9" s="2">
        <v>16.93</v>
      </c>
      <c r="BO9" s="2">
        <v>13.52</v>
      </c>
      <c r="BP9" s="2">
        <v>5.42</v>
      </c>
      <c r="BQ9" s="2">
        <v>24.72</v>
      </c>
      <c r="BR9" s="2">
        <v>11.25</v>
      </c>
      <c r="BS9" s="2">
        <v>0</v>
      </c>
      <c r="BT9" s="2">
        <v>58.72</v>
      </c>
      <c r="BU9" s="2">
        <v>25204.12</v>
      </c>
      <c r="BV9" s="2">
        <v>137.30000000000001</v>
      </c>
      <c r="BW9" s="2">
        <v>360.18</v>
      </c>
      <c r="BX9" s="2">
        <v>27.01</v>
      </c>
      <c r="BY9" s="2">
        <v>74.650000000000006</v>
      </c>
      <c r="BZ9" s="2">
        <v>6.3</v>
      </c>
      <c r="CA9" s="2">
        <v>75.16</v>
      </c>
      <c r="CB9" s="2">
        <v>11.71</v>
      </c>
      <c r="CC9" s="2">
        <v>4276.8100000000004</v>
      </c>
      <c r="CD9" s="2">
        <v>48.35</v>
      </c>
      <c r="CE9" s="2">
        <v>3796.03</v>
      </c>
      <c r="CF9" s="2">
        <v>67.489999999999995</v>
      </c>
      <c r="CG9" s="2">
        <v>15666.36</v>
      </c>
      <c r="CH9" s="2">
        <v>161.46</v>
      </c>
      <c r="CI9" s="2">
        <v>0</v>
      </c>
      <c r="CJ9" s="2">
        <v>54.92</v>
      </c>
      <c r="CK9" s="2">
        <v>203.79</v>
      </c>
      <c r="CL9" s="2">
        <v>19.84</v>
      </c>
      <c r="CM9" s="2">
        <v>0</v>
      </c>
      <c r="CN9" s="2">
        <v>7.35</v>
      </c>
      <c r="CO9" s="2">
        <v>0</v>
      </c>
      <c r="CP9" s="2">
        <v>5.91</v>
      </c>
      <c r="CQ9" s="2">
        <v>0</v>
      </c>
      <c r="CR9" s="2">
        <v>6.84</v>
      </c>
      <c r="CS9" s="2">
        <v>0</v>
      </c>
      <c r="CT9" s="2">
        <v>3.02</v>
      </c>
      <c r="CU9" s="2">
        <v>0</v>
      </c>
      <c r="CV9" s="2">
        <v>3.07</v>
      </c>
      <c r="CW9" s="2">
        <v>499528</v>
      </c>
      <c r="CX9" s="2">
        <v>1162.31</v>
      </c>
      <c r="CY9" s="2">
        <v>13.12</v>
      </c>
      <c r="CZ9" s="2">
        <v>1</v>
      </c>
      <c r="DA9" s="2">
        <v>6.79</v>
      </c>
      <c r="DB9" s="2">
        <v>1.92</v>
      </c>
      <c r="DC9" s="2">
        <v>0</v>
      </c>
      <c r="DD9" s="2">
        <v>1.5</v>
      </c>
      <c r="DE9" s="2">
        <v>0</v>
      </c>
      <c r="DF9" s="2">
        <v>1.5</v>
      </c>
      <c r="DG9" s="2">
        <v>0</v>
      </c>
      <c r="DH9" s="2">
        <v>1.5</v>
      </c>
      <c r="DI9" s="2">
        <v>74350.080000000002</v>
      </c>
      <c r="DJ9" s="2">
        <v>1284.28</v>
      </c>
      <c r="DK9" s="2">
        <v>0</v>
      </c>
      <c r="DL9" s="2">
        <v>194.95</v>
      </c>
      <c r="DM9" s="2">
        <v>372376.28</v>
      </c>
      <c r="DN9" s="2">
        <v>1046.5899999999999</v>
      </c>
      <c r="DO9" s="2">
        <v>0</v>
      </c>
      <c r="DP9" s="2">
        <v>19.36</v>
      </c>
      <c r="DQ9" s="2">
        <v>2981.96</v>
      </c>
      <c r="DR9" s="2">
        <v>1018.92</v>
      </c>
      <c r="DS9" s="2">
        <v>0</v>
      </c>
      <c r="DT9" s="2">
        <v>10.08</v>
      </c>
      <c r="DU9" s="2">
        <v>0</v>
      </c>
      <c r="DV9" s="2">
        <v>9.41</v>
      </c>
      <c r="DW9" s="2">
        <v>0</v>
      </c>
      <c r="DX9" s="2">
        <v>19.989999999999998</v>
      </c>
      <c r="DY9" s="2">
        <v>48</v>
      </c>
      <c r="DZ9" s="2" t="s">
        <v>169</v>
      </c>
      <c r="EA9" s="2">
        <v>1.6264413409332561</v>
      </c>
      <c r="EB9" s="2">
        <v>106</v>
      </c>
      <c r="EC9" s="2">
        <v>0.78</v>
      </c>
      <c r="ED9" s="2">
        <v>0.15600000321865079</v>
      </c>
      <c r="EE9" s="2">
        <v>6.8600001335144043</v>
      </c>
      <c r="EF9" s="2">
        <v>8.6029024124145508</v>
      </c>
      <c r="EG9" s="2" t="s">
        <v>170</v>
      </c>
      <c r="EH9" s="2">
        <v>12.616306304931641</v>
      </c>
      <c r="EI9" s="2">
        <v>21.290018081665039</v>
      </c>
      <c r="EJ9" s="2">
        <v>54.013561248779297</v>
      </c>
      <c r="EK9" s="2">
        <v>75.303581237792969</v>
      </c>
      <c r="EL9" s="2">
        <v>11.82778739929199</v>
      </c>
      <c r="EM9" s="2">
        <v>0.25232613086700439</v>
      </c>
      <c r="EN9" s="2">
        <v>12.080113410949711</v>
      </c>
      <c r="EO9" s="2">
        <v>5.1103010177612296</v>
      </c>
      <c r="EP9" s="2">
        <v>0</v>
      </c>
    </row>
    <row r="10" spans="1:146" x14ac:dyDescent="0.25">
      <c r="A10" s="1">
        <v>8</v>
      </c>
      <c r="B10" s="2" t="s">
        <v>174</v>
      </c>
      <c r="C10" s="2">
        <v>317.233</v>
      </c>
      <c r="D10" s="2">
        <v>117.754</v>
      </c>
      <c r="E10" s="2">
        <v>8.4814899999999997E-4</v>
      </c>
      <c r="F10" s="2">
        <v>4.6090000000000002E-3</v>
      </c>
      <c r="G10" s="5">
        <v>338.096</v>
      </c>
      <c r="H10" s="5">
        <v>78.734999999999999</v>
      </c>
      <c r="I10" s="5">
        <v>2.9471699999999998E-3</v>
      </c>
      <c r="J10" s="5">
        <f>13.687*0.01</f>
        <v>0.13686999999999999</v>
      </c>
      <c r="K10" s="5">
        <v>9427.07</v>
      </c>
      <c r="L10" s="2">
        <f>913.143*0.01</f>
        <v>9.1314299999999999</v>
      </c>
      <c r="M10" s="5">
        <v>0.13600000000000001</v>
      </c>
      <c r="N10" s="2">
        <v>144</v>
      </c>
      <c r="O10" s="3">
        <v>44664.731944444429</v>
      </c>
      <c r="P10" s="2">
        <v>362.12</v>
      </c>
      <c r="Q10" s="2">
        <v>0</v>
      </c>
      <c r="R10" s="2">
        <v>1.5200000000000001E-4</v>
      </c>
      <c r="S10" s="2">
        <v>6.5710000000000003E-6</v>
      </c>
      <c r="T10" s="2">
        <v>2.4700000000000002</v>
      </c>
      <c r="U10" s="2" t="s">
        <v>175</v>
      </c>
      <c r="V10" s="2" t="s">
        <v>140</v>
      </c>
      <c r="W10" s="2">
        <v>13.71</v>
      </c>
      <c r="X10" s="2">
        <v>513</v>
      </c>
      <c r="Y10" s="2">
        <v>3</v>
      </c>
      <c r="Z10" s="2">
        <v>1.4320000000000001E-4</v>
      </c>
      <c r="AA10" s="2">
        <v>1.3E-6</v>
      </c>
      <c r="AB10" s="2">
        <v>0.52</v>
      </c>
      <c r="AC10" s="2" t="s">
        <v>176</v>
      </c>
      <c r="AD10" s="2" t="s">
        <v>177</v>
      </c>
      <c r="AE10" s="2">
        <v>11.08679795769511</v>
      </c>
      <c r="AF10" s="2">
        <v>10.444930707512761</v>
      </c>
      <c r="AG10" s="2">
        <v>0.64186725018234903</v>
      </c>
      <c r="AH10" s="2">
        <v>6.1452513966480513</v>
      </c>
      <c r="AI10" s="2">
        <v>629639.06000000006</v>
      </c>
      <c r="AJ10" s="2">
        <v>0</v>
      </c>
      <c r="AK10" s="2">
        <v>2677.92</v>
      </c>
      <c r="AL10" s="2">
        <v>0</v>
      </c>
      <c r="AM10" s="2">
        <v>109153.59</v>
      </c>
      <c r="AN10" s="2">
        <v>0</v>
      </c>
      <c r="AO10" s="2">
        <v>7.01</v>
      </c>
      <c r="AP10" s="2">
        <v>1.37</v>
      </c>
      <c r="AQ10" s="2">
        <v>299.41000000000003</v>
      </c>
      <c r="AR10" s="2">
        <v>2.83</v>
      </c>
      <c r="AS10" s="2">
        <v>139.47999999999999</v>
      </c>
      <c r="AT10" s="2">
        <v>1.97</v>
      </c>
      <c r="AU10" s="2">
        <v>0</v>
      </c>
      <c r="AV10" s="2">
        <v>3.43</v>
      </c>
      <c r="AW10" s="2">
        <v>75.03</v>
      </c>
      <c r="AX10" s="2">
        <v>1.73</v>
      </c>
      <c r="AY10" s="2">
        <v>7.4</v>
      </c>
      <c r="AZ10" s="2">
        <v>1.37</v>
      </c>
      <c r="BA10" s="2">
        <v>18.73</v>
      </c>
      <c r="BB10" s="2">
        <v>2.29</v>
      </c>
      <c r="BC10" s="2">
        <v>0</v>
      </c>
      <c r="BD10" s="2">
        <v>3.24</v>
      </c>
      <c r="BE10" s="2">
        <v>0</v>
      </c>
      <c r="BF10" s="2">
        <v>1.73</v>
      </c>
      <c r="BG10" s="2">
        <v>17.03</v>
      </c>
      <c r="BH10" s="2">
        <v>2.62</v>
      </c>
      <c r="BI10" s="2">
        <v>0</v>
      </c>
      <c r="BJ10" s="2">
        <v>4.18</v>
      </c>
      <c r="BK10" s="2">
        <v>52.57</v>
      </c>
      <c r="BL10" s="2">
        <v>3.96</v>
      </c>
      <c r="BM10" s="2">
        <v>0</v>
      </c>
      <c r="BN10" s="2">
        <v>17.170000000000002</v>
      </c>
      <c r="BO10" s="2">
        <v>11.63</v>
      </c>
      <c r="BP10" s="2">
        <v>5.38</v>
      </c>
      <c r="BQ10" s="2">
        <v>0</v>
      </c>
      <c r="BR10" s="2">
        <v>16.600000000000001</v>
      </c>
      <c r="BS10" s="2">
        <v>0</v>
      </c>
      <c r="BT10" s="2">
        <v>57.58</v>
      </c>
      <c r="BU10" s="2">
        <v>24491.16</v>
      </c>
      <c r="BV10" s="2">
        <v>136.80000000000001</v>
      </c>
      <c r="BW10" s="2">
        <v>312.02</v>
      </c>
      <c r="BX10" s="2">
        <v>26.01</v>
      </c>
      <c r="BY10" s="2">
        <v>69.510000000000005</v>
      </c>
      <c r="BZ10" s="2">
        <v>6.23</v>
      </c>
      <c r="CA10" s="2">
        <v>65.55</v>
      </c>
      <c r="CB10" s="2">
        <v>10.64</v>
      </c>
      <c r="CC10" s="2">
        <v>3267.81</v>
      </c>
      <c r="CD10" s="2">
        <v>43.73</v>
      </c>
      <c r="CE10" s="2">
        <v>48540.89</v>
      </c>
      <c r="CF10" s="2">
        <v>418.71</v>
      </c>
      <c r="CG10" s="2">
        <v>14431.42</v>
      </c>
      <c r="CH10" s="2">
        <v>153.46</v>
      </c>
      <c r="CI10" s="2">
        <v>594.9</v>
      </c>
      <c r="CJ10" s="2">
        <v>44.54</v>
      </c>
      <c r="CK10" s="2">
        <v>149.63999999999999</v>
      </c>
      <c r="CL10" s="2">
        <v>24.85</v>
      </c>
      <c r="CM10" s="2">
        <v>0</v>
      </c>
      <c r="CN10" s="2">
        <v>7.52</v>
      </c>
      <c r="CO10" s="2">
        <v>0</v>
      </c>
      <c r="CP10" s="2">
        <v>6.03</v>
      </c>
      <c r="CQ10" s="2">
        <v>0</v>
      </c>
      <c r="CR10" s="2">
        <v>6.92</v>
      </c>
      <c r="CS10" s="2">
        <v>0</v>
      </c>
      <c r="CT10" s="2">
        <v>4.54</v>
      </c>
      <c r="CU10" s="2">
        <v>0</v>
      </c>
      <c r="CV10" s="2">
        <v>6.53</v>
      </c>
      <c r="CW10" s="2">
        <v>553752.43999999994</v>
      </c>
      <c r="CX10" s="2">
        <v>1062.47</v>
      </c>
      <c r="CY10" s="2">
        <v>9.11</v>
      </c>
      <c r="CZ10" s="2">
        <v>1</v>
      </c>
      <c r="DA10" s="2">
        <v>7.24</v>
      </c>
      <c r="DB10" s="2">
        <v>1.92</v>
      </c>
      <c r="DC10" s="2">
        <v>0</v>
      </c>
      <c r="DD10" s="2">
        <v>1.5</v>
      </c>
      <c r="DE10" s="2">
        <v>0</v>
      </c>
      <c r="DF10" s="2">
        <v>1.5</v>
      </c>
      <c r="DG10" s="2">
        <v>0</v>
      </c>
      <c r="DH10" s="2">
        <v>1.5</v>
      </c>
      <c r="DI10" s="2">
        <v>57753.22</v>
      </c>
      <c r="DJ10" s="2">
        <v>1285.3699999999999</v>
      </c>
      <c r="DK10" s="2">
        <v>507.96</v>
      </c>
      <c r="DL10" s="2">
        <v>129.6</v>
      </c>
      <c r="DM10" s="2">
        <v>294223.84000000003</v>
      </c>
      <c r="DN10" s="2">
        <v>997.3</v>
      </c>
      <c r="DO10" s="2">
        <v>0</v>
      </c>
      <c r="DP10" s="2">
        <v>20.76</v>
      </c>
      <c r="DQ10" s="2">
        <v>0</v>
      </c>
      <c r="DR10" s="2">
        <v>1752.52</v>
      </c>
      <c r="DS10" s="2">
        <v>44.88</v>
      </c>
      <c r="DT10" s="2">
        <v>19.72</v>
      </c>
      <c r="DU10" s="2">
        <v>0</v>
      </c>
      <c r="DV10" s="2">
        <v>9.5299999999999994</v>
      </c>
      <c r="DW10" s="2">
        <v>0</v>
      </c>
      <c r="DX10" s="2">
        <v>20.190000000000001</v>
      </c>
      <c r="DY10" s="2">
        <v>16</v>
      </c>
      <c r="DZ10" s="2" t="s">
        <v>143</v>
      </c>
      <c r="EA10" s="2">
        <v>1.6103648365666889</v>
      </c>
      <c r="EB10" s="2">
        <v>20</v>
      </c>
      <c r="EC10" s="2">
        <v>12.93</v>
      </c>
      <c r="ED10" s="2">
        <v>2.5859999656677251</v>
      </c>
      <c r="EE10" s="2">
        <v>8.369999885559082</v>
      </c>
      <c r="EF10" s="2">
        <v>12.50241184234619</v>
      </c>
      <c r="EG10" s="2" t="s">
        <v>178</v>
      </c>
      <c r="EH10" s="2">
        <v>20.934516906738281</v>
      </c>
      <c r="EI10" s="2">
        <v>21.353206634521481</v>
      </c>
      <c r="EJ10" s="2">
        <v>25.540109634399411</v>
      </c>
      <c r="EK10" s="2">
        <v>46.893318176269531</v>
      </c>
      <c r="EL10" s="2">
        <v>31.870708465576168</v>
      </c>
      <c r="EM10" s="2">
        <v>0.30145704746246338</v>
      </c>
      <c r="EN10" s="2">
        <v>32.172164916992188</v>
      </c>
      <c r="EO10" s="2">
        <v>0.81982243061065674</v>
      </c>
      <c r="EP10" s="2">
        <v>9.1</v>
      </c>
    </row>
    <row r="11" spans="1:146" x14ac:dyDescent="0.25">
      <c r="A11" s="1">
        <v>10</v>
      </c>
      <c r="B11" s="2" t="s">
        <v>179</v>
      </c>
      <c r="C11" s="2">
        <v>354.69099999999997</v>
      </c>
      <c r="D11" s="2">
        <v>129.86799999999999</v>
      </c>
      <c r="E11" s="2">
        <v>7.6991899999999999E-4</v>
      </c>
      <c r="F11" s="2">
        <v>4.4000000000000003E-3</v>
      </c>
      <c r="G11" s="5">
        <v>376.20499999999998</v>
      </c>
      <c r="H11" s="5">
        <v>83.617000000000004</v>
      </c>
      <c r="I11" s="5">
        <v>2.8406099999999999E-3</v>
      </c>
      <c r="J11" s="5">
        <v>0.13586000000000001</v>
      </c>
      <c r="K11" s="5">
        <v>9429.33</v>
      </c>
      <c r="L11" s="5">
        <v>8.6253100000000007</v>
      </c>
      <c r="M11" s="5">
        <v>0.13</v>
      </c>
      <c r="N11" s="2">
        <v>149</v>
      </c>
      <c r="O11" s="3">
        <v>44677.051388888889</v>
      </c>
      <c r="P11" s="2">
        <v>361.75</v>
      </c>
      <c r="Q11" s="2">
        <v>10</v>
      </c>
      <c r="R11" s="2">
        <v>1.4779999999999999E-4</v>
      </c>
      <c r="S11" s="2">
        <v>6.7309999999999996E-6</v>
      </c>
      <c r="T11" s="2">
        <v>2.61</v>
      </c>
      <c r="U11" s="2" t="s">
        <v>180</v>
      </c>
      <c r="V11" s="2" t="s">
        <v>140</v>
      </c>
      <c r="W11" s="2">
        <v>13.88</v>
      </c>
      <c r="X11" s="2">
        <v>490</v>
      </c>
      <c r="Y11" s="2">
        <v>3</v>
      </c>
      <c r="Z11" s="2">
        <v>1.3860000000000001E-4</v>
      </c>
      <c r="AA11" s="2">
        <v>3.4410000000000002E-7</v>
      </c>
      <c r="AB11" s="2">
        <v>0.14000000000000001</v>
      </c>
      <c r="AC11" s="2" t="s">
        <v>181</v>
      </c>
      <c r="AD11" s="2" t="s">
        <v>177</v>
      </c>
      <c r="AE11" s="2">
        <v>10.648414985590779</v>
      </c>
      <c r="AF11" s="2">
        <v>9.9855907780979809</v>
      </c>
      <c r="AG11" s="2">
        <v>0.66282420749279858</v>
      </c>
      <c r="AH11" s="2">
        <v>6.63780663780667</v>
      </c>
      <c r="AI11" s="2">
        <v>731059.63</v>
      </c>
      <c r="AJ11" s="2">
        <v>0</v>
      </c>
      <c r="AK11" s="2">
        <v>5477.82</v>
      </c>
      <c r="AL11" s="2">
        <v>0</v>
      </c>
      <c r="AM11" s="2">
        <v>135306.5</v>
      </c>
      <c r="AN11" s="2">
        <v>0</v>
      </c>
      <c r="AO11" s="2">
        <v>4.7699999999999996</v>
      </c>
      <c r="AP11" s="2">
        <v>1.36</v>
      </c>
      <c r="AQ11" s="2">
        <v>298.86</v>
      </c>
      <c r="AR11" s="2">
        <v>2.86</v>
      </c>
      <c r="AS11" s="2">
        <v>150.71</v>
      </c>
      <c r="AT11" s="2">
        <v>2.0499999999999998</v>
      </c>
      <c r="AU11" s="2">
        <v>0</v>
      </c>
      <c r="AV11" s="2">
        <v>3.51</v>
      </c>
      <c r="AW11" s="2">
        <v>74.55</v>
      </c>
      <c r="AX11" s="2">
        <v>1.74</v>
      </c>
      <c r="AY11" s="2">
        <v>5.58</v>
      </c>
      <c r="AZ11" s="2">
        <v>1.34</v>
      </c>
      <c r="BA11" s="2">
        <v>21.03</v>
      </c>
      <c r="BB11" s="2">
        <v>2.37</v>
      </c>
      <c r="BC11" s="2">
        <v>0</v>
      </c>
      <c r="BD11" s="2">
        <v>3.27</v>
      </c>
      <c r="BE11" s="2">
        <v>0</v>
      </c>
      <c r="BF11" s="2">
        <v>1.77</v>
      </c>
      <c r="BG11" s="2">
        <v>11.49</v>
      </c>
      <c r="BH11" s="2">
        <v>2.0299999999999998</v>
      </c>
      <c r="BI11" s="2">
        <v>0</v>
      </c>
      <c r="BJ11" s="2">
        <v>4.33</v>
      </c>
      <c r="BK11" s="2">
        <v>57.93</v>
      </c>
      <c r="BL11" s="2">
        <v>4.0999999999999996</v>
      </c>
      <c r="BM11" s="2">
        <v>0</v>
      </c>
      <c r="BN11" s="2">
        <v>17.52</v>
      </c>
      <c r="BO11" s="2">
        <v>16.5</v>
      </c>
      <c r="BP11" s="2">
        <v>5.5</v>
      </c>
      <c r="BQ11" s="2">
        <v>19.77</v>
      </c>
      <c r="BR11" s="2">
        <v>11.18</v>
      </c>
      <c r="BS11" s="2">
        <v>0</v>
      </c>
      <c r="BT11" s="2">
        <v>56</v>
      </c>
      <c r="BU11" s="2">
        <v>23000.94</v>
      </c>
      <c r="BV11" s="2">
        <v>133.26</v>
      </c>
      <c r="BW11" s="2">
        <v>263.67</v>
      </c>
      <c r="BX11" s="2">
        <v>25.45</v>
      </c>
      <c r="BY11" s="2">
        <v>75.31</v>
      </c>
      <c r="BZ11" s="2">
        <v>6.53</v>
      </c>
      <c r="CA11" s="2">
        <v>68.47</v>
      </c>
      <c r="CB11" s="2">
        <v>11.25</v>
      </c>
      <c r="CC11" s="2">
        <v>3323.42</v>
      </c>
      <c r="CD11" s="2">
        <v>46.04</v>
      </c>
      <c r="CE11" s="2">
        <v>52644.23</v>
      </c>
      <c r="CF11" s="2">
        <v>442.54</v>
      </c>
      <c r="CG11" s="2">
        <v>15490.71</v>
      </c>
      <c r="CH11" s="2">
        <v>162.05000000000001</v>
      </c>
      <c r="CI11" s="2">
        <v>649.62</v>
      </c>
      <c r="CJ11" s="2">
        <v>46.44</v>
      </c>
      <c r="CK11" s="2">
        <v>160.07</v>
      </c>
      <c r="CL11" s="2">
        <v>25.21</v>
      </c>
      <c r="CM11" s="2">
        <v>0</v>
      </c>
      <c r="CN11" s="2">
        <v>7.41</v>
      </c>
      <c r="CO11" s="2">
        <v>10.88</v>
      </c>
      <c r="CP11" s="2">
        <v>6.89</v>
      </c>
      <c r="CQ11" s="2">
        <v>0</v>
      </c>
      <c r="CR11" s="2">
        <v>5.67</v>
      </c>
      <c r="CS11" s="2">
        <v>0</v>
      </c>
      <c r="CT11" s="2">
        <v>4.49</v>
      </c>
      <c r="CU11" s="2">
        <v>0</v>
      </c>
      <c r="CV11" s="2">
        <v>6.38</v>
      </c>
      <c r="CW11" s="2">
        <v>487131.19</v>
      </c>
      <c r="CX11" s="2">
        <v>1157.28</v>
      </c>
      <c r="CY11" s="2">
        <v>9.0399999999999991</v>
      </c>
      <c r="CZ11" s="2">
        <v>1</v>
      </c>
      <c r="DA11" s="2">
        <v>4.59</v>
      </c>
      <c r="DB11" s="2">
        <v>1.88</v>
      </c>
      <c r="DC11" s="2">
        <v>0</v>
      </c>
      <c r="DD11" s="2">
        <v>1.5</v>
      </c>
      <c r="DE11" s="2">
        <v>0</v>
      </c>
      <c r="DF11" s="2">
        <v>1.5</v>
      </c>
      <c r="DG11" s="2">
        <v>0</v>
      </c>
      <c r="DH11" s="2">
        <v>1.5</v>
      </c>
      <c r="DI11" s="2">
        <v>71590.740000000005</v>
      </c>
      <c r="DJ11" s="2">
        <v>1450.13</v>
      </c>
      <c r="DK11" s="2">
        <v>505.08</v>
      </c>
      <c r="DL11" s="2">
        <v>143.25</v>
      </c>
      <c r="DM11" s="2">
        <v>341616.63</v>
      </c>
      <c r="DN11" s="2">
        <v>1036.3399999999999</v>
      </c>
      <c r="DO11" s="2">
        <v>0</v>
      </c>
      <c r="DP11" s="2">
        <v>21.08</v>
      </c>
      <c r="DQ11" s="2">
        <v>3299.89</v>
      </c>
      <c r="DR11" s="2">
        <v>1274.1099999999999</v>
      </c>
      <c r="DS11" s="2">
        <v>37.94</v>
      </c>
      <c r="DT11" s="2">
        <v>21.28</v>
      </c>
      <c r="DU11" s="2">
        <v>0</v>
      </c>
      <c r="DV11" s="2">
        <v>9.5</v>
      </c>
      <c r="DW11" s="2">
        <v>0</v>
      </c>
      <c r="DX11" s="2">
        <v>20.11</v>
      </c>
      <c r="DY11" s="2">
        <v>16</v>
      </c>
      <c r="DZ11" s="2" t="s">
        <v>143</v>
      </c>
      <c r="EA11" s="2">
        <v>1.6103648365666889</v>
      </c>
      <c r="EB11" s="2">
        <v>20</v>
      </c>
      <c r="EC11" s="2">
        <v>12.93</v>
      </c>
      <c r="ED11" s="2">
        <v>2.5859999656677251</v>
      </c>
      <c r="EE11" s="2">
        <v>8.369999885559082</v>
      </c>
      <c r="EF11" s="2">
        <v>12.50241184234619</v>
      </c>
      <c r="EG11" s="2" t="s">
        <v>178</v>
      </c>
      <c r="EH11" s="2">
        <v>20.934516906738281</v>
      </c>
      <c r="EI11" s="2">
        <v>21.353206634521481</v>
      </c>
      <c r="EJ11" s="2">
        <v>25.540109634399411</v>
      </c>
      <c r="EK11" s="2">
        <v>46.893318176269531</v>
      </c>
      <c r="EL11" s="2">
        <v>31.870708465576168</v>
      </c>
      <c r="EM11" s="2">
        <v>0.30145704746246338</v>
      </c>
      <c r="EN11" s="2">
        <v>32.172164916992188</v>
      </c>
      <c r="EO11" s="2">
        <v>0.81982243061065674</v>
      </c>
      <c r="EP11" s="2">
        <v>9.1</v>
      </c>
    </row>
    <row r="12" spans="1:146" x14ac:dyDescent="0.25">
      <c r="A12" s="1">
        <v>9</v>
      </c>
      <c r="B12" s="2" t="s">
        <v>182</v>
      </c>
      <c r="C12" s="2">
        <v>351.31</v>
      </c>
      <c r="D12" s="2">
        <v>129.15100000000001</v>
      </c>
      <c r="E12" s="2">
        <v>8.140650000000001E-4</v>
      </c>
      <c r="F12" s="2">
        <v>4.6130000000000008E-3</v>
      </c>
      <c r="G12" s="5">
        <v>374.12099999999998</v>
      </c>
      <c r="H12" s="5">
        <v>82.700999999999993</v>
      </c>
      <c r="I12" s="5">
        <v>2.4881E-3</v>
      </c>
      <c r="J12" s="5">
        <v>0.12027</v>
      </c>
      <c r="K12" s="5">
        <v>9448.8799999999992</v>
      </c>
      <c r="L12" s="2">
        <f>956.529*0.01</f>
        <v>9.565290000000001</v>
      </c>
      <c r="M12" s="5">
        <v>0.128</v>
      </c>
      <c r="N12" s="2">
        <v>154</v>
      </c>
      <c r="O12" s="3">
        <v>44664.760416666657</v>
      </c>
      <c r="P12" s="2">
        <v>360.52</v>
      </c>
      <c r="Q12" s="2">
        <v>20</v>
      </c>
      <c r="R12" s="2">
        <v>1.4559999999999999E-4</v>
      </c>
      <c r="S12" s="2">
        <v>5.711E-6</v>
      </c>
      <c r="T12" s="2">
        <v>2.25</v>
      </c>
      <c r="U12" s="2" t="s">
        <v>183</v>
      </c>
      <c r="V12" s="2" t="s">
        <v>140</v>
      </c>
      <c r="W12" s="2">
        <v>13.96</v>
      </c>
      <c r="X12" s="2">
        <v>498</v>
      </c>
      <c r="Y12" s="2">
        <v>3</v>
      </c>
      <c r="Z12" s="2">
        <v>1.3760000000000001E-4</v>
      </c>
      <c r="AA12" s="2">
        <v>6.8220000000000001E-7</v>
      </c>
      <c r="AB12" s="2">
        <v>0.28000000000000003</v>
      </c>
      <c r="AC12" s="2" t="s">
        <v>184</v>
      </c>
      <c r="AD12" s="2" t="s">
        <v>177</v>
      </c>
      <c r="AE12" s="2">
        <v>10.4297994269341</v>
      </c>
      <c r="AF12" s="2">
        <v>9.8567335243553025</v>
      </c>
      <c r="AG12" s="2">
        <v>0.57306590257879719</v>
      </c>
      <c r="AH12" s="2">
        <v>5.8139534883720989</v>
      </c>
      <c r="AI12" s="2">
        <v>712846</v>
      </c>
      <c r="AJ12" s="2">
        <v>0</v>
      </c>
      <c r="AK12" s="2">
        <v>8267.11</v>
      </c>
      <c r="AL12" s="2">
        <v>0</v>
      </c>
      <c r="AM12" s="2">
        <v>125422.35</v>
      </c>
      <c r="AN12" s="2">
        <v>0</v>
      </c>
      <c r="AO12" s="2">
        <v>4.08</v>
      </c>
      <c r="AP12" s="2">
        <v>1.36</v>
      </c>
      <c r="AQ12" s="2">
        <v>318.37</v>
      </c>
      <c r="AR12" s="2">
        <v>2.93</v>
      </c>
      <c r="AS12" s="2">
        <v>143.58000000000001</v>
      </c>
      <c r="AT12" s="2">
        <v>2</v>
      </c>
      <c r="AU12" s="2">
        <v>0</v>
      </c>
      <c r="AV12" s="2">
        <v>3.49</v>
      </c>
      <c r="AW12" s="2">
        <v>72.040000000000006</v>
      </c>
      <c r="AX12" s="2">
        <v>1.71</v>
      </c>
      <c r="AY12" s="2">
        <v>6.11</v>
      </c>
      <c r="AZ12" s="2">
        <v>1.34</v>
      </c>
      <c r="BA12" s="2">
        <v>18.32</v>
      </c>
      <c r="BB12" s="2">
        <v>2.2999999999999998</v>
      </c>
      <c r="BC12" s="2">
        <v>0</v>
      </c>
      <c r="BD12" s="2">
        <v>3.3</v>
      </c>
      <c r="BE12" s="2">
        <v>0</v>
      </c>
      <c r="BF12" s="2">
        <v>1.79</v>
      </c>
      <c r="BG12" s="2">
        <v>13.36</v>
      </c>
      <c r="BH12" s="2">
        <v>2.0099999999999998</v>
      </c>
      <c r="BI12" s="2">
        <v>0</v>
      </c>
      <c r="BJ12" s="2">
        <v>4.25</v>
      </c>
      <c r="BK12" s="2">
        <v>57.24</v>
      </c>
      <c r="BL12" s="2">
        <v>4.0599999999999996</v>
      </c>
      <c r="BM12" s="2">
        <v>0</v>
      </c>
      <c r="BN12" s="2">
        <v>17.11</v>
      </c>
      <c r="BO12" s="2">
        <v>16.55</v>
      </c>
      <c r="BP12" s="2">
        <v>5.48</v>
      </c>
      <c r="BQ12" s="2">
        <v>0</v>
      </c>
      <c r="BR12" s="2">
        <v>16.54</v>
      </c>
      <c r="BS12" s="2">
        <v>0</v>
      </c>
      <c r="BT12" s="2">
        <v>53.65</v>
      </c>
      <c r="BU12" s="2">
        <v>21500.07</v>
      </c>
      <c r="BV12" s="2">
        <v>128.33000000000001</v>
      </c>
      <c r="BW12" s="2">
        <v>260.89</v>
      </c>
      <c r="BX12" s="2">
        <v>25.19</v>
      </c>
      <c r="BY12" s="2">
        <v>78.73</v>
      </c>
      <c r="BZ12" s="2">
        <v>6.36</v>
      </c>
      <c r="CA12" s="2">
        <v>67.44</v>
      </c>
      <c r="CB12" s="2">
        <v>10.71</v>
      </c>
      <c r="CC12" s="2">
        <v>3233.42</v>
      </c>
      <c r="CD12" s="2">
        <v>43.95</v>
      </c>
      <c r="CE12" s="2">
        <v>53151.75</v>
      </c>
      <c r="CF12" s="2">
        <v>433.93</v>
      </c>
      <c r="CG12" s="2">
        <v>15110.27</v>
      </c>
      <c r="CH12" s="2">
        <v>157.38999999999999</v>
      </c>
      <c r="CI12" s="2">
        <v>638.99</v>
      </c>
      <c r="CJ12" s="2">
        <v>46.03</v>
      </c>
      <c r="CK12" s="2">
        <v>161.41</v>
      </c>
      <c r="CL12" s="2">
        <v>24.77</v>
      </c>
      <c r="CM12" s="2">
        <v>0</v>
      </c>
      <c r="CN12" s="2">
        <v>7.28</v>
      </c>
      <c r="CO12" s="2">
        <v>0</v>
      </c>
      <c r="CP12" s="2">
        <v>5.82</v>
      </c>
      <c r="CQ12" s="2">
        <v>0</v>
      </c>
      <c r="CR12" s="2">
        <v>6.71</v>
      </c>
      <c r="CS12" s="2">
        <v>0</v>
      </c>
      <c r="CT12" s="2">
        <v>4.41</v>
      </c>
      <c r="CU12" s="2">
        <v>0</v>
      </c>
      <c r="CV12" s="2">
        <v>3.04</v>
      </c>
      <c r="CW12" s="2">
        <v>500480.88</v>
      </c>
      <c r="CX12" s="2">
        <v>1137.81</v>
      </c>
      <c r="CY12" s="2">
        <v>9.48</v>
      </c>
      <c r="CZ12" s="2">
        <v>1</v>
      </c>
      <c r="DA12" s="2">
        <v>3.35</v>
      </c>
      <c r="DB12" s="2">
        <v>1.83</v>
      </c>
      <c r="DC12" s="2">
        <v>0</v>
      </c>
      <c r="DD12" s="2">
        <v>1.5</v>
      </c>
      <c r="DE12" s="2">
        <v>0</v>
      </c>
      <c r="DF12" s="2">
        <v>1.5</v>
      </c>
      <c r="DG12" s="2">
        <v>0</v>
      </c>
      <c r="DH12" s="2">
        <v>1.5</v>
      </c>
      <c r="DI12" s="2">
        <v>66361.03</v>
      </c>
      <c r="DJ12" s="2">
        <v>1400.3</v>
      </c>
      <c r="DK12" s="2">
        <v>640.25</v>
      </c>
      <c r="DL12" s="2">
        <v>140.74</v>
      </c>
      <c r="DM12" s="2">
        <v>333105.59000000003</v>
      </c>
      <c r="DN12" s="2">
        <v>1027.56</v>
      </c>
      <c r="DO12" s="2">
        <v>0</v>
      </c>
      <c r="DP12" s="2">
        <v>21.29</v>
      </c>
      <c r="DQ12" s="2">
        <v>4980.1899999999996</v>
      </c>
      <c r="DR12" s="2">
        <v>1286.4100000000001</v>
      </c>
      <c r="DS12" s="2">
        <v>52.31</v>
      </c>
      <c r="DT12" s="2">
        <v>20.77</v>
      </c>
      <c r="DU12" s="2">
        <v>0</v>
      </c>
      <c r="DV12" s="2">
        <v>9.2899999999999991</v>
      </c>
      <c r="DW12" s="2">
        <v>0</v>
      </c>
      <c r="DX12" s="2">
        <v>19.690000000000001</v>
      </c>
      <c r="DY12" s="2">
        <v>16</v>
      </c>
      <c r="DZ12" s="2" t="s">
        <v>143</v>
      </c>
      <c r="EA12" s="2">
        <v>1.6103648365666889</v>
      </c>
      <c r="EB12" s="2">
        <v>20</v>
      </c>
      <c r="EC12" s="2">
        <v>12.93</v>
      </c>
      <c r="ED12" s="2">
        <v>2.5859999656677251</v>
      </c>
      <c r="EE12" s="2">
        <v>8.369999885559082</v>
      </c>
      <c r="EF12" s="2">
        <v>12.50241184234619</v>
      </c>
      <c r="EG12" s="2" t="s">
        <v>178</v>
      </c>
      <c r="EH12" s="2">
        <v>20.934516906738281</v>
      </c>
      <c r="EI12" s="2">
        <v>21.353206634521481</v>
      </c>
      <c r="EJ12" s="2">
        <v>25.540109634399411</v>
      </c>
      <c r="EK12" s="2">
        <v>46.893318176269531</v>
      </c>
      <c r="EL12" s="2">
        <v>31.870708465576168</v>
      </c>
      <c r="EM12" s="2">
        <v>0.30145704746246338</v>
      </c>
      <c r="EN12" s="2">
        <v>32.172164916992188</v>
      </c>
      <c r="EO12" s="2">
        <v>0.81982243061065674</v>
      </c>
      <c r="EP12" s="2">
        <v>9.1</v>
      </c>
    </row>
    <row r="13" spans="1:146" x14ac:dyDescent="0.25">
      <c r="A13" s="1">
        <v>11</v>
      </c>
      <c r="B13" s="2" t="s">
        <v>185</v>
      </c>
      <c r="C13" s="2">
        <v>391.59</v>
      </c>
      <c r="D13" s="2">
        <v>146.126</v>
      </c>
      <c r="E13" s="2">
        <v>5.2323800000000009E-4</v>
      </c>
      <c r="F13" s="2">
        <v>2.3839999999999998E-3</v>
      </c>
      <c r="G13" s="5">
        <v>418.36399999999998</v>
      </c>
      <c r="H13" s="5">
        <v>72.965000000000003</v>
      </c>
      <c r="I13" s="5">
        <v>1.6488E-3</v>
      </c>
      <c r="J13" s="5">
        <v>0.12273000000000001</v>
      </c>
      <c r="K13" s="5">
        <v>9470.1200000000008</v>
      </c>
      <c r="L13" s="5">
        <v>5.3917900000000003</v>
      </c>
      <c r="M13" s="5">
        <v>0.11899999999999999</v>
      </c>
      <c r="N13" s="2">
        <v>164</v>
      </c>
      <c r="O13" s="3">
        <v>44664.809027777781</v>
      </c>
      <c r="P13" s="2">
        <v>362.02</v>
      </c>
      <c r="Q13" s="2">
        <v>40</v>
      </c>
      <c r="R13" s="2">
        <v>1.1519999999999999E-4</v>
      </c>
      <c r="S13" s="2">
        <v>4.4100000000000001E-6</v>
      </c>
      <c r="T13" s="2">
        <v>2.19</v>
      </c>
      <c r="U13" s="2" t="s">
        <v>186</v>
      </c>
      <c r="V13" s="2" t="s">
        <v>140</v>
      </c>
      <c r="W13" s="2">
        <v>13.38</v>
      </c>
      <c r="X13" s="2">
        <v>511</v>
      </c>
      <c r="Y13" s="2">
        <v>3</v>
      </c>
      <c r="Z13" s="2">
        <v>1.075E-4</v>
      </c>
      <c r="AA13" s="2">
        <v>7.5939999999999998E-7</v>
      </c>
      <c r="AB13" s="2">
        <v>0.4</v>
      </c>
      <c r="AC13" s="2" t="s">
        <v>187</v>
      </c>
      <c r="AD13" s="2" t="s">
        <v>177</v>
      </c>
      <c r="AE13" s="2">
        <v>8.6098654708520161</v>
      </c>
      <c r="AF13" s="2">
        <v>8.0343796711509707</v>
      </c>
      <c r="AG13" s="2">
        <v>0.57548579970104541</v>
      </c>
      <c r="AH13" s="2">
        <v>7.1627906976744082</v>
      </c>
      <c r="AI13" s="2">
        <v>722051.5</v>
      </c>
      <c r="AJ13" s="2">
        <v>0</v>
      </c>
      <c r="AK13" s="2">
        <v>7011.35</v>
      </c>
      <c r="AL13" s="2">
        <v>0</v>
      </c>
      <c r="AM13" s="2">
        <v>146810.72</v>
      </c>
      <c r="AN13" s="2">
        <v>0</v>
      </c>
      <c r="AO13" s="2">
        <v>6.71</v>
      </c>
      <c r="AP13" s="2">
        <v>1.46</v>
      </c>
      <c r="AQ13" s="2">
        <v>401.68</v>
      </c>
      <c r="AR13" s="2">
        <v>3.31</v>
      </c>
      <c r="AS13" s="2">
        <v>151.47999999999999</v>
      </c>
      <c r="AT13" s="2">
        <v>2.1</v>
      </c>
      <c r="AU13" s="2">
        <v>0</v>
      </c>
      <c r="AV13" s="2">
        <v>3.62</v>
      </c>
      <c r="AW13" s="2">
        <v>80.959999999999994</v>
      </c>
      <c r="AX13" s="2">
        <v>1.83</v>
      </c>
      <c r="AY13" s="2">
        <v>7.56</v>
      </c>
      <c r="AZ13" s="2">
        <v>1.43</v>
      </c>
      <c r="BA13" s="2">
        <v>19.510000000000002</v>
      </c>
      <c r="BB13" s="2">
        <v>2.39</v>
      </c>
      <c r="BC13" s="2">
        <v>0</v>
      </c>
      <c r="BD13" s="2">
        <v>3.44</v>
      </c>
      <c r="BE13" s="2">
        <v>0</v>
      </c>
      <c r="BF13" s="2">
        <v>1.86</v>
      </c>
      <c r="BG13" s="2">
        <v>11.25</v>
      </c>
      <c r="BH13" s="2">
        <v>2.04</v>
      </c>
      <c r="BI13" s="2">
        <v>0</v>
      </c>
      <c r="BJ13" s="2">
        <v>4.47</v>
      </c>
      <c r="BK13" s="2">
        <v>44.5</v>
      </c>
      <c r="BL13" s="2">
        <v>3.92</v>
      </c>
      <c r="BM13" s="2">
        <v>0</v>
      </c>
      <c r="BN13" s="2">
        <v>18.05</v>
      </c>
      <c r="BO13" s="2">
        <v>8.86</v>
      </c>
      <c r="BP13" s="2">
        <v>5.53</v>
      </c>
      <c r="BQ13" s="2">
        <v>30.09</v>
      </c>
      <c r="BR13" s="2">
        <v>11.7</v>
      </c>
      <c r="BS13" s="2">
        <v>84.44</v>
      </c>
      <c r="BT13" s="2">
        <v>40.340000000000003</v>
      </c>
      <c r="BU13" s="2">
        <v>25167.279999999999</v>
      </c>
      <c r="BV13" s="2">
        <v>142.66</v>
      </c>
      <c r="BW13" s="2">
        <v>241.55</v>
      </c>
      <c r="BX13" s="2">
        <v>25.81</v>
      </c>
      <c r="BY13" s="2">
        <v>83.92</v>
      </c>
      <c r="BZ13" s="2">
        <v>6.68</v>
      </c>
      <c r="CA13" s="2">
        <v>76.89</v>
      </c>
      <c r="CB13" s="2">
        <v>11.53</v>
      </c>
      <c r="CC13" s="2">
        <v>3405.07</v>
      </c>
      <c r="CD13" s="2">
        <v>47.08</v>
      </c>
      <c r="CE13" s="2">
        <v>57725.91</v>
      </c>
      <c r="CF13" s="2">
        <v>468.6</v>
      </c>
      <c r="CG13" s="2">
        <v>15376.23</v>
      </c>
      <c r="CH13" s="2">
        <v>163.95</v>
      </c>
      <c r="CI13" s="2">
        <v>404.76</v>
      </c>
      <c r="CJ13" s="2">
        <v>45.69</v>
      </c>
      <c r="CK13" s="2">
        <v>188.79</v>
      </c>
      <c r="CL13" s="2">
        <v>25.62</v>
      </c>
      <c r="CM13" s="2">
        <v>0</v>
      </c>
      <c r="CN13" s="2">
        <v>7.51</v>
      </c>
      <c r="CO13" s="2">
        <v>0</v>
      </c>
      <c r="CP13" s="2">
        <v>6.03</v>
      </c>
      <c r="CQ13" s="2">
        <v>0</v>
      </c>
      <c r="CR13" s="2">
        <v>6.97</v>
      </c>
      <c r="CS13" s="2">
        <v>0</v>
      </c>
      <c r="CT13" s="2">
        <v>4.54</v>
      </c>
      <c r="CU13" s="2">
        <v>0</v>
      </c>
      <c r="CV13" s="2">
        <v>3.15</v>
      </c>
      <c r="CW13" s="2">
        <v>477690.5</v>
      </c>
      <c r="CX13" s="2">
        <v>1241.45</v>
      </c>
      <c r="CY13" s="2">
        <v>11.51</v>
      </c>
      <c r="CZ13" s="2">
        <v>1</v>
      </c>
      <c r="DA13" s="2">
        <v>6.62</v>
      </c>
      <c r="DB13" s="2">
        <v>1.98</v>
      </c>
      <c r="DC13" s="2">
        <v>0</v>
      </c>
      <c r="DD13" s="2">
        <v>1.5</v>
      </c>
      <c r="DE13" s="2">
        <v>0</v>
      </c>
      <c r="DF13" s="2">
        <v>1.5</v>
      </c>
      <c r="DG13" s="2">
        <v>0</v>
      </c>
      <c r="DH13" s="2">
        <v>1.5</v>
      </c>
      <c r="DI13" s="2">
        <v>77677.63</v>
      </c>
      <c r="DJ13" s="2">
        <v>1528.97</v>
      </c>
      <c r="DK13" s="2">
        <v>0</v>
      </c>
      <c r="DL13" s="2">
        <v>211.94</v>
      </c>
      <c r="DM13" s="2">
        <v>337407.22</v>
      </c>
      <c r="DN13" s="2">
        <v>1066.52</v>
      </c>
      <c r="DO13" s="2">
        <v>0</v>
      </c>
      <c r="DP13" s="2">
        <v>22.51</v>
      </c>
      <c r="DQ13" s="2">
        <v>4223.71</v>
      </c>
      <c r="DR13" s="2">
        <v>1330.36</v>
      </c>
      <c r="DS13" s="2">
        <v>41.7</v>
      </c>
      <c r="DT13" s="2">
        <v>22.28</v>
      </c>
      <c r="DU13" s="2">
        <v>0</v>
      </c>
      <c r="DV13" s="2">
        <v>9.56</v>
      </c>
      <c r="DW13" s="2">
        <v>0</v>
      </c>
      <c r="DX13" s="2">
        <v>20.25</v>
      </c>
      <c r="DY13" s="2">
        <v>44</v>
      </c>
      <c r="DZ13" s="2" t="s">
        <v>188</v>
      </c>
      <c r="EA13" s="2">
        <v>1.601484180971783</v>
      </c>
      <c r="EB13" s="2">
        <v>35</v>
      </c>
      <c r="EC13" s="2">
        <v>5.0599999999999996</v>
      </c>
      <c r="ED13" s="2">
        <v>1.0119999647140501</v>
      </c>
      <c r="EE13" s="2">
        <v>8.5</v>
      </c>
      <c r="EF13" s="2">
        <v>9.6101655960083008</v>
      </c>
      <c r="EG13" s="2" t="s">
        <v>189</v>
      </c>
      <c r="EH13" s="2">
        <v>23.232658386230469</v>
      </c>
      <c r="EI13" s="2">
        <v>15.765018463134769</v>
      </c>
      <c r="EJ13" s="2">
        <v>25.721872329711911</v>
      </c>
      <c r="EK13" s="2">
        <v>41.486892700195313</v>
      </c>
      <c r="EL13" s="2">
        <v>35.26385498046875</v>
      </c>
      <c r="EM13" s="2">
        <v>1.659475639462471E-2</v>
      </c>
      <c r="EN13" s="2">
        <v>35.280448913574219</v>
      </c>
      <c r="EO13" s="2">
        <v>0.98742163181304932</v>
      </c>
      <c r="EP13" s="2">
        <v>9.1999999999999993</v>
      </c>
    </row>
    <row r="14" spans="1:146" x14ac:dyDescent="0.25">
      <c r="A14" s="1">
        <v>12</v>
      </c>
      <c r="B14" s="2" t="s">
        <v>190</v>
      </c>
      <c r="C14" s="2">
        <v>414.50599999999997</v>
      </c>
      <c r="D14" s="2">
        <v>153.72200000000001</v>
      </c>
      <c r="E14" s="2">
        <v>4.6363300000000002E-4</v>
      </c>
      <c r="F14" s="2">
        <v>2.2279999999999999E-3</v>
      </c>
      <c r="G14" s="5">
        <v>455.524</v>
      </c>
      <c r="H14" s="5">
        <v>79.575999999999993</v>
      </c>
      <c r="I14" s="5">
        <v>1.6087199999999999E-3</v>
      </c>
      <c r="J14" s="5">
        <f>10.358*0.01</f>
        <v>0.10358000000000001</v>
      </c>
      <c r="K14" s="5">
        <v>9460.16</v>
      </c>
      <c r="L14" s="5">
        <v>5.30924</v>
      </c>
      <c r="M14" s="5">
        <v>0.106</v>
      </c>
      <c r="N14" s="2">
        <v>174</v>
      </c>
      <c r="O14" s="3">
        <v>44664.837500000001</v>
      </c>
      <c r="P14" s="2">
        <v>361.43</v>
      </c>
      <c r="Q14" s="2">
        <v>60</v>
      </c>
      <c r="R14" s="2">
        <v>8.9800000000000001E-5</v>
      </c>
      <c r="S14" s="2">
        <v>3.2229999999999999E-6</v>
      </c>
      <c r="T14" s="2">
        <v>2.06</v>
      </c>
      <c r="U14" s="2" t="s">
        <v>191</v>
      </c>
      <c r="V14" s="2" t="s">
        <v>140</v>
      </c>
      <c r="W14" s="2">
        <v>14.03</v>
      </c>
      <c r="X14" s="2">
        <v>536</v>
      </c>
      <c r="Y14" s="2">
        <v>3</v>
      </c>
      <c r="Z14" s="2">
        <v>8.454E-5</v>
      </c>
      <c r="AA14" s="2">
        <v>1.0559999999999999E-6</v>
      </c>
      <c r="AB14" s="2">
        <v>0.72</v>
      </c>
      <c r="AC14" s="2" t="s">
        <v>192</v>
      </c>
      <c r="AD14" s="2" t="s">
        <v>177</v>
      </c>
      <c r="AE14" s="2">
        <v>6.4005702066999284</v>
      </c>
      <c r="AF14" s="2">
        <v>6.025659301496793</v>
      </c>
      <c r="AG14" s="2">
        <v>0.37491090520313541</v>
      </c>
      <c r="AH14" s="2">
        <v>6.2219067896853426</v>
      </c>
      <c r="AI14" s="2">
        <v>709169.19</v>
      </c>
      <c r="AJ14" s="2">
        <v>0</v>
      </c>
      <c r="AK14" s="2">
        <v>8686.02</v>
      </c>
      <c r="AL14" s="2">
        <v>0</v>
      </c>
      <c r="AM14" s="2">
        <v>124451.99</v>
      </c>
      <c r="AN14" s="2">
        <v>0</v>
      </c>
      <c r="AO14" s="2">
        <v>7.6</v>
      </c>
      <c r="AP14" s="2">
        <v>1.41</v>
      </c>
      <c r="AQ14" s="2">
        <v>370.43</v>
      </c>
      <c r="AR14" s="2">
        <v>3.11</v>
      </c>
      <c r="AS14" s="2">
        <v>153.44999999999999</v>
      </c>
      <c r="AT14" s="2">
        <v>2.0499999999999998</v>
      </c>
      <c r="AU14" s="2">
        <v>0</v>
      </c>
      <c r="AV14" s="2">
        <v>3.33</v>
      </c>
      <c r="AW14" s="2">
        <v>65.27</v>
      </c>
      <c r="AX14" s="2">
        <v>1.63</v>
      </c>
      <c r="AY14" s="2">
        <v>6.26</v>
      </c>
      <c r="AZ14" s="2">
        <v>1.3</v>
      </c>
      <c r="BA14" s="2">
        <v>12.68</v>
      </c>
      <c r="BB14" s="2">
        <v>2.12</v>
      </c>
      <c r="BC14" s="2">
        <v>0</v>
      </c>
      <c r="BD14" s="2">
        <v>3.22</v>
      </c>
      <c r="BE14" s="2">
        <v>0</v>
      </c>
      <c r="BF14" s="2">
        <v>1.74</v>
      </c>
      <c r="BG14" s="2">
        <v>8.6999999999999993</v>
      </c>
      <c r="BH14" s="2">
        <v>1.81</v>
      </c>
      <c r="BI14" s="2">
        <v>0</v>
      </c>
      <c r="BJ14" s="2">
        <v>4.2</v>
      </c>
      <c r="BK14" s="2">
        <v>32.340000000000003</v>
      </c>
      <c r="BL14" s="2">
        <v>3.54</v>
      </c>
      <c r="BM14" s="2">
        <v>0</v>
      </c>
      <c r="BN14" s="2">
        <v>17.079999999999998</v>
      </c>
      <c r="BO14" s="2">
        <v>8.84</v>
      </c>
      <c r="BP14" s="2">
        <v>5.3</v>
      </c>
      <c r="BQ14" s="2">
        <v>0</v>
      </c>
      <c r="BR14" s="2">
        <v>16.36</v>
      </c>
      <c r="BS14" s="2">
        <v>0</v>
      </c>
      <c r="BT14" s="2">
        <v>49.66</v>
      </c>
      <c r="BU14" s="2">
        <v>18367.490000000002</v>
      </c>
      <c r="BV14" s="2">
        <v>117.11</v>
      </c>
      <c r="BW14" s="2">
        <v>197.26</v>
      </c>
      <c r="BX14" s="2">
        <v>23.76</v>
      </c>
      <c r="BY14" s="2">
        <v>112.28</v>
      </c>
      <c r="BZ14" s="2">
        <v>11.39</v>
      </c>
      <c r="CA14" s="2">
        <v>92.65</v>
      </c>
      <c r="CB14" s="2">
        <v>17.170000000000002</v>
      </c>
      <c r="CC14" s="2">
        <v>2896.14</v>
      </c>
      <c r="CD14" s="2">
        <v>40.17</v>
      </c>
      <c r="CE14" s="2">
        <v>58127.4</v>
      </c>
      <c r="CF14" s="2">
        <v>435.65</v>
      </c>
      <c r="CG14" s="2">
        <v>13675.14</v>
      </c>
      <c r="CH14" s="2">
        <v>143.93</v>
      </c>
      <c r="CI14" s="2">
        <v>314.77999999999997</v>
      </c>
      <c r="CJ14" s="2">
        <v>44.41</v>
      </c>
      <c r="CK14" s="2">
        <v>126.06</v>
      </c>
      <c r="CL14" s="2">
        <v>23.97</v>
      </c>
      <c r="CM14" s="2">
        <v>0</v>
      </c>
      <c r="CN14" s="2">
        <v>7.16</v>
      </c>
      <c r="CO14" s="2">
        <v>0</v>
      </c>
      <c r="CP14" s="2">
        <v>5.73</v>
      </c>
      <c r="CQ14" s="2">
        <v>0</v>
      </c>
      <c r="CR14" s="2">
        <v>6.64</v>
      </c>
      <c r="CS14" s="2">
        <v>0</v>
      </c>
      <c r="CT14" s="2">
        <v>4.3899999999999997</v>
      </c>
      <c r="CU14" s="2">
        <v>0</v>
      </c>
      <c r="CV14" s="2">
        <v>6.18</v>
      </c>
      <c r="CW14" s="2">
        <v>503475.66</v>
      </c>
      <c r="CX14" s="2">
        <v>1160.6600000000001</v>
      </c>
      <c r="CY14" s="2">
        <v>9.06</v>
      </c>
      <c r="CZ14" s="2">
        <v>1</v>
      </c>
      <c r="DA14" s="2">
        <v>5.35</v>
      </c>
      <c r="DB14" s="2">
        <v>1.82</v>
      </c>
      <c r="DC14" s="2">
        <v>0</v>
      </c>
      <c r="DD14" s="2">
        <v>1.5</v>
      </c>
      <c r="DE14" s="2">
        <v>0</v>
      </c>
      <c r="DF14" s="2">
        <v>1.5</v>
      </c>
      <c r="DG14" s="2">
        <v>0</v>
      </c>
      <c r="DH14" s="2">
        <v>1.5</v>
      </c>
      <c r="DI14" s="2">
        <v>65847.62</v>
      </c>
      <c r="DJ14" s="2">
        <v>1411.49</v>
      </c>
      <c r="DK14" s="2">
        <v>0</v>
      </c>
      <c r="DL14" s="2">
        <v>208.4</v>
      </c>
      <c r="DM14" s="2">
        <v>331387.46999999997</v>
      </c>
      <c r="DN14" s="2">
        <v>1050.17</v>
      </c>
      <c r="DO14" s="2">
        <v>0</v>
      </c>
      <c r="DP14" s="2">
        <v>22.07</v>
      </c>
      <c r="DQ14" s="2">
        <v>5232.54</v>
      </c>
      <c r="DR14" s="2">
        <v>1299.9000000000001</v>
      </c>
      <c r="DS14" s="2">
        <v>0</v>
      </c>
      <c r="DT14" s="2">
        <v>30.99</v>
      </c>
      <c r="DU14" s="2">
        <v>0</v>
      </c>
      <c r="DV14" s="2">
        <v>9.1</v>
      </c>
      <c r="DW14" s="2">
        <v>0</v>
      </c>
      <c r="DX14" s="2">
        <v>19.34</v>
      </c>
      <c r="DY14" s="2">
        <v>47</v>
      </c>
      <c r="DZ14" s="2" t="s">
        <v>193</v>
      </c>
      <c r="EA14" s="2">
        <v>1.6130463714552981</v>
      </c>
      <c r="EB14" s="2">
        <v>62</v>
      </c>
      <c r="EC14" s="2">
        <v>4.29</v>
      </c>
      <c r="ED14" s="2">
        <v>0.85799998044967651</v>
      </c>
      <c r="EE14" s="2">
        <v>8.6000003814697266</v>
      </c>
      <c r="EF14" s="2">
        <v>9.1997413635253906</v>
      </c>
      <c r="EG14" s="2" t="s">
        <v>194</v>
      </c>
      <c r="EH14" s="2">
        <v>22.466300964355469</v>
      </c>
      <c r="EI14" s="2">
        <v>16.225662231445309</v>
      </c>
      <c r="EJ14" s="2">
        <v>25.79464149475098</v>
      </c>
      <c r="EK14" s="2">
        <v>42.020301818847663</v>
      </c>
      <c r="EL14" s="2">
        <v>35.297054290771477</v>
      </c>
      <c r="EM14" s="2">
        <v>0.21634215116500849</v>
      </c>
      <c r="EN14" s="2">
        <v>35.513397216796882</v>
      </c>
      <c r="EO14" s="2">
        <v>1.087074995040894</v>
      </c>
      <c r="EP14" s="2">
        <v>10.9</v>
      </c>
    </row>
    <row r="15" spans="1:146" x14ac:dyDescent="0.25">
      <c r="A15" s="1">
        <v>13</v>
      </c>
      <c r="B15" s="2" t="s">
        <v>195</v>
      </c>
      <c r="C15" s="2">
        <v>420.86099999999999</v>
      </c>
      <c r="D15" s="2">
        <v>150.86099999999999</v>
      </c>
      <c r="E15" s="2">
        <v>4.0473100000000003E-4</v>
      </c>
      <c r="F15" s="2">
        <v>2.0839999999999999E-3</v>
      </c>
      <c r="G15" s="5">
        <v>487.06299999999999</v>
      </c>
      <c r="H15" s="5">
        <v>67.649000000000001</v>
      </c>
      <c r="I15" s="5">
        <v>1.3660499999999999E-3</v>
      </c>
      <c r="J15" s="5">
        <v>0.12253</v>
      </c>
      <c r="K15" s="5">
        <v>9483.64</v>
      </c>
      <c r="L15" s="2">
        <f>683.699*0.01</f>
        <v>6.8369900000000001</v>
      </c>
      <c r="M15" s="5">
        <v>9.4E-2</v>
      </c>
      <c r="N15" s="2">
        <v>184</v>
      </c>
      <c r="O15" s="3">
        <v>44664.880555555559</v>
      </c>
      <c r="P15" s="2">
        <v>360.82</v>
      </c>
      <c r="Q15" s="2">
        <v>80</v>
      </c>
      <c r="R15" s="2">
        <v>9.5260000000000006E-5</v>
      </c>
      <c r="S15" s="2">
        <v>4.1620000000000001E-6</v>
      </c>
      <c r="T15" s="2">
        <v>2.5</v>
      </c>
      <c r="U15" s="2" t="s">
        <v>196</v>
      </c>
      <c r="V15" s="2" t="s">
        <v>140</v>
      </c>
      <c r="W15" s="2">
        <v>13.1</v>
      </c>
      <c r="X15" s="2">
        <v>529</v>
      </c>
      <c r="Y15" s="2">
        <v>3</v>
      </c>
      <c r="Z15" s="2">
        <v>9.001E-5</v>
      </c>
      <c r="AA15" s="2">
        <v>5.4479999999999996E-7</v>
      </c>
      <c r="AB15" s="2">
        <v>0.35</v>
      </c>
      <c r="AC15" s="2" t="s">
        <v>197</v>
      </c>
      <c r="AD15" s="2" t="s">
        <v>177</v>
      </c>
      <c r="AE15" s="2">
        <v>7.2717557251908396</v>
      </c>
      <c r="AF15" s="2">
        <v>6.8709923664122146</v>
      </c>
      <c r="AG15" s="2">
        <v>0.40076335877862501</v>
      </c>
      <c r="AH15" s="2">
        <v>5.8326852571936314</v>
      </c>
      <c r="AI15" s="2">
        <v>720340.81</v>
      </c>
      <c r="AJ15" s="2">
        <v>0</v>
      </c>
      <c r="AK15" s="2">
        <v>5688.13</v>
      </c>
      <c r="AL15" s="2">
        <v>0</v>
      </c>
      <c r="AM15" s="2">
        <v>141100.42000000001</v>
      </c>
      <c r="AN15" s="2">
        <v>0</v>
      </c>
      <c r="AO15" s="2">
        <v>7.55</v>
      </c>
      <c r="AP15" s="2">
        <v>1.45</v>
      </c>
      <c r="AQ15" s="2">
        <v>399.95</v>
      </c>
      <c r="AR15" s="2">
        <v>3.28</v>
      </c>
      <c r="AS15" s="2">
        <v>164.37</v>
      </c>
      <c r="AT15" s="2">
        <v>2.16</v>
      </c>
      <c r="AU15" s="2">
        <v>0</v>
      </c>
      <c r="AV15" s="2">
        <v>3.53</v>
      </c>
      <c r="AW15" s="2">
        <v>73.150000000000006</v>
      </c>
      <c r="AX15" s="2">
        <v>1.74</v>
      </c>
      <c r="AY15" s="2">
        <v>5.63</v>
      </c>
      <c r="AZ15" s="2">
        <v>1.35</v>
      </c>
      <c r="BA15" s="2">
        <v>17.920000000000002</v>
      </c>
      <c r="BB15" s="2">
        <v>2.3199999999999998</v>
      </c>
      <c r="BC15" s="2">
        <v>0</v>
      </c>
      <c r="BD15" s="2">
        <v>3.39</v>
      </c>
      <c r="BE15" s="2">
        <v>0</v>
      </c>
      <c r="BF15" s="2">
        <v>1.84</v>
      </c>
      <c r="BG15" s="2">
        <v>6.35</v>
      </c>
      <c r="BH15" s="2">
        <v>1.91</v>
      </c>
      <c r="BI15" s="2">
        <v>0</v>
      </c>
      <c r="BJ15" s="2">
        <v>4.3099999999999996</v>
      </c>
      <c r="BK15" s="2">
        <v>35.36</v>
      </c>
      <c r="BL15" s="2">
        <v>3.68</v>
      </c>
      <c r="BM15" s="2">
        <v>0</v>
      </c>
      <c r="BN15" s="2">
        <v>17.53</v>
      </c>
      <c r="BO15" s="2">
        <v>13.49</v>
      </c>
      <c r="BP15" s="2">
        <v>5.52</v>
      </c>
      <c r="BQ15" s="2">
        <v>18.28</v>
      </c>
      <c r="BR15" s="2">
        <v>11.34</v>
      </c>
      <c r="BS15" s="2">
        <v>0</v>
      </c>
      <c r="BT15" s="2">
        <v>56.97</v>
      </c>
      <c r="BU15" s="2">
        <v>22987.32</v>
      </c>
      <c r="BV15" s="2">
        <v>134.47999999999999</v>
      </c>
      <c r="BW15" s="2">
        <v>316.83</v>
      </c>
      <c r="BX15" s="2">
        <v>26.67</v>
      </c>
      <c r="BY15" s="2">
        <v>75.17</v>
      </c>
      <c r="BZ15" s="2">
        <v>6.56</v>
      </c>
      <c r="CA15" s="2">
        <v>75.86</v>
      </c>
      <c r="CB15" s="2">
        <v>11.44</v>
      </c>
      <c r="CC15" s="2">
        <v>3582.32</v>
      </c>
      <c r="CD15" s="2">
        <v>47.24</v>
      </c>
      <c r="CE15" s="2">
        <v>62574.06</v>
      </c>
      <c r="CF15" s="2">
        <v>474.76</v>
      </c>
      <c r="CG15" s="2">
        <v>13942.05</v>
      </c>
      <c r="CH15" s="2">
        <v>153.97</v>
      </c>
      <c r="CI15" s="2">
        <v>373.69</v>
      </c>
      <c r="CJ15" s="2">
        <v>46.35</v>
      </c>
      <c r="CK15" s="2">
        <v>156.44</v>
      </c>
      <c r="CL15" s="2">
        <v>20.170000000000002</v>
      </c>
      <c r="CM15" s="2">
        <v>0</v>
      </c>
      <c r="CN15" s="2">
        <v>7.55</v>
      </c>
      <c r="CO15" s="2">
        <v>0</v>
      </c>
      <c r="CP15" s="2">
        <v>10.49</v>
      </c>
      <c r="CQ15" s="2">
        <v>0</v>
      </c>
      <c r="CR15" s="2">
        <v>6.98</v>
      </c>
      <c r="CS15" s="2">
        <v>0</v>
      </c>
      <c r="CT15" s="2">
        <v>3.12</v>
      </c>
      <c r="CU15" s="2">
        <v>0</v>
      </c>
      <c r="CV15" s="2">
        <v>6.62</v>
      </c>
      <c r="CW15" s="2">
        <v>480977.13</v>
      </c>
      <c r="CX15" s="2">
        <v>1177.6099999999999</v>
      </c>
      <c r="CY15" s="2">
        <v>9.83</v>
      </c>
      <c r="CZ15" s="2">
        <v>1</v>
      </c>
      <c r="DA15" s="2">
        <v>4.62</v>
      </c>
      <c r="DB15" s="2">
        <v>1.89</v>
      </c>
      <c r="DC15" s="2">
        <v>0</v>
      </c>
      <c r="DD15" s="2">
        <v>1.5</v>
      </c>
      <c r="DE15" s="2">
        <v>0</v>
      </c>
      <c r="DF15" s="2">
        <v>1.5</v>
      </c>
      <c r="DG15" s="2">
        <v>0</v>
      </c>
      <c r="DH15" s="2">
        <v>1.5</v>
      </c>
      <c r="DI15" s="2">
        <v>74656.31</v>
      </c>
      <c r="DJ15" s="2">
        <v>1539.5</v>
      </c>
      <c r="DK15" s="2">
        <v>0</v>
      </c>
      <c r="DL15" s="2">
        <v>216.59</v>
      </c>
      <c r="DM15" s="2">
        <v>336607.84</v>
      </c>
      <c r="DN15" s="2">
        <v>1051.24</v>
      </c>
      <c r="DO15" s="2">
        <v>0</v>
      </c>
      <c r="DP15" s="2">
        <v>22.44</v>
      </c>
      <c r="DQ15" s="2">
        <v>3426.58</v>
      </c>
      <c r="DR15" s="2">
        <v>1344.47</v>
      </c>
      <c r="DS15" s="2">
        <v>37.840000000000003</v>
      </c>
      <c r="DT15" s="2">
        <v>23.39</v>
      </c>
      <c r="DU15" s="2">
        <v>0</v>
      </c>
      <c r="DV15" s="2">
        <v>9.69</v>
      </c>
      <c r="DW15" s="2">
        <v>0</v>
      </c>
      <c r="DX15" s="2">
        <v>20.62</v>
      </c>
      <c r="DY15" s="2">
        <v>48</v>
      </c>
      <c r="DZ15" s="2" t="s">
        <v>198</v>
      </c>
      <c r="EA15" s="2">
        <v>1.55367705389663</v>
      </c>
      <c r="EB15" s="2">
        <v>90</v>
      </c>
      <c r="EC15" s="2">
        <v>6.21</v>
      </c>
      <c r="ED15" s="2">
        <v>1.2419999837875371</v>
      </c>
      <c r="EE15" s="2">
        <v>8.5</v>
      </c>
      <c r="EF15" s="2">
        <v>11.93738842010498</v>
      </c>
      <c r="EG15" s="2" t="s">
        <v>199</v>
      </c>
      <c r="EH15" s="2">
        <v>25.445293426513668</v>
      </c>
      <c r="EI15" s="2">
        <v>21.628498077392582</v>
      </c>
      <c r="EJ15" s="2">
        <v>28.413909912109379</v>
      </c>
      <c r="EK15" s="2">
        <v>50.042407989501953</v>
      </c>
      <c r="EL15" s="2">
        <v>24.427480697631839</v>
      </c>
      <c r="EM15" s="2">
        <v>8.4817640483379364E-2</v>
      </c>
      <c r="EN15" s="2">
        <v>24.512298583984379</v>
      </c>
      <c r="EO15" s="2">
        <v>1.119589567184448</v>
      </c>
      <c r="EP15" s="2">
        <v>11.3</v>
      </c>
    </row>
    <row r="16" spans="1:146" x14ac:dyDescent="0.25">
      <c r="A16" s="1">
        <v>14</v>
      </c>
      <c r="B16" s="2" t="s">
        <v>200</v>
      </c>
      <c r="C16" s="2">
        <v>411.66899999999998</v>
      </c>
      <c r="D16" s="2">
        <v>135.857</v>
      </c>
      <c r="E16" s="2">
        <v>2.82601E-4</v>
      </c>
      <c r="F16" s="2">
        <v>1.6720000000000001E-3</v>
      </c>
      <c r="G16" s="5">
        <v>468.29899999999998</v>
      </c>
      <c r="H16" s="5">
        <v>56.978000000000002</v>
      </c>
      <c r="I16" s="2">
        <f>100.441*0.00001</f>
        <v>1.0044100000000001E-3</v>
      </c>
      <c r="J16" s="5">
        <v>0.11332</v>
      </c>
      <c r="K16" s="5">
        <v>9465.2000000000007</v>
      </c>
      <c r="L16" s="2">
        <f>310.705*0.01</f>
        <v>3.1070500000000001</v>
      </c>
      <c r="M16" s="5">
        <v>8.3000000000000004E-2</v>
      </c>
      <c r="N16" s="2">
        <v>194</v>
      </c>
      <c r="O16" s="3">
        <v>44664.915277777778</v>
      </c>
      <c r="P16" s="2">
        <v>360.69</v>
      </c>
      <c r="Q16" s="2">
        <v>100</v>
      </c>
      <c r="R16" s="2">
        <v>9.166E-5</v>
      </c>
      <c r="S16" s="2">
        <v>3.4170000000000001E-6</v>
      </c>
      <c r="T16" s="2">
        <v>2.14</v>
      </c>
      <c r="U16" s="2" t="s">
        <v>201</v>
      </c>
      <c r="V16" s="2" t="s">
        <v>140</v>
      </c>
      <c r="W16" s="2">
        <v>13.7</v>
      </c>
      <c r="X16" s="2">
        <v>503</v>
      </c>
      <c r="Y16" s="2">
        <v>3</v>
      </c>
      <c r="Z16" s="2">
        <v>8.7200000000000005E-5</v>
      </c>
      <c r="AA16" s="2">
        <v>3.7780000000000001E-7</v>
      </c>
      <c r="AB16" s="2">
        <v>0.25</v>
      </c>
      <c r="AC16" s="2" t="s">
        <v>202</v>
      </c>
      <c r="AD16" s="2" t="s">
        <v>177</v>
      </c>
      <c r="AE16" s="2">
        <v>6.6905109489051098</v>
      </c>
      <c r="AF16" s="2">
        <v>6.3649635036496353</v>
      </c>
      <c r="AG16" s="2">
        <v>0.32554744525547452</v>
      </c>
      <c r="AH16" s="2">
        <v>5.1146788990825689</v>
      </c>
      <c r="AI16" s="2">
        <v>748039.19</v>
      </c>
      <c r="AJ16" s="2">
        <v>0</v>
      </c>
      <c r="AK16" s="2">
        <v>8050.5</v>
      </c>
      <c r="AL16" s="2">
        <v>0</v>
      </c>
      <c r="AM16" s="2">
        <v>143971.57999999999</v>
      </c>
      <c r="AN16" s="2">
        <v>0</v>
      </c>
      <c r="AO16" s="2">
        <v>5.5</v>
      </c>
      <c r="AP16" s="2">
        <v>1.36</v>
      </c>
      <c r="AQ16" s="2">
        <v>273.76</v>
      </c>
      <c r="AR16" s="2">
        <v>2.77</v>
      </c>
      <c r="AS16" s="2">
        <v>142.94999999999999</v>
      </c>
      <c r="AT16" s="2">
        <v>2.02</v>
      </c>
      <c r="AU16" s="2">
        <v>0</v>
      </c>
      <c r="AV16" s="2">
        <v>3.49</v>
      </c>
      <c r="AW16" s="2">
        <v>72.17</v>
      </c>
      <c r="AX16" s="2">
        <v>1.73</v>
      </c>
      <c r="AY16" s="2">
        <v>5.78</v>
      </c>
      <c r="AZ16" s="2">
        <v>1.34</v>
      </c>
      <c r="BA16" s="2">
        <v>15.5</v>
      </c>
      <c r="BB16" s="2">
        <v>2.2400000000000002</v>
      </c>
      <c r="BC16" s="2">
        <v>0</v>
      </c>
      <c r="BD16" s="2">
        <v>3.38</v>
      </c>
      <c r="BE16" s="2">
        <v>0</v>
      </c>
      <c r="BF16" s="2">
        <v>1.82</v>
      </c>
      <c r="BG16" s="2">
        <v>8.9499999999999993</v>
      </c>
      <c r="BH16" s="2">
        <v>1.9</v>
      </c>
      <c r="BI16" s="2">
        <v>5.34</v>
      </c>
      <c r="BJ16" s="2">
        <v>2.9</v>
      </c>
      <c r="BK16" s="2">
        <v>36.47</v>
      </c>
      <c r="BL16" s="2">
        <v>3.67</v>
      </c>
      <c r="BM16" s="2">
        <v>0</v>
      </c>
      <c r="BN16" s="2">
        <v>17.010000000000002</v>
      </c>
      <c r="BO16" s="2">
        <v>13.9</v>
      </c>
      <c r="BP16" s="2">
        <v>5.49</v>
      </c>
      <c r="BQ16" s="2">
        <v>29.63</v>
      </c>
      <c r="BR16" s="2">
        <v>11.36</v>
      </c>
      <c r="BS16" s="2">
        <v>0</v>
      </c>
      <c r="BT16" s="2">
        <v>57.51</v>
      </c>
      <c r="BU16" s="2">
        <v>23862.62</v>
      </c>
      <c r="BV16" s="2">
        <v>137</v>
      </c>
      <c r="BW16" s="2">
        <v>479.16</v>
      </c>
      <c r="BX16" s="2">
        <v>28.93</v>
      </c>
      <c r="BY16" s="2">
        <v>79.319999999999993</v>
      </c>
      <c r="BZ16" s="2">
        <v>6.71</v>
      </c>
      <c r="CA16" s="2">
        <v>69.59</v>
      </c>
      <c r="CB16" s="2">
        <v>11.37</v>
      </c>
      <c r="CC16" s="2">
        <v>3235.7</v>
      </c>
      <c r="CD16" s="2">
        <v>46.24</v>
      </c>
      <c r="CE16" s="2">
        <v>50536.62</v>
      </c>
      <c r="CF16" s="2">
        <v>436.1</v>
      </c>
      <c r="CG16" s="2">
        <v>14479.21</v>
      </c>
      <c r="CH16" s="2">
        <v>158.04</v>
      </c>
      <c r="CI16" s="2">
        <v>390.01</v>
      </c>
      <c r="CJ16" s="2">
        <v>43.96</v>
      </c>
      <c r="CK16" s="2">
        <v>218.6</v>
      </c>
      <c r="CL16" s="2">
        <v>25.29</v>
      </c>
      <c r="CM16" s="2">
        <v>0</v>
      </c>
      <c r="CN16" s="2">
        <v>7.35</v>
      </c>
      <c r="CO16" s="2">
        <v>14.49</v>
      </c>
      <c r="CP16" s="2">
        <v>6.87</v>
      </c>
      <c r="CQ16" s="2">
        <v>0</v>
      </c>
      <c r="CR16" s="2">
        <v>6.78</v>
      </c>
      <c r="CS16" s="2">
        <v>0</v>
      </c>
      <c r="CT16" s="2">
        <v>4.42</v>
      </c>
      <c r="CU16" s="2">
        <v>0</v>
      </c>
      <c r="CV16" s="2">
        <v>6.3</v>
      </c>
      <c r="CW16" s="2">
        <v>475942.91</v>
      </c>
      <c r="CX16" s="2">
        <v>1189.6500000000001</v>
      </c>
      <c r="CY16" s="2">
        <v>8.77</v>
      </c>
      <c r="CZ16" s="2">
        <v>1</v>
      </c>
      <c r="DA16" s="2">
        <v>4.13</v>
      </c>
      <c r="DB16" s="2">
        <v>1.87</v>
      </c>
      <c r="DC16" s="2">
        <v>0</v>
      </c>
      <c r="DD16" s="2">
        <v>1.5</v>
      </c>
      <c r="DE16" s="2">
        <v>0</v>
      </c>
      <c r="DF16" s="2">
        <v>1.5</v>
      </c>
      <c r="DG16" s="2">
        <v>0</v>
      </c>
      <c r="DH16" s="2">
        <v>1.5</v>
      </c>
      <c r="DI16" s="2">
        <v>76175.44</v>
      </c>
      <c r="DJ16" s="2">
        <v>1477.87</v>
      </c>
      <c r="DK16" s="2">
        <v>0</v>
      </c>
      <c r="DL16" s="2">
        <v>210.83</v>
      </c>
      <c r="DM16" s="2">
        <v>349551</v>
      </c>
      <c r="DN16" s="2">
        <v>1042.75</v>
      </c>
      <c r="DO16" s="2">
        <v>0</v>
      </c>
      <c r="DP16" s="2">
        <v>21.91</v>
      </c>
      <c r="DQ16" s="2">
        <v>4849.7</v>
      </c>
      <c r="DR16" s="2">
        <v>1282.58</v>
      </c>
      <c r="DS16" s="2">
        <v>38.86</v>
      </c>
      <c r="DT16" s="2">
        <v>21.22</v>
      </c>
      <c r="DU16" s="2">
        <v>0</v>
      </c>
      <c r="DV16" s="2">
        <v>9.39</v>
      </c>
      <c r="DW16" s="2">
        <v>0</v>
      </c>
      <c r="DX16" s="2">
        <v>19.86</v>
      </c>
      <c r="DY16" s="2">
        <v>49</v>
      </c>
      <c r="DZ16" s="2" t="s">
        <v>198</v>
      </c>
      <c r="EA16" s="2">
        <v>1.5380666762086079</v>
      </c>
      <c r="EB16" s="2">
        <v>113</v>
      </c>
      <c r="EC16" s="2">
        <v>5.16</v>
      </c>
      <c r="ED16" s="2">
        <v>1.031999945640564</v>
      </c>
      <c r="EE16" s="2">
        <v>8.5</v>
      </c>
      <c r="EF16" s="2">
        <v>9.942906379699707</v>
      </c>
      <c r="EG16" s="2" t="s">
        <v>203</v>
      </c>
      <c r="EH16" s="2">
        <v>20.532194137573239</v>
      </c>
      <c r="EI16" s="2">
        <v>16.01511192321777</v>
      </c>
      <c r="EJ16" s="2">
        <v>27.923784255981449</v>
      </c>
      <c r="EK16" s="2">
        <v>43.938896179199219</v>
      </c>
      <c r="EL16" s="2">
        <v>34.4776611328125</v>
      </c>
      <c r="EM16" s="2">
        <v>1.05124831199646</v>
      </c>
      <c r="EN16" s="2">
        <v>35.528907775878913</v>
      </c>
      <c r="EO16" s="2">
        <v>1.1574492454528811</v>
      </c>
      <c r="EP16" s="2">
        <v>9.5</v>
      </c>
    </row>
    <row r="17" spans="1:146" x14ac:dyDescent="0.25">
      <c r="A17" s="1">
        <v>15</v>
      </c>
      <c r="B17" s="2" t="s">
        <v>204</v>
      </c>
      <c r="C17" s="2">
        <v>263.56299999999999</v>
      </c>
      <c r="D17" s="2">
        <v>85.549000000000007</v>
      </c>
      <c r="E17" s="2">
        <v>1.681E-3</v>
      </c>
      <c r="F17" s="2">
        <v>1.2434000000000001E-2</v>
      </c>
      <c r="G17" s="5">
        <v>289.59399999999999</v>
      </c>
      <c r="H17" s="5">
        <v>64.247</v>
      </c>
      <c r="I17" s="2">
        <f>638.299*0.00001</f>
        <v>6.3829900000000007E-3</v>
      </c>
      <c r="J17" s="2">
        <f>29.889*0.01</f>
        <v>0.29888999999999999</v>
      </c>
      <c r="K17" s="5">
        <v>9424.17</v>
      </c>
      <c r="L17" s="5">
        <v>2.6680000000000001</v>
      </c>
      <c r="M17" s="5">
        <v>0.15</v>
      </c>
      <c r="N17" s="2">
        <v>201</v>
      </c>
      <c r="O17" s="3">
        <v>44678.887499999997</v>
      </c>
      <c r="P17" s="2">
        <v>362.04</v>
      </c>
      <c r="Q17" s="2">
        <v>2</v>
      </c>
      <c r="R17" s="2">
        <v>3.615E-4</v>
      </c>
      <c r="S17" s="2">
        <v>1.201E-5</v>
      </c>
      <c r="T17" s="2">
        <v>1.9</v>
      </c>
      <c r="U17" s="2" t="s">
        <v>205</v>
      </c>
      <c r="V17" s="2" t="s">
        <v>140</v>
      </c>
      <c r="W17" s="2">
        <v>12.337</v>
      </c>
      <c r="X17" s="2">
        <v>708</v>
      </c>
      <c r="Y17" s="2">
        <v>3</v>
      </c>
      <c r="Z17" s="2">
        <v>3.4709999999999998E-4</v>
      </c>
      <c r="AA17" s="2">
        <v>-4.8099999999999997E-6</v>
      </c>
      <c r="AB17" s="2">
        <v>-0.79</v>
      </c>
      <c r="AC17" s="2" t="s">
        <v>206</v>
      </c>
      <c r="AD17" s="2" t="s">
        <v>142</v>
      </c>
      <c r="AE17" s="2">
        <v>29.302099375861228</v>
      </c>
      <c r="AF17" s="2">
        <v>28.134878819810329</v>
      </c>
      <c r="AG17" s="2">
        <v>1.1672205560508999</v>
      </c>
      <c r="AH17" s="2">
        <v>4.1486603284355956</v>
      </c>
      <c r="AI17" s="2">
        <v>606845.81000000006</v>
      </c>
      <c r="AJ17" s="2">
        <v>0</v>
      </c>
      <c r="AK17" s="2">
        <v>3371.26</v>
      </c>
      <c r="AL17" s="2">
        <v>0</v>
      </c>
      <c r="AM17" s="2">
        <v>130936.69</v>
      </c>
      <c r="AN17" s="2">
        <v>0</v>
      </c>
      <c r="AO17" s="2">
        <v>4.5999999999999996</v>
      </c>
      <c r="AP17" s="2">
        <v>1.39</v>
      </c>
      <c r="AQ17" s="2">
        <v>271.79000000000002</v>
      </c>
      <c r="AR17" s="2">
        <v>2.78</v>
      </c>
      <c r="AS17" s="2">
        <v>75.540000000000006</v>
      </c>
      <c r="AT17" s="2">
        <v>1.55</v>
      </c>
      <c r="AU17" s="2">
        <v>0</v>
      </c>
      <c r="AV17" s="2">
        <v>3.72</v>
      </c>
      <c r="AW17" s="2">
        <v>86.93</v>
      </c>
      <c r="AX17" s="2">
        <v>1.91</v>
      </c>
      <c r="AY17" s="2">
        <v>6.33</v>
      </c>
      <c r="AZ17" s="2">
        <v>1.51</v>
      </c>
      <c r="BA17" s="2">
        <v>40.96</v>
      </c>
      <c r="BB17" s="2">
        <v>2.95</v>
      </c>
      <c r="BC17" s="2">
        <v>0</v>
      </c>
      <c r="BD17" s="2">
        <v>3.36</v>
      </c>
      <c r="BE17" s="2">
        <v>0</v>
      </c>
      <c r="BF17" s="2">
        <v>1.88</v>
      </c>
      <c r="BG17" s="2">
        <v>20.350000000000001</v>
      </c>
      <c r="BH17" s="2">
        <v>3.22</v>
      </c>
      <c r="BI17" s="2">
        <v>0</v>
      </c>
      <c r="BJ17" s="2">
        <v>4.42</v>
      </c>
      <c r="BK17" s="2">
        <v>279.49</v>
      </c>
      <c r="BL17" s="2">
        <v>7.37</v>
      </c>
      <c r="BM17" s="2">
        <v>0</v>
      </c>
      <c r="BN17" s="2">
        <v>17.95</v>
      </c>
      <c r="BO17" s="2">
        <v>21.73</v>
      </c>
      <c r="BP17" s="2">
        <v>5.84</v>
      </c>
      <c r="BQ17" s="2">
        <v>29.71</v>
      </c>
      <c r="BR17" s="2">
        <v>12.03</v>
      </c>
      <c r="BS17" s="2">
        <v>90.09</v>
      </c>
      <c r="BT17" s="2">
        <v>57.12</v>
      </c>
      <c r="BU17" s="2">
        <v>46465.25</v>
      </c>
      <c r="BV17" s="2">
        <v>199.83</v>
      </c>
      <c r="BW17" s="2">
        <v>1046.95</v>
      </c>
      <c r="BX17" s="2">
        <v>37.92</v>
      </c>
      <c r="BY17" s="2">
        <v>198.96</v>
      </c>
      <c r="BZ17" s="2">
        <v>14.72</v>
      </c>
      <c r="CA17" s="2">
        <v>94.68</v>
      </c>
      <c r="CB17" s="2">
        <v>14.83</v>
      </c>
      <c r="CC17" s="2">
        <v>4267.2</v>
      </c>
      <c r="CD17" s="2">
        <v>59.85</v>
      </c>
      <c r="CE17" s="2">
        <v>16192.28</v>
      </c>
      <c r="CF17" s="2">
        <v>304.97000000000003</v>
      </c>
      <c r="CG17" s="2">
        <v>13277.77</v>
      </c>
      <c r="CH17" s="2">
        <v>170.79</v>
      </c>
      <c r="CI17" s="2">
        <v>1358.24</v>
      </c>
      <c r="CJ17" s="2">
        <v>44.6</v>
      </c>
      <c r="CK17" s="2">
        <v>183.58</v>
      </c>
      <c r="CL17" s="2">
        <v>25.15</v>
      </c>
      <c r="CM17" s="2">
        <v>0</v>
      </c>
      <c r="CN17" s="2">
        <v>7.1</v>
      </c>
      <c r="CO17" s="2">
        <v>0</v>
      </c>
      <c r="CP17" s="2">
        <v>5.74</v>
      </c>
      <c r="CQ17" s="2">
        <v>0</v>
      </c>
      <c r="CR17" s="2">
        <v>6.57</v>
      </c>
      <c r="CS17" s="2">
        <v>0</v>
      </c>
      <c r="CT17" s="2">
        <v>4.29</v>
      </c>
      <c r="CU17" s="2">
        <v>0</v>
      </c>
      <c r="CV17" s="2">
        <v>6.2</v>
      </c>
      <c r="CW17" s="2">
        <v>560980.38</v>
      </c>
      <c r="CX17" s="2">
        <v>1088.9000000000001</v>
      </c>
      <c r="CY17" s="2">
        <v>11.36</v>
      </c>
      <c r="CZ17" s="2">
        <v>1</v>
      </c>
      <c r="DA17" s="2">
        <v>4.2</v>
      </c>
      <c r="DB17" s="2">
        <v>2.0699999999999998</v>
      </c>
      <c r="DC17" s="2">
        <v>0</v>
      </c>
      <c r="DD17" s="2">
        <v>1.5</v>
      </c>
      <c r="DE17" s="2">
        <v>0</v>
      </c>
      <c r="DF17" s="2">
        <v>1.5</v>
      </c>
      <c r="DG17" s="2">
        <v>0</v>
      </c>
      <c r="DH17" s="2">
        <v>1.5</v>
      </c>
      <c r="DI17" s="2">
        <v>69278.67</v>
      </c>
      <c r="DJ17" s="2">
        <v>1269.6600000000001</v>
      </c>
      <c r="DK17" s="2">
        <v>960.59</v>
      </c>
      <c r="DL17" s="2">
        <v>117.32</v>
      </c>
      <c r="DM17" s="2">
        <v>283572.78000000003</v>
      </c>
      <c r="DN17" s="2">
        <v>950.25</v>
      </c>
      <c r="DO17" s="2">
        <v>0</v>
      </c>
      <c r="DP17" s="2">
        <v>18.760000000000002</v>
      </c>
      <c r="DQ17" s="2">
        <v>2030.88</v>
      </c>
      <c r="DR17" s="2">
        <v>1055.8</v>
      </c>
      <c r="DS17" s="2">
        <v>23.58</v>
      </c>
      <c r="DT17" s="2">
        <v>14.42</v>
      </c>
      <c r="DU17" s="2">
        <v>0</v>
      </c>
      <c r="DV17" s="2">
        <v>9.11</v>
      </c>
      <c r="DW17" s="2">
        <v>0</v>
      </c>
      <c r="DX17" s="2">
        <v>19.25</v>
      </c>
      <c r="DY17" s="2">
        <v>1</v>
      </c>
      <c r="DZ17" s="2" t="s">
        <v>143</v>
      </c>
      <c r="EA17" s="2">
        <v>1.195912992</v>
      </c>
      <c r="EB17" s="2">
        <v>20</v>
      </c>
      <c r="EC17" s="2">
        <v>28.5</v>
      </c>
      <c r="ED17" s="2">
        <v>5.6999998092651367</v>
      </c>
      <c r="EE17" s="2">
        <v>7.8400001525878906</v>
      </c>
      <c r="EF17" s="2">
        <v>39.483188629150391</v>
      </c>
      <c r="EG17" s="2" t="s">
        <v>207</v>
      </c>
      <c r="EH17" s="2">
        <v>52.891395568847663</v>
      </c>
      <c r="EI17" s="2">
        <v>21.597320556640621</v>
      </c>
      <c r="EJ17" s="2">
        <v>15.86741924285889</v>
      </c>
      <c r="EK17" s="2">
        <v>37.464740753173828</v>
      </c>
      <c r="EL17" s="2">
        <v>7.5987305641174316</v>
      </c>
      <c r="EM17" s="2">
        <v>2.0451340675353999</v>
      </c>
      <c r="EN17" s="2">
        <v>9.643864631652832</v>
      </c>
      <c r="EO17" s="2">
        <v>0.23509381711482999</v>
      </c>
      <c r="EP17" s="2">
        <v>0</v>
      </c>
    </row>
    <row r="18" spans="1:146" x14ac:dyDescent="0.25">
      <c r="A18" s="1">
        <v>16</v>
      </c>
      <c r="B18" s="2" t="s">
        <v>208</v>
      </c>
      <c r="C18" s="2">
        <v>175.87299999999999</v>
      </c>
      <c r="D18" s="2">
        <v>12.66</v>
      </c>
      <c r="E18" s="2">
        <v>1.9815999999999999E-4</v>
      </c>
      <c r="F18" s="2">
        <v>1.1795999999999999E-2</v>
      </c>
      <c r="G18" s="5">
        <v>172.66</v>
      </c>
      <c r="H18" s="5">
        <v>8.7850000000000001</v>
      </c>
      <c r="I18" s="2">
        <f>65.288*0.00001</f>
        <v>6.5288E-4</v>
      </c>
      <c r="J18" s="4">
        <v>0.35066999999999998</v>
      </c>
      <c r="K18" s="5">
        <v>9605</v>
      </c>
      <c r="L18" s="5">
        <v>4.7050000000000001</v>
      </c>
      <c r="M18" s="5">
        <v>0.1</v>
      </c>
      <c r="N18" s="2">
        <v>212</v>
      </c>
      <c r="O18" s="3">
        <v>44679.585416666669</v>
      </c>
      <c r="P18" s="2">
        <v>360.25</v>
      </c>
      <c r="Q18" s="2">
        <v>24</v>
      </c>
      <c r="R18" s="2">
        <v>3.8230000000000002E-4</v>
      </c>
      <c r="S18" s="2">
        <v>1.8369999999999999E-5</v>
      </c>
      <c r="T18" s="2">
        <v>2.75</v>
      </c>
      <c r="U18" s="2" t="s">
        <v>209</v>
      </c>
      <c r="V18" s="2" t="s">
        <v>140</v>
      </c>
      <c r="W18" s="2">
        <v>13.223000000000001</v>
      </c>
      <c r="X18" s="2">
        <v>721</v>
      </c>
      <c r="Y18" s="2">
        <v>3</v>
      </c>
      <c r="Z18" s="2">
        <v>3.6420000000000002E-4</v>
      </c>
      <c r="AA18" s="2">
        <v>-5.1549999999999998E-6</v>
      </c>
      <c r="AB18" s="2">
        <v>-0.81</v>
      </c>
      <c r="AC18" s="2" t="s">
        <v>210</v>
      </c>
      <c r="AD18" s="2" t="s">
        <v>142</v>
      </c>
      <c r="AE18" s="2">
        <v>28.9117446872873</v>
      </c>
      <c r="AF18" s="2">
        <v>27.542917643499958</v>
      </c>
      <c r="AG18" s="2">
        <v>1.3688270437873411</v>
      </c>
      <c r="AH18" s="2">
        <v>4.9697968149368528</v>
      </c>
      <c r="AI18" s="2">
        <v>654665</v>
      </c>
      <c r="AJ18" s="2">
        <v>0</v>
      </c>
      <c r="AK18" s="2">
        <v>5954.3</v>
      </c>
      <c r="AL18" s="2">
        <v>0</v>
      </c>
      <c r="AM18" s="2">
        <v>148536.13</v>
      </c>
      <c r="AN18" s="2">
        <v>0</v>
      </c>
      <c r="AO18" s="2">
        <v>6.65</v>
      </c>
      <c r="AP18" s="2">
        <v>1.39</v>
      </c>
      <c r="AQ18" s="2">
        <v>265.92</v>
      </c>
      <c r="AR18" s="2">
        <v>2.76</v>
      </c>
      <c r="AS18" s="2">
        <v>82.07</v>
      </c>
      <c r="AT18" s="2">
        <v>1.61</v>
      </c>
      <c r="AU18" s="2">
        <v>0</v>
      </c>
      <c r="AV18" s="2">
        <v>3.69</v>
      </c>
      <c r="AW18" s="2">
        <v>96.44</v>
      </c>
      <c r="AX18" s="2">
        <v>1.99</v>
      </c>
      <c r="AY18" s="2">
        <v>7.88</v>
      </c>
      <c r="AZ18" s="2">
        <v>1.57</v>
      </c>
      <c r="BA18" s="2">
        <v>44.42</v>
      </c>
      <c r="BB18" s="2">
        <v>3.02</v>
      </c>
      <c r="BC18" s="2">
        <v>0</v>
      </c>
      <c r="BD18" s="2">
        <v>3.4</v>
      </c>
      <c r="BE18" s="2">
        <v>0</v>
      </c>
      <c r="BF18" s="2">
        <v>1.89</v>
      </c>
      <c r="BG18" s="2">
        <v>24.43</v>
      </c>
      <c r="BH18" s="2">
        <v>3.29</v>
      </c>
      <c r="BI18" s="2">
        <v>0</v>
      </c>
      <c r="BJ18" s="2">
        <v>4.4400000000000004</v>
      </c>
      <c r="BK18" s="2">
        <v>146.74</v>
      </c>
      <c r="BL18" s="2">
        <v>5.69</v>
      </c>
      <c r="BM18" s="2">
        <v>0</v>
      </c>
      <c r="BN18" s="2">
        <v>18.02</v>
      </c>
      <c r="BO18" s="2">
        <v>28.02</v>
      </c>
      <c r="BP18" s="2">
        <v>5.98</v>
      </c>
      <c r="BQ18" s="2">
        <v>0</v>
      </c>
      <c r="BR18" s="2">
        <v>18.21</v>
      </c>
      <c r="BS18" s="2">
        <v>270.08999999999997</v>
      </c>
      <c r="BT18" s="2">
        <v>60.13</v>
      </c>
      <c r="BU18" s="2">
        <v>49863.29</v>
      </c>
      <c r="BV18" s="2">
        <v>207.5</v>
      </c>
      <c r="BW18" s="2">
        <v>1042.92</v>
      </c>
      <c r="BX18" s="2">
        <v>38.04</v>
      </c>
      <c r="BY18" s="2">
        <v>137.19999999999999</v>
      </c>
      <c r="BZ18" s="2">
        <v>9.16</v>
      </c>
      <c r="CA18" s="2">
        <v>100.89</v>
      </c>
      <c r="CB18" s="2">
        <v>16.28</v>
      </c>
      <c r="CC18" s="2">
        <v>4902.3900000000003</v>
      </c>
      <c r="CD18" s="2">
        <v>65.98</v>
      </c>
      <c r="CE18" s="2">
        <v>13207.6</v>
      </c>
      <c r="CF18" s="2">
        <v>296.52</v>
      </c>
      <c r="CG18" s="2">
        <v>14244.08</v>
      </c>
      <c r="CH18" s="2">
        <v>183.03</v>
      </c>
      <c r="CI18" s="2">
        <v>675.79</v>
      </c>
      <c r="CJ18" s="2">
        <v>43.05</v>
      </c>
      <c r="CK18" s="2">
        <v>236.95</v>
      </c>
      <c r="CL18" s="2">
        <v>26.19</v>
      </c>
      <c r="CM18" s="2">
        <v>0</v>
      </c>
      <c r="CN18" s="2">
        <v>7.56</v>
      </c>
      <c r="CO18" s="2">
        <v>0</v>
      </c>
      <c r="CP18" s="2">
        <v>6.07</v>
      </c>
      <c r="CQ18" s="2">
        <v>0</v>
      </c>
      <c r="CR18" s="2">
        <v>6.98</v>
      </c>
      <c r="CS18" s="2">
        <v>0</v>
      </c>
      <c r="CT18" s="2">
        <v>4.59</v>
      </c>
      <c r="CU18" s="2">
        <v>0</v>
      </c>
      <c r="CV18" s="2">
        <v>3.15</v>
      </c>
      <c r="CW18" s="2">
        <v>527220.63</v>
      </c>
      <c r="CX18" s="2">
        <v>1148.98</v>
      </c>
      <c r="CY18" s="2">
        <v>11.79</v>
      </c>
      <c r="CZ18" s="2">
        <v>1</v>
      </c>
      <c r="DA18" s="2">
        <v>7.85</v>
      </c>
      <c r="DB18" s="2">
        <v>2.1800000000000002</v>
      </c>
      <c r="DC18" s="2">
        <v>0</v>
      </c>
      <c r="DD18" s="2">
        <v>1.5</v>
      </c>
      <c r="DE18" s="2">
        <v>0</v>
      </c>
      <c r="DF18" s="2">
        <v>1.5</v>
      </c>
      <c r="DG18" s="2">
        <v>0</v>
      </c>
      <c r="DH18" s="2">
        <v>1.5</v>
      </c>
      <c r="DI18" s="2">
        <v>78590.539999999994</v>
      </c>
      <c r="DJ18" s="2">
        <v>1433.4</v>
      </c>
      <c r="DK18" s="2">
        <v>0</v>
      </c>
      <c r="DL18" s="2">
        <v>187.5</v>
      </c>
      <c r="DM18" s="2">
        <v>305918.21999999997</v>
      </c>
      <c r="DN18" s="2">
        <v>1000.23</v>
      </c>
      <c r="DO18" s="2">
        <v>0</v>
      </c>
      <c r="DP18" s="2">
        <v>20.18</v>
      </c>
      <c r="DQ18" s="2">
        <v>3586.93</v>
      </c>
      <c r="DR18" s="2">
        <v>1163.25</v>
      </c>
      <c r="DS18" s="2">
        <v>0</v>
      </c>
      <c r="DT18" s="2">
        <v>20.13</v>
      </c>
      <c r="DU18" s="2">
        <v>0</v>
      </c>
      <c r="DV18" s="2">
        <v>9.58</v>
      </c>
      <c r="DW18" s="2">
        <v>0</v>
      </c>
      <c r="DX18" s="2">
        <v>20.39</v>
      </c>
      <c r="DY18" s="2">
        <v>1</v>
      </c>
      <c r="DZ18" s="2" t="s">
        <v>143</v>
      </c>
      <c r="EA18" s="2">
        <v>1.195912992</v>
      </c>
      <c r="EB18" s="2">
        <v>20</v>
      </c>
      <c r="EC18" s="2">
        <v>28.5</v>
      </c>
      <c r="ED18" s="2">
        <v>5.6999998092651367</v>
      </c>
      <c r="EE18" s="2">
        <v>7.8400001525878906</v>
      </c>
      <c r="EF18" s="2">
        <v>39.483188629150391</v>
      </c>
      <c r="EG18" s="2" t="s">
        <v>207</v>
      </c>
      <c r="EH18" s="2">
        <v>52.891395568847663</v>
      </c>
      <c r="EI18" s="2">
        <v>21.597320556640621</v>
      </c>
      <c r="EJ18" s="2">
        <v>15.86741924285889</v>
      </c>
      <c r="EK18" s="2">
        <v>37.464740753173828</v>
      </c>
      <c r="EL18" s="2">
        <v>7.5987305641174316</v>
      </c>
      <c r="EM18" s="2">
        <v>2.0451340675353999</v>
      </c>
      <c r="EN18" s="2">
        <v>9.643864631652832</v>
      </c>
      <c r="EO18" s="2">
        <v>0.23509381711482999</v>
      </c>
      <c r="EP18" s="2">
        <v>0</v>
      </c>
    </row>
    <row r="19" spans="1:146" x14ac:dyDescent="0.25">
      <c r="A19" s="1">
        <v>17</v>
      </c>
      <c r="B19" s="2" t="s">
        <v>211</v>
      </c>
      <c r="C19" s="2">
        <v>464.11599999999999</v>
      </c>
      <c r="D19" s="2">
        <v>162.31100000000001</v>
      </c>
      <c r="E19" s="2">
        <v>5.0572300000000002E-4</v>
      </c>
      <c r="F19" s="2">
        <v>2.8180000000000002E-3</v>
      </c>
      <c r="G19" s="5">
        <v>629.73</v>
      </c>
      <c r="H19" s="5">
        <v>45.671999999999997</v>
      </c>
      <c r="I19" s="5">
        <v>1.68267E-3</v>
      </c>
      <c r="J19" s="5">
        <v>0.28462999999999999</v>
      </c>
      <c r="K19" s="5">
        <v>9478.5499999999993</v>
      </c>
      <c r="L19" s="2">
        <f>850.378*0.01</f>
        <v>8.5037800000000008</v>
      </c>
      <c r="M19" s="5">
        <v>6.2E-2</v>
      </c>
      <c r="N19" s="2">
        <v>220</v>
      </c>
      <c r="O19" s="3">
        <v>44665.007638888892</v>
      </c>
      <c r="P19" s="2">
        <v>361.47</v>
      </c>
      <c r="Q19" s="2">
        <v>40</v>
      </c>
      <c r="R19" s="2">
        <v>1.9459999999999999E-4</v>
      </c>
      <c r="S19" s="2">
        <v>1.166E-5</v>
      </c>
      <c r="T19" s="2">
        <v>3.43</v>
      </c>
      <c r="U19" s="2" t="s">
        <v>212</v>
      </c>
      <c r="V19" s="2" t="s">
        <v>140</v>
      </c>
      <c r="W19" s="2">
        <v>12.9</v>
      </c>
      <c r="X19" s="2">
        <v>686</v>
      </c>
      <c r="Y19" s="2">
        <v>3</v>
      </c>
      <c r="Z19" s="2">
        <v>1.8770000000000001E-4</v>
      </c>
      <c r="AA19" s="2">
        <v>-1.7940000000000001E-6</v>
      </c>
      <c r="AB19" s="2">
        <v>-0.55000000000000004</v>
      </c>
      <c r="AC19" s="2" t="s">
        <v>213</v>
      </c>
      <c r="AD19" s="2" t="s">
        <v>142</v>
      </c>
      <c r="AE19" s="2">
        <v>15.085271317829459</v>
      </c>
      <c r="AF19" s="2">
        <v>14.550387596899229</v>
      </c>
      <c r="AG19" s="2">
        <v>0.53488372093022996</v>
      </c>
      <c r="AH19" s="2">
        <v>3.6760788492274719</v>
      </c>
      <c r="AI19" s="2">
        <v>696168</v>
      </c>
      <c r="AJ19" s="2">
        <v>0</v>
      </c>
      <c r="AK19" s="2">
        <v>2802.67</v>
      </c>
      <c r="AL19" s="2">
        <v>0</v>
      </c>
      <c r="AM19" s="2">
        <v>143134.85999999999</v>
      </c>
      <c r="AN19" s="2">
        <v>0</v>
      </c>
      <c r="AO19" s="2">
        <v>3.89</v>
      </c>
      <c r="AP19" s="2">
        <v>1.44</v>
      </c>
      <c r="AQ19" s="2">
        <v>338.41</v>
      </c>
      <c r="AR19" s="2">
        <v>3.1</v>
      </c>
      <c r="AS19" s="2">
        <v>83.93</v>
      </c>
      <c r="AT19" s="2">
        <v>1.65</v>
      </c>
      <c r="AU19" s="2">
        <v>0</v>
      </c>
      <c r="AV19" s="2">
        <v>3.71</v>
      </c>
      <c r="AW19" s="2">
        <v>79.040000000000006</v>
      </c>
      <c r="AX19" s="2">
        <v>1.86</v>
      </c>
      <c r="AY19" s="2">
        <v>8.59</v>
      </c>
      <c r="AZ19" s="2">
        <v>1.54</v>
      </c>
      <c r="BA19" s="2">
        <v>22.39</v>
      </c>
      <c r="BB19" s="2">
        <v>2.52</v>
      </c>
      <c r="BC19" s="2">
        <v>0</v>
      </c>
      <c r="BD19" s="2">
        <v>3.5</v>
      </c>
      <c r="BE19" s="2">
        <v>0</v>
      </c>
      <c r="BF19" s="2">
        <v>1.94</v>
      </c>
      <c r="BG19" s="2">
        <v>18.64</v>
      </c>
      <c r="BH19" s="2">
        <v>2.85</v>
      </c>
      <c r="BI19" s="2">
        <v>0</v>
      </c>
      <c r="BJ19" s="2">
        <v>4.58</v>
      </c>
      <c r="BK19" s="2">
        <v>65.67</v>
      </c>
      <c r="BL19" s="2">
        <v>4.43</v>
      </c>
      <c r="BM19" s="2">
        <v>0</v>
      </c>
      <c r="BN19" s="2">
        <v>18.149999999999999</v>
      </c>
      <c r="BO19" s="2">
        <v>23.14</v>
      </c>
      <c r="BP19" s="2">
        <v>5.99</v>
      </c>
      <c r="BQ19" s="2">
        <v>21.3</v>
      </c>
      <c r="BR19" s="2">
        <v>12.13</v>
      </c>
      <c r="BS19" s="2">
        <v>0</v>
      </c>
      <c r="BT19" s="2">
        <v>87.26</v>
      </c>
      <c r="BU19" s="2">
        <v>47585.2</v>
      </c>
      <c r="BV19" s="2">
        <v>204.12</v>
      </c>
      <c r="BW19" s="2">
        <v>2268.4899999999998</v>
      </c>
      <c r="BX19" s="2">
        <v>50.31</v>
      </c>
      <c r="BY19" s="2">
        <v>212.01</v>
      </c>
      <c r="BZ19" s="2">
        <v>16.16</v>
      </c>
      <c r="CA19" s="2">
        <v>112.41</v>
      </c>
      <c r="CB19" s="2">
        <v>15.95</v>
      </c>
      <c r="CC19" s="2">
        <v>4521.09</v>
      </c>
      <c r="CD19" s="2">
        <v>63.8</v>
      </c>
      <c r="CE19" s="2">
        <v>16392.900000000001</v>
      </c>
      <c r="CF19" s="2">
        <v>317.38</v>
      </c>
      <c r="CG19" s="2">
        <v>12820.24</v>
      </c>
      <c r="CH19" s="2">
        <v>175.81</v>
      </c>
      <c r="CI19" s="2">
        <v>357.13</v>
      </c>
      <c r="CJ19" s="2">
        <v>40.15</v>
      </c>
      <c r="CK19" s="2">
        <v>275.94</v>
      </c>
      <c r="CL19" s="2">
        <v>26.47</v>
      </c>
      <c r="CM19" s="2">
        <v>0</v>
      </c>
      <c r="CN19" s="2">
        <v>7.64</v>
      </c>
      <c r="CO19" s="2">
        <v>0</v>
      </c>
      <c r="CP19" s="2">
        <v>6.16</v>
      </c>
      <c r="CQ19" s="2">
        <v>0</v>
      </c>
      <c r="CR19" s="2">
        <v>7.17</v>
      </c>
      <c r="CS19" s="2">
        <v>0</v>
      </c>
      <c r="CT19" s="2">
        <v>4.67</v>
      </c>
      <c r="CU19" s="2">
        <v>0</v>
      </c>
      <c r="CV19" s="2">
        <v>6.7</v>
      </c>
      <c r="CW19" s="2">
        <v>512409.84</v>
      </c>
      <c r="CX19" s="2">
        <v>1168.8499999999999</v>
      </c>
      <c r="CY19" s="2">
        <v>12.13</v>
      </c>
      <c r="CZ19" s="2">
        <v>1</v>
      </c>
      <c r="DA19" s="2">
        <v>6.71</v>
      </c>
      <c r="DB19" s="2">
        <v>2.09</v>
      </c>
      <c r="DC19" s="2">
        <v>0</v>
      </c>
      <c r="DD19" s="2">
        <v>1.5</v>
      </c>
      <c r="DE19" s="2">
        <v>0</v>
      </c>
      <c r="DF19" s="2">
        <v>1.5</v>
      </c>
      <c r="DG19" s="2">
        <v>0</v>
      </c>
      <c r="DH19" s="2">
        <v>1.5</v>
      </c>
      <c r="DI19" s="2">
        <v>75732.73</v>
      </c>
      <c r="DJ19" s="2">
        <v>1384.88</v>
      </c>
      <c r="DK19" s="2">
        <v>0</v>
      </c>
      <c r="DL19" s="2">
        <v>189.26</v>
      </c>
      <c r="DM19" s="2">
        <v>325312.13</v>
      </c>
      <c r="DN19" s="2">
        <v>1012.08</v>
      </c>
      <c r="DO19" s="2">
        <v>0</v>
      </c>
      <c r="DP19" s="2">
        <v>19.670000000000002</v>
      </c>
      <c r="DQ19" s="2">
        <v>1688.36</v>
      </c>
      <c r="DR19" s="2">
        <v>1110.78</v>
      </c>
      <c r="DS19" s="2">
        <v>0</v>
      </c>
      <c r="DT19" s="2">
        <v>21.59</v>
      </c>
      <c r="DU19" s="2">
        <v>0</v>
      </c>
      <c r="DV19" s="2">
        <v>9.75</v>
      </c>
      <c r="DW19" s="2">
        <v>0</v>
      </c>
      <c r="DX19" s="2">
        <v>20.6</v>
      </c>
      <c r="DY19" s="2">
        <v>3</v>
      </c>
      <c r="DZ19" s="2" t="s">
        <v>214</v>
      </c>
      <c r="EA19" s="2">
        <v>1.408691554</v>
      </c>
      <c r="EB19" s="2">
        <v>48</v>
      </c>
      <c r="EC19" s="2">
        <v>8.35</v>
      </c>
      <c r="ED19" s="2">
        <v>1.669999957084656</v>
      </c>
      <c r="EE19" s="2">
        <v>8.3000001907348633</v>
      </c>
      <c r="EF19" s="2">
        <v>32.478816986083977</v>
      </c>
      <c r="EG19" s="2" t="s">
        <v>215</v>
      </c>
      <c r="EH19" s="2">
        <v>38.511962890625</v>
      </c>
      <c r="EI19" s="2">
        <v>17.207473754882809</v>
      </c>
      <c r="EJ19" s="2">
        <v>29.498525619506839</v>
      </c>
      <c r="EK19" s="2">
        <v>46.706001281738281</v>
      </c>
      <c r="EL19" s="2">
        <v>12.42215633392334</v>
      </c>
      <c r="EM19" s="2">
        <v>2.359882116317749</v>
      </c>
      <c r="EN19" s="2">
        <v>14.78203868865967</v>
      </c>
      <c r="EO19" s="2">
        <v>0.60820144414901733</v>
      </c>
      <c r="EP19" s="2">
        <v>0</v>
      </c>
    </row>
    <row r="20" spans="1:146" x14ac:dyDescent="0.25">
      <c r="A20" s="1">
        <v>18</v>
      </c>
      <c r="B20" s="2" t="s">
        <v>216</v>
      </c>
      <c r="C20" s="2">
        <v>386.738</v>
      </c>
      <c r="D20" s="2">
        <v>100.24299999999999</v>
      </c>
      <c r="E20" s="2">
        <v>2.9901899999999998E-4</v>
      </c>
      <c r="F20" s="2">
        <v>3.444E-3</v>
      </c>
      <c r="G20" s="5">
        <v>476.37099999999998</v>
      </c>
      <c r="H20" s="5">
        <v>24.928000000000001</v>
      </c>
      <c r="I20" s="5">
        <v>1.0602599999999999E-3</v>
      </c>
      <c r="J20" s="5">
        <v>0.32474999999999998</v>
      </c>
      <c r="K20" s="5">
        <v>9485.9699999999993</v>
      </c>
      <c r="L20" s="5">
        <v>8.1097699999999993</v>
      </c>
      <c r="M20" s="5">
        <v>7.8E-2</v>
      </c>
      <c r="N20" s="2">
        <v>229</v>
      </c>
      <c r="O20" s="3">
        <v>44679</v>
      </c>
      <c r="P20" s="2">
        <v>360.45</v>
      </c>
      <c r="Q20" s="2">
        <v>58</v>
      </c>
      <c r="R20" s="2">
        <v>1.852E-4</v>
      </c>
      <c r="S20" s="2">
        <v>3.0589999999999998E-6</v>
      </c>
      <c r="T20" s="2">
        <v>0.95</v>
      </c>
      <c r="U20" s="2" t="s">
        <v>217</v>
      </c>
      <c r="V20" s="2" t="s">
        <v>140</v>
      </c>
      <c r="W20" s="2">
        <v>12.23</v>
      </c>
      <c r="X20" s="2">
        <v>692</v>
      </c>
      <c r="Y20" s="2">
        <v>3</v>
      </c>
      <c r="Z20" s="2">
        <v>1.7919999999999999E-4</v>
      </c>
      <c r="AA20" s="2">
        <v>-1.9709999999999998E-6</v>
      </c>
      <c r="AB20" s="2">
        <v>-0.63</v>
      </c>
      <c r="AC20" s="2" t="s">
        <v>218</v>
      </c>
      <c r="AD20" s="2" t="s">
        <v>142</v>
      </c>
      <c r="AE20" s="2">
        <v>15.14309076042518</v>
      </c>
      <c r="AF20" s="2">
        <v>14.652493867538841</v>
      </c>
      <c r="AG20" s="2">
        <v>0.49059689288633912</v>
      </c>
      <c r="AH20" s="2">
        <v>3.3482142857142452</v>
      </c>
      <c r="AI20" s="2">
        <v>723795.63</v>
      </c>
      <c r="AJ20" s="2">
        <v>0</v>
      </c>
      <c r="AK20" s="2">
        <v>4357.9399999999996</v>
      </c>
      <c r="AL20" s="2">
        <v>0</v>
      </c>
      <c r="AM20" s="2">
        <v>114914.43</v>
      </c>
      <c r="AN20" s="2">
        <v>0</v>
      </c>
      <c r="AO20" s="2">
        <v>5.43</v>
      </c>
      <c r="AP20" s="2">
        <v>1.5</v>
      </c>
      <c r="AQ20" s="2">
        <v>430.47</v>
      </c>
      <c r="AR20" s="2">
        <v>3.45</v>
      </c>
      <c r="AS20" s="2">
        <v>80.709999999999994</v>
      </c>
      <c r="AT20" s="2">
        <v>1.62</v>
      </c>
      <c r="AU20" s="2">
        <v>0</v>
      </c>
      <c r="AV20" s="2">
        <v>3.16</v>
      </c>
      <c r="AW20" s="2">
        <v>47.04</v>
      </c>
      <c r="AX20" s="2">
        <v>1.49</v>
      </c>
      <c r="AY20" s="2">
        <v>5.75</v>
      </c>
      <c r="AZ20" s="2">
        <v>1.44</v>
      </c>
      <c r="BA20" s="2">
        <v>13.05</v>
      </c>
      <c r="BB20" s="2">
        <v>2.23</v>
      </c>
      <c r="BC20" s="2">
        <v>0</v>
      </c>
      <c r="BD20" s="2">
        <v>3.43</v>
      </c>
      <c r="BE20" s="2">
        <v>0</v>
      </c>
      <c r="BF20" s="2">
        <v>1.88</v>
      </c>
      <c r="BG20" s="2">
        <v>15.06</v>
      </c>
      <c r="BH20" s="2">
        <v>2.56</v>
      </c>
      <c r="BI20" s="2">
        <v>4.8099999999999996</v>
      </c>
      <c r="BJ20" s="2">
        <v>3.01</v>
      </c>
      <c r="BK20" s="2">
        <v>57.07</v>
      </c>
      <c r="BL20" s="2">
        <v>4.24</v>
      </c>
      <c r="BM20" s="2">
        <v>0</v>
      </c>
      <c r="BN20" s="2">
        <v>17.78</v>
      </c>
      <c r="BO20" s="2">
        <v>0</v>
      </c>
      <c r="BP20" s="2">
        <v>8.49</v>
      </c>
      <c r="BQ20" s="2">
        <v>0</v>
      </c>
      <c r="BR20" s="2">
        <v>18.22</v>
      </c>
      <c r="BS20" s="2">
        <v>0</v>
      </c>
      <c r="BT20" s="2">
        <v>92.36</v>
      </c>
      <c r="BU20" s="2">
        <v>51665.02</v>
      </c>
      <c r="BV20" s="2">
        <v>215.37</v>
      </c>
      <c r="BW20" s="2">
        <v>2390.87</v>
      </c>
      <c r="BX20" s="2">
        <v>51.46</v>
      </c>
      <c r="BY20" s="2">
        <v>107.83</v>
      </c>
      <c r="BZ20" s="2">
        <v>8.82</v>
      </c>
      <c r="CA20" s="2">
        <v>80.459999999999994</v>
      </c>
      <c r="CB20" s="2">
        <v>15.34</v>
      </c>
      <c r="CC20" s="2">
        <v>4204.37</v>
      </c>
      <c r="CD20" s="2">
        <v>61.99</v>
      </c>
      <c r="CE20" s="2">
        <v>17891.88</v>
      </c>
      <c r="CF20" s="2">
        <v>331.99</v>
      </c>
      <c r="CG20" s="2">
        <v>12318.5</v>
      </c>
      <c r="CH20" s="2">
        <v>169.02</v>
      </c>
      <c r="CI20" s="2">
        <v>170.49</v>
      </c>
      <c r="CJ20" s="2">
        <v>38.72</v>
      </c>
      <c r="CK20" s="2">
        <v>200.52</v>
      </c>
      <c r="CL20" s="2">
        <v>25.49</v>
      </c>
      <c r="CM20" s="2">
        <v>0</v>
      </c>
      <c r="CN20" s="2">
        <v>7.61</v>
      </c>
      <c r="CO20" s="2">
        <v>0</v>
      </c>
      <c r="CP20" s="2">
        <v>6.14</v>
      </c>
      <c r="CQ20" s="2">
        <v>0</v>
      </c>
      <c r="CR20" s="2">
        <v>7.13</v>
      </c>
      <c r="CS20" s="2">
        <v>0</v>
      </c>
      <c r="CT20" s="2">
        <v>4.7</v>
      </c>
      <c r="CU20" s="2">
        <v>0</v>
      </c>
      <c r="CV20" s="2">
        <v>6.75</v>
      </c>
      <c r="CW20" s="2">
        <v>511658.91</v>
      </c>
      <c r="CX20" s="2">
        <v>1150.4100000000001</v>
      </c>
      <c r="CY20" s="2">
        <v>11.5</v>
      </c>
      <c r="CZ20" s="2">
        <v>1</v>
      </c>
      <c r="DA20" s="2">
        <v>3.27</v>
      </c>
      <c r="DB20" s="2">
        <v>1.91</v>
      </c>
      <c r="DC20" s="2">
        <v>0</v>
      </c>
      <c r="DD20" s="2">
        <v>1.5</v>
      </c>
      <c r="DE20" s="2">
        <v>0</v>
      </c>
      <c r="DF20" s="2">
        <v>1.5</v>
      </c>
      <c r="DG20" s="2">
        <v>0</v>
      </c>
      <c r="DH20" s="2">
        <v>1.5</v>
      </c>
      <c r="DI20" s="2">
        <v>60801.29</v>
      </c>
      <c r="DJ20" s="2">
        <v>1289.45</v>
      </c>
      <c r="DK20" s="2">
        <v>0</v>
      </c>
      <c r="DL20" s="2">
        <v>192.14</v>
      </c>
      <c r="DM20" s="2">
        <v>338222.25</v>
      </c>
      <c r="DN20" s="2">
        <v>1033.03</v>
      </c>
      <c r="DO20" s="2">
        <v>0</v>
      </c>
      <c r="DP20" s="2">
        <v>19.73</v>
      </c>
      <c r="DQ20" s="2">
        <v>2625.27</v>
      </c>
      <c r="DR20" s="2">
        <v>1141.25</v>
      </c>
      <c r="DS20" s="2">
        <v>0</v>
      </c>
      <c r="DT20" s="2">
        <v>22.69</v>
      </c>
      <c r="DU20" s="2">
        <v>0</v>
      </c>
      <c r="DV20" s="2">
        <v>9.69</v>
      </c>
      <c r="DW20" s="2">
        <v>0</v>
      </c>
      <c r="DX20" s="2">
        <v>20.51</v>
      </c>
      <c r="DY20" s="2">
        <v>3</v>
      </c>
      <c r="DZ20" s="2" t="s">
        <v>214</v>
      </c>
      <c r="EA20" s="2">
        <v>1.408691554</v>
      </c>
      <c r="EB20" s="2">
        <v>48</v>
      </c>
      <c r="EC20" s="2">
        <v>8.35</v>
      </c>
      <c r="ED20" s="2">
        <v>1.669999957084656</v>
      </c>
      <c r="EE20" s="2">
        <v>8.3000001907348633</v>
      </c>
      <c r="EF20" s="2">
        <v>32.478816986083977</v>
      </c>
      <c r="EG20" s="2" t="s">
        <v>215</v>
      </c>
      <c r="EH20" s="2">
        <v>38.511962890625</v>
      </c>
      <c r="EI20" s="2">
        <v>17.207473754882809</v>
      </c>
      <c r="EJ20" s="2">
        <v>29.498525619506839</v>
      </c>
      <c r="EK20" s="2">
        <v>46.706001281738281</v>
      </c>
      <c r="EL20" s="2">
        <v>12.42215633392334</v>
      </c>
      <c r="EM20" s="2">
        <v>2.359882116317749</v>
      </c>
      <c r="EN20" s="2">
        <v>14.78203868865967</v>
      </c>
      <c r="EO20" s="2">
        <v>0.60820144414901733</v>
      </c>
      <c r="EP20" s="2">
        <v>0</v>
      </c>
    </row>
    <row r="21" spans="1:146" ht="15.75" customHeight="1" x14ac:dyDescent="0.25">
      <c r="A21" s="1">
        <v>19</v>
      </c>
      <c r="B21" s="2" t="s">
        <v>219</v>
      </c>
      <c r="C21" s="2">
        <v>443.33</v>
      </c>
      <c r="D21" s="2">
        <v>139.73699999999999</v>
      </c>
      <c r="E21" s="2">
        <v>4.3098899999999989E-4</v>
      </c>
      <c r="F21" s="2">
        <v>2.862E-3</v>
      </c>
      <c r="G21" s="5">
        <v>551.18700000000001</v>
      </c>
      <c r="H21" s="5">
        <v>37.713000000000001</v>
      </c>
      <c r="I21" s="5">
        <v>1.6218700000000001E-3</v>
      </c>
      <c r="J21" s="5">
        <v>0.34237000000000001</v>
      </c>
      <c r="K21" s="5">
        <v>9486.81</v>
      </c>
      <c r="L21" s="2">
        <f>655.917*0.01</f>
        <v>6.5591700000000008</v>
      </c>
      <c r="M21" s="5">
        <v>7.5999999999999998E-2</v>
      </c>
      <c r="N21" s="2">
        <v>237</v>
      </c>
      <c r="O21" s="3">
        <v>44665.118055555547</v>
      </c>
      <c r="P21" s="2">
        <v>361.81</v>
      </c>
      <c r="Q21" s="2">
        <v>76</v>
      </c>
      <c r="R21" s="2">
        <v>2.2489999999999999E-4</v>
      </c>
      <c r="S21" s="2">
        <v>6.0079999999999999E-6</v>
      </c>
      <c r="T21" s="2">
        <v>1.53</v>
      </c>
      <c r="U21" s="2" t="s">
        <v>220</v>
      </c>
      <c r="V21" s="2" t="s">
        <v>140</v>
      </c>
      <c r="W21" s="2">
        <v>14.789</v>
      </c>
      <c r="X21" s="2">
        <v>723</v>
      </c>
      <c r="Y21" s="2">
        <v>3</v>
      </c>
      <c r="Z21" s="2">
        <v>2.1579999999999999E-4</v>
      </c>
      <c r="AA21" s="2">
        <v>-3.0340000000000001E-6</v>
      </c>
      <c r="AB21" s="2">
        <v>-0.81</v>
      </c>
      <c r="AC21" s="2" t="s">
        <v>221</v>
      </c>
      <c r="AD21" s="2" t="s">
        <v>142</v>
      </c>
      <c r="AE21" s="2">
        <v>15.207248630739061</v>
      </c>
      <c r="AF21" s="2">
        <v>14.591926431807421</v>
      </c>
      <c r="AG21" s="2">
        <v>0.61532219893163997</v>
      </c>
      <c r="AH21" s="2">
        <v>4.2168674698795297</v>
      </c>
      <c r="AI21" s="2">
        <v>762352.94</v>
      </c>
      <c r="AJ21" s="2">
        <v>0</v>
      </c>
      <c r="AK21" s="2">
        <v>5159.82</v>
      </c>
      <c r="AL21" s="2">
        <v>0</v>
      </c>
      <c r="AM21" s="2">
        <v>121999.13</v>
      </c>
      <c r="AN21" s="2">
        <v>0</v>
      </c>
      <c r="AO21" s="2">
        <v>3.99</v>
      </c>
      <c r="AP21" s="2">
        <v>1.57</v>
      </c>
      <c r="AQ21" s="2">
        <v>470.07</v>
      </c>
      <c r="AR21" s="2">
        <v>3.73</v>
      </c>
      <c r="AS21" s="2">
        <v>82.46</v>
      </c>
      <c r="AT21" s="2">
        <v>1.69</v>
      </c>
      <c r="AU21" s="2">
        <v>0</v>
      </c>
      <c r="AV21" s="2">
        <v>3.41</v>
      </c>
      <c r="AW21" s="2">
        <v>47.37</v>
      </c>
      <c r="AX21" s="2">
        <v>1.57</v>
      </c>
      <c r="AY21" s="2">
        <v>5.09</v>
      </c>
      <c r="AZ21" s="2">
        <v>1.49</v>
      </c>
      <c r="BA21" s="2">
        <v>15.56</v>
      </c>
      <c r="BB21" s="2">
        <v>2.4</v>
      </c>
      <c r="BC21" s="2">
        <v>0</v>
      </c>
      <c r="BD21" s="2">
        <v>3.64</v>
      </c>
      <c r="BE21" s="2">
        <v>0</v>
      </c>
      <c r="BF21" s="2">
        <v>1.99</v>
      </c>
      <c r="BG21" s="2">
        <v>11.82</v>
      </c>
      <c r="BH21" s="2">
        <v>2.61</v>
      </c>
      <c r="BI21" s="2">
        <v>0</v>
      </c>
      <c r="BJ21" s="2">
        <v>4.87</v>
      </c>
      <c r="BK21" s="2">
        <v>51.83</v>
      </c>
      <c r="BL21" s="2">
        <v>4.3499999999999996</v>
      </c>
      <c r="BM21" s="2">
        <v>0</v>
      </c>
      <c r="BN21" s="2">
        <v>19.559999999999999</v>
      </c>
      <c r="BO21" s="2">
        <v>9.14</v>
      </c>
      <c r="BP21" s="2">
        <v>6.01</v>
      </c>
      <c r="BQ21" s="2">
        <v>39.869999999999997</v>
      </c>
      <c r="BR21" s="2">
        <v>12.96</v>
      </c>
      <c r="BS21" s="2">
        <v>0</v>
      </c>
      <c r="BT21" s="2">
        <v>95.83</v>
      </c>
      <c r="BU21" s="2">
        <v>52230.71</v>
      </c>
      <c r="BV21" s="2">
        <v>221.98</v>
      </c>
      <c r="BW21" s="2">
        <v>1557.28</v>
      </c>
      <c r="BX21" s="2">
        <v>45.8</v>
      </c>
      <c r="BY21" s="2">
        <v>102.48</v>
      </c>
      <c r="BZ21" s="2">
        <v>8.64</v>
      </c>
      <c r="CA21" s="2">
        <v>80.42</v>
      </c>
      <c r="CB21" s="2">
        <v>14.86</v>
      </c>
      <c r="CC21" s="2">
        <v>4342.8900000000003</v>
      </c>
      <c r="CD21" s="2">
        <v>60.63</v>
      </c>
      <c r="CE21" s="2">
        <v>14303.12</v>
      </c>
      <c r="CF21" s="2">
        <v>296.5</v>
      </c>
      <c r="CG21" s="2">
        <v>10290.19</v>
      </c>
      <c r="CH21" s="2">
        <v>158.75</v>
      </c>
      <c r="CI21" s="2">
        <v>159.1</v>
      </c>
      <c r="CJ21" s="2">
        <v>38.119999999999997</v>
      </c>
      <c r="CK21" s="2">
        <v>243.54</v>
      </c>
      <c r="CL21" s="2">
        <v>21.27</v>
      </c>
      <c r="CM21" s="2">
        <v>0</v>
      </c>
      <c r="CN21" s="2">
        <v>7.82</v>
      </c>
      <c r="CO21" s="2">
        <v>11.7</v>
      </c>
      <c r="CP21" s="2">
        <v>7.3</v>
      </c>
      <c r="CQ21" s="2">
        <v>0</v>
      </c>
      <c r="CR21" s="2">
        <v>7.21</v>
      </c>
      <c r="CS21" s="2">
        <v>0</v>
      </c>
      <c r="CT21" s="2">
        <v>4.71</v>
      </c>
      <c r="CU21" s="2">
        <v>0</v>
      </c>
      <c r="CV21" s="2">
        <v>6.81</v>
      </c>
      <c r="CW21" s="2">
        <v>492437.81</v>
      </c>
      <c r="CX21" s="2">
        <v>1199.8399999999999</v>
      </c>
      <c r="CY21" s="2">
        <v>12.36</v>
      </c>
      <c r="CZ21" s="2">
        <v>1</v>
      </c>
      <c r="DA21" s="2">
        <v>0</v>
      </c>
      <c r="DB21" s="2">
        <v>2.95</v>
      </c>
      <c r="DC21" s="2">
        <v>0</v>
      </c>
      <c r="DD21" s="2">
        <v>1.5</v>
      </c>
      <c r="DE21" s="2">
        <v>0</v>
      </c>
      <c r="DF21" s="2">
        <v>1.5</v>
      </c>
      <c r="DG21" s="2">
        <v>0</v>
      </c>
      <c r="DH21" s="2">
        <v>1.5</v>
      </c>
      <c r="DI21" s="2">
        <v>64549.8</v>
      </c>
      <c r="DJ21" s="2">
        <v>1305.42</v>
      </c>
      <c r="DK21" s="2">
        <v>0</v>
      </c>
      <c r="DL21" s="2">
        <v>195.46</v>
      </c>
      <c r="DM21" s="2">
        <v>356239.69</v>
      </c>
      <c r="DN21" s="2">
        <v>1039.9000000000001</v>
      </c>
      <c r="DO21" s="2">
        <v>0</v>
      </c>
      <c r="DP21" s="2">
        <v>19.760000000000002</v>
      </c>
      <c r="DQ21" s="2">
        <v>3108.33</v>
      </c>
      <c r="DR21" s="2">
        <v>1137.6600000000001</v>
      </c>
      <c r="DS21" s="2">
        <v>23.52</v>
      </c>
      <c r="DT21" s="2">
        <v>13.49</v>
      </c>
      <c r="DU21" s="2">
        <v>0</v>
      </c>
      <c r="DV21" s="2">
        <v>10.029999999999999</v>
      </c>
      <c r="DW21" s="2">
        <v>0</v>
      </c>
      <c r="DX21" s="2">
        <v>21.18</v>
      </c>
      <c r="DY21" s="2">
        <v>7</v>
      </c>
      <c r="DZ21" s="2" t="s">
        <v>222</v>
      </c>
      <c r="EA21" s="2">
        <v>1.455126581</v>
      </c>
      <c r="EB21" s="2">
        <v>65</v>
      </c>
      <c r="EC21" s="2">
        <v>3.17</v>
      </c>
      <c r="ED21" s="2">
        <v>0.63400000333786011</v>
      </c>
      <c r="EE21" s="2">
        <v>8.5200004577636719</v>
      </c>
      <c r="EF21" s="2">
        <v>30.812074661254879</v>
      </c>
      <c r="EG21" s="2" t="s">
        <v>223</v>
      </c>
      <c r="EH21" s="2">
        <v>32.339939117431641</v>
      </c>
      <c r="EI21" s="2">
        <v>18.42148399353027</v>
      </c>
      <c r="EJ21" s="2">
        <v>36.842967987060547</v>
      </c>
      <c r="EK21" s="2">
        <v>55.264450073242188</v>
      </c>
      <c r="EL21" s="2">
        <v>9.2025547027587891</v>
      </c>
      <c r="EM21" s="2">
        <v>3.1930570602416992</v>
      </c>
      <c r="EN21" s="2">
        <v>12.39561176300049</v>
      </c>
      <c r="EO21" s="2">
        <v>1.1247625350952151</v>
      </c>
      <c r="EP21" s="2">
        <v>0</v>
      </c>
    </row>
    <row r="22" spans="1:146" ht="15.75" customHeight="1" x14ac:dyDescent="0.25">
      <c r="A22" s="1">
        <v>24</v>
      </c>
      <c r="B22" s="2" t="s">
        <v>224</v>
      </c>
      <c r="C22" s="2">
        <v>298.14699999999999</v>
      </c>
      <c r="D22" s="2">
        <v>62.168999999999997</v>
      </c>
      <c r="E22" s="2">
        <v>2.1079000000000001E-4</v>
      </c>
      <c r="F22" s="2">
        <v>2.2699999999999999E-3</v>
      </c>
      <c r="G22" s="5">
        <v>341.27600000000001</v>
      </c>
      <c r="H22" s="5">
        <v>25.154</v>
      </c>
      <c r="I22" s="2">
        <f>73.713*0.00001</f>
        <v>7.3713000000000001E-4</v>
      </c>
      <c r="J22" s="5">
        <v>0.19753999999999999</v>
      </c>
      <c r="K22" s="5">
        <v>9492.68</v>
      </c>
      <c r="L22" s="5">
        <v>0.27193000000000001</v>
      </c>
      <c r="M22" s="5">
        <v>1.7000000000000001E-2</v>
      </c>
      <c r="N22" s="2">
        <v>248</v>
      </c>
      <c r="O22" s="3">
        <v>44679.074999999997</v>
      </c>
      <c r="P22" s="2">
        <v>360.85</v>
      </c>
      <c r="Q22" s="2">
        <v>98</v>
      </c>
      <c r="R22" s="2">
        <v>1.2669999999999999E-4</v>
      </c>
      <c r="S22" s="2">
        <v>1.483E-6</v>
      </c>
      <c r="T22" s="2">
        <v>0.67</v>
      </c>
      <c r="U22" s="2" t="s">
        <v>225</v>
      </c>
      <c r="V22" s="2" t="s">
        <v>140</v>
      </c>
      <c r="W22" s="2">
        <v>13.5</v>
      </c>
      <c r="X22" s="2">
        <v>707</v>
      </c>
      <c r="Y22" s="2">
        <v>3</v>
      </c>
      <c r="Z22" s="2">
        <v>1.225E-4</v>
      </c>
      <c r="AA22" s="2">
        <v>-7.0419999999999997E-7</v>
      </c>
      <c r="AB22" s="2">
        <v>-0.33</v>
      </c>
      <c r="AC22" s="2" t="s">
        <v>226</v>
      </c>
      <c r="AD22" s="2" t="s">
        <v>142</v>
      </c>
      <c r="AE22" s="2">
        <v>9.3851851851851844</v>
      </c>
      <c r="AF22" s="2">
        <v>9.0740740740740744</v>
      </c>
      <c r="AG22" s="2">
        <v>0.31111111111111001</v>
      </c>
      <c r="AH22" s="2">
        <v>3.4285714285714159</v>
      </c>
      <c r="AI22" s="2">
        <v>743671.63</v>
      </c>
      <c r="AJ22" s="2">
        <v>0</v>
      </c>
      <c r="AK22" s="2">
        <v>5890.14</v>
      </c>
      <c r="AL22" s="2">
        <v>0</v>
      </c>
      <c r="AM22" s="2">
        <v>86951.8</v>
      </c>
      <c r="AN22" s="2">
        <v>0</v>
      </c>
      <c r="AO22" s="2">
        <v>5.89</v>
      </c>
      <c r="AP22" s="2">
        <v>1.41</v>
      </c>
      <c r="AQ22" s="2">
        <v>325.69</v>
      </c>
      <c r="AR22" s="2">
        <v>2.97</v>
      </c>
      <c r="AS22" s="2">
        <v>49.19</v>
      </c>
      <c r="AT22" s="2">
        <v>1.29</v>
      </c>
      <c r="AU22" s="2">
        <v>0</v>
      </c>
      <c r="AV22" s="2">
        <v>2.74</v>
      </c>
      <c r="AW22" s="2">
        <v>27.86</v>
      </c>
      <c r="AX22" s="2">
        <v>1.19</v>
      </c>
      <c r="AY22" s="2">
        <v>0</v>
      </c>
      <c r="AZ22" s="2">
        <v>1.81</v>
      </c>
      <c r="BA22" s="2">
        <v>9.33</v>
      </c>
      <c r="BB22" s="2">
        <v>2.0499999999999998</v>
      </c>
      <c r="BC22" s="2">
        <v>0</v>
      </c>
      <c r="BD22" s="2">
        <v>3.37</v>
      </c>
      <c r="BE22" s="2">
        <v>0</v>
      </c>
      <c r="BF22" s="2">
        <v>1.85</v>
      </c>
      <c r="BG22" s="2">
        <v>12.37</v>
      </c>
      <c r="BH22" s="2">
        <v>2.3199999999999998</v>
      </c>
      <c r="BI22" s="2">
        <v>0</v>
      </c>
      <c r="BJ22" s="2">
        <v>4.3099999999999996</v>
      </c>
      <c r="BK22" s="2">
        <v>21.09</v>
      </c>
      <c r="BL22" s="2">
        <v>3.38</v>
      </c>
      <c r="BM22" s="2">
        <v>0</v>
      </c>
      <c r="BN22" s="2">
        <v>17.48</v>
      </c>
      <c r="BO22" s="2">
        <v>13.58</v>
      </c>
      <c r="BP22" s="2">
        <v>5.58</v>
      </c>
      <c r="BQ22" s="2">
        <v>24.84</v>
      </c>
      <c r="BR22" s="2">
        <v>11.63</v>
      </c>
      <c r="BS22" s="2">
        <v>0</v>
      </c>
      <c r="BT22" s="2">
        <v>75.849999999999994</v>
      </c>
      <c r="BU22" s="2">
        <v>39005.660000000003</v>
      </c>
      <c r="BV22" s="2">
        <v>178.24</v>
      </c>
      <c r="BW22" s="2">
        <v>537.17999999999995</v>
      </c>
      <c r="BX22" s="2">
        <v>31.11</v>
      </c>
      <c r="BY22" s="2">
        <v>131.59</v>
      </c>
      <c r="BZ22" s="2">
        <v>13.53</v>
      </c>
      <c r="CA22" s="2">
        <v>48.8</v>
      </c>
      <c r="CB22" s="2">
        <v>11.85</v>
      </c>
      <c r="CC22" s="2">
        <v>2848.5</v>
      </c>
      <c r="CD22" s="2">
        <v>47.23</v>
      </c>
      <c r="CE22" s="2">
        <v>12609.09</v>
      </c>
      <c r="CF22" s="2">
        <v>259.79000000000002</v>
      </c>
      <c r="CG22" s="2">
        <v>10300.51</v>
      </c>
      <c r="CH22" s="2">
        <v>142.04</v>
      </c>
      <c r="CI22" s="2">
        <v>102.89</v>
      </c>
      <c r="CJ22" s="2">
        <v>35.520000000000003</v>
      </c>
      <c r="CK22" s="2">
        <v>178.06</v>
      </c>
      <c r="CL22" s="2">
        <v>25.2</v>
      </c>
      <c r="CM22" s="2">
        <v>0</v>
      </c>
      <c r="CN22" s="2">
        <v>7.37</v>
      </c>
      <c r="CO22" s="2">
        <v>0</v>
      </c>
      <c r="CP22" s="2">
        <v>5.91</v>
      </c>
      <c r="CQ22" s="2">
        <v>0</v>
      </c>
      <c r="CR22" s="2">
        <v>6.84</v>
      </c>
      <c r="CS22" s="2">
        <v>0</v>
      </c>
      <c r="CT22" s="2">
        <v>4.4400000000000004</v>
      </c>
      <c r="CU22" s="2">
        <v>0</v>
      </c>
      <c r="CV22" s="2">
        <v>3.08</v>
      </c>
      <c r="CW22" s="2">
        <v>539738.18999999994</v>
      </c>
      <c r="CX22" s="2">
        <v>1060.8800000000001</v>
      </c>
      <c r="CY22" s="2">
        <v>5.34</v>
      </c>
      <c r="CZ22" s="2">
        <v>1</v>
      </c>
      <c r="DA22" s="2">
        <v>0</v>
      </c>
      <c r="DB22" s="2">
        <v>1.55</v>
      </c>
      <c r="DC22" s="2">
        <v>0</v>
      </c>
      <c r="DD22" s="2">
        <v>1.5</v>
      </c>
      <c r="DE22" s="2">
        <v>0</v>
      </c>
      <c r="DF22" s="2">
        <v>1.5</v>
      </c>
      <c r="DG22" s="2">
        <v>0</v>
      </c>
      <c r="DH22" s="2">
        <v>1.5</v>
      </c>
      <c r="DI22" s="2">
        <v>46006.25</v>
      </c>
      <c r="DJ22" s="2">
        <v>1078.72</v>
      </c>
      <c r="DK22" s="2">
        <v>0</v>
      </c>
      <c r="DL22" s="2">
        <v>183.5</v>
      </c>
      <c r="DM22" s="2">
        <v>347510.09</v>
      </c>
      <c r="DN22" s="2">
        <v>1015.63</v>
      </c>
      <c r="DO22" s="2">
        <v>0</v>
      </c>
      <c r="DP22" s="2">
        <v>18.32</v>
      </c>
      <c r="DQ22" s="2">
        <v>3548.28</v>
      </c>
      <c r="DR22" s="2">
        <v>1028.1400000000001</v>
      </c>
      <c r="DS22" s="2">
        <v>0</v>
      </c>
      <c r="DT22" s="2">
        <v>17.59</v>
      </c>
      <c r="DU22" s="2">
        <v>0</v>
      </c>
      <c r="DV22" s="2">
        <v>9.43</v>
      </c>
      <c r="DW22" s="2">
        <v>0</v>
      </c>
      <c r="DX22" s="2">
        <v>20.07</v>
      </c>
      <c r="DY22" s="2">
        <v>6</v>
      </c>
      <c r="DZ22" s="2" t="s">
        <v>227</v>
      </c>
      <c r="EA22" s="2">
        <v>1.592167844</v>
      </c>
      <c r="EB22" s="2">
        <v>86</v>
      </c>
      <c r="EC22" s="2">
        <v>1.57</v>
      </c>
      <c r="ED22" s="2">
        <v>0.31400001049041748</v>
      </c>
      <c r="EE22" s="2">
        <v>8.6999998092651367</v>
      </c>
      <c r="EF22" s="2">
        <v>16.007236480712891</v>
      </c>
      <c r="EG22" s="2" t="s">
        <v>228</v>
      </c>
      <c r="EH22" s="2">
        <v>16.9665412902832</v>
      </c>
      <c r="EI22" s="2">
        <v>8.285984992980957</v>
      </c>
      <c r="EJ22" s="2">
        <v>20.912246704101559</v>
      </c>
      <c r="EK22" s="2">
        <v>29.1982307434082</v>
      </c>
      <c r="EL22" s="2">
        <v>41.603534698486328</v>
      </c>
      <c r="EM22" s="2">
        <v>12.231692314147949</v>
      </c>
      <c r="EN22" s="2">
        <v>53.835227966308587</v>
      </c>
      <c r="EO22" s="2">
        <v>1.058209896087646</v>
      </c>
      <c r="EP22" s="2">
        <v>0</v>
      </c>
    </row>
    <row r="23" spans="1:146" ht="15.75" customHeight="1" x14ac:dyDescent="0.25">
      <c r="A23" s="1">
        <v>25</v>
      </c>
      <c r="B23" s="2" t="s">
        <v>229</v>
      </c>
      <c r="C23" s="2">
        <v>258.339</v>
      </c>
      <c r="D23" s="2">
        <v>58.84</v>
      </c>
      <c r="E23" s="2">
        <v>3.0815500000000001E-4</v>
      </c>
      <c r="F23" s="2">
        <v>2.3969999999999998E-3</v>
      </c>
      <c r="G23" s="5">
        <v>301.822</v>
      </c>
      <c r="H23" s="5">
        <v>43.456000000000003</v>
      </c>
      <c r="I23" s="5">
        <v>1.0762899999999999E-3</v>
      </c>
      <c r="J23" s="5">
        <v>9.572E-2</v>
      </c>
      <c r="K23" s="5">
        <v>9499.35</v>
      </c>
      <c r="L23" s="5">
        <v>6.6638190000000002</v>
      </c>
      <c r="M23" s="5">
        <v>7.0999999999999994E-2</v>
      </c>
      <c r="N23" s="2">
        <v>256</v>
      </c>
      <c r="O23" s="3">
        <v>44665.262499999997</v>
      </c>
      <c r="P23" s="2">
        <v>361.18</v>
      </c>
      <c r="Q23" s="2">
        <v>116</v>
      </c>
      <c r="R23" s="2">
        <v>7.4250000000000002E-5</v>
      </c>
      <c r="S23" s="2">
        <v>2.6730000000000001E-6</v>
      </c>
      <c r="T23" s="2">
        <v>2.06</v>
      </c>
      <c r="U23" s="2" t="s">
        <v>230</v>
      </c>
      <c r="V23" s="2" t="s">
        <v>140</v>
      </c>
      <c r="W23" s="2">
        <v>14.906000000000001</v>
      </c>
      <c r="X23" s="2">
        <v>733</v>
      </c>
      <c r="Y23" s="2">
        <v>3</v>
      </c>
      <c r="Z23" s="2">
        <v>7.1959999999999995E-5</v>
      </c>
      <c r="AA23" s="2">
        <v>4.8429999999999996E-7</v>
      </c>
      <c r="AB23" s="2">
        <v>0.39</v>
      </c>
      <c r="AC23" s="2" t="s">
        <v>231</v>
      </c>
      <c r="AD23" s="2" t="s">
        <v>142</v>
      </c>
      <c r="AE23" s="2">
        <v>4.9812156178719977</v>
      </c>
      <c r="AF23" s="2">
        <v>4.8275862068965507</v>
      </c>
      <c r="AG23" s="2">
        <v>0.15362941097544699</v>
      </c>
      <c r="AH23" s="2">
        <v>3.182323513062832</v>
      </c>
      <c r="AI23" s="2">
        <v>860895.94</v>
      </c>
      <c r="AJ23" s="2">
        <v>0</v>
      </c>
      <c r="AK23" s="2">
        <v>1443.07</v>
      </c>
      <c r="AL23" s="2">
        <v>0</v>
      </c>
      <c r="AM23" s="2">
        <v>77679.88</v>
      </c>
      <c r="AN23" s="2">
        <v>0</v>
      </c>
      <c r="AO23" s="2">
        <v>6.09</v>
      </c>
      <c r="AP23" s="2">
        <v>1.28</v>
      </c>
      <c r="AQ23" s="2">
        <v>257.13</v>
      </c>
      <c r="AR23" s="2">
        <v>2.4900000000000002</v>
      </c>
      <c r="AS23" s="2">
        <v>39.32</v>
      </c>
      <c r="AT23" s="2">
        <v>1.0900000000000001</v>
      </c>
      <c r="AU23" s="2">
        <v>0</v>
      </c>
      <c r="AV23" s="2">
        <v>2.5499999999999998</v>
      </c>
      <c r="AW23" s="2">
        <v>30.19</v>
      </c>
      <c r="AX23" s="2">
        <v>1.1299999999999999</v>
      </c>
      <c r="AY23" s="2">
        <v>2.7</v>
      </c>
      <c r="AZ23" s="2">
        <v>1.1000000000000001</v>
      </c>
      <c r="BA23" s="2">
        <v>8.92</v>
      </c>
      <c r="BB23" s="2">
        <v>1.89</v>
      </c>
      <c r="BC23" s="2">
        <v>0</v>
      </c>
      <c r="BD23" s="2">
        <v>3</v>
      </c>
      <c r="BE23" s="2">
        <v>0</v>
      </c>
      <c r="BF23" s="2">
        <v>1.65</v>
      </c>
      <c r="BG23" s="2">
        <v>4.9000000000000004</v>
      </c>
      <c r="BH23" s="2">
        <v>2.0499999999999998</v>
      </c>
      <c r="BI23" s="2">
        <v>0</v>
      </c>
      <c r="BJ23" s="2">
        <v>3.91</v>
      </c>
      <c r="BK23" s="2">
        <v>12.42</v>
      </c>
      <c r="BL23" s="2">
        <v>2.89</v>
      </c>
      <c r="BM23" s="2">
        <v>0</v>
      </c>
      <c r="BN23" s="2">
        <v>15.55</v>
      </c>
      <c r="BO23" s="2">
        <v>0</v>
      </c>
      <c r="BP23" s="2">
        <v>7.27</v>
      </c>
      <c r="BQ23" s="2">
        <v>0</v>
      </c>
      <c r="BR23" s="2">
        <v>15.17</v>
      </c>
      <c r="BS23" s="2">
        <v>0</v>
      </c>
      <c r="BT23" s="2">
        <v>46.23</v>
      </c>
      <c r="BU23" s="2">
        <v>17701.810000000001</v>
      </c>
      <c r="BV23" s="2">
        <v>110.22</v>
      </c>
      <c r="BW23" s="2">
        <v>77.94</v>
      </c>
      <c r="BX23" s="2">
        <v>20.78</v>
      </c>
      <c r="BY23" s="2">
        <v>85.28</v>
      </c>
      <c r="BZ23" s="2">
        <v>9.89</v>
      </c>
      <c r="CA23" s="2">
        <v>29.7</v>
      </c>
      <c r="CB23" s="2">
        <v>8.3699999999999992</v>
      </c>
      <c r="CC23" s="2">
        <v>2137.9299999999998</v>
      </c>
      <c r="CD23" s="2">
        <v>33.270000000000003</v>
      </c>
      <c r="CE23" s="2">
        <v>4607.8900000000003</v>
      </c>
      <c r="CF23" s="2">
        <v>62.42</v>
      </c>
      <c r="CG23" s="2">
        <v>10503.07</v>
      </c>
      <c r="CH23" s="2">
        <v>114.42</v>
      </c>
      <c r="CI23" s="2">
        <v>0</v>
      </c>
      <c r="CJ23" s="2">
        <v>125.67</v>
      </c>
      <c r="CK23" s="2">
        <v>107.85</v>
      </c>
      <c r="CL23" s="2">
        <v>18.53</v>
      </c>
      <c r="CM23" s="2">
        <v>0</v>
      </c>
      <c r="CN23" s="2">
        <v>7.07</v>
      </c>
      <c r="CO23" s="2">
        <v>0</v>
      </c>
      <c r="CP23" s="2">
        <v>5.6</v>
      </c>
      <c r="CQ23" s="2">
        <v>0</v>
      </c>
      <c r="CR23" s="2">
        <v>6.54</v>
      </c>
      <c r="CS23" s="2">
        <v>0</v>
      </c>
      <c r="CT23" s="2">
        <v>4.29</v>
      </c>
      <c r="CU23" s="2">
        <v>0</v>
      </c>
      <c r="CV23" s="2">
        <v>6.11</v>
      </c>
      <c r="CW23" s="2">
        <v>522437.84</v>
      </c>
      <c r="CX23" s="2">
        <v>1030.29</v>
      </c>
      <c r="CY23" s="2">
        <v>4.5</v>
      </c>
      <c r="CZ23" s="2">
        <v>1</v>
      </c>
      <c r="DA23" s="2">
        <v>0</v>
      </c>
      <c r="DB23" s="2">
        <v>1.5</v>
      </c>
      <c r="DC23" s="2">
        <v>0</v>
      </c>
      <c r="DD23" s="2">
        <v>1.5</v>
      </c>
      <c r="DE23" s="2">
        <v>0</v>
      </c>
      <c r="DF23" s="2">
        <v>1.5</v>
      </c>
      <c r="DG23" s="2">
        <v>0</v>
      </c>
      <c r="DH23" s="2">
        <v>1.5</v>
      </c>
      <c r="DI23" s="2">
        <v>41100.46</v>
      </c>
      <c r="DJ23" s="2">
        <v>952.75</v>
      </c>
      <c r="DK23" s="2">
        <v>0</v>
      </c>
      <c r="DL23" s="2">
        <v>185.7</v>
      </c>
      <c r="DM23" s="2">
        <v>402287.81</v>
      </c>
      <c r="DN23" s="2">
        <v>1046.25</v>
      </c>
      <c r="DO23" s="2">
        <v>0</v>
      </c>
      <c r="DP23" s="2">
        <v>17.059999999999999</v>
      </c>
      <c r="DQ23" s="2">
        <v>0</v>
      </c>
      <c r="DR23" s="2">
        <v>1301.0999999999999</v>
      </c>
      <c r="DS23" s="2">
        <v>0</v>
      </c>
      <c r="DT23" s="2">
        <v>9.52</v>
      </c>
      <c r="DU23" s="2">
        <v>0</v>
      </c>
      <c r="DV23" s="2">
        <v>8.9600000000000009</v>
      </c>
      <c r="DW23" s="2">
        <v>0</v>
      </c>
      <c r="DX23" s="2">
        <v>19.18</v>
      </c>
      <c r="DY23" s="2">
        <v>5</v>
      </c>
      <c r="DZ23" s="2" t="s">
        <v>198</v>
      </c>
      <c r="EA23" s="2">
        <v>1.775403686</v>
      </c>
      <c r="EB23" s="2">
        <v>95</v>
      </c>
      <c r="EC23" s="2">
        <v>0.17</v>
      </c>
      <c r="ED23" s="2">
        <v>3.4000001847743988E-2</v>
      </c>
      <c r="EE23" s="2">
        <v>8.6499996185302734</v>
      </c>
      <c r="EF23" s="2">
        <v>8.6835174560546875</v>
      </c>
      <c r="EG23" s="2" t="s">
        <v>232</v>
      </c>
      <c r="EH23" s="2">
        <v>9.9708547592163086</v>
      </c>
      <c r="EI23" s="2">
        <v>6.1359105110168457</v>
      </c>
      <c r="EJ23" s="2">
        <v>19.17472076416016</v>
      </c>
      <c r="EK23" s="2">
        <v>25.31063079833984</v>
      </c>
      <c r="EL23" s="2">
        <v>53.106304168701172</v>
      </c>
      <c r="EM23" s="2">
        <v>11.612210273742679</v>
      </c>
      <c r="EN23" s="2">
        <v>64.718513488769531</v>
      </c>
      <c r="EO23" s="2">
        <v>1.9573861360549929</v>
      </c>
      <c r="EP23" s="2">
        <v>0</v>
      </c>
    </row>
    <row r="24" spans="1:146" ht="15.75" customHeight="1" x14ac:dyDescent="0.25">
      <c r="A24" s="1">
        <v>20</v>
      </c>
      <c r="B24" s="2" t="s">
        <v>233</v>
      </c>
      <c r="C24" s="2">
        <v>372.18400000000003</v>
      </c>
      <c r="D24" s="2">
        <v>108.12</v>
      </c>
      <c r="E24" s="2">
        <v>1.19997E-4</v>
      </c>
      <c r="F24" s="2">
        <v>9.2447799999999995E-4</v>
      </c>
      <c r="G24" s="5">
        <v>402.96800000000002</v>
      </c>
      <c r="H24" s="5">
        <v>-0.35599999999999998</v>
      </c>
      <c r="I24" s="2">
        <f>43.812*0.00001</f>
        <v>4.3812000000000001E-4</v>
      </c>
      <c r="J24" s="2">
        <f>597*0.00001</f>
        <v>5.9700000000000005E-3</v>
      </c>
      <c r="K24" s="5">
        <v>10000.57</v>
      </c>
      <c r="L24" s="2">
        <f>11.255*0.01</f>
        <v>0.11255000000000001</v>
      </c>
      <c r="M24" s="5">
        <v>1.0429999999999999</v>
      </c>
      <c r="N24" s="2">
        <v>84</v>
      </c>
      <c r="O24" s="3">
        <v>44663.431944444441</v>
      </c>
      <c r="P24" s="2">
        <v>361.02</v>
      </c>
      <c r="Q24" s="2">
        <v>0</v>
      </c>
      <c r="R24" s="2">
        <v>2.529E-5</v>
      </c>
      <c r="S24" s="2">
        <v>1.164E-6</v>
      </c>
      <c r="T24" s="2">
        <v>2.64</v>
      </c>
      <c r="U24" s="2" t="s">
        <v>234</v>
      </c>
      <c r="V24" s="2" t="s">
        <v>140</v>
      </c>
      <c r="W24" s="2">
        <v>16.36</v>
      </c>
      <c r="X24" s="2">
        <v>642</v>
      </c>
      <c r="Y24" s="2">
        <v>3</v>
      </c>
      <c r="Z24" s="2">
        <v>2.4029999999999999E-5</v>
      </c>
      <c r="AA24" s="2">
        <v>1.127E-6</v>
      </c>
      <c r="AB24" s="2">
        <v>2.69</v>
      </c>
      <c r="AC24" s="2" t="s">
        <v>235</v>
      </c>
      <c r="AD24" s="2" t="s">
        <v>142</v>
      </c>
      <c r="AE24" s="2">
        <v>1.545843520782396</v>
      </c>
      <c r="AF24" s="2">
        <v>1.468826405867971</v>
      </c>
      <c r="AG24" s="2">
        <v>7.7017114914424978E-2</v>
      </c>
      <c r="AH24" s="2">
        <v>5.2434456928838644</v>
      </c>
      <c r="AI24" s="2">
        <v>906252.13</v>
      </c>
      <c r="AJ24" s="2">
        <v>0</v>
      </c>
      <c r="AK24" s="2">
        <v>0</v>
      </c>
      <c r="AL24" s="2">
        <v>0</v>
      </c>
      <c r="AM24" s="2">
        <v>48568.27</v>
      </c>
      <c r="AN24" s="2">
        <v>0</v>
      </c>
      <c r="AO24" s="2">
        <v>0</v>
      </c>
      <c r="AP24" s="2">
        <v>1.54</v>
      </c>
      <c r="AQ24" s="2">
        <v>34.75</v>
      </c>
      <c r="AR24" s="2">
        <v>1.1000000000000001</v>
      </c>
      <c r="AS24" s="2">
        <v>8.4700000000000006</v>
      </c>
      <c r="AT24" s="2">
        <v>0.63</v>
      </c>
      <c r="AU24" s="2">
        <v>0</v>
      </c>
      <c r="AV24" s="2">
        <v>1.91</v>
      </c>
      <c r="AW24" s="2">
        <v>7.83</v>
      </c>
      <c r="AX24" s="2">
        <v>0.69</v>
      </c>
      <c r="AY24" s="2">
        <v>0</v>
      </c>
      <c r="AZ24" s="2">
        <v>1.31</v>
      </c>
      <c r="BA24" s="2">
        <v>8.26</v>
      </c>
      <c r="BB24" s="2">
        <v>1.7</v>
      </c>
      <c r="BC24" s="2">
        <v>0</v>
      </c>
      <c r="BD24" s="2">
        <v>2.73</v>
      </c>
      <c r="BE24" s="2">
        <v>0</v>
      </c>
      <c r="BF24" s="2">
        <v>1.45</v>
      </c>
      <c r="BG24" s="2">
        <v>0</v>
      </c>
      <c r="BH24" s="2">
        <v>1.99</v>
      </c>
      <c r="BI24" s="2">
        <v>0</v>
      </c>
      <c r="BJ24" s="2">
        <v>3.5</v>
      </c>
      <c r="BK24" s="2">
        <v>31.68</v>
      </c>
      <c r="BL24" s="2">
        <v>3.05</v>
      </c>
      <c r="BM24" s="2">
        <v>0</v>
      </c>
      <c r="BN24" s="2">
        <v>13.63</v>
      </c>
      <c r="BO24" s="2">
        <v>0</v>
      </c>
      <c r="BP24" s="2">
        <v>6.35</v>
      </c>
      <c r="BQ24" s="2">
        <v>0</v>
      </c>
      <c r="BR24" s="2">
        <v>13.09</v>
      </c>
      <c r="BS24" s="2">
        <v>0</v>
      </c>
      <c r="BT24" s="2">
        <v>16.23</v>
      </c>
      <c r="BU24" s="2">
        <v>1106.08</v>
      </c>
      <c r="BV24" s="2">
        <v>23.65</v>
      </c>
      <c r="BW24" s="2">
        <v>0</v>
      </c>
      <c r="BX24" s="2">
        <v>24.44</v>
      </c>
      <c r="BY24" s="2">
        <v>27.85</v>
      </c>
      <c r="BZ24" s="2">
        <v>6.74</v>
      </c>
      <c r="CA24" s="2">
        <v>0</v>
      </c>
      <c r="CB24" s="2">
        <v>7.33</v>
      </c>
      <c r="CC24" s="2">
        <v>1311.05</v>
      </c>
      <c r="CD24" s="2">
        <v>19.64</v>
      </c>
      <c r="CE24" s="2">
        <v>662.21</v>
      </c>
      <c r="CF24" s="2">
        <v>26.23</v>
      </c>
      <c r="CG24" s="2">
        <v>4386.2700000000004</v>
      </c>
      <c r="CH24" s="2">
        <v>59.31</v>
      </c>
      <c r="CI24" s="2">
        <v>1167.83</v>
      </c>
      <c r="CJ24" s="2">
        <v>37.090000000000003</v>
      </c>
      <c r="CK24" s="2">
        <v>0</v>
      </c>
      <c r="CL24" s="2">
        <v>24.21</v>
      </c>
      <c r="CM24" s="2">
        <v>0</v>
      </c>
      <c r="CN24" s="2">
        <v>6.34</v>
      </c>
      <c r="CO24" s="2">
        <v>0</v>
      </c>
      <c r="CP24" s="2">
        <v>5.1100000000000003</v>
      </c>
      <c r="CQ24" s="2">
        <v>0</v>
      </c>
      <c r="CR24" s="2">
        <v>5.87</v>
      </c>
      <c r="CS24" s="2">
        <v>0</v>
      </c>
      <c r="CT24" s="2">
        <v>3.87</v>
      </c>
      <c r="CU24" s="2">
        <v>2.61</v>
      </c>
      <c r="CV24" s="2">
        <v>1.73</v>
      </c>
      <c r="CW24" s="2">
        <v>543101.13</v>
      </c>
      <c r="CX24" s="2">
        <v>965.56</v>
      </c>
      <c r="CY24" s="2">
        <v>0</v>
      </c>
      <c r="CZ24" s="2">
        <v>1.5</v>
      </c>
      <c r="DA24" s="2">
        <v>0</v>
      </c>
      <c r="DB24" s="2">
        <v>1.5</v>
      </c>
      <c r="DC24" s="2">
        <v>0</v>
      </c>
      <c r="DD24" s="2">
        <v>1.5</v>
      </c>
      <c r="DE24" s="2">
        <v>0</v>
      </c>
      <c r="DF24" s="2">
        <v>1.5</v>
      </c>
      <c r="DG24" s="2">
        <v>0</v>
      </c>
      <c r="DH24" s="2">
        <v>1.5</v>
      </c>
      <c r="DI24" s="2">
        <v>25697.5</v>
      </c>
      <c r="DJ24" s="2">
        <v>742.99</v>
      </c>
      <c r="DK24" s="2">
        <v>0</v>
      </c>
      <c r="DL24" s="2">
        <v>178.58</v>
      </c>
      <c r="DM24" s="2">
        <v>423482.28</v>
      </c>
      <c r="DN24" s="2">
        <v>1050.53</v>
      </c>
      <c r="DO24" s="2">
        <v>18.14</v>
      </c>
      <c r="DP24" s="2">
        <v>11.12</v>
      </c>
      <c r="DQ24" s="2">
        <v>0</v>
      </c>
      <c r="DR24" s="2">
        <v>1486.87</v>
      </c>
      <c r="DS24" s="2">
        <v>0</v>
      </c>
      <c r="DT24" s="2">
        <v>3.98</v>
      </c>
      <c r="DU24" s="2">
        <v>0</v>
      </c>
      <c r="DV24" s="2">
        <v>8.0500000000000007</v>
      </c>
      <c r="DW24" s="2">
        <v>0</v>
      </c>
      <c r="DX24" s="2">
        <v>17.149999999999999</v>
      </c>
      <c r="DY24" s="2">
        <v>8</v>
      </c>
      <c r="DZ24" s="2" t="s">
        <v>236</v>
      </c>
      <c r="EA24" s="2">
        <v>1.375275901</v>
      </c>
      <c r="EB24" s="2">
        <v>10</v>
      </c>
      <c r="EC24" s="2">
        <v>9</v>
      </c>
      <c r="ED24" s="2">
        <v>1</v>
      </c>
      <c r="EE24" s="2">
        <v>6</v>
      </c>
      <c r="EF24" s="2">
        <v>1.6</v>
      </c>
      <c r="EG24" s="2" t="s">
        <v>152</v>
      </c>
      <c r="EH24" s="2">
        <v>1</v>
      </c>
      <c r="EI24" s="2">
        <v>1</v>
      </c>
      <c r="EJ24" s="2">
        <v>1</v>
      </c>
      <c r="EK24" s="2">
        <v>2</v>
      </c>
      <c r="EL24" s="2">
        <v>30</v>
      </c>
      <c r="EM24" s="2">
        <v>67</v>
      </c>
      <c r="EN24" s="2">
        <v>97</v>
      </c>
      <c r="EO24" s="2">
        <v>0</v>
      </c>
      <c r="EP24" s="2">
        <v>0</v>
      </c>
    </row>
    <row r="25" spans="1:146" ht="15.75" customHeight="1" x14ac:dyDescent="0.25">
      <c r="A25" s="1">
        <v>21</v>
      </c>
      <c r="B25" s="2" t="s">
        <v>237</v>
      </c>
      <c r="C25" s="2">
        <v>0</v>
      </c>
      <c r="D25" s="2">
        <v>-1</v>
      </c>
      <c r="E25" s="2">
        <v>-1.3108999999999999E-5</v>
      </c>
      <c r="F25" s="2">
        <v>1.0388200000000001E-4</v>
      </c>
      <c r="G25" s="5">
        <v>0</v>
      </c>
      <c r="H25" s="5">
        <v>-0.36699999999999999</v>
      </c>
      <c r="I25" s="2">
        <f>-8.394*0.00001</f>
        <v>-8.3940000000000013E-5</v>
      </c>
      <c r="J25" s="2">
        <f>407.046*0.00001</f>
        <v>4.0704600000000006E-3</v>
      </c>
      <c r="K25" s="5">
        <v>10000.56</v>
      </c>
      <c r="L25" s="2">
        <f>-8.897*0.01</f>
        <v>-8.8970000000000007E-2</v>
      </c>
      <c r="M25" s="5">
        <v>1.0249999999999999</v>
      </c>
      <c r="N25" s="2">
        <v>108</v>
      </c>
      <c r="O25" s="3">
        <v>44663.611805555571</v>
      </c>
      <c r="P25" s="2">
        <v>361.2</v>
      </c>
      <c r="Q25" s="2">
        <v>48</v>
      </c>
      <c r="R25" s="2">
        <v>5.3469999999999998E-6</v>
      </c>
      <c r="S25" s="2">
        <v>2.5950000000000001E-6</v>
      </c>
      <c r="T25" s="2">
        <v>25.89</v>
      </c>
      <c r="U25" s="2" t="s">
        <v>238</v>
      </c>
      <c r="V25" s="2" t="s">
        <v>239</v>
      </c>
      <c r="W25" s="2">
        <v>17.53</v>
      </c>
      <c r="X25" s="2">
        <v>136</v>
      </c>
      <c r="Y25" s="2">
        <v>3</v>
      </c>
      <c r="Z25" s="2">
        <v>5.0640000000000001E-6</v>
      </c>
      <c r="AA25" s="2">
        <v>-2.283E-6</v>
      </c>
      <c r="AB25" s="2">
        <v>-24.26</v>
      </c>
      <c r="AC25" s="2" t="s">
        <v>240</v>
      </c>
      <c r="AD25" s="2" t="s">
        <v>239</v>
      </c>
      <c r="AE25" s="2">
        <v>0.30501996577296059</v>
      </c>
      <c r="AF25" s="2">
        <v>0.28887621220764398</v>
      </c>
      <c r="AG25" s="2">
        <v>1.614375356531661E-2</v>
      </c>
      <c r="AH25" s="2">
        <v>5.58846761453397</v>
      </c>
      <c r="AI25" s="2">
        <v>1022714</v>
      </c>
      <c r="AJ25" s="2">
        <v>0</v>
      </c>
      <c r="AK25" s="2">
        <v>3355.93</v>
      </c>
      <c r="AL25" s="2">
        <v>0</v>
      </c>
      <c r="AM25" s="2">
        <v>66632.23</v>
      </c>
      <c r="AN25" s="2">
        <v>0</v>
      </c>
      <c r="AO25" s="2">
        <v>4.08</v>
      </c>
      <c r="AP25" s="2">
        <v>1.23</v>
      </c>
      <c r="AQ25" s="2">
        <v>267.83</v>
      </c>
      <c r="AR25" s="2">
        <v>2.4500000000000002</v>
      </c>
      <c r="AS25" s="2">
        <v>25.9</v>
      </c>
      <c r="AT25" s="2">
        <v>0.91</v>
      </c>
      <c r="AU25" s="2">
        <v>0</v>
      </c>
      <c r="AV25" s="2">
        <v>2.29</v>
      </c>
      <c r="AW25" s="2">
        <v>20.75</v>
      </c>
      <c r="AX25" s="2">
        <v>0.96</v>
      </c>
      <c r="AY25" s="2">
        <v>1.61</v>
      </c>
      <c r="AZ25" s="2">
        <v>0.97</v>
      </c>
      <c r="BA25" s="2">
        <v>4.22</v>
      </c>
      <c r="BB25" s="2">
        <v>1.67</v>
      </c>
      <c r="BC25" s="2">
        <v>0</v>
      </c>
      <c r="BD25" s="2">
        <v>2.84</v>
      </c>
      <c r="BE25" s="2">
        <v>0</v>
      </c>
      <c r="BF25" s="2">
        <v>1.53</v>
      </c>
      <c r="BG25" s="2">
        <v>0</v>
      </c>
      <c r="BH25" s="2">
        <v>2</v>
      </c>
      <c r="BI25" s="2">
        <v>0</v>
      </c>
      <c r="BJ25" s="2">
        <v>3.66</v>
      </c>
      <c r="BK25" s="2">
        <v>7.21</v>
      </c>
      <c r="BL25" s="2">
        <v>2.64</v>
      </c>
      <c r="BM25" s="2">
        <v>0</v>
      </c>
      <c r="BN25" s="2">
        <v>14.77</v>
      </c>
      <c r="BO25" s="2">
        <v>0</v>
      </c>
      <c r="BP25" s="2">
        <v>6.91</v>
      </c>
      <c r="BQ25" s="2">
        <v>0</v>
      </c>
      <c r="BR25" s="2">
        <v>14.19</v>
      </c>
      <c r="BS25" s="2">
        <v>0</v>
      </c>
      <c r="BT25" s="2">
        <v>18.43</v>
      </c>
      <c r="BU25" s="2">
        <v>1285.44</v>
      </c>
      <c r="BV25" s="2">
        <v>26.14</v>
      </c>
      <c r="BW25" s="2">
        <v>0</v>
      </c>
      <c r="BX25" s="2">
        <v>27.07</v>
      </c>
      <c r="BY25" s="2">
        <v>12.46</v>
      </c>
      <c r="BZ25" s="2">
        <v>7.06</v>
      </c>
      <c r="CA25" s="2">
        <v>0</v>
      </c>
      <c r="CB25" s="2">
        <v>7.52</v>
      </c>
      <c r="CC25" s="2">
        <v>1063.24</v>
      </c>
      <c r="CD25" s="2">
        <v>19.22</v>
      </c>
      <c r="CE25" s="2">
        <v>301.74</v>
      </c>
      <c r="CF25" s="2">
        <v>25.96</v>
      </c>
      <c r="CG25" s="2">
        <v>7669.85</v>
      </c>
      <c r="CH25" s="2">
        <v>77.08</v>
      </c>
      <c r="CI25" s="2">
        <v>167.33</v>
      </c>
      <c r="CJ25" s="2">
        <v>32.28</v>
      </c>
      <c r="CK25" s="2">
        <v>118.63</v>
      </c>
      <c r="CL25" s="2">
        <v>17.89</v>
      </c>
      <c r="CM25" s="2">
        <v>0</v>
      </c>
      <c r="CN25" s="2">
        <v>6.88</v>
      </c>
      <c r="CO25" s="2">
        <v>5.6</v>
      </c>
      <c r="CP25" s="2">
        <v>3.68</v>
      </c>
      <c r="CQ25" s="2">
        <v>0</v>
      </c>
      <c r="CR25" s="2">
        <v>6.3</v>
      </c>
      <c r="CS25" s="2">
        <v>0</v>
      </c>
      <c r="CT25" s="2">
        <v>4.2</v>
      </c>
      <c r="CU25" s="2">
        <v>0</v>
      </c>
      <c r="CV25" s="2">
        <v>5.99</v>
      </c>
      <c r="CW25" s="2">
        <v>475483.94</v>
      </c>
      <c r="CX25" s="2">
        <v>1051.49</v>
      </c>
      <c r="CY25" s="2">
        <v>2.56</v>
      </c>
      <c r="CZ25" s="2">
        <v>1</v>
      </c>
      <c r="DA25" s="2">
        <v>0</v>
      </c>
      <c r="DB25" s="2">
        <v>1.5</v>
      </c>
      <c r="DC25" s="2">
        <v>0</v>
      </c>
      <c r="DD25" s="2">
        <v>1.5</v>
      </c>
      <c r="DE25" s="2">
        <v>0</v>
      </c>
      <c r="DF25" s="2">
        <v>1.5</v>
      </c>
      <c r="DG25" s="2">
        <v>0</v>
      </c>
      <c r="DH25" s="2">
        <v>1.5</v>
      </c>
      <c r="DI25" s="2">
        <v>35255.15</v>
      </c>
      <c r="DJ25" s="2">
        <v>862.75</v>
      </c>
      <c r="DK25" s="2">
        <v>0</v>
      </c>
      <c r="DL25" s="2">
        <v>196.66</v>
      </c>
      <c r="DM25" s="2">
        <v>477903.72</v>
      </c>
      <c r="DN25" s="2">
        <v>1087.71</v>
      </c>
      <c r="DO25" s="2">
        <v>0</v>
      </c>
      <c r="DP25" s="2">
        <v>16.32</v>
      </c>
      <c r="DQ25" s="2">
        <v>2021.64</v>
      </c>
      <c r="DR25" s="2">
        <v>827.09</v>
      </c>
      <c r="DS25" s="2">
        <v>0</v>
      </c>
      <c r="DT25" s="2">
        <v>3.66</v>
      </c>
      <c r="DU25" s="2">
        <v>13.03</v>
      </c>
      <c r="DV25" s="2">
        <v>5.81</v>
      </c>
      <c r="DW25" s="2">
        <v>0</v>
      </c>
      <c r="DX25" s="2">
        <v>18.53</v>
      </c>
      <c r="DY25" s="2">
        <v>7</v>
      </c>
      <c r="DZ25" s="2" t="s">
        <v>198</v>
      </c>
      <c r="EA25" s="2">
        <v>1.7524460319999999</v>
      </c>
      <c r="EB25" s="2">
        <v>50</v>
      </c>
      <c r="EC25" s="2">
        <v>0</v>
      </c>
      <c r="ED25" s="2">
        <v>0</v>
      </c>
      <c r="EE25" s="2">
        <v>6</v>
      </c>
      <c r="EF25" s="2">
        <v>1.6</v>
      </c>
      <c r="EG25" s="2" t="s">
        <v>241</v>
      </c>
      <c r="EH25" s="2">
        <v>1</v>
      </c>
      <c r="EI25" s="2">
        <v>1</v>
      </c>
      <c r="EJ25" s="2">
        <v>1</v>
      </c>
      <c r="EK25" s="2">
        <v>2</v>
      </c>
      <c r="EL25" s="2">
        <v>30</v>
      </c>
      <c r="EM25" s="2">
        <v>67</v>
      </c>
      <c r="EN25" s="2">
        <v>97</v>
      </c>
      <c r="EO25" s="2">
        <v>0</v>
      </c>
      <c r="EP25" s="2">
        <v>0</v>
      </c>
    </row>
    <row r="26" spans="1:146" ht="15.75" customHeight="1" x14ac:dyDescent="0.25">
      <c r="A26" s="1">
        <v>22</v>
      </c>
      <c r="B26" s="2" t="s">
        <v>242</v>
      </c>
      <c r="C26" s="2">
        <v>0</v>
      </c>
      <c r="D26" s="2">
        <v>-1</v>
      </c>
      <c r="E26" s="2">
        <v>-3.1877E-5</v>
      </c>
      <c r="F26" s="2">
        <v>1.01499E-4</v>
      </c>
      <c r="G26" s="5">
        <v>0</v>
      </c>
      <c r="H26" s="5">
        <v>-0.376</v>
      </c>
      <c r="I26" s="2">
        <f>-12.34*0.00001</f>
        <v>-1.2340000000000002E-4</v>
      </c>
      <c r="J26" s="2">
        <f>877.082*0.00001</f>
        <v>8.7708200000000004E-3</v>
      </c>
      <c r="K26" s="5">
        <v>10000.549999999999</v>
      </c>
      <c r="L26" s="2">
        <f>-227.629*0.01</f>
        <v>-2.2762899999999999</v>
      </c>
      <c r="M26" s="5">
        <v>1.014</v>
      </c>
      <c r="N26" s="2">
        <v>116</v>
      </c>
      <c r="O26" s="3">
        <v>44663.663194444453</v>
      </c>
      <c r="P26" s="2">
        <v>360.29</v>
      </c>
      <c r="Q26" s="2">
        <v>64</v>
      </c>
      <c r="R26" s="2">
        <v>2.278E-6</v>
      </c>
      <c r="S26" s="2">
        <v>2.5639999999999999E-7</v>
      </c>
      <c r="T26" s="2">
        <v>6.42</v>
      </c>
      <c r="U26" s="2" t="s">
        <v>243</v>
      </c>
      <c r="V26" s="2" t="s">
        <v>244</v>
      </c>
      <c r="W26" s="2">
        <v>16.63</v>
      </c>
      <c r="X26" s="2">
        <v>61</v>
      </c>
      <c r="Y26" s="2">
        <v>3</v>
      </c>
      <c r="Z26" s="2">
        <v>2.2000000000000001E-6</v>
      </c>
      <c r="AA26" s="2">
        <v>4.946E-7</v>
      </c>
      <c r="AB26" s="2">
        <v>12.67</v>
      </c>
      <c r="AC26" s="2" t="s">
        <v>245</v>
      </c>
      <c r="AD26" s="2" t="s">
        <v>244</v>
      </c>
      <c r="AE26" s="2">
        <v>0.13698135898977751</v>
      </c>
      <c r="AF26" s="2">
        <v>0.132291040288635</v>
      </c>
      <c r="AG26" s="2">
        <v>4.690318701142504E-3</v>
      </c>
      <c r="AH26" s="2">
        <v>3.5454545454545379</v>
      </c>
      <c r="AI26" s="2">
        <v>1028591.63</v>
      </c>
      <c r="AJ26" s="2">
        <v>0</v>
      </c>
      <c r="AK26" s="2">
        <v>2730.9</v>
      </c>
      <c r="AL26" s="2">
        <v>0</v>
      </c>
      <c r="AM26" s="2">
        <v>64974.14</v>
      </c>
      <c r="AN26" s="2">
        <v>0</v>
      </c>
      <c r="AO26" s="2">
        <v>0</v>
      </c>
      <c r="AP26" s="2">
        <v>1.65</v>
      </c>
      <c r="AQ26" s="2">
        <v>78.27</v>
      </c>
      <c r="AR26" s="2">
        <v>1.48</v>
      </c>
      <c r="AS26" s="2">
        <v>14.58</v>
      </c>
      <c r="AT26" s="2">
        <v>0.76</v>
      </c>
      <c r="AU26" s="2">
        <v>0</v>
      </c>
      <c r="AV26" s="2">
        <v>2.12</v>
      </c>
      <c r="AW26" s="2">
        <v>14.34</v>
      </c>
      <c r="AX26" s="2">
        <v>0.84</v>
      </c>
      <c r="AY26" s="2">
        <v>0</v>
      </c>
      <c r="AZ26" s="2">
        <v>1.37</v>
      </c>
      <c r="BA26" s="2">
        <v>3.56</v>
      </c>
      <c r="BB26" s="2">
        <v>1.63</v>
      </c>
      <c r="BC26" s="2">
        <v>0</v>
      </c>
      <c r="BD26" s="2">
        <v>2.91</v>
      </c>
      <c r="BE26" s="2">
        <v>0</v>
      </c>
      <c r="BF26" s="2">
        <v>1.55</v>
      </c>
      <c r="BG26" s="2">
        <v>0</v>
      </c>
      <c r="BH26" s="2">
        <v>1.96</v>
      </c>
      <c r="BI26" s="2">
        <v>0</v>
      </c>
      <c r="BJ26" s="2">
        <v>3.67</v>
      </c>
      <c r="BK26" s="2">
        <v>8.34</v>
      </c>
      <c r="BL26" s="2">
        <v>2.64</v>
      </c>
      <c r="BM26" s="2">
        <v>0</v>
      </c>
      <c r="BN26" s="2">
        <v>14.34</v>
      </c>
      <c r="BO26" s="2">
        <v>0</v>
      </c>
      <c r="BP26" s="2">
        <v>6.77</v>
      </c>
      <c r="BQ26" s="2">
        <v>0</v>
      </c>
      <c r="BR26" s="2">
        <v>13.95</v>
      </c>
      <c r="BS26" s="2">
        <v>0</v>
      </c>
      <c r="BT26" s="2">
        <v>17.75</v>
      </c>
      <c r="BU26" s="2">
        <v>1203.4000000000001</v>
      </c>
      <c r="BV26" s="2">
        <v>25.43</v>
      </c>
      <c r="BW26" s="2">
        <v>0</v>
      </c>
      <c r="BX26" s="2">
        <v>26.33</v>
      </c>
      <c r="BY26" s="2">
        <v>25.62</v>
      </c>
      <c r="BZ26" s="2">
        <v>6.8</v>
      </c>
      <c r="CA26" s="2">
        <v>0</v>
      </c>
      <c r="CB26" s="2">
        <v>7.17</v>
      </c>
      <c r="CC26" s="2">
        <v>949.87</v>
      </c>
      <c r="CD26" s="2">
        <v>18.059999999999999</v>
      </c>
      <c r="CE26" s="2">
        <v>121</v>
      </c>
      <c r="CF26" s="2">
        <v>22.51</v>
      </c>
      <c r="CG26" s="2">
        <v>5451.97</v>
      </c>
      <c r="CH26" s="2">
        <v>64.33</v>
      </c>
      <c r="CI26" s="2">
        <v>113.67</v>
      </c>
      <c r="CJ26" s="2">
        <v>31.16</v>
      </c>
      <c r="CK26" s="2">
        <v>96.62</v>
      </c>
      <c r="CL26" s="2">
        <v>17.82</v>
      </c>
      <c r="CM26" s="2">
        <v>11.35</v>
      </c>
      <c r="CN26" s="2">
        <v>4.6399999999999997</v>
      </c>
      <c r="CO26" s="2">
        <v>7.97</v>
      </c>
      <c r="CP26" s="2">
        <v>3.71</v>
      </c>
      <c r="CQ26" s="2">
        <v>11.34</v>
      </c>
      <c r="CR26" s="2">
        <v>4.32</v>
      </c>
      <c r="CS26" s="2">
        <v>6.42</v>
      </c>
      <c r="CT26" s="2">
        <v>2.84</v>
      </c>
      <c r="CU26" s="2">
        <v>8.31</v>
      </c>
      <c r="CV26" s="2">
        <v>4.0599999999999996</v>
      </c>
      <c r="CW26" s="2">
        <v>476471.47</v>
      </c>
      <c r="CX26" s="2">
        <v>1077.02</v>
      </c>
      <c r="CY26" s="2">
        <v>0</v>
      </c>
      <c r="CZ26" s="2">
        <v>1.5</v>
      </c>
      <c r="DA26" s="2">
        <v>0</v>
      </c>
      <c r="DB26" s="2">
        <v>1.5</v>
      </c>
      <c r="DC26" s="2">
        <v>0</v>
      </c>
      <c r="DD26" s="2">
        <v>1.5</v>
      </c>
      <c r="DE26" s="2">
        <v>0</v>
      </c>
      <c r="DF26" s="2">
        <v>1.5</v>
      </c>
      <c r="DG26" s="2">
        <v>0</v>
      </c>
      <c r="DH26" s="2">
        <v>1.5</v>
      </c>
      <c r="DI26" s="2">
        <v>34377.85</v>
      </c>
      <c r="DJ26" s="2">
        <v>837.45</v>
      </c>
      <c r="DK26" s="2">
        <v>0</v>
      </c>
      <c r="DL26" s="2">
        <v>192.79</v>
      </c>
      <c r="DM26" s="2">
        <v>480650.28</v>
      </c>
      <c r="DN26" s="2">
        <v>1119.72</v>
      </c>
      <c r="DO26" s="2">
        <v>0</v>
      </c>
      <c r="DP26" s="2">
        <v>15.77</v>
      </c>
      <c r="DQ26" s="2">
        <v>1645.12</v>
      </c>
      <c r="DR26" s="2">
        <v>798.29</v>
      </c>
      <c r="DS26" s="2">
        <v>0</v>
      </c>
      <c r="DT26" s="2">
        <v>3.37</v>
      </c>
      <c r="DU26" s="2">
        <v>15.15</v>
      </c>
      <c r="DV26" s="2">
        <v>5.82</v>
      </c>
      <c r="DW26" s="2">
        <v>19.920000000000002</v>
      </c>
      <c r="DX26" s="2">
        <v>12.47</v>
      </c>
      <c r="DY26" s="2">
        <v>7</v>
      </c>
      <c r="DZ26" s="2" t="s">
        <v>246</v>
      </c>
      <c r="EA26" s="2">
        <v>1.7524460319999999</v>
      </c>
      <c r="EB26" s="2">
        <v>50</v>
      </c>
      <c r="EC26" s="2">
        <v>0</v>
      </c>
      <c r="ED26" s="2">
        <v>0</v>
      </c>
      <c r="EE26" s="2">
        <v>6</v>
      </c>
      <c r="EF26" s="2">
        <v>1.6</v>
      </c>
      <c r="EG26" s="2" t="s">
        <v>247</v>
      </c>
      <c r="EH26" s="2">
        <v>1</v>
      </c>
      <c r="EI26" s="2">
        <v>1</v>
      </c>
      <c r="EJ26" s="2">
        <v>1</v>
      </c>
      <c r="EK26" s="2">
        <v>2</v>
      </c>
      <c r="EL26" s="2">
        <v>30</v>
      </c>
      <c r="EM26" s="2">
        <v>67</v>
      </c>
      <c r="EN26" s="2">
        <v>97</v>
      </c>
      <c r="EO26" s="2">
        <v>0</v>
      </c>
      <c r="EP26" s="2">
        <v>0</v>
      </c>
    </row>
    <row r="27" spans="1:146" ht="15.75" customHeight="1" x14ac:dyDescent="0.25">
      <c r="A27" s="1">
        <v>23</v>
      </c>
      <c r="B27" s="2" t="s">
        <v>248</v>
      </c>
      <c r="C27" s="2">
        <v>0</v>
      </c>
      <c r="D27" s="2">
        <v>0</v>
      </c>
      <c r="E27" s="2">
        <v>-1.1066999999999999E-5</v>
      </c>
      <c r="F27" s="2">
        <v>8.3504000000000006E-5</v>
      </c>
      <c r="G27" s="5">
        <v>22.257000000000001</v>
      </c>
      <c r="H27" s="5">
        <v>0.61699999999999999</v>
      </c>
      <c r="I27" s="2">
        <f>-5.519*0.00001</f>
        <v>-5.5190000000000005E-5</v>
      </c>
      <c r="J27" s="2">
        <f>993.708*0.00001</f>
        <v>9.9370800000000009E-3</v>
      </c>
      <c r="K27" s="5">
        <v>9999.5499999999993</v>
      </c>
      <c r="L27" s="2">
        <f>-156.434*0.01</f>
        <v>-1.5643400000000001</v>
      </c>
      <c r="M27" s="5">
        <v>1.0069999999999999</v>
      </c>
      <c r="N27" s="2">
        <v>141</v>
      </c>
      <c r="O27" s="3">
        <v>44664.44027777778</v>
      </c>
      <c r="P27" s="2">
        <v>361.48</v>
      </c>
      <c r="Q27" s="2">
        <v>114</v>
      </c>
      <c r="R27" s="2">
        <v>2.729E-6</v>
      </c>
      <c r="S27" s="2">
        <v>-2.1260000000000001E-6</v>
      </c>
      <c r="T27" s="2">
        <v>-37.92</v>
      </c>
      <c r="U27" s="2" t="s">
        <v>249</v>
      </c>
      <c r="V27" s="2" t="s">
        <v>239</v>
      </c>
      <c r="W27" s="2">
        <v>16.97</v>
      </c>
      <c r="X27" s="2">
        <v>143</v>
      </c>
      <c r="Y27" s="2">
        <v>3</v>
      </c>
      <c r="Z27" s="2">
        <v>2.526E-6</v>
      </c>
      <c r="AA27" s="2">
        <v>2.161E-8</v>
      </c>
      <c r="AB27" s="2">
        <v>0.49</v>
      </c>
      <c r="AC27" s="2" t="s">
        <v>250</v>
      </c>
      <c r="AD27" s="2" t="s">
        <v>239</v>
      </c>
      <c r="AE27" s="2">
        <v>0.1608131997642899</v>
      </c>
      <c r="AF27" s="2">
        <v>0.14885091337654691</v>
      </c>
      <c r="AG27" s="2">
        <v>1.196228638774299E-2</v>
      </c>
      <c r="AH27" s="2">
        <v>8.0364212193190223</v>
      </c>
      <c r="AI27" s="2">
        <v>1016197</v>
      </c>
      <c r="AJ27" s="2">
        <v>0</v>
      </c>
      <c r="AK27" s="2">
        <v>1788.52</v>
      </c>
      <c r="AL27" s="2">
        <v>0</v>
      </c>
      <c r="AM27" s="2">
        <v>54705.38</v>
      </c>
      <c r="AN27" s="2">
        <v>0</v>
      </c>
      <c r="AO27" s="2">
        <v>0</v>
      </c>
      <c r="AP27" s="2">
        <v>1.58</v>
      </c>
      <c r="AQ27" s="2">
        <v>43.12</v>
      </c>
      <c r="AR27" s="2">
        <v>1.19</v>
      </c>
      <c r="AS27" s="2">
        <v>11.54</v>
      </c>
      <c r="AT27" s="2">
        <v>0.69</v>
      </c>
      <c r="AU27" s="2">
        <v>0</v>
      </c>
      <c r="AV27" s="2">
        <v>1.94</v>
      </c>
      <c r="AW27" s="2">
        <v>10.050000000000001</v>
      </c>
      <c r="AX27" s="2">
        <v>0.74</v>
      </c>
      <c r="AY27" s="2">
        <v>0</v>
      </c>
      <c r="AZ27" s="2">
        <v>1.3</v>
      </c>
      <c r="BA27" s="2">
        <v>3.53</v>
      </c>
      <c r="BB27" s="2">
        <v>1.57</v>
      </c>
      <c r="BC27" s="2">
        <v>0</v>
      </c>
      <c r="BD27" s="2">
        <v>2.74</v>
      </c>
      <c r="BE27" s="2">
        <v>0</v>
      </c>
      <c r="BF27" s="2">
        <v>1.45</v>
      </c>
      <c r="BG27" s="2">
        <v>0</v>
      </c>
      <c r="BH27" s="2">
        <v>1.82</v>
      </c>
      <c r="BI27" s="2">
        <v>0</v>
      </c>
      <c r="BJ27" s="2">
        <v>3.49</v>
      </c>
      <c r="BK27" s="2">
        <v>4.74</v>
      </c>
      <c r="BL27" s="2">
        <v>2.5</v>
      </c>
      <c r="BM27" s="2">
        <v>0</v>
      </c>
      <c r="BN27" s="2">
        <v>14.2</v>
      </c>
      <c r="BO27" s="2">
        <v>0</v>
      </c>
      <c r="BP27" s="2">
        <v>6.56</v>
      </c>
      <c r="BQ27" s="2">
        <v>0</v>
      </c>
      <c r="BR27" s="2">
        <v>13.43</v>
      </c>
      <c r="BS27" s="2">
        <v>0</v>
      </c>
      <c r="BT27" s="2">
        <v>16.420000000000002</v>
      </c>
      <c r="BU27" s="2">
        <v>1000.67</v>
      </c>
      <c r="BV27" s="2">
        <v>23.05</v>
      </c>
      <c r="BW27" s="2">
        <v>0</v>
      </c>
      <c r="BX27" s="2">
        <v>25.19</v>
      </c>
      <c r="BY27" s="2">
        <v>0</v>
      </c>
      <c r="BZ27" s="2">
        <v>5.05</v>
      </c>
      <c r="CA27" s="2">
        <v>0</v>
      </c>
      <c r="CB27" s="2">
        <v>6.46</v>
      </c>
      <c r="CC27" s="2">
        <v>397.96</v>
      </c>
      <c r="CD27" s="2">
        <v>14.77</v>
      </c>
      <c r="CE27" s="2">
        <v>0</v>
      </c>
      <c r="CF27" s="2">
        <v>30.49</v>
      </c>
      <c r="CG27" s="2">
        <v>4209.08</v>
      </c>
      <c r="CH27" s="2">
        <v>57.51</v>
      </c>
      <c r="CI27" s="2">
        <v>107.81</v>
      </c>
      <c r="CJ27" s="2">
        <v>31.33</v>
      </c>
      <c r="CK27" s="2">
        <v>0</v>
      </c>
      <c r="CL27" s="2">
        <v>25.28</v>
      </c>
      <c r="CM27" s="2">
        <v>0</v>
      </c>
      <c r="CN27" s="2">
        <v>8.5500000000000007</v>
      </c>
      <c r="CO27" s="2">
        <v>0</v>
      </c>
      <c r="CP27" s="2">
        <v>5.28</v>
      </c>
      <c r="CQ27" s="2">
        <v>0</v>
      </c>
      <c r="CR27" s="2">
        <v>4.8</v>
      </c>
      <c r="CS27" s="2">
        <v>2.96</v>
      </c>
      <c r="CT27" s="2">
        <v>1.74</v>
      </c>
      <c r="CU27" s="2">
        <v>0</v>
      </c>
      <c r="CV27" s="2">
        <v>5.72</v>
      </c>
      <c r="CW27" s="2">
        <v>490366.94</v>
      </c>
      <c r="CX27" s="2">
        <v>1008.81</v>
      </c>
      <c r="CY27" s="2">
        <v>0</v>
      </c>
      <c r="CZ27" s="2">
        <v>1.5</v>
      </c>
      <c r="DA27" s="2">
        <v>0</v>
      </c>
      <c r="DB27" s="2">
        <v>1.5</v>
      </c>
      <c r="DC27" s="2">
        <v>0</v>
      </c>
      <c r="DD27" s="2">
        <v>1.5</v>
      </c>
      <c r="DE27" s="2">
        <v>0</v>
      </c>
      <c r="DF27" s="2">
        <v>1.5</v>
      </c>
      <c r="DG27" s="2">
        <v>0</v>
      </c>
      <c r="DH27" s="2">
        <v>1.5</v>
      </c>
      <c r="DI27" s="2">
        <v>28944.639999999999</v>
      </c>
      <c r="DJ27" s="2">
        <v>797.79</v>
      </c>
      <c r="DK27" s="2">
        <v>0</v>
      </c>
      <c r="DL27" s="2">
        <v>191.01</v>
      </c>
      <c r="DM27" s="2">
        <v>474858.38</v>
      </c>
      <c r="DN27" s="2">
        <v>1079.06</v>
      </c>
      <c r="DO27" s="2">
        <v>0</v>
      </c>
      <c r="DP27" s="2">
        <v>15.76</v>
      </c>
      <c r="DQ27" s="2">
        <v>0</v>
      </c>
      <c r="DR27" s="2">
        <v>1178.43</v>
      </c>
      <c r="DS27" s="2">
        <v>0</v>
      </c>
      <c r="DT27" s="2">
        <v>3.02</v>
      </c>
      <c r="DU27" s="2">
        <v>0</v>
      </c>
      <c r="DV27" s="2">
        <v>8.35</v>
      </c>
      <c r="DW27" s="2">
        <v>0</v>
      </c>
      <c r="DX27" s="2">
        <v>17.809999999999999</v>
      </c>
      <c r="DY27" s="2">
        <v>2</v>
      </c>
      <c r="DZ27" s="2" t="s">
        <v>251</v>
      </c>
      <c r="EA27" s="2">
        <v>1.6619534419999999</v>
      </c>
      <c r="EB27" s="2">
        <v>115</v>
      </c>
      <c r="EC27" s="2">
        <v>0</v>
      </c>
      <c r="ED27" s="2">
        <v>0</v>
      </c>
      <c r="EE27" s="2">
        <v>6</v>
      </c>
      <c r="EF27" s="2">
        <v>1.6</v>
      </c>
      <c r="EG27" s="2" t="s">
        <v>252</v>
      </c>
      <c r="EH27" s="2">
        <v>1</v>
      </c>
      <c r="EI27" s="2">
        <v>1</v>
      </c>
      <c r="EJ27" s="2">
        <v>1</v>
      </c>
      <c r="EK27" s="2">
        <v>2</v>
      </c>
      <c r="EL27" s="2">
        <v>30</v>
      </c>
      <c r="EM27" s="2">
        <v>67</v>
      </c>
      <c r="EN27" s="2">
        <v>97</v>
      </c>
      <c r="EO27" s="2">
        <v>0</v>
      </c>
      <c r="EP27" s="2">
        <v>0</v>
      </c>
    </row>
    <row r="28" spans="1:146" ht="15.75" customHeight="1" x14ac:dyDescent="0.25">
      <c r="A28" s="1">
        <v>26</v>
      </c>
      <c r="B28" s="2" t="s">
        <v>253</v>
      </c>
      <c r="C28" s="2">
        <v>238.488</v>
      </c>
      <c r="D28" s="2">
        <v>74.771000000000001</v>
      </c>
      <c r="E28" s="2">
        <v>1.01E-3</v>
      </c>
      <c r="F28" s="2">
        <v>7.1260000000000004E-3</v>
      </c>
      <c r="G28" s="5">
        <v>251.48699999999999</v>
      </c>
      <c r="H28" s="5">
        <v>71.313000000000002</v>
      </c>
      <c r="I28" s="5">
        <v>3.5190600000000001E-3</v>
      </c>
      <c r="J28" s="5">
        <v>6.0699999999999997E-2</v>
      </c>
      <c r="K28" s="5">
        <v>9147.8700000000008</v>
      </c>
      <c r="L28" s="5">
        <v>1.083</v>
      </c>
      <c r="M28" s="5">
        <v>0.16300000000000001</v>
      </c>
      <c r="N28" s="2">
        <v>258</v>
      </c>
      <c r="O28" s="3">
        <v>44664.455555555571</v>
      </c>
      <c r="P28" s="2">
        <v>361.32</v>
      </c>
      <c r="Q28" s="2">
        <v>0</v>
      </c>
      <c r="R28" s="2">
        <v>1.663E-4</v>
      </c>
      <c r="S28" s="2">
        <v>8.157E-6</v>
      </c>
      <c r="T28" s="2">
        <v>2.81</v>
      </c>
      <c r="U28" s="2" t="s">
        <v>254</v>
      </c>
      <c r="V28" s="2" t="s">
        <v>140</v>
      </c>
      <c r="W28" s="2">
        <v>14.12</v>
      </c>
      <c r="X28" s="2">
        <v>562</v>
      </c>
      <c r="Y28" s="2">
        <v>3</v>
      </c>
      <c r="Z28" s="2">
        <v>1.561E-4</v>
      </c>
      <c r="AA28" s="2">
        <v>1.877E-6</v>
      </c>
      <c r="AB28" s="2">
        <v>0.69</v>
      </c>
      <c r="AC28" s="2" t="s">
        <v>255</v>
      </c>
      <c r="AD28" s="2" t="s">
        <v>142</v>
      </c>
      <c r="AE28" s="2">
        <v>11.77762039660057</v>
      </c>
      <c r="AF28" s="2">
        <v>11.055240793201129</v>
      </c>
      <c r="AG28" s="2">
        <v>0.72237960339944074</v>
      </c>
      <c r="AH28" s="2">
        <v>6.5342729019859744</v>
      </c>
      <c r="AI28" s="2">
        <v>878843.69</v>
      </c>
      <c r="AJ28" s="2">
        <v>0</v>
      </c>
      <c r="AK28" s="2">
        <v>0</v>
      </c>
      <c r="AL28" s="2">
        <v>0</v>
      </c>
      <c r="AM28" s="2">
        <v>89026.84</v>
      </c>
      <c r="AN28" s="2">
        <v>0</v>
      </c>
      <c r="AO28" s="2">
        <v>8</v>
      </c>
      <c r="AP28" s="2">
        <v>1.38</v>
      </c>
      <c r="AQ28" s="2">
        <v>439.33</v>
      </c>
      <c r="AR28" s="2">
        <v>3.15</v>
      </c>
      <c r="AS28" s="2">
        <v>57.21</v>
      </c>
      <c r="AT28" s="2">
        <v>1.27</v>
      </c>
      <c r="AU28" s="2">
        <v>0</v>
      </c>
      <c r="AV28" s="2">
        <v>2.86</v>
      </c>
      <c r="AW28" s="2">
        <v>49.71</v>
      </c>
      <c r="AX28" s="2">
        <v>1.37</v>
      </c>
      <c r="AY28" s="2">
        <v>3.71</v>
      </c>
      <c r="AZ28" s="2">
        <v>1.1599999999999999</v>
      </c>
      <c r="BA28" s="2">
        <v>19.41</v>
      </c>
      <c r="BB28" s="2">
        <v>2.2000000000000002</v>
      </c>
      <c r="BC28" s="2">
        <v>0</v>
      </c>
      <c r="BD28" s="2">
        <v>2.97</v>
      </c>
      <c r="BE28" s="2">
        <v>0</v>
      </c>
      <c r="BF28" s="2">
        <v>1.63</v>
      </c>
      <c r="BG28" s="2">
        <v>3.95</v>
      </c>
      <c r="BH28" s="2">
        <v>1.76</v>
      </c>
      <c r="BI28" s="2">
        <v>0</v>
      </c>
      <c r="BJ28" s="2">
        <v>3.77</v>
      </c>
      <c r="BK28" s="2">
        <v>44.11</v>
      </c>
      <c r="BL28" s="2">
        <v>3.55</v>
      </c>
      <c r="BM28" s="2">
        <v>0</v>
      </c>
      <c r="BN28" s="2">
        <v>15.29</v>
      </c>
      <c r="BO28" s="2">
        <v>15.92</v>
      </c>
      <c r="BP28" s="2">
        <v>5</v>
      </c>
      <c r="BQ28" s="2">
        <v>0</v>
      </c>
      <c r="BR28" s="2">
        <v>14.86</v>
      </c>
      <c r="BS28" s="2">
        <v>0</v>
      </c>
      <c r="BT28" s="2">
        <v>36.07</v>
      </c>
      <c r="BU28" s="2">
        <v>10696.69</v>
      </c>
      <c r="BV28" s="2">
        <v>85.94</v>
      </c>
      <c r="BW28" s="2">
        <v>200</v>
      </c>
      <c r="BX28" s="2">
        <v>22.11</v>
      </c>
      <c r="BY28" s="2">
        <v>71.22</v>
      </c>
      <c r="BZ28" s="2">
        <v>5.3</v>
      </c>
      <c r="CA28" s="2">
        <v>42.38</v>
      </c>
      <c r="CB28" s="2">
        <v>8.81</v>
      </c>
      <c r="CC28" s="2">
        <v>3113.36</v>
      </c>
      <c r="CD28" s="2">
        <v>36.28</v>
      </c>
      <c r="CE28" s="2">
        <v>4250.3999999999996</v>
      </c>
      <c r="CF28" s="2">
        <v>59.54</v>
      </c>
      <c r="CG28" s="2">
        <v>12220.36</v>
      </c>
      <c r="CH28" s="2">
        <v>123.53</v>
      </c>
      <c r="CI28" s="2">
        <v>1100.81</v>
      </c>
      <c r="CJ28" s="2">
        <v>41.77</v>
      </c>
      <c r="CK28" s="2">
        <v>139.58000000000001</v>
      </c>
      <c r="CL28" s="2">
        <v>22.43</v>
      </c>
      <c r="CM28" s="2">
        <v>0</v>
      </c>
      <c r="CN28" s="2">
        <v>6.9</v>
      </c>
      <c r="CO28" s="2">
        <v>12.9</v>
      </c>
      <c r="CP28" s="2">
        <v>6.2</v>
      </c>
      <c r="CQ28" s="2">
        <v>0</v>
      </c>
      <c r="CR28" s="2">
        <v>6.43</v>
      </c>
      <c r="CS28" s="2">
        <v>0</v>
      </c>
      <c r="CT28" s="2">
        <v>4.21</v>
      </c>
      <c r="CU28" s="2">
        <v>0</v>
      </c>
      <c r="CV28" s="2">
        <v>6.04</v>
      </c>
      <c r="CW28" s="2">
        <v>508165.69</v>
      </c>
      <c r="CX28" s="2">
        <v>1058.26</v>
      </c>
      <c r="CY28" s="2">
        <v>7.04</v>
      </c>
      <c r="CZ28" s="2">
        <v>1</v>
      </c>
      <c r="DA28" s="2">
        <v>0</v>
      </c>
      <c r="DB28" s="2">
        <v>2.44</v>
      </c>
      <c r="DC28" s="2">
        <v>0</v>
      </c>
      <c r="DD28" s="2">
        <v>1.5</v>
      </c>
      <c r="DE28" s="2">
        <v>0</v>
      </c>
      <c r="DF28" s="2">
        <v>1.5</v>
      </c>
      <c r="DG28" s="2">
        <v>0</v>
      </c>
      <c r="DH28" s="2">
        <v>1.5</v>
      </c>
      <c r="DI28" s="2">
        <v>47104.14</v>
      </c>
      <c r="DJ28" s="2">
        <v>1026.3599999999999</v>
      </c>
      <c r="DK28" s="2">
        <v>1633.93</v>
      </c>
      <c r="DL28" s="2">
        <v>137.15</v>
      </c>
      <c r="DM28" s="2">
        <v>410674.59</v>
      </c>
      <c r="DN28" s="2">
        <v>1055.99</v>
      </c>
      <c r="DO28" s="2">
        <v>0</v>
      </c>
      <c r="DP28" s="2">
        <v>18.260000000000002</v>
      </c>
      <c r="DQ28" s="2">
        <v>0</v>
      </c>
      <c r="DR28" s="2">
        <v>1754.06</v>
      </c>
      <c r="DS28" s="2">
        <v>0</v>
      </c>
      <c r="DT28" s="2">
        <v>8.85</v>
      </c>
      <c r="DU28" s="2">
        <v>0</v>
      </c>
      <c r="DV28" s="2">
        <v>8.77</v>
      </c>
      <c r="DW28" s="2">
        <v>0</v>
      </c>
      <c r="DX28" s="2">
        <v>18.670000000000002</v>
      </c>
      <c r="DY28" s="2">
        <v>16</v>
      </c>
      <c r="DZ28" s="2" t="s">
        <v>143</v>
      </c>
      <c r="EA28" s="2">
        <v>1.589</v>
      </c>
      <c r="EB28" s="2">
        <v>32</v>
      </c>
      <c r="EC28" s="2">
        <v>10.18</v>
      </c>
      <c r="ED28" s="2">
        <v>2.03600001335144</v>
      </c>
      <c r="EE28" s="2">
        <v>6.369999885559082</v>
      </c>
      <c r="EF28" s="2">
        <v>4.1489219665527344</v>
      </c>
      <c r="EG28" s="2" t="s">
        <v>256</v>
      </c>
      <c r="EH28" s="2">
        <v>9.8425197601318359</v>
      </c>
      <c r="EI28" s="2">
        <v>9.8425197601318359</v>
      </c>
      <c r="EJ28" s="2">
        <v>29.14900016784668</v>
      </c>
      <c r="EK28" s="2">
        <v>38.991519927978523</v>
      </c>
      <c r="EL28" s="2">
        <v>45.699577331542969</v>
      </c>
      <c r="EM28" s="2">
        <v>5.4663839340209961</v>
      </c>
      <c r="EN28" s="2">
        <v>51.165962219238281</v>
      </c>
      <c r="EO28" s="2">
        <v>1.212664723396301</v>
      </c>
      <c r="EP28" s="2">
        <v>0</v>
      </c>
    </row>
    <row r="29" spans="1:146" ht="15.75" customHeight="1" x14ac:dyDescent="0.25">
      <c r="A29" s="1">
        <v>27</v>
      </c>
      <c r="B29" s="2" t="s">
        <v>257</v>
      </c>
      <c r="C29" s="2">
        <v>321.00200000000001</v>
      </c>
      <c r="D29" s="2">
        <v>116.57899999999999</v>
      </c>
      <c r="E29" s="2">
        <v>1.2999999999999999E-3</v>
      </c>
      <c r="F29" s="2">
        <v>8.0890000000000007E-3</v>
      </c>
      <c r="G29" s="5">
        <v>345.62799999999999</v>
      </c>
      <c r="H29" s="5">
        <v>101.565</v>
      </c>
      <c r="I29" s="2">
        <f>429.16*0.00001</f>
        <v>4.2916000000000004E-3</v>
      </c>
      <c r="J29" s="4">
        <v>5.9990000000000002E-2</v>
      </c>
      <c r="K29" s="5">
        <v>9101.26</v>
      </c>
      <c r="L29" s="5">
        <v>1.3140000000000001</v>
      </c>
      <c r="M29" s="5">
        <v>8.3000000000000004E-2</v>
      </c>
      <c r="N29" s="2">
        <v>268</v>
      </c>
      <c r="O29" s="3">
        <v>44664.496527777781</v>
      </c>
      <c r="P29" s="2">
        <v>360.75</v>
      </c>
      <c r="Q29" s="2">
        <v>20</v>
      </c>
      <c r="R29" s="2">
        <v>1.6019999999999999E-4</v>
      </c>
      <c r="S29" s="2">
        <v>7.0550000000000002E-6</v>
      </c>
      <c r="T29" s="2">
        <v>2.52</v>
      </c>
      <c r="U29" s="2" t="s">
        <v>258</v>
      </c>
      <c r="V29" s="2" t="s">
        <v>140</v>
      </c>
      <c r="W29" s="2">
        <v>12.98</v>
      </c>
      <c r="X29" s="2">
        <v>576</v>
      </c>
      <c r="Y29" s="2">
        <v>3</v>
      </c>
      <c r="Z29" s="2">
        <v>1.494E-4</v>
      </c>
      <c r="AA29" s="2">
        <v>1.686E-6</v>
      </c>
      <c r="AB29" s="2">
        <v>0.65</v>
      </c>
      <c r="AC29" s="2" t="s">
        <v>259</v>
      </c>
      <c r="AD29" s="2" t="s">
        <v>142</v>
      </c>
      <c r="AE29" s="2">
        <v>12.342064714946069</v>
      </c>
      <c r="AF29" s="2">
        <v>11.51001540832049</v>
      </c>
      <c r="AG29" s="2">
        <v>0.83204930662557963</v>
      </c>
      <c r="AH29" s="2">
        <v>7.2289156626506186</v>
      </c>
      <c r="AI29" s="2">
        <v>888060.81</v>
      </c>
      <c r="AJ29" s="2">
        <v>0</v>
      </c>
      <c r="AK29" s="2">
        <v>3083.6</v>
      </c>
      <c r="AL29" s="2">
        <v>0</v>
      </c>
      <c r="AM29" s="2">
        <v>95319.71</v>
      </c>
      <c r="AN29" s="2">
        <v>0</v>
      </c>
      <c r="AO29" s="2">
        <v>8.24</v>
      </c>
      <c r="AP29" s="2">
        <v>1.36</v>
      </c>
      <c r="AQ29" s="2">
        <v>447.23</v>
      </c>
      <c r="AR29" s="2">
        <v>3.12</v>
      </c>
      <c r="AS29" s="2">
        <v>60.36</v>
      </c>
      <c r="AT29" s="2">
        <v>1.27</v>
      </c>
      <c r="AU29" s="2">
        <v>0</v>
      </c>
      <c r="AV29" s="2">
        <v>2.83</v>
      </c>
      <c r="AW29" s="2">
        <v>50.98</v>
      </c>
      <c r="AX29" s="2">
        <v>1.36</v>
      </c>
      <c r="AY29" s="2">
        <v>4.41</v>
      </c>
      <c r="AZ29" s="2">
        <v>1.1499999999999999</v>
      </c>
      <c r="BA29" s="2">
        <v>17.5</v>
      </c>
      <c r="BB29" s="2">
        <v>2.1</v>
      </c>
      <c r="BC29" s="2">
        <v>0</v>
      </c>
      <c r="BD29" s="2">
        <v>2.91</v>
      </c>
      <c r="BE29" s="2">
        <v>0</v>
      </c>
      <c r="BF29" s="2">
        <v>1.56</v>
      </c>
      <c r="BG29" s="2">
        <v>3.71</v>
      </c>
      <c r="BH29" s="2">
        <v>1.68</v>
      </c>
      <c r="BI29" s="2">
        <v>0</v>
      </c>
      <c r="BJ29" s="2">
        <v>3.76</v>
      </c>
      <c r="BK29" s="2">
        <v>46.01</v>
      </c>
      <c r="BL29" s="2">
        <v>3.52</v>
      </c>
      <c r="BM29" s="2">
        <v>0</v>
      </c>
      <c r="BN29" s="2">
        <v>15.02</v>
      </c>
      <c r="BO29" s="2">
        <v>17.93</v>
      </c>
      <c r="BP29" s="2">
        <v>4.93</v>
      </c>
      <c r="BQ29" s="2">
        <v>0</v>
      </c>
      <c r="BR29" s="2">
        <v>14.27</v>
      </c>
      <c r="BS29" s="2">
        <v>0</v>
      </c>
      <c r="BT29" s="2">
        <v>34.72</v>
      </c>
      <c r="BU29" s="2">
        <v>10486.39</v>
      </c>
      <c r="BV29" s="2">
        <v>83.24</v>
      </c>
      <c r="BW29" s="2">
        <v>160.85</v>
      </c>
      <c r="BX29" s="2">
        <v>20.93</v>
      </c>
      <c r="BY29" s="2">
        <v>64.25</v>
      </c>
      <c r="BZ29" s="2">
        <v>5.21</v>
      </c>
      <c r="CA29" s="2">
        <v>42.96</v>
      </c>
      <c r="CB29" s="2">
        <v>9.1999999999999993</v>
      </c>
      <c r="CC29" s="2">
        <v>3621.39</v>
      </c>
      <c r="CD29" s="2">
        <v>38.51</v>
      </c>
      <c r="CE29" s="2">
        <v>4189.4799999999996</v>
      </c>
      <c r="CF29" s="2">
        <v>58.64</v>
      </c>
      <c r="CG29" s="2">
        <v>11544.59</v>
      </c>
      <c r="CH29" s="2">
        <v>120.09</v>
      </c>
      <c r="CI29" s="2">
        <v>644.39</v>
      </c>
      <c r="CJ29" s="2">
        <v>39.26</v>
      </c>
      <c r="CK29" s="2">
        <v>0</v>
      </c>
      <c r="CL29" s="2">
        <v>25.64</v>
      </c>
      <c r="CM29" s="2">
        <v>0</v>
      </c>
      <c r="CN29" s="2">
        <v>6.52</v>
      </c>
      <c r="CO29" s="2">
        <v>0</v>
      </c>
      <c r="CP29" s="2">
        <v>5.28</v>
      </c>
      <c r="CQ29" s="2">
        <v>0</v>
      </c>
      <c r="CR29" s="2">
        <v>6.15</v>
      </c>
      <c r="CS29" s="2">
        <v>0</v>
      </c>
      <c r="CT29" s="2">
        <v>4.09</v>
      </c>
      <c r="CU29" s="2">
        <v>0</v>
      </c>
      <c r="CV29" s="2">
        <v>5.83</v>
      </c>
      <c r="CW29" s="2">
        <v>499870.94</v>
      </c>
      <c r="CX29" s="2">
        <v>1061.8399999999999</v>
      </c>
      <c r="CY29" s="2">
        <v>8.01</v>
      </c>
      <c r="CZ29" s="2">
        <v>1</v>
      </c>
      <c r="DA29" s="2">
        <v>0</v>
      </c>
      <c r="DB29" s="2">
        <v>2.4</v>
      </c>
      <c r="DC29" s="2">
        <v>0</v>
      </c>
      <c r="DD29" s="2">
        <v>1.5</v>
      </c>
      <c r="DE29" s="2">
        <v>0</v>
      </c>
      <c r="DF29" s="2">
        <v>1.5</v>
      </c>
      <c r="DG29" s="2">
        <v>0</v>
      </c>
      <c r="DH29" s="2">
        <v>1.5</v>
      </c>
      <c r="DI29" s="2">
        <v>50433.71</v>
      </c>
      <c r="DJ29" s="2">
        <v>1057.06</v>
      </c>
      <c r="DK29" s="2">
        <v>1450.52</v>
      </c>
      <c r="DL29" s="2">
        <v>139</v>
      </c>
      <c r="DM29" s="2">
        <v>414981.66</v>
      </c>
      <c r="DN29" s="2">
        <v>1053.05</v>
      </c>
      <c r="DO29" s="2">
        <v>0</v>
      </c>
      <c r="DP29" s="2">
        <v>18.440000000000001</v>
      </c>
      <c r="DQ29" s="2">
        <v>1857.59</v>
      </c>
      <c r="DR29" s="2">
        <v>946.99</v>
      </c>
      <c r="DS29" s="2">
        <v>0</v>
      </c>
      <c r="DT29" s="2">
        <v>8.81</v>
      </c>
      <c r="DU29" s="2">
        <v>0</v>
      </c>
      <c r="DV29" s="2">
        <v>8.35</v>
      </c>
      <c r="DW29" s="2">
        <v>0</v>
      </c>
      <c r="DX29" s="2">
        <v>17.63</v>
      </c>
      <c r="DY29" s="2">
        <v>16</v>
      </c>
      <c r="DZ29" s="2" t="s">
        <v>143</v>
      </c>
      <c r="EA29" s="2">
        <v>1.589</v>
      </c>
      <c r="EB29" s="2">
        <v>32</v>
      </c>
      <c r="EC29" s="2">
        <v>10.18</v>
      </c>
      <c r="ED29" s="2">
        <v>2.03600001335144</v>
      </c>
      <c r="EE29" s="2">
        <v>6.369999885559082</v>
      </c>
      <c r="EF29" s="2">
        <v>4.1489219665527344</v>
      </c>
      <c r="EG29" s="2" t="s">
        <v>256</v>
      </c>
      <c r="EH29" s="2">
        <v>9.8425197601318359</v>
      </c>
      <c r="EI29" s="2">
        <v>9.8425197601318359</v>
      </c>
      <c r="EJ29" s="2">
        <v>29.14900016784668</v>
      </c>
      <c r="EK29" s="2">
        <v>38.991519927978523</v>
      </c>
      <c r="EL29" s="2">
        <v>45.699577331542969</v>
      </c>
      <c r="EM29" s="2">
        <v>5.4663839340209961</v>
      </c>
      <c r="EN29" s="2">
        <v>51.165962219238281</v>
      </c>
      <c r="EO29" s="2">
        <v>1.212664723396301</v>
      </c>
      <c r="EP29" s="2">
        <v>0</v>
      </c>
    </row>
    <row r="30" spans="1:146" ht="15.75" customHeight="1" x14ac:dyDescent="0.25">
      <c r="A30" s="1">
        <v>28</v>
      </c>
      <c r="B30" s="2" t="s">
        <v>260</v>
      </c>
      <c r="C30" s="2">
        <v>219.363</v>
      </c>
      <c r="D30" s="2">
        <v>58.935000000000002</v>
      </c>
      <c r="E30" s="2">
        <v>7.5171900000000009E-4</v>
      </c>
      <c r="F30" s="2">
        <v>6.7400000000000003E-3</v>
      </c>
      <c r="G30" s="5">
        <v>221.429</v>
      </c>
      <c r="H30" s="5">
        <v>57.125</v>
      </c>
      <c r="I30" s="2">
        <f>278.926*0.00001</f>
        <v>2.78926E-3</v>
      </c>
      <c r="J30" s="4">
        <v>7.5039999999999996E-2</v>
      </c>
      <c r="K30" s="5">
        <v>9316.89</v>
      </c>
      <c r="L30" s="5">
        <v>1.2849999999999999</v>
      </c>
      <c r="M30" s="5">
        <v>0.12</v>
      </c>
      <c r="N30" s="2">
        <v>279</v>
      </c>
      <c r="O30" s="3">
        <v>44679.28541666668</v>
      </c>
      <c r="P30" s="2">
        <v>362.02</v>
      </c>
      <c r="Q30" s="2">
        <v>42</v>
      </c>
      <c r="R30" s="2">
        <v>1.573E-4</v>
      </c>
      <c r="S30" s="2">
        <v>7.4610000000000002E-6</v>
      </c>
      <c r="T30" s="2">
        <v>2.72</v>
      </c>
      <c r="U30" s="2" t="s">
        <v>261</v>
      </c>
      <c r="V30" s="2" t="s">
        <v>140</v>
      </c>
      <c r="W30" s="2">
        <v>15.1</v>
      </c>
      <c r="X30" s="2">
        <v>613</v>
      </c>
      <c r="Y30" s="2">
        <v>3</v>
      </c>
      <c r="Z30" s="2">
        <v>1.473E-4</v>
      </c>
      <c r="AA30" s="2">
        <v>1.2619999999999999E-6</v>
      </c>
      <c r="AB30" s="2">
        <v>0.49</v>
      </c>
      <c r="AC30" s="2" t="s">
        <v>262</v>
      </c>
      <c r="AD30" s="2" t="s">
        <v>142</v>
      </c>
      <c r="AE30" s="2">
        <v>10.41721854304636</v>
      </c>
      <c r="AF30" s="2">
        <v>9.7549668874172202</v>
      </c>
      <c r="AG30" s="2">
        <v>0.66225165562913979</v>
      </c>
      <c r="AH30" s="2">
        <v>6.7888662593346982</v>
      </c>
      <c r="AI30" s="2">
        <v>905050.88</v>
      </c>
      <c r="AJ30" s="2">
        <v>0</v>
      </c>
      <c r="AK30" s="2">
        <v>1563.01</v>
      </c>
      <c r="AL30" s="2">
        <v>0</v>
      </c>
      <c r="AM30" s="2">
        <v>96340.27</v>
      </c>
      <c r="AN30" s="2">
        <v>0</v>
      </c>
      <c r="AO30" s="2">
        <v>8.4</v>
      </c>
      <c r="AP30" s="2">
        <v>1.39</v>
      </c>
      <c r="AQ30" s="2">
        <v>483.11</v>
      </c>
      <c r="AR30" s="2">
        <v>3.27</v>
      </c>
      <c r="AS30" s="2">
        <v>58.68</v>
      </c>
      <c r="AT30" s="2">
        <v>1.27</v>
      </c>
      <c r="AU30" s="2">
        <v>0</v>
      </c>
      <c r="AV30" s="2">
        <v>2.91</v>
      </c>
      <c r="AW30" s="2">
        <v>51.23</v>
      </c>
      <c r="AX30" s="2">
        <v>1.38</v>
      </c>
      <c r="AY30" s="2">
        <v>4.3899999999999997</v>
      </c>
      <c r="AZ30" s="2">
        <v>1.17</v>
      </c>
      <c r="BA30" s="2">
        <v>20.2</v>
      </c>
      <c r="BB30" s="2">
        <v>2.2000000000000002</v>
      </c>
      <c r="BC30" s="2">
        <v>0</v>
      </c>
      <c r="BD30" s="2">
        <v>3</v>
      </c>
      <c r="BE30" s="2">
        <v>0</v>
      </c>
      <c r="BF30" s="2">
        <v>1.61</v>
      </c>
      <c r="BG30" s="2">
        <v>4.93</v>
      </c>
      <c r="BH30" s="2">
        <v>1.78</v>
      </c>
      <c r="BI30" s="2">
        <v>0</v>
      </c>
      <c r="BJ30" s="2">
        <v>3.9</v>
      </c>
      <c r="BK30" s="2">
        <v>30.71</v>
      </c>
      <c r="BL30" s="2">
        <v>3.27</v>
      </c>
      <c r="BM30" s="2">
        <v>0</v>
      </c>
      <c r="BN30" s="2">
        <v>15.41</v>
      </c>
      <c r="BO30" s="2">
        <v>18.190000000000001</v>
      </c>
      <c r="BP30" s="2">
        <v>5</v>
      </c>
      <c r="BQ30" s="2">
        <v>0</v>
      </c>
      <c r="BR30" s="2">
        <v>14.74</v>
      </c>
      <c r="BS30" s="2">
        <v>0</v>
      </c>
      <c r="BT30" s="2">
        <v>35.58</v>
      </c>
      <c r="BU30" s="2">
        <v>10619.99</v>
      </c>
      <c r="BV30" s="2">
        <v>84.6</v>
      </c>
      <c r="BW30" s="2">
        <v>206</v>
      </c>
      <c r="BX30" s="2">
        <v>22.22</v>
      </c>
      <c r="BY30" s="2">
        <v>115.4</v>
      </c>
      <c r="BZ30" s="2">
        <v>5.5</v>
      </c>
      <c r="CA30" s="2">
        <v>45.91</v>
      </c>
      <c r="CB30" s="2">
        <v>9.0299999999999994</v>
      </c>
      <c r="CC30" s="2">
        <v>3567.39</v>
      </c>
      <c r="CD30" s="2">
        <v>37.57</v>
      </c>
      <c r="CE30" s="2">
        <v>3855.7</v>
      </c>
      <c r="CF30" s="2">
        <v>55.94</v>
      </c>
      <c r="CG30" s="2">
        <v>11718.88</v>
      </c>
      <c r="CH30" s="2">
        <v>118.36</v>
      </c>
      <c r="CI30" s="2">
        <v>373.2</v>
      </c>
      <c r="CJ30" s="2">
        <v>36.74</v>
      </c>
      <c r="CK30" s="2">
        <v>153.43</v>
      </c>
      <c r="CL30" s="2">
        <v>22.49</v>
      </c>
      <c r="CM30" s="2">
        <v>0</v>
      </c>
      <c r="CN30" s="2">
        <v>6.75</v>
      </c>
      <c r="CO30" s="2">
        <v>0</v>
      </c>
      <c r="CP30" s="2">
        <v>5.39</v>
      </c>
      <c r="CQ30" s="2">
        <v>0</v>
      </c>
      <c r="CR30" s="2">
        <v>6.31</v>
      </c>
      <c r="CS30" s="2">
        <v>0</v>
      </c>
      <c r="CT30" s="2">
        <v>4.0999999999999996</v>
      </c>
      <c r="CU30" s="2">
        <v>0</v>
      </c>
      <c r="CV30" s="2">
        <v>5.85</v>
      </c>
      <c r="CW30" s="2">
        <v>493341.59</v>
      </c>
      <c r="CX30" s="2">
        <v>1076.98</v>
      </c>
      <c r="CY30" s="2">
        <v>8.1199999999999992</v>
      </c>
      <c r="CZ30" s="2">
        <v>1</v>
      </c>
      <c r="DA30" s="2">
        <v>0</v>
      </c>
      <c r="DB30" s="2">
        <v>2.44</v>
      </c>
      <c r="DC30" s="2">
        <v>0</v>
      </c>
      <c r="DD30" s="2">
        <v>1.5</v>
      </c>
      <c r="DE30" s="2">
        <v>0</v>
      </c>
      <c r="DF30" s="2">
        <v>1.5</v>
      </c>
      <c r="DG30" s="2">
        <v>0</v>
      </c>
      <c r="DH30" s="2">
        <v>1.5</v>
      </c>
      <c r="DI30" s="2">
        <v>50973.69</v>
      </c>
      <c r="DJ30" s="2">
        <v>1045.18</v>
      </c>
      <c r="DK30" s="2">
        <v>792.8</v>
      </c>
      <c r="DL30" s="2">
        <v>136.69</v>
      </c>
      <c r="DM30" s="2">
        <v>422920.94</v>
      </c>
      <c r="DN30" s="2">
        <v>1060</v>
      </c>
      <c r="DO30" s="2">
        <v>0</v>
      </c>
      <c r="DP30" s="2">
        <v>17.649999999999999</v>
      </c>
      <c r="DQ30" s="2">
        <v>0</v>
      </c>
      <c r="DR30" s="2">
        <v>1367.7</v>
      </c>
      <c r="DS30" s="2">
        <v>0</v>
      </c>
      <c r="DT30" s="2">
        <v>8.32</v>
      </c>
      <c r="DU30" s="2">
        <v>0</v>
      </c>
      <c r="DV30" s="2">
        <v>8.56</v>
      </c>
      <c r="DW30" s="2">
        <v>0</v>
      </c>
      <c r="DX30" s="2">
        <v>18.100000000000001</v>
      </c>
      <c r="DY30" s="2">
        <v>16</v>
      </c>
      <c r="DZ30" s="2" t="s">
        <v>143</v>
      </c>
      <c r="EA30" s="2">
        <v>1.589</v>
      </c>
      <c r="EB30" s="2">
        <v>32</v>
      </c>
      <c r="EC30" s="2">
        <v>10.18</v>
      </c>
      <c r="ED30" s="2">
        <v>2.03600001335144</v>
      </c>
      <c r="EE30" s="2">
        <v>6.369999885559082</v>
      </c>
      <c r="EF30" s="2">
        <v>4.1489219665527344</v>
      </c>
      <c r="EG30" s="2" t="s">
        <v>256</v>
      </c>
      <c r="EH30" s="2">
        <v>9.8425197601318359</v>
      </c>
      <c r="EI30" s="2">
        <v>9.8425197601318359</v>
      </c>
      <c r="EJ30" s="2">
        <v>29.14900016784668</v>
      </c>
      <c r="EK30" s="2">
        <v>38.991519927978523</v>
      </c>
      <c r="EL30" s="2">
        <v>45.699577331542969</v>
      </c>
      <c r="EM30" s="2">
        <v>5.4663839340209961</v>
      </c>
      <c r="EN30" s="2">
        <v>51.165962219238281</v>
      </c>
      <c r="EO30" s="2">
        <v>1.212664723396301</v>
      </c>
      <c r="EP30" s="2">
        <v>0</v>
      </c>
    </row>
    <row r="31" spans="1:146" ht="15.75" customHeight="1" x14ac:dyDescent="0.25">
      <c r="A31" s="1">
        <v>29</v>
      </c>
      <c r="B31" s="2" t="s">
        <v>263</v>
      </c>
      <c r="C31" s="2">
        <v>250</v>
      </c>
      <c r="D31" s="2">
        <v>91.628</v>
      </c>
      <c r="E31" s="2">
        <v>3.8839899999999999E-4</v>
      </c>
      <c r="F31" s="2">
        <v>2.5349999999999999E-3</v>
      </c>
      <c r="G31" s="5">
        <v>361.15100000000001</v>
      </c>
      <c r="H31" s="5">
        <v>70.882999999999996</v>
      </c>
      <c r="I31" s="2">
        <f>135.126*0.00001</f>
        <v>1.3512600000000002E-3</v>
      </c>
      <c r="J31" s="4">
        <v>4.8250000000000001E-2</v>
      </c>
      <c r="K31" s="5">
        <v>9384.0300000000007</v>
      </c>
      <c r="L31" s="5">
        <v>0.37432199999999999</v>
      </c>
      <c r="M31" s="5">
        <v>0.114</v>
      </c>
      <c r="N31" s="2">
        <v>288</v>
      </c>
      <c r="O31" s="3">
        <v>44664.583333333343</v>
      </c>
      <c r="P31" s="2">
        <v>361.19</v>
      </c>
      <c r="Q31" s="2">
        <v>60</v>
      </c>
      <c r="R31" s="2">
        <v>7.8009999999999993E-5</v>
      </c>
      <c r="S31" s="2">
        <v>4.6550000000000003E-6</v>
      </c>
      <c r="T31" s="2">
        <v>3.41</v>
      </c>
      <c r="U31" s="2" t="s">
        <v>264</v>
      </c>
      <c r="V31" s="2" t="s">
        <v>140</v>
      </c>
      <c r="W31" s="2">
        <v>14.96</v>
      </c>
      <c r="X31" s="2">
        <v>616</v>
      </c>
      <c r="Y31" s="2">
        <v>3</v>
      </c>
      <c r="Z31" s="2">
        <v>7.2260000000000003E-5</v>
      </c>
      <c r="AA31" s="2">
        <v>2.272E-6</v>
      </c>
      <c r="AB31" s="2">
        <v>1.8</v>
      </c>
      <c r="AC31" s="2" t="s">
        <v>265</v>
      </c>
      <c r="AD31" s="2" t="s">
        <v>142</v>
      </c>
      <c r="AE31" s="2">
        <v>5.2145721925133683</v>
      </c>
      <c r="AF31" s="2">
        <v>4.8302139037433154</v>
      </c>
      <c r="AG31" s="2">
        <v>0.38435828877005301</v>
      </c>
      <c r="AH31" s="2">
        <v>7.9573761417104789</v>
      </c>
      <c r="AI31" s="2">
        <v>855597.94</v>
      </c>
      <c r="AJ31" s="2">
        <v>0</v>
      </c>
      <c r="AK31" s="2">
        <v>4321.29</v>
      </c>
      <c r="AL31" s="2">
        <v>0</v>
      </c>
      <c r="AM31" s="2">
        <v>102259.45</v>
      </c>
      <c r="AN31" s="2">
        <v>0</v>
      </c>
      <c r="AO31" s="2">
        <v>7.53</v>
      </c>
      <c r="AP31" s="2">
        <v>1.41</v>
      </c>
      <c r="AQ31" s="2">
        <v>487.48</v>
      </c>
      <c r="AR31" s="2">
        <v>3.35</v>
      </c>
      <c r="AS31" s="2">
        <v>56.33</v>
      </c>
      <c r="AT31" s="2">
        <v>1.27</v>
      </c>
      <c r="AU31" s="2">
        <v>0</v>
      </c>
      <c r="AV31" s="2">
        <v>2.96</v>
      </c>
      <c r="AW31" s="2">
        <v>54.53</v>
      </c>
      <c r="AX31" s="2">
        <v>1.44</v>
      </c>
      <c r="AY31" s="2">
        <v>5.92</v>
      </c>
      <c r="AZ31" s="2">
        <v>1.23</v>
      </c>
      <c r="BA31" s="2">
        <v>14.27</v>
      </c>
      <c r="BB31" s="2">
        <v>2.09</v>
      </c>
      <c r="BC31" s="2">
        <v>0</v>
      </c>
      <c r="BD31" s="2">
        <v>3.1</v>
      </c>
      <c r="BE31" s="2">
        <v>0</v>
      </c>
      <c r="BF31" s="2">
        <v>1.68</v>
      </c>
      <c r="BG31" s="2">
        <v>3.7</v>
      </c>
      <c r="BH31" s="2">
        <v>1.68</v>
      </c>
      <c r="BI31" s="2">
        <v>0</v>
      </c>
      <c r="BJ31" s="2">
        <v>3.99</v>
      </c>
      <c r="BK31" s="2">
        <v>18.86</v>
      </c>
      <c r="BL31" s="2">
        <v>3.07</v>
      </c>
      <c r="BM31" s="2">
        <v>0</v>
      </c>
      <c r="BN31" s="2">
        <v>15.66</v>
      </c>
      <c r="BO31" s="2">
        <v>10.82</v>
      </c>
      <c r="BP31" s="2">
        <v>4.99</v>
      </c>
      <c r="BQ31" s="2">
        <v>0</v>
      </c>
      <c r="BR31" s="2">
        <v>15.15</v>
      </c>
      <c r="BS31" s="2">
        <v>0</v>
      </c>
      <c r="BT31" s="2">
        <v>40.25</v>
      </c>
      <c r="BU31" s="2">
        <v>13096.54</v>
      </c>
      <c r="BV31" s="2">
        <v>95.59</v>
      </c>
      <c r="BW31" s="2">
        <v>236.24</v>
      </c>
      <c r="BX31" s="2">
        <v>23.21</v>
      </c>
      <c r="BY31" s="2">
        <v>65.58</v>
      </c>
      <c r="BZ31" s="2">
        <v>5.24</v>
      </c>
      <c r="CA31" s="2">
        <v>31.59</v>
      </c>
      <c r="CB31" s="2">
        <v>9.1300000000000008</v>
      </c>
      <c r="CC31" s="2">
        <v>3601.35</v>
      </c>
      <c r="CD31" s="2">
        <v>38.54</v>
      </c>
      <c r="CE31" s="2">
        <v>2423.91</v>
      </c>
      <c r="CF31" s="2">
        <v>49.81</v>
      </c>
      <c r="CG31" s="2">
        <v>11095.39</v>
      </c>
      <c r="CH31" s="2">
        <v>119.36</v>
      </c>
      <c r="CI31" s="2">
        <v>307.95</v>
      </c>
      <c r="CJ31" s="2">
        <v>35.57</v>
      </c>
      <c r="CK31" s="2">
        <v>174.98</v>
      </c>
      <c r="CL31" s="2">
        <v>22.88</v>
      </c>
      <c r="CM31" s="2">
        <v>0</v>
      </c>
      <c r="CN31" s="2">
        <v>6.87</v>
      </c>
      <c r="CO31" s="2">
        <v>0</v>
      </c>
      <c r="CP31" s="2">
        <v>5.5</v>
      </c>
      <c r="CQ31" s="2">
        <v>0</v>
      </c>
      <c r="CR31" s="2">
        <v>5.14</v>
      </c>
      <c r="CS31" s="2">
        <v>0</v>
      </c>
      <c r="CT31" s="2">
        <v>4.16</v>
      </c>
      <c r="CU31" s="2">
        <v>0</v>
      </c>
      <c r="CV31" s="2">
        <v>5.94</v>
      </c>
      <c r="CW31" s="2">
        <v>511976.16</v>
      </c>
      <c r="CX31" s="2">
        <v>1086.99</v>
      </c>
      <c r="CY31" s="2">
        <v>8.81</v>
      </c>
      <c r="CZ31" s="2">
        <v>1</v>
      </c>
      <c r="DA31" s="2">
        <v>4.16</v>
      </c>
      <c r="DB31" s="2">
        <v>1.71</v>
      </c>
      <c r="DC31" s="2">
        <v>0</v>
      </c>
      <c r="DD31" s="2">
        <v>1.5</v>
      </c>
      <c r="DE31" s="2">
        <v>0</v>
      </c>
      <c r="DF31" s="2">
        <v>1.5</v>
      </c>
      <c r="DG31" s="2">
        <v>0</v>
      </c>
      <c r="DH31" s="2">
        <v>1.5</v>
      </c>
      <c r="DI31" s="2">
        <v>54105.53</v>
      </c>
      <c r="DJ31" s="2">
        <v>1050.21</v>
      </c>
      <c r="DK31" s="2">
        <v>0</v>
      </c>
      <c r="DL31" s="2">
        <v>189.86</v>
      </c>
      <c r="DM31" s="2">
        <v>399812.09</v>
      </c>
      <c r="DN31" s="2">
        <v>1052.55</v>
      </c>
      <c r="DO31" s="2">
        <v>0</v>
      </c>
      <c r="DP31" s="2">
        <v>17.809999999999999</v>
      </c>
      <c r="DQ31" s="2">
        <v>2603.1799999999998</v>
      </c>
      <c r="DR31" s="2">
        <v>907.86</v>
      </c>
      <c r="DS31" s="2">
        <v>0</v>
      </c>
      <c r="DT31" s="2">
        <v>7.36</v>
      </c>
      <c r="DU31" s="2">
        <v>0</v>
      </c>
      <c r="DV31" s="2">
        <v>8.75</v>
      </c>
      <c r="DW31" s="2">
        <v>0</v>
      </c>
      <c r="DX31" s="2">
        <v>18.59</v>
      </c>
      <c r="DY31" s="2">
        <v>17</v>
      </c>
      <c r="DZ31" s="2" t="s">
        <v>161</v>
      </c>
      <c r="EA31" s="2">
        <v>1.5840000000000001</v>
      </c>
      <c r="EB31" s="2">
        <v>59</v>
      </c>
      <c r="EC31" s="2">
        <v>4.84</v>
      </c>
      <c r="ED31" s="2">
        <v>0.96799999475479126</v>
      </c>
      <c r="EE31" s="2">
        <v>6.0300002098083398</v>
      </c>
      <c r="EF31" s="2">
        <v>2.42479395866394</v>
      </c>
      <c r="EG31" s="2" t="s">
        <v>266</v>
      </c>
      <c r="EH31" s="2">
        <v>10.97985744476318</v>
      </c>
      <c r="EI31" s="2">
        <v>11.73708915710449</v>
      </c>
      <c r="EJ31" s="2">
        <v>31.42510986328125</v>
      </c>
      <c r="EK31" s="2">
        <v>43.162200927734382</v>
      </c>
      <c r="EL31" s="2">
        <v>41.208541870117188</v>
      </c>
      <c r="EM31" s="2">
        <v>4.6494016647338867</v>
      </c>
      <c r="EN31" s="2">
        <v>45.857944488525391</v>
      </c>
      <c r="EO31" s="2">
        <v>1.992969393730164</v>
      </c>
      <c r="EP31" s="2">
        <v>0</v>
      </c>
    </row>
    <row r="32" spans="1:146" ht="15.75" customHeight="1" x14ac:dyDescent="0.25">
      <c r="A32" s="1">
        <v>30</v>
      </c>
      <c r="B32" s="2" t="s">
        <v>267</v>
      </c>
      <c r="C32" s="2">
        <v>314.72699999999998</v>
      </c>
      <c r="D32" s="2">
        <v>84.197000000000003</v>
      </c>
      <c r="E32" s="2">
        <v>3.1073199999999998E-4</v>
      </c>
      <c r="F32" s="2">
        <v>1.903E-3</v>
      </c>
      <c r="G32" s="5">
        <v>341.71899999999999</v>
      </c>
      <c r="H32" s="5">
        <v>67.864000000000004</v>
      </c>
      <c r="I32" s="2">
        <f>114.15*0.00001</f>
        <v>1.1415000000000002E-3</v>
      </c>
      <c r="J32" s="2">
        <f>3.959*0.01</f>
        <v>3.959E-2</v>
      </c>
      <c r="K32" s="5">
        <v>9388.84</v>
      </c>
      <c r="L32" s="2">
        <f>388.617*0.01</f>
        <v>3.8861700000000003</v>
      </c>
      <c r="M32" s="5">
        <v>0.13300000000000001</v>
      </c>
      <c r="N32" s="2">
        <v>298</v>
      </c>
      <c r="O32" s="3">
        <v>44664.611111111109</v>
      </c>
      <c r="P32" s="2">
        <v>361.42</v>
      </c>
      <c r="Q32" s="2">
        <v>80</v>
      </c>
      <c r="R32" s="2">
        <v>6.5889999999999994E-5</v>
      </c>
      <c r="S32" s="2">
        <v>1.3990000000000001E-6</v>
      </c>
      <c r="T32" s="2">
        <v>1.22</v>
      </c>
      <c r="U32" s="2" t="s">
        <v>268</v>
      </c>
      <c r="V32" s="2" t="s">
        <v>244</v>
      </c>
      <c r="W32" s="2">
        <v>16.010000000000002</v>
      </c>
      <c r="X32" s="2">
        <v>100</v>
      </c>
      <c r="Y32" s="2">
        <v>3</v>
      </c>
      <c r="Z32" s="2">
        <v>6.1119999999999998E-5</v>
      </c>
      <c r="AA32" s="2">
        <v>1.6419999999999999E-6</v>
      </c>
      <c r="AB32" s="2">
        <v>1.54</v>
      </c>
      <c r="AC32" s="2" t="s">
        <v>269</v>
      </c>
      <c r="AD32" s="2" t="s">
        <v>244</v>
      </c>
      <c r="AE32" s="2">
        <v>4.1155527795128037</v>
      </c>
      <c r="AF32" s="2">
        <v>3.817613991255465</v>
      </c>
      <c r="AG32" s="2">
        <v>0.29793878825733883</v>
      </c>
      <c r="AH32" s="2">
        <v>7.8043193717277388</v>
      </c>
      <c r="AI32" s="2">
        <v>958537.38</v>
      </c>
      <c r="AJ32" s="2">
        <v>0</v>
      </c>
      <c r="AK32" s="2">
        <v>3075.99</v>
      </c>
      <c r="AL32" s="2">
        <v>0</v>
      </c>
      <c r="AM32" s="2">
        <v>110655.66</v>
      </c>
      <c r="AN32" s="2">
        <v>0</v>
      </c>
      <c r="AO32" s="2">
        <v>7.32</v>
      </c>
      <c r="AP32" s="2">
        <v>1.49</v>
      </c>
      <c r="AQ32" s="2">
        <v>644.36</v>
      </c>
      <c r="AR32" s="2">
        <v>3.81</v>
      </c>
      <c r="AS32" s="2">
        <v>60.53</v>
      </c>
      <c r="AT32" s="2">
        <v>1.31</v>
      </c>
      <c r="AU32" s="2">
        <v>0</v>
      </c>
      <c r="AV32" s="2">
        <v>2.98</v>
      </c>
      <c r="AW32" s="2">
        <v>51.74</v>
      </c>
      <c r="AX32" s="2">
        <v>1.42</v>
      </c>
      <c r="AY32" s="2">
        <v>5.85</v>
      </c>
      <c r="AZ32" s="2">
        <v>1.22</v>
      </c>
      <c r="BA32" s="2">
        <v>10.67</v>
      </c>
      <c r="BB32" s="2">
        <v>2</v>
      </c>
      <c r="BC32" s="2">
        <v>0</v>
      </c>
      <c r="BD32" s="2">
        <v>3.11</v>
      </c>
      <c r="BE32" s="2">
        <v>0</v>
      </c>
      <c r="BF32" s="2">
        <v>1.69</v>
      </c>
      <c r="BG32" s="2">
        <v>5.96</v>
      </c>
      <c r="BH32" s="2">
        <v>1.66</v>
      </c>
      <c r="BI32" s="2">
        <v>0</v>
      </c>
      <c r="BJ32" s="2">
        <v>3.95</v>
      </c>
      <c r="BK32" s="2">
        <v>18.61</v>
      </c>
      <c r="BL32" s="2">
        <v>3.09</v>
      </c>
      <c r="BM32" s="2">
        <v>0</v>
      </c>
      <c r="BN32" s="2">
        <v>16.100000000000001</v>
      </c>
      <c r="BO32" s="2">
        <v>14.9</v>
      </c>
      <c r="BP32" s="2">
        <v>5.0599999999999996</v>
      </c>
      <c r="BQ32" s="2">
        <v>0</v>
      </c>
      <c r="BR32" s="2">
        <v>15.19</v>
      </c>
      <c r="BS32" s="2">
        <v>0</v>
      </c>
      <c r="BT32" s="2">
        <v>37.01</v>
      </c>
      <c r="BU32" s="2">
        <v>10990.36</v>
      </c>
      <c r="BV32" s="2">
        <v>87.25</v>
      </c>
      <c r="BW32" s="2">
        <v>179.75</v>
      </c>
      <c r="BX32" s="2">
        <v>22.19</v>
      </c>
      <c r="BY32" s="2">
        <v>70.62</v>
      </c>
      <c r="BZ32" s="2">
        <v>5.32</v>
      </c>
      <c r="CA32" s="2">
        <v>41.84</v>
      </c>
      <c r="CB32" s="2">
        <v>9.8699999999999992</v>
      </c>
      <c r="CC32" s="2">
        <v>4381.79</v>
      </c>
      <c r="CD32" s="2">
        <v>42.02</v>
      </c>
      <c r="CE32" s="2">
        <v>2419.2600000000002</v>
      </c>
      <c r="CF32" s="2">
        <v>50.44</v>
      </c>
      <c r="CG32" s="2">
        <v>12059.52</v>
      </c>
      <c r="CH32" s="2">
        <v>122.87</v>
      </c>
      <c r="CI32" s="2">
        <v>0</v>
      </c>
      <c r="CJ32" s="2">
        <v>124.16</v>
      </c>
      <c r="CK32" s="2">
        <v>175.44</v>
      </c>
      <c r="CL32" s="2">
        <v>22.77</v>
      </c>
      <c r="CM32" s="2">
        <v>0</v>
      </c>
      <c r="CN32" s="2">
        <v>6.75</v>
      </c>
      <c r="CO32" s="2">
        <v>0</v>
      </c>
      <c r="CP32" s="2">
        <v>5.46</v>
      </c>
      <c r="CQ32" s="2">
        <v>0</v>
      </c>
      <c r="CR32" s="2">
        <v>6.28</v>
      </c>
      <c r="CS32" s="2">
        <v>0</v>
      </c>
      <c r="CT32" s="2">
        <v>4.13</v>
      </c>
      <c r="CU32" s="2">
        <v>0</v>
      </c>
      <c r="CV32" s="2">
        <v>2.82</v>
      </c>
      <c r="CW32" s="2">
        <v>461022.03</v>
      </c>
      <c r="CX32" s="2">
        <v>1121.74</v>
      </c>
      <c r="CY32" s="2">
        <v>9.82</v>
      </c>
      <c r="CZ32" s="2">
        <v>1</v>
      </c>
      <c r="DA32" s="2">
        <v>4.09</v>
      </c>
      <c r="DB32" s="2">
        <v>1.69</v>
      </c>
      <c r="DC32" s="2">
        <v>0</v>
      </c>
      <c r="DD32" s="2">
        <v>1.5</v>
      </c>
      <c r="DE32" s="2">
        <v>0</v>
      </c>
      <c r="DF32" s="2">
        <v>1.5</v>
      </c>
      <c r="DG32" s="2">
        <v>0</v>
      </c>
      <c r="DH32" s="2">
        <v>1.5</v>
      </c>
      <c r="DI32" s="2">
        <v>58547.97</v>
      </c>
      <c r="DJ32" s="2">
        <v>1113.49</v>
      </c>
      <c r="DK32" s="2">
        <v>0</v>
      </c>
      <c r="DL32" s="2">
        <v>2423.96</v>
      </c>
      <c r="DM32" s="2">
        <v>447914.63</v>
      </c>
      <c r="DN32" s="2">
        <v>1320.33</v>
      </c>
      <c r="DO32" s="2">
        <v>0</v>
      </c>
      <c r="DP32" s="2">
        <v>18.149999999999999</v>
      </c>
      <c r="DQ32" s="2">
        <v>1853.01</v>
      </c>
      <c r="DR32" s="2">
        <v>934.52</v>
      </c>
      <c r="DS32" s="2">
        <v>0</v>
      </c>
      <c r="DT32" s="2">
        <v>7.46</v>
      </c>
      <c r="DU32" s="2">
        <v>0</v>
      </c>
      <c r="DV32" s="2">
        <v>8.6</v>
      </c>
      <c r="DW32" s="2">
        <v>0</v>
      </c>
      <c r="DX32" s="2">
        <v>18.16</v>
      </c>
      <c r="DY32" s="2">
        <v>21</v>
      </c>
      <c r="DZ32" s="2" t="s">
        <v>270</v>
      </c>
      <c r="EA32" s="2">
        <v>1.52</v>
      </c>
      <c r="EB32" s="2">
        <v>78</v>
      </c>
      <c r="EC32" s="2">
        <v>3.66</v>
      </c>
      <c r="ED32" s="2">
        <v>0.73199999332427979</v>
      </c>
      <c r="EE32" s="2">
        <v>5.6100001335144043</v>
      </c>
      <c r="EF32" s="2">
        <v>1.6</v>
      </c>
      <c r="EG32" s="2" t="s">
        <v>271</v>
      </c>
      <c r="EH32" s="2">
        <v>11.25788021087646</v>
      </c>
      <c r="EI32" s="2">
        <v>12.383668899536129</v>
      </c>
      <c r="EJ32" s="2">
        <v>34.148902893066413</v>
      </c>
      <c r="EK32" s="2">
        <v>46.532569885253913</v>
      </c>
      <c r="EL32" s="2">
        <v>37.856498718261719</v>
      </c>
      <c r="EM32" s="2">
        <v>4.3530473709106454</v>
      </c>
      <c r="EN32" s="2">
        <v>42.209545135498047</v>
      </c>
      <c r="EO32" s="2">
        <v>2.3784832954406738</v>
      </c>
      <c r="EP32" s="2">
        <v>0</v>
      </c>
    </row>
    <row r="33" spans="1:146" ht="15.75" customHeight="1" x14ac:dyDescent="0.25">
      <c r="A33" s="1">
        <v>31</v>
      </c>
      <c r="B33" s="2" t="s">
        <v>272</v>
      </c>
      <c r="C33" s="2">
        <v>295.05900000000003</v>
      </c>
      <c r="D33" s="2">
        <v>141.292</v>
      </c>
      <c r="E33" s="2">
        <v>2.7632299999999998E-4</v>
      </c>
      <c r="F33" s="2">
        <v>1.3290000000000001E-3</v>
      </c>
      <c r="G33" s="5">
        <v>364.601</v>
      </c>
      <c r="H33" s="5">
        <v>88.558000000000007</v>
      </c>
      <c r="I33" s="2">
        <f>102.876*0.00001</f>
        <v>1.0287600000000001E-3</v>
      </c>
      <c r="J33" s="4">
        <v>4.2770000000000002E-2</v>
      </c>
      <c r="K33" s="5">
        <v>9438.36</v>
      </c>
      <c r="L33" s="2">
        <f>102.27*0.01</f>
        <v>1.0226999999999999</v>
      </c>
      <c r="M33" s="5">
        <v>5.6000000000000001E-2</v>
      </c>
      <c r="N33" s="2">
        <v>307</v>
      </c>
      <c r="O33" s="3">
        <v>44664.640277777777</v>
      </c>
      <c r="P33" s="2">
        <v>361.64</v>
      </c>
      <c r="Q33" s="2">
        <v>100</v>
      </c>
      <c r="R33" s="2">
        <v>5.342E-5</v>
      </c>
      <c r="S33" s="2">
        <v>3.1499999999999999E-6</v>
      </c>
      <c r="T33" s="2">
        <v>3.37</v>
      </c>
      <c r="U33" s="2" t="s">
        <v>273</v>
      </c>
      <c r="V33" s="2" t="s">
        <v>244</v>
      </c>
      <c r="W33" s="2">
        <v>15.38</v>
      </c>
      <c r="X33" s="2">
        <v>107</v>
      </c>
      <c r="Y33" s="2">
        <v>3</v>
      </c>
      <c r="Z33" s="2">
        <v>4.8810000000000002E-5</v>
      </c>
      <c r="AA33" s="2">
        <v>7.9530000000000003E-7</v>
      </c>
      <c r="AB33" s="2">
        <v>0.93</v>
      </c>
      <c r="AC33" s="2" t="s">
        <v>274</v>
      </c>
      <c r="AD33" s="2" t="s">
        <v>244</v>
      </c>
      <c r="AE33" s="2">
        <v>3.4733420026007802</v>
      </c>
      <c r="AF33" s="2">
        <v>3.1736020806241871</v>
      </c>
      <c r="AG33" s="2">
        <v>0.29973992197659299</v>
      </c>
      <c r="AH33" s="2">
        <v>9.4447859045277642</v>
      </c>
      <c r="AI33" s="2">
        <v>951146.44</v>
      </c>
      <c r="AJ33" s="2">
        <v>0</v>
      </c>
      <c r="AK33" s="2">
        <v>2841.8</v>
      </c>
      <c r="AL33" s="2">
        <v>0</v>
      </c>
      <c r="AM33" s="2">
        <v>112013.77</v>
      </c>
      <c r="AN33" s="2">
        <v>0</v>
      </c>
      <c r="AO33" s="2">
        <v>7.73</v>
      </c>
      <c r="AP33" s="2">
        <v>1.42</v>
      </c>
      <c r="AQ33" s="2">
        <v>492.94</v>
      </c>
      <c r="AR33" s="2">
        <v>3.36</v>
      </c>
      <c r="AS33" s="2">
        <v>55.51</v>
      </c>
      <c r="AT33" s="2">
        <v>1.27</v>
      </c>
      <c r="AU33" s="2">
        <v>0</v>
      </c>
      <c r="AV33" s="2">
        <v>2.89</v>
      </c>
      <c r="AW33" s="2">
        <v>46.73</v>
      </c>
      <c r="AX33" s="2">
        <v>1.36</v>
      </c>
      <c r="AY33" s="2">
        <v>6.25</v>
      </c>
      <c r="AZ33" s="2">
        <v>1.22</v>
      </c>
      <c r="BA33" s="2">
        <v>11.42</v>
      </c>
      <c r="BB33" s="2">
        <v>2.0099999999999998</v>
      </c>
      <c r="BC33" s="2">
        <v>0</v>
      </c>
      <c r="BD33" s="2">
        <v>3.14</v>
      </c>
      <c r="BE33" s="2">
        <v>0</v>
      </c>
      <c r="BF33" s="2">
        <v>1.71</v>
      </c>
      <c r="BG33" s="2">
        <v>2.78</v>
      </c>
      <c r="BH33" s="2">
        <v>1.6</v>
      </c>
      <c r="BI33" s="2">
        <v>0</v>
      </c>
      <c r="BJ33" s="2">
        <v>3.89</v>
      </c>
      <c r="BK33" s="2">
        <v>14.1</v>
      </c>
      <c r="BL33" s="2">
        <v>2.95</v>
      </c>
      <c r="BM33" s="2">
        <v>0</v>
      </c>
      <c r="BN33" s="2">
        <v>15.7</v>
      </c>
      <c r="BO33" s="2">
        <v>0</v>
      </c>
      <c r="BP33" s="2">
        <v>7.29</v>
      </c>
      <c r="BQ33" s="2">
        <v>0</v>
      </c>
      <c r="BR33" s="2">
        <v>15.21</v>
      </c>
      <c r="BS33" s="2">
        <v>0</v>
      </c>
      <c r="BT33" s="2">
        <v>34.65</v>
      </c>
      <c r="BU33" s="2">
        <v>6710.84</v>
      </c>
      <c r="BV33" s="2">
        <v>56.88</v>
      </c>
      <c r="BW33" s="2">
        <v>101.06</v>
      </c>
      <c r="BX33" s="2">
        <v>20.8</v>
      </c>
      <c r="BY33" s="2">
        <v>59.62</v>
      </c>
      <c r="BZ33" s="2">
        <v>4.99</v>
      </c>
      <c r="CA33" s="2">
        <v>33.39</v>
      </c>
      <c r="CB33" s="2">
        <v>8.86</v>
      </c>
      <c r="CC33" s="2">
        <v>3623.96</v>
      </c>
      <c r="CD33" s="2">
        <v>37.29</v>
      </c>
      <c r="CE33" s="2">
        <v>2011.48</v>
      </c>
      <c r="CF33" s="2">
        <v>45.84</v>
      </c>
      <c r="CG33" s="2">
        <v>11233.06</v>
      </c>
      <c r="CH33" s="2">
        <v>113.91</v>
      </c>
      <c r="CI33" s="2">
        <v>205.05</v>
      </c>
      <c r="CJ33" s="2">
        <v>34.92</v>
      </c>
      <c r="CK33" s="2">
        <v>171.23</v>
      </c>
      <c r="CL33" s="2">
        <v>18.420000000000002</v>
      </c>
      <c r="CM33" s="2">
        <v>0</v>
      </c>
      <c r="CN33" s="2">
        <v>6.91</v>
      </c>
      <c r="CO33" s="2">
        <v>0</v>
      </c>
      <c r="CP33" s="2">
        <v>5.57</v>
      </c>
      <c r="CQ33" s="2">
        <v>0</v>
      </c>
      <c r="CR33" s="2">
        <v>6.42</v>
      </c>
      <c r="CS33" s="2">
        <v>0</v>
      </c>
      <c r="CT33" s="2">
        <v>4.21</v>
      </c>
      <c r="CU33" s="2">
        <v>0</v>
      </c>
      <c r="CV33" s="2">
        <v>6.09</v>
      </c>
      <c r="CW33" s="2">
        <v>467365.22</v>
      </c>
      <c r="CX33" s="2">
        <v>1129.01</v>
      </c>
      <c r="CY33" s="2">
        <v>8.4</v>
      </c>
      <c r="CZ33" s="2">
        <v>1</v>
      </c>
      <c r="DA33" s="2">
        <v>4.1900000000000004</v>
      </c>
      <c r="DB33" s="2">
        <v>1.67</v>
      </c>
      <c r="DC33" s="2">
        <v>0</v>
      </c>
      <c r="DD33" s="2">
        <v>1.5</v>
      </c>
      <c r="DE33" s="2">
        <v>0</v>
      </c>
      <c r="DF33" s="2">
        <v>1.5</v>
      </c>
      <c r="DG33" s="2">
        <v>0</v>
      </c>
      <c r="DH33" s="2">
        <v>1.5</v>
      </c>
      <c r="DI33" s="2">
        <v>59266.54</v>
      </c>
      <c r="DJ33" s="2">
        <v>1095.43</v>
      </c>
      <c r="DK33" s="2">
        <v>0</v>
      </c>
      <c r="DL33" s="2">
        <v>200.9</v>
      </c>
      <c r="DM33" s="2">
        <v>444460.94</v>
      </c>
      <c r="DN33" s="2">
        <v>1074.9000000000001</v>
      </c>
      <c r="DO33" s="2">
        <v>0</v>
      </c>
      <c r="DP33" s="2">
        <v>17.59</v>
      </c>
      <c r="DQ33" s="2">
        <v>1711.93</v>
      </c>
      <c r="DR33" s="2">
        <v>903.19</v>
      </c>
      <c r="DS33" s="2">
        <v>0</v>
      </c>
      <c r="DT33" s="2">
        <v>6.69</v>
      </c>
      <c r="DU33" s="2">
        <v>0</v>
      </c>
      <c r="DV33" s="2">
        <v>8.82</v>
      </c>
      <c r="DW33" s="2">
        <v>0</v>
      </c>
      <c r="DX33" s="2">
        <v>18.78</v>
      </c>
      <c r="DY33" s="2">
        <v>22</v>
      </c>
      <c r="DZ33" s="2" t="s">
        <v>275</v>
      </c>
      <c r="EA33" s="2">
        <v>1.512</v>
      </c>
      <c r="EB33" s="2">
        <v>93</v>
      </c>
      <c r="EC33" s="2">
        <v>3.07</v>
      </c>
      <c r="ED33" s="2">
        <v>0.61400002241134644</v>
      </c>
      <c r="EE33" s="2">
        <v>5.7100000381469727</v>
      </c>
      <c r="EF33" s="2">
        <v>2.4258079528808589</v>
      </c>
      <c r="EG33" s="2" t="s">
        <v>276</v>
      </c>
      <c r="EH33" s="2">
        <v>10.15801334381104</v>
      </c>
      <c r="EI33" s="2">
        <v>12.039127349853519</v>
      </c>
      <c r="EJ33" s="2">
        <v>34.612491607666023</v>
      </c>
      <c r="EK33" s="2">
        <v>46.651618957519531</v>
      </c>
      <c r="EL33" s="2">
        <v>38.796089172363281</v>
      </c>
      <c r="EM33" s="2">
        <v>4.3942813873291016</v>
      </c>
      <c r="EN33" s="2">
        <v>43.19036865234375</v>
      </c>
      <c r="EO33" s="2">
        <v>2.7008235454559331</v>
      </c>
      <c r="EP33" s="2">
        <v>0</v>
      </c>
    </row>
    <row r="34" spans="1:146" ht="15.75" customHeight="1" x14ac:dyDescent="0.25">
      <c r="A34" s="1">
        <v>32</v>
      </c>
      <c r="B34" s="2" t="s">
        <v>277</v>
      </c>
      <c r="C34" s="2">
        <v>357.11099999999999</v>
      </c>
      <c r="D34" s="2">
        <v>93.239000000000004</v>
      </c>
      <c r="E34" s="2">
        <v>1.6641400000000001E-4</v>
      </c>
      <c r="F34" s="2">
        <v>1.0859999999999999E-3</v>
      </c>
      <c r="G34" s="5">
        <v>374.529</v>
      </c>
      <c r="H34" s="5">
        <v>60.668999999999997</v>
      </c>
      <c r="I34" s="2">
        <f>66.421*0.00001</f>
        <v>6.6421000000000015E-4</v>
      </c>
      <c r="J34" s="2">
        <f>4.26*0.01</f>
        <v>4.2599999999999999E-2</v>
      </c>
      <c r="K34" s="5">
        <v>9441.06</v>
      </c>
      <c r="L34" s="2">
        <f>-411.731*0.01</f>
        <v>-4.1173099999999998</v>
      </c>
      <c r="M34" s="5">
        <v>9.4E-2</v>
      </c>
      <c r="N34" s="2">
        <v>317</v>
      </c>
      <c r="O34" s="3">
        <v>44664.670138888891</v>
      </c>
      <c r="P34" s="2">
        <v>360.12</v>
      </c>
      <c r="Q34" s="2">
        <v>120</v>
      </c>
      <c r="R34" s="2">
        <v>4.799E-5</v>
      </c>
      <c r="S34" s="2">
        <v>2.9380000000000001E-6</v>
      </c>
      <c r="T34" s="2">
        <v>3.5</v>
      </c>
      <c r="U34" s="2" t="s">
        <v>278</v>
      </c>
      <c r="V34" s="2" t="s">
        <v>140</v>
      </c>
      <c r="W34" s="2">
        <v>15.29</v>
      </c>
      <c r="X34" s="2">
        <v>546</v>
      </c>
      <c r="Y34" s="2">
        <v>3</v>
      </c>
      <c r="Z34" s="2">
        <v>4.4180000000000001E-5</v>
      </c>
      <c r="AA34" s="2">
        <v>1.6729999999999999E-6</v>
      </c>
      <c r="AB34" s="2">
        <v>2.17</v>
      </c>
      <c r="AC34" s="2" t="s">
        <v>279</v>
      </c>
      <c r="AD34" s="2" t="s">
        <v>142</v>
      </c>
      <c r="AE34" s="2">
        <v>3.1386527141922831</v>
      </c>
      <c r="AF34" s="2">
        <v>2.8894702419882279</v>
      </c>
      <c r="AG34" s="2">
        <v>0.24918247220405521</v>
      </c>
      <c r="AH34" s="2">
        <v>8.6238116794929915</v>
      </c>
      <c r="AI34" s="2">
        <v>923722</v>
      </c>
      <c r="AJ34" s="2">
        <v>0</v>
      </c>
      <c r="AK34" s="2">
        <v>3673.85</v>
      </c>
      <c r="AL34" s="2">
        <v>0</v>
      </c>
      <c r="AM34" s="2">
        <v>114309.88</v>
      </c>
      <c r="AN34" s="2">
        <v>0</v>
      </c>
      <c r="AO34" s="2">
        <v>5.69</v>
      </c>
      <c r="AP34" s="2">
        <v>1.36</v>
      </c>
      <c r="AQ34" s="2">
        <v>462.04</v>
      </c>
      <c r="AR34" s="2">
        <v>3.2</v>
      </c>
      <c r="AS34" s="2">
        <v>55.39</v>
      </c>
      <c r="AT34" s="2">
        <v>1.24</v>
      </c>
      <c r="AU34" s="2">
        <v>0</v>
      </c>
      <c r="AV34" s="2">
        <v>2.8</v>
      </c>
      <c r="AW34" s="2">
        <v>45.15</v>
      </c>
      <c r="AX34" s="2">
        <v>1.31</v>
      </c>
      <c r="AY34" s="2">
        <v>4.25</v>
      </c>
      <c r="AZ34" s="2">
        <v>1.1299999999999999</v>
      </c>
      <c r="BA34" s="2">
        <v>8.9600000000000009</v>
      </c>
      <c r="BB34" s="2">
        <v>1.89</v>
      </c>
      <c r="BC34" s="2">
        <v>0</v>
      </c>
      <c r="BD34" s="2">
        <v>2.95</v>
      </c>
      <c r="BE34" s="2">
        <v>0</v>
      </c>
      <c r="BF34" s="2">
        <v>1.59</v>
      </c>
      <c r="BG34" s="2">
        <v>0</v>
      </c>
      <c r="BH34" s="2">
        <v>2.25</v>
      </c>
      <c r="BI34" s="2">
        <v>0</v>
      </c>
      <c r="BJ34" s="2">
        <v>3.82</v>
      </c>
      <c r="BK34" s="2">
        <v>11.86</v>
      </c>
      <c r="BL34" s="2">
        <v>2.81</v>
      </c>
      <c r="BM34" s="2">
        <v>0</v>
      </c>
      <c r="BN34" s="2">
        <v>15</v>
      </c>
      <c r="BO34" s="2">
        <v>0</v>
      </c>
      <c r="BP34" s="2">
        <v>7.02</v>
      </c>
      <c r="BQ34" s="2">
        <v>0</v>
      </c>
      <c r="BR34" s="2">
        <v>14.66</v>
      </c>
      <c r="BS34" s="2">
        <v>0</v>
      </c>
      <c r="BT34" s="2">
        <v>32.04</v>
      </c>
      <c r="BU34" s="2">
        <v>6042.86</v>
      </c>
      <c r="BV34" s="2">
        <v>53.09</v>
      </c>
      <c r="BW34" s="2">
        <v>31.28</v>
      </c>
      <c r="BX34" s="2">
        <v>18.98</v>
      </c>
      <c r="BY34" s="2">
        <v>76.150000000000006</v>
      </c>
      <c r="BZ34" s="2">
        <v>5.07</v>
      </c>
      <c r="CA34" s="2">
        <v>24.74</v>
      </c>
      <c r="CB34" s="2">
        <v>8.33</v>
      </c>
      <c r="CC34" s="2">
        <v>3062.25</v>
      </c>
      <c r="CD34" s="2">
        <v>34.75</v>
      </c>
      <c r="CE34" s="2">
        <v>2510.0700000000002</v>
      </c>
      <c r="CF34" s="2">
        <v>49.32</v>
      </c>
      <c r="CG34" s="2">
        <v>12876.77</v>
      </c>
      <c r="CH34" s="2">
        <v>123.37</v>
      </c>
      <c r="CI34" s="2">
        <v>129</v>
      </c>
      <c r="CJ34" s="2">
        <v>34.71</v>
      </c>
      <c r="CK34" s="2">
        <v>98.37</v>
      </c>
      <c r="CL34" s="2">
        <v>22.4</v>
      </c>
      <c r="CM34" s="2">
        <v>0</v>
      </c>
      <c r="CN34" s="2">
        <v>6.87</v>
      </c>
      <c r="CO34" s="2">
        <v>0</v>
      </c>
      <c r="CP34" s="2">
        <v>5.51</v>
      </c>
      <c r="CQ34" s="2">
        <v>0</v>
      </c>
      <c r="CR34" s="2">
        <v>6.39</v>
      </c>
      <c r="CS34" s="2">
        <v>0</v>
      </c>
      <c r="CT34" s="2">
        <v>4.1900000000000004</v>
      </c>
      <c r="CU34" s="2">
        <v>3.65</v>
      </c>
      <c r="CV34" s="2">
        <v>1.91</v>
      </c>
      <c r="CW34" s="2">
        <v>477780.53</v>
      </c>
      <c r="CX34" s="2">
        <v>1113.3599999999999</v>
      </c>
      <c r="CY34" s="2">
        <v>6.33</v>
      </c>
      <c r="CZ34" s="2">
        <v>1</v>
      </c>
      <c r="DA34" s="2">
        <v>0</v>
      </c>
      <c r="DB34" s="2">
        <v>2.36</v>
      </c>
      <c r="DC34" s="2">
        <v>0</v>
      </c>
      <c r="DD34" s="2">
        <v>1.5</v>
      </c>
      <c r="DE34" s="2">
        <v>0</v>
      </c>
      <c r="DF34" s="2">
        <v>1.5</v>
      </c>
      <c r="DG34" s="2">
        <v>0</v>
      </c>
      <c r="DH34" s="2">
        <v>1.5</v>
      </c>
      <c r="DI34" s="2">
        <v>60481.42</v>
      </c>
      <c r="DJ34" s="2">
        <v>1105.05</v>
      </c>
      <c r="DK34" s="2">
        <v>0</v>
      </c>
      <c r="DL34" s="2">
        <v>197.12</v>
      </c>
      <c r="DM34" s="2">
        <v>431645.78</v>
      </c>
      <c r="DN34" s="2">
        <v>1067.83</v>
      </c>
      <c r="DO34" s="2">
        <v>0</v>
      </c>
      <c r="DP34" s="2">
        <v>18.37</v>
      </c>
      <c r="DQ34" s="2">
        <v>2213.16</v>
      </c>
      <c r="DR34" s="2">
        <v>910.69</v>
      </c>
      <c r="DS34" s="2">
        <v>0</v>
      </c>
      <c r="DT34" s="2">
        <v>7.06</v>
      </c>
      <c r="DU34" s="2">
        <v>0</v>
      </c>
      <c r="DV34" s="2">
        <v>8.7200000000000006</v>
      </c>
      <c r="DW34" s="2">
        <v>0</v>
      </c>
      <c r="DX34" s="2">
        <v>18.68</v>
      </c>
      <c r="DY34" s="2">
        <v>44</v>
      </c>
      <c r="DZ34" s="2" t="s">
        <v>280</v>
      </c>
      <c r="EA34" s="2">
        <v>1.65</v>
      </c>
      <c r="EB34" s="2">
        <v>123</v>
      </c>
      <c r="EC34" s="2">
        <v>0.57999999999999996</v>
      </c>
      <c r="ED34" s="2">
        <v>0.11599999666213991</v>
      </c>
      <c r="EE34" s="2">
        <v>6.0900001525878906</v>
      </c>
      <c r="EF34" s="2">
        <v>2.9750950336456299</v>
      </c>
      <c r="EG34" s="2" t="s">
        <v>281</v>
      </c>
      <c r="EH34" s="2">
        <v>10.750296592712401</v>
      </c>
      <c r="EI34" s="2">
        <v>2.9655990600585942</v>
      </c>
      <c r="EJ34" s="2">
        <v>13.34519577026367</v>
      </c>
      <c r="EK34" s="2">
        <v>16.310794830322269</v>
      </c>
      <c r="EL34" s="2">
        <v>67.482208251953125</v>
      </c>
      <c r="EM34" s="2">
        <v>5.4567022323608398</v>
      </c>
      <c r="EN34" s="2">
        <v>72.938911437988281</v>
      </c>
      <c r="EO34" s="2">
        <v>1.213848471641541</v>
      </c>
      <c r="EP34" s="2">
        <v>0</v>
      </c>
    </row>
    <row r="35" spans="1:146" ht="15.75" customHeight="1" x14ac:dyDescent="0.25">
      <c r="A35" s="1">
        <v>33</v>
      </c>
      <c r="B35" s="2" t="s">
        <v>282</v>
      </c>
      <c r="C35" s="2">
        <v>378.49599999999998</v>
      </c>
      <c r="D35" s="2">
        <v>80.963999999999999</v>
      </c>
      <c r="E35" s="2">
        <v>1.5034400000000001E-4</v>
      </c>
      <c r="F35" s="2">
        <v>1.1100000000000001E-3</v>
      </c>
      <c r="G35" s="5">
        <v>396.34300000000002</v>
      </c>
      <c r="H35" s="5">
        <v>49.984999999999999</v>
      </c>
      <c r="I35" s="2">
        <f>66.004*0.00001</f>
        <v>6.6004000000000008E-4</v>
      </c>
      <c r="J35" s="2">
        <f>5.54*0.01</f>
        <v>5.5400000000000005E-2</v>
      </c>
      <c r="K35" s="5">
        <v>9481.0499999999993</v>
      </c>
      <c r="L35" s="2">
        <f>351.258*0.01</f>
        <v>3.5125799999999998</v>
      </c>
      <c r="M35" s="5">
        <v>0.184</v>
      </c>
      <c r="N35" s="2">
        <v>327</v>
      </c>
      <c r="O35" s="3">
        <v>44664.703472222223</v>
      </c>
      <c r="P35" s="2">
        <v>361.08</v>
      </c>
      <c r="Q35" s="2">
        <v>140</v>
      </c>
      <c r="R35" s="2">
        <v>4.596E-5</v>
      </c>
      <c r="S35" s="2">
        <v>3.6440000000000001E-7</v>
      </c>
      <c r="T35" s="2">
        <v>0.45</v>
      </c>
      <c r="U35" s="2" t="s">
        <v>283</v>
      </c>
      <c r="V35" s="2" t="s">
        <v>140</v>
      </c>
      <c r="W35" s="2">
        <v>15.597</v>
      </c>
      <c r="X35" s="2">
        <v>603</v>
      </c>
      <c r="Y35" s="2">
        <v>3</v>
      </c>
      <c r="Z35" s="2">
        <v>4.4240000000000003E-5</v>
      </c>
      <c r="AA35" s="2">
        <v>9.4880000000000003E-7</v>
      </c>
      <c r="AB35" s="2">
        <v>1.23</v>
      </c>
      <c r="AC35" s="2" t="s">
        <v>284</v>
      </c>
      <c r="AD35" s="2" t="s">
        <v>142</v>
      </c>
      <c r="AE35" s="2">
        <v>2.9467205231775342</v>
      </c>
      <c r="AF35" s="2">
        <v>2.8364429056869911</v>
      </c>
      <c r="AG35" s="2">
        <v>0.1102776174905431</v>
      </c>
      <c r="AH35" s="2">
        <v>3.887884267631105</v>
      </c>
      <c r="AI35" s="2">
        <v>886422.63</v>
      </c>
      <c r="AJ35" s="2">
        <v>0</v>
      </c>
      <c r="AK35" s="2">
        <v>3498.03</v>
      </c>
      <c r="AL35" s="2">
        <v>0</v>
      </c>
      <c r="AM35" s="2">
        <v>117457.98</v>
      </c>
      <c r="AN35" s="2">
        <v>0</v>
      </c>
      <c r="AO35" s="2">
        <v>4.6500000000000004</v>
      </c>
      <c r="AP35" s="2">
        <v>1.31</v>
      </c>
      <c r="AQ35" s="2">
        <v>343.01</v>
      </c>
      <c r="AR35" s="2">
        <v>2.83</v>
      </c>
      <c r="AS35" s="2">
        <v>53.89</v>
      </c>
      <c r="AT35" s="2">
        <v>1.24</v>
      </c>
      <c r="AU35" s="2">
        <v>0</v>
      </c>
      <c r="AV35" s="2">
        <v>2.79</v>
      </c>
      <c r="AW35" s="2">
        <v>43.58</v>
      </c>
      <c r="AX35" s="2">
        <v>1.31</v>
      </c>
      <c r="AY35" s="2">
        <v>3.15</v>
      </c>
      <c r="AZ35" s="2">
        <v>1.1000000000000001</v>
      </c>
      <c r="BA35" s="2">
        <v>7.74</v>
      </c>
      <c r="BB35" s="2">
        <v>1.86</v>
      </c>
      <c r="BC35" s="2">
        <v>0</v>
      </c>
      <c r="BD35" s="2">
        <v>3.09</v>
      </c>
      <c r="BE35" s="2">
        <v>0</v>
      </c>
      <c r="BF35" s="2">
        <v>1.61</v>
      </c>
      <c r="BG35" s="2">
        <v>2.3199999999999998</v>
      </c>
      <c r="BH35" s="2">
        <v>1.49</v>
      </c>
      <c r="BI35" s="2">
        <v>0</v>
      </c>
      <c r="BJ35" s="2">
        <v>3.85</v>
      </c>
      <c r="BK35" s="2">
        <v>11.84</v>
      </c>
      <c r="BL35" s="2">
        <v>2.85</v>
      </c>
      <c r="BM35" s="2">
        <v>0</v>
      </c>
      <c r="BN35" s="2">
        <v>15.28</v>
      </c>
      <c r="BO35" s="2">
        <v>0</v>
      </c>
      <c r="BP35" s="2">
        <v>7.24</v>
      </c>
      <c r="BQ35" s="2">
        <v>0</v>
      </c>
      <c r="BR35" s="2">
        <v>14.91</v>
      </c>
      <c r="BS35" s="2">
        <v>0</v>
      </c>
      <c r="BT35" s="2">
        <v>33.880000000000003</v>
      </c>
      <c r="BU35" s="2">
        <v>6582.1</v>
      </c>
      <c r="BV35" s="2">
        <v>56.1</v>
      </c>
      <c r="BW35" s="2">
        <v>70.400000000000006</v>
      </c>
      <c r="BX35" s="2">
        <v>20.059999999999999</v>
      </c>
      <c r="BY35" s="2">
        <v>41.67</v>
      </c>
      <c r="BZ35" s="2">
        <v>4.7300000000000004</v>
      </c>
      <c r="CA35" s="2">
        <v>30.97</v>
      </c>
      <c r="CB35" s="2">
        <v>7.64</v>
      </c>
      <c r="CC35" s="2">
        <v>2187.9299999999998</v>
      </c>
      <c r="CD35" s="2">
        <v>30.47</v>
      </c>
      <c r="CE35" s="2">
        <v>2384.64</v>
      </c>
      <c r="CF35" s="2">
        <v>47.56</v>
      </c>
      <c r="CG35" s="2">
        <v>12032.26</v>
      </c>
      <c r="CH35" s="2">
        <v>117.65</v>
      </c>
      <c r="CI35" s="2">
        <v>117.93</v>
      </c>
      <c r="CJ35" s="2">
        <v>33.51</v>
      </c>
      <c r="CK35" s="2">
        <v>158.66999999999999</v>
      </c>
      <c r="CL35" s="2">
        <v>18.760000000000002</v>
      </c>
      <c r="CM35" s="2">
        <v>0</v>
      </c>
      <c r="CN35" s="2">
        <v>7.15</v>
      </c>
      <c r="CO35" s="2">
        <v>8.07</v>
      </c>
      <c r="CP35" s="2">
        <v>3.84</v>
      </c>
      <c r="CQ35" s="2">
        <v>7.41</v>
      </c>
      <c r="CR35" s="2">
        <v>4.4400000000000004</v>
      </c>
      <c r="CS35" s="2">
        <v>3.22</v>
      </c>
      <c r="CT35" s="2">
        <v>1.88</v>
      </c>
      <c r="CU35" s="2">
        <v>0</v>
      </c>
      <c r="CV35" s="2">
        <v>6.13</v>
      </c>
      <c r="CW35" s="2">
        <v>494663.84</v>
      </c>
      <c r="CX35" s="2">
        <v>1128.5899999999999</v>
      </c>
      <c r="CY35" s="2">
        <v>5.5</v>
      </c>
      <c r="CZ35" s="2">
        <v>1</v>
      </c>
      <c r="DA35" s="2">
        <v>0</v>
      </c>
      <c r="DB35" s="2">
        <v>1.53</v>
      </c>
      <c r="DC35" s="2">
        <v>0</v>
      </c>
      <c r="DD35" s="2">
        <v>1.5</v>
      </c>
      <c r="DE35" s="2">
        <v>0</v>
      </c>
      <c r="DF35" s="2">
        <v>1.5</v>
      </c>
      <c r="DG35" s="2">
        <v>0</v>
      </c>
      <c r="DH35" s="2">
        <v>1.5</v>
      </c>
      <c r="DI35" s="2">
        <v>62147.08</v>
      </c>
      <c r="DJ35" s="2">
        <v>1076.6400000000001</v>
      </c>
      <c r="DK35" s="2">
        <v>0</v>
      </c>
      <c r="DL35" s="2">
        <v>187.59</v>
      </c>
      <c r="DM35" s="2">
        <v>414216.16</v>
      </c>
      <c r="DN35" s="2">
        <v>1061.97</v>
      </c>
      <c r="DO35" s="2">
        <v>0</v>
      </c>
      <c r="DP35" s="2">
        <v>17.190000000000001</v>
      </c>
      <c r="DQ35" s="2">
        <v>2107.25</v>
      </c>
      <c r="DR35" s="2">
        <v>871.67</v>
      </c>
      <c r="DS35" s="2">
        <v>0</v>
      </c>
      <c r="DT35" s="2">
        <v>6.93</v>
      </c>
      <c r="DU35" s="2">
        <v>0</v>
      </c>
      <c r="DV35" s="2">
        <v>9.01</v>
      </c>
      <c r="DW35" s="2">
        <v>0</v>
      </c>
      <c r="DX35" s="2">
        <v>19.28</v>
      </c>
      <c r="DY35" s="2">
        <v>44</v>
      </c>
      <c r="DZ35" s="2" t="s">
        <v>280</v>
      </c>
      <c r="EA35" s="2">
        <v>1.65</v>
      </c>
      <c r="EB35" s="2">
        <v>123</v>
      </c>
      <c r="EC35" s="2">
        <v>0.57999999999999996</v>
      </c>
      <c r="ED35" s="2">
        <v>0.11599999666213991</v>
      </c>
      <c r="EE35" s="2">
        <v>6.0900001525878906</v>
      </c>
      <c r="EF35" s="2">
        <v>2.9750950336456299</v>
      </c>
      <c r="EG35" s="2" t="s">
        <v>281</v>
      </c>
      <c r="EH35" s="2">
        <v>10.750296592712401</v>
      </c>
      <c r="EI35" s="2">
        <v>2.9655990600585942</v>
      </c>
      <c r="EJ35" s="2">
        <v>13.34519577026367</v>
      </c>
      <c r="EK35" s="2">
        <v>16.310794830322269</v>
      </c>
      <c r="EL35" s="2">
        <v>67.482208251953125</v>
      </c>
      <c r="EM35" s="2">
        <v>5.4567022323608398</v>
      </c>
      <c r="EN35" s="2">
        <v>72.938911437988281</v>
      </c>
      <c r="EO35" s="2">
        <v>1.213848471641541</v>
      </c>
      <c r="EP35" s="2">
        <v>0</v>
      </c>
    </row>
    <row r="36" spans="1:146" ht="15.75" customHeight="1" x14ac:dyDescent="0.25">
      <c r="A36" s="1">
        <v>34</v>
      </c>
      <c r="B36" s="2" t="s">
        <v>285</v>
      </c>
      <c r="C36" s="2">
        <v>226.44200000000001</v>
      </c>
      <c r="D36" s="2">
        <v>62.628</v>
      </c>
      <c r="E36" s="2">
        <v>1.018E-3</v>
      </c>
      <c r="F36" s="2">
        <v>9.1120000000000003E-3</v>
      </c>
      <c r="G36" s="5">
        <v>219.19800000000001</v>
      </c>
      <c r="H36" s="5">
        <v>62.341999999999999</v>
      </c>
      <c r="I36" s="2">
        <f>397.463*0.00001</f>
        <v>3.9746300000000007E-3</v>
      </c>
      <c r="J36" s="4">
        <v>7.7719999999999997E-2</v>
      </c>
      <c r="K36" s="5">
        <v>9077.83</v>
      </c>
      <c r="L36" s="5">
        <v>1.1160000000000001</v>
      </c>
      <c r="M36" s="5">
        <v>0.126</v>
      </c>
      <c r="N36" s="2">
        <v>333</v>
      </c>
      <c r="O36" s="3">
        <v>44665.852777777778</v>
      </c>
      <c r="P36" s="2">
        <v>360.5</v>
      </c>
      <c r="Q36" s="2">
        <v>4</v>
      </c>
      <c r="R36" s="2">
        <v>1.4410000000000001E-4</v>
      </c>
      <c r="S36" s="2">
        <v>7.2439999999999996E-6</v>
      </c>
      <c r="T36" s="2">
        <v>2.88</v>
      </c>
      <c r="U36" s="2" t="s">
        <v>286</v>
      </c>
      <c r="V36" s="2" t="s">
        <v>177</v>
      </c>
      <c r="W36" s="2">
        <v>13.5</v>
      </c>
      <c r="X36" s="2">
        <v>444</v>
      </c>
      <c r="Y36" s="2">
        <v>3</v>
      </c>
      <c r="Z36" s="2">
        <v>1.34E-4</v>
      </c>
      <c r="AA36" s="2">
        <v>1.6479999999999999E-6</v>
      </c>
      <c r="AB36" s="2">
        <v>0.7</v>
      </c>
      <c r="AC36" s="2" t="s">
        <v>287</v>
      </c>
      <c r="AD36" s="2" t="s">
        <v>177</v>
      </c>
      <c r="AE36" s="2">
        <v>10.67407407407407</v>
      </c>
      <c r="AF36" s="2">
        <v>9.9259259259259256</v>
      </c>
      <c r="AG36" s="2">
        <v>0.7481481481481449</v>
      </c>
      <c r="AH36" s="2">
        <v>7.5373134328357887</v>
      </c>
      <c r="AI36" s="2">
        <v>832467.19</v>
      </c>
      <c r="AJ36" s="2">
        <v>0</v>
      </c>
      <c r="AK36" s="2">
        <v>1657.92</v>
      </c>
      <c r="AL36" s="2">
        <v>0</v>
      </c>
      <c r="AM36" s="2">
        <v>75178.98</v>
      </c>
      <c r="AN36" s="2">
        <v>0</v>
      </c>
      <c r="AO36" s="2">
        <v>4.2300000000000004</v>
      </c>
      <c r="AP36" s="2">
        <v>1.31</v>
      </c>
      <c r="AQ36" s="2">
        <v>349.13</v>
      </c>
      <c r="AR36" s="2">
        <v>2.85</v>
      </c>
      <c r="AS36" s="2">
        <v>50.67</v>
      </c>
      <c r="AT36" s="2">
        <v>1.21</v>
      </c>
      <c r="AU36" s="2">
        <v>0</v>
      </c>
      <c r="AV36" s="2">
        <v>2.71</v>
      </c>
      <c r="AW36" s="2">
        <v>39.869999999999997</v>
      </c>
      <c r="AX36" s="2">
        <v>1.26</v>
      </c>
      <c r="AY36" s="2">
        <v>3.13</v>
      </c>
      <c r="AZ36" s="2">
        <v>1.1299999999999999</v>
      </c>
      <c r="BA36" s="2">
        <v>18.399999999999999</v>
      </c>
      <c r="BB36" s="2">
        <v>2.16</v>
      </c>
      <c r="BC36" s="2">
        <v>0</v>
      </c>
      <c r="BD36" s="2">
        <v>3.08</v>
      </c>
      <c r="BE36" s="2">
        <v>0</v>
      </c>
      <c r="BF36" s="2">
        <v>1.62</v>
      </c>
      <c r="BG36" s="2">
        <v>6.25</v>
      </c>
      <c r="BH36" s="2">
        <v>1.78</v>
      </c>
      <c r="BI36" s="2">
        <v>0</v>
      </c>
      <c r="BJ36" s="2">
        <v>3.86</v>
      </c>
      <c r="BK36" s="2">
        <v>31.36</v>
      </c>
      <c r="BL36" s="2">
        <v>3.29</v>
      </c>
      <c r="BM36" s="2">
        <v>0</v>
      </c>
      <c r="BN36" s="2">
        <v>15.18</v>
      </c>
      <c r="BO36" s="2">
        <v>17.690000000000001</v>
      </c>
      <c r="BP36" s="2">
        <v>5.04</v>
      </c>
      <c r="BQ36" s="2">
        <v>0</v>
      </c>
      <c r="BR36" s="2">
        <v>15</v>
      </c>
      <c r="BS36" s="2">
        <v>0</v>
      </c>
      <c r="BT36" s="2">
        <v>36.22</v>
      </c>
      <c r="BU36" s="2">
        <v>10859.11</v>
      </c>
      <c r="BV36" s="2">
        <v>86.8</v>
      </c>
      <c r="BW36" s="2">
        <v>201.44</v>
      </c>
      <c r="BX36" s="2">
        <v>22.36</v>
      </c>
      <c r="BY36" s="2">
        <v>69.3</v>
      </c>
      <c r="BZ36" s="2">
        <v>5.03</v>
      </c>
      <c r="CA36" s="2">
        <v>32.869999999999997</v>
      </c>
      <c r="CB36" s="2">
        <v>7.9</v>
      </c>
      <c r="CC36" s="2">
        <v>2519.5700000000002</v>
      </c>
      <c r="CD36" s="2">
        <v>32.03</v>
      </c>
      <c r="CE36" s="2">
        <v>3774.78</v>
      </c>
      <c r="CF36" s="2">
        <v>54.1</v>
      </c>
      <c r="CG36" s="2">
        <v>10646.29</v>
      </c>
      <c r="CH36" s="2">
        <v>111.76</v>
      </c>
      <c r="CI36" s="2">
        <v>736.14</v>
      </c>
      <c r="CJ36" s="2">
        <v>37.840000000000003</v>
      </c>
      <c r="CK36" s="2">
        <v>140.44999999999999</v>
      </c>
      <c r="CL36" s="2">
        <v>22.7</v>
      </c>
      <c r="CM36" s="2">
        <v>0</v>
      </c>
      <c r="CN36" s="2">
        <v>6.86</v>
      </c>
      <c r="CO36" s="2">
        <v>0</v>
      </c>
      <c r="CP36" s="2">
        <v>5.5</v>
      </c>
      <c r="CQ36" s="2">
        <v>0</v>
      </c>
      <c r="CR36" s="2">
        <v>5.14</v>
      </c>
      <c r="CS36" s="2">
        <v>0</v>
      </c>
      <c r="CT36" s="2">
        <v>4.16</v>
      </c>
      <c r="CU36" s="2">
        <v>0</v>
      </c>
      <c r="CV36" s="2">
        <v>5.97</v>
      </c>
      <c r="CW36" s="2">
        <v>539747.43999999994</v>
      </c>
      <c r="CX36" s="2">
        <v>1022.58</v>
      </c>
      <c r="CY36" s="2">
        <v>5.12</v>
      </c>
      <c r="CZ36" s="2">
        <v>1</v>
      </c>
      <c r="DA36" s="2">
        <v>0</v>
      </c>
      <c r="DB36" s="2">
        <v>1.64</v>
      </c>
      <c r="DC36" s="2">
        <v>0</v>
      </c>
      <c r="DD36" s="2">
        <v>1.5</v>
      </c>
      <c r="DE36" s="2">
        <v>0</v>
      </c>
      <c r="DF36" s="2">
        <v>1.5</v>
      </c>
      <c r="DG36" s="2">
        <v>0</v>
      </c>
      <c r="DH36" s="2">
        <v>1.5</v>
      </c>
      <c r="DI36" s="2">
        <v>39777.24</v>
      </c>
      <c r="DJ36" s="2">
        <v>925.36</v>
      </c>
      <c r="DK36" s="2">
        <v>1105.95</v>
      </c>
      <c r="DL36" s="2">
        <v>126.78</v>
      </c>
      <c r="DM36" s="2">
        <v>389003.34</v>
      </c>
      <c r="DN36" s="2">
        <v>1039.6199999999999</v>
      </c>
      <c r="DO36" s="2">
        <v>0</v>
      </c>
      <c r="DP36" s="2">
        <v>16.89</v>
      </c>
      <c r="DQ36" s="2">
        <v>0</v>
      </c>
      <c r="DR36" s="2">
        <v>1299.03</v>
      </c>
      <c r="DS36" s="2">
        <v>0</v>
      </c>
      <c r="DT36" s="2">
        <v>8.1</v>
      </c>
      <c r="DU36" s="2">
        <v>0</v>
      </c>
      <c r="DV36" s="2">
        <v>8.74</v>
      </c>
      <c r="DW36" s="2">
        <v>0</v>
      </c>
      <c r="DX36" s="2">
        <v>18.559999999999999</v>
      </c>
      <c r="DY36" s="2">
        <v>21</v>
      </c>
      <c r="DZ36" s="2" t="s">
        <v>143</v>
      </c>
      <c r="EA36" s="2">
        <v>1.5130358475669119</v>
      </c>
      <c r="EB36" s="2">
        <v>28</v>
      </c>
      <c r="EC36" s="2">
        <v>9.91</v>
      </c>
      <c r="ED36" s="2">
        <v>1.98199999332428</v>
      </c>
      <c r="EE36" s="2">
        <v>6.8899998664855957</v>
      </c>
      <c r="EF36" s="2">
        <v>4.6787176132202148</v>
      </c>
      <c r="EG36" s="2" t="s">
        <v>288</v>
      </c>
      <c r="EH36" s="2">
        <v>7.4805507659912109</v>
      </c>
      <c r="EI36" s="2">
        <v>3.3662476539611821</v>
      </c>
      <c r="EJ36" s="2">
        <v>6.3584680557250977</v>
      </c>
      <c r="EK36" s="2">
        <v>9.7247161865234375</v>
      </c>
      <c r="EL36" s="2">
        <v>74.341712951660156</v>
      </c>
      <c r="EM36" s="2">
        <v>8.4530220031738281</v>
      </c>
      <c r="EN36" s="2">
        <v>82.79473876953125</v>
      </c>
      <c r="EO36" s="2">
        <v>0.35963460803031921</v>
      </c>
      <c r="EP36" s="2">
        <v>0</v>
      </c>
    </row>
    <row r="37" spans="1:146" ht="15.75" customHeight="1" x14ac:dyDescent="0.25">
      <c r="A37" s="1">
        <v>35</v>
      </c>
      <c r="B37" s="2" t="s">
        <v>289</v>
      </c>
      <c r="C37" s="2">
        <v>251.23500000000001</v>
      </c>
      <c r="D37" s="2">
        <v>84.744</v>
      </c>
      <c r="E37" s="2">
        <v>1.109E-3</v>
      </c>
      <c r="F37" s="2">
        <v>7.306E-3</v>
      </c>
      <c r="G37" s="5">
        <v>262.464</v>
      </c>
      <c r="H37" s="5">
        <v>77.043000000000006</v>
      </c>
      <c r="I37" s="2">
        <f>401.387*0.00001</f>
        <v>4.0138700000000001E-3</v>
      </c>
      <c r="J37" s="2">
        <f>6.657*0.01</f>
        <v>6.6570000000000004E-2</v>
      </c>
      <c r="K37" s="5">
        <v>9146.44</v>
      </c>
      <c r="L37" s="2">
        <f>114.267*0.01</f>
        <v>1.1426700000000001</v>
      </c>
      <c r="M37" s="5">
        <v>0.14899999999999999</v>
      </c>
      <c r="N37" s="2">
        <v>341</v>
      </c>
      <c r="O37" s="3">
        <v>44665.993055555547</v>
      </c>
      <c r="P37" s="2">
        <v>361.67</v>
      </c>
      <c r="Q37" s="2">
        <v>20</v>
      </c>
      <c r="R37" s="2">
        <v>1.5799999999999999E-4</v>
      </c>
      <c r="S37" s="2">
        <v>6.9829999999999999E-6</v>
      </c>
      <c r="T37" s="2">
        <v>2.5299999999999998</v>
      </c>
      <c r="U37" s="2" t="s">
        <v>290</v>
      </c>
      <c r="V37" s="2" t="s">
        <v>177</v>
      </c>
      <c r="W37" s="2">
        <v>13.97</v>
      </c>
      <c r="X37" s="2">
        <v>455</v>
      </c>
      <c r="Y37" s="2">
        <v>3</v>
      </c>
      <c r="Z37" s="2">
        <v>1.4899999999999999E-4</v>
      </c>
      <c r="AA37" s="2">
        <v>1.643E-6</v>
      </c>
      <c r="AB37" s="2">
        <v>0.63</v>
      </c>
      <c r="AC37" s="2" t="s">
        <v>291</v>
      </c>
      <c r="AD37" s="2" t="s">
        <v>177</v>
      </c>
      <c r="AE37" s="2">
        <v>11.30994989262706</v>
      </c>
      <c r="AF37" s="2">
        <v>10.66571224051539</v>
      </c>
      <c r="AG37" s="2">
        <v>0.64423765211166995</v>
      </c>
      <c r="AH37" s="2">
        <v>6.0402684563758582</v>
      </c>
      <c r="AI37" s="2">
        <v>874475</v>
      </c>
      <c r="AJ37" s="2">
        <v>0</v>
      </c>
      <c r="AK37" s="2">
        <v>2956.3</v>
      </c>
      <c r="AL37" s="2">
        <v>0</v>
      </c>
      <c r="AM37" s="2">
        <v>81370.63</v>
      </c>
      <c r="AN37" s="2">
        <v>0</v>
      </c>
      <c r="AO37" s="2">
        <v>5.54</v>
      </c>
      <c r="AP37" s="2">
        <v>1.29</v>
      </c>
      <c r="AQ37" s="2">
        <v>320.52999999999997</v>
      </c>
      <c r="AR37" s="2">
        <v>2.72</v>
      </c>
      <c r="AS37" s="2">
        <v>52.03</v>
      </c>
      <c r="AT37" s="2">
        <v>1.21</v>
      </c>
      <c r="AU37" s="2">
        <v>0</v>
      </c>
      <c r="AV37" s="2">
        <v>2.67</v>
      </c>
      <c r="AW37" s="2">
        <v>40.020000000000003</v>
      </c>
      <c r="AX37" s="2">
        <v>1.25</v>
      </c>
      <c r="AY37" s="2">
        <v>2.7</v>
      </c>
      <c r="AZ37" s="2">
        <v>1.1100000000000001</v>
      </c>
      <c r="BA37" s="2">
        <v>19.89</v>
      </c>
      <c r="BB37" s="2">
        <v>2.1800000000000002</v>
      </c>
      <c r="BC37" s="2">
        <v>0</v>
      </c>
      <c r="BD37" s="2">
        <v>3.01</v>
      </c>
      <c r="BE37" s="2">
        <v>0</v>
      </c>
      <c r="BF37" s="2">
        <v>1.61</v>
      </c>
      <c r="BG37" s="2">
        <v>4.3899999999999997</v>
      </c>
      <c r="BH37" s="2">
        <v>1.75</v>
      </c>
      <c r="BI37" s="2">
        <v>0</v>
      </c>
      <c r="BJ37" s="2">
        <v>3.79</v>
      </c>
      <c r="BK37" s="2">
        <v>28.3</v>
      </c>
      <c r="BL37" s="2">
        <v>3.21</v>
      </c>
      <c r="BM37" s="2">
        <v>0</v>
      </c>
      <c r="BN37" s="2">
        <v>15.24</v>
      </c>
      <c r="BO37" s="2">
        <v>15.81</v>
      </c>
      <c r="BP37" s="2">
        <v>4.96</v>
      </c>
      <c r="BQ37" s="2">
        <v>0</v>
      </c>
      <c r="BR37" s="2">
        <v>14.71</v>
      </c>
      <c r="BS37" s="2">
        <v>0</v>
      </c>
      <c r="BT37" s="2">
        <v>35.24</v>
      </c>
      <c r="BU37" s="2">
        <v>10536.77</v>
      </c>
      <c r="BV37" s="2">
        <v>84.99</v>
      </c>
      <c r="BW37" s="2">
        <v>172.32</v>
      </c>
      <c r="BX37" s="2">
        <v>21.58</v>
      </c>
      <c r="BY37" s="2">
        <v>58.21</v>
      </c>
      <c r="BZ37" s="2">
        <v>5.03</v>
      </c>
      <c r="CA37" s="2">
        <v>32.119999999999997</v>
      </c>
      <c r="CB37" s="2">
        <v>7.68</v>
      </c>
      <c r="CC37" s="2">
        <v>2088.11</v>
      </c>
      <c r="CD37" s="2">
        <v>30.48</v>
      </c>
      <c r="CE37" s="2">
        <v>4586.33</v>
      </c>
      <c r="CF37" s="2">
        <v>58.49</v>
      </c>
      <c r="CG37" s="2">
        <v>12691.21</v>
      </c>
      <c r="CH37" s="2">
        <v>115.65</v>
      </c>
      <c r="CI37" s="2">
        <v>965.16</v>
      </c>
      <c r="CJ37" s="2">
        <v>39.520000000000003</v>
      </c>
      <c r="CK37" s="2">
        <v>127.47</v>
      </c>
      <c r="CL37" s="2">
        <v>22.08</v>
      </c>
      <c r="CM37" s="2">
        <v>0</v>
      </c>
      <c r="CN37" s="2">
        <v>6.61</v>
      </c>
      <c r="CO37" s="2">
        <v>0</v>
      </c>
      <c r="CP37" s="2">
        <v>5.3</v>
      </c>
      <c r="CQ37" s="2">
        <v>0</v>
      </c>
      <c r="CR37" s="2">
        <v>6.18</v>
      </c>
      <c r="CS37" s="2">
        <v>0</v>
      </c>
      <c r="CT37" s="2">
        <v>4.0599999999999996</v>
      </c>
      <c r="CU37" s="2">
        <v>0</v>
      </c>
      <c r="CV37" s="2">
        <v>5.74</v>
      </c>
      <c r="CW37" s="2">
        <v>515820.09</v>
      </c>
      <c r="CX37" s="2">
        <v>1046.54</v>
      </c>
      <c r="CY37" s="2">
        <v>4.3899999999999997</v>
      </c>
      <c r="CZ37" s="2">
        <v>1</v>
      </c>
      <c r="DA37" s="2">
        <v>0</v>
      </c>
      <c r="DB37" s="2">
        <v>1.5</v>
      </c>
      <c r="DC37" s="2">
        <v>0</v>
      </c>
      <c r="DD37" s="2">
        <v>1.5</v>
      </c>
      <c r="DE37" s="2">
        <v>0</v>
      </c>
      <c r="DF37" s="2">
        <v>1.5</v>
      </c>
      <c r="DG37" s="2">
        <v>0</v>
      </c>
      <c r="DH37" s="2">
        <v>1.5</v>
      </c>
      <c r="DI37" s="2">
        <v>43053.25</v>
      </c>
      <c r="DJ37" s="2">
        <v>959.45</v>
      </c>
      <c r="DK37" s="2">
        <v>1833.25</v>
      </c>
      <c r="DL37" s="2">
        <v>132.83000000000001</v>
      </c>
      <c r="DM37" s="2">
        <v>408633.16</v>
      </c>
      <c r="DN37" s="2">
        <v>1047.47</v>
      </c>
      <c r="DO37" s="2">
        <v>0</v>
      </c>
      <c r="DP37" s="2">
        <v>17.079999999999998</v>
      </c>
      <c r="DQ37" s="2">
        <v>1780.9</v>
      </c>
      <c r="DR37" s="2">
        <v>899.43</v>
      </c>
      <c r="DS37" s="2">
        <v>0</v>
      </c>
      <c r="DT37" s="2">
        <v>8.82</v>
      </c>
      <c r="DU37" s="2">
        <v>0</v>
      </c>
      <c r="DV37" s="2">
        <v>8.43</v>
      </c>
      <c r="DW37" s="2">
        <v>0</v>
      </c>
      <c r="DX37" s="2">
        <v>17.809999999999999</v>
      </c>
      <c r="DY37" s="2">
        <v>21</v>
      </c>
      <c r="DZ37" s="2" t="s">
        <v>143</v>
      </c>
      <c r="EA37" s="2">
        <v>1.5130358475669119</v>
      </c>
      <c r="EB37" s="2">
        <v>28</v>
      </c>
      <c r="EC37" s="2">
        <v>9.91</v>
      </c>
      <c r="ED37" s="2">
        <v>1.98199999332428</v>
      </c>
      <c r="EE37" s="2">
        <v>6.8899998664855957</v>
      </c>
      <c r="EF37" s="2">
        <v>4.6787176132202148</v>
      </c>
      <c r="EG37" s="2" t="s">
        <v>288</v>
      </c>
      <c r="EH37" s="2">
        <v>7.4805507659912109</v>
      </c>
      <c r="EI37" s="2">
        <v>3.3662476539611821</v>
      </c>
      <c r="EJ37" s="2">
        <v>6.3584680557250977</v>
      </c>
      <c r="EK37" s="2">
        <v>9.7247161865234375</v>
      </c>
      <c r="EL37" s="2">
        <v>74.341712951660156</v>
      </c>
      <c r="EM37" s="2">
        <v>8.4530220031738281</v>
      </c>
      <c r="EN37" s="2">
        <v>82.79473876953125</v>
      </c>
      <c r="EO37" s="2">
        <v>0.35963460803031921</v>
      </c>
      <c r="EP37" s="2">
        <v>0</v>
      </c>
    </row>
    <row r="38" spans="1:146" ht="15.75" customHeight="1" x14ac:dyDescent="0.25">
      <c r="A38" s="1">
        <v>36</v>
      </c>
      <c r="B38" s="2" t="s">
        <v>292</v>
      </c>
      <c r="C38" s="2">
        <v>236.107</v>
      </c>
      <c r="D38" s="2">
        <v>77.188000000000002</v>
      </c>
      <c r="E38" s="2">
        <v>1.3259999999999999E-3</v>
      </c>
      <c r="F38" s="2">
        <v>8.8739999999999999E-3</v>
      </c>
      <c r="G38" s="5">
        <v>250.52099999999999</v>
      </c>
      <c r="H38" s="5">
        <v>74.221000000000004</v>
      </c>
      <c r="I38" s="5">
        <v>5.1746400000000003E-3</v>
      </c>
      <c r="J38" s="5">
        <v>6.719E-2</v>
      </c>
      <c r="K38" s="5">
        <v>9035.8700000000008</v>
      </c>
      <c r="L38" s="5">
        <v>1.681</v>
      </c>
      <c r="M38" s="5">
        <v>0.19500000000000001</v>
      </c>
      <c r="N38" s="2">
        <v>351</v>
      </c>
      <c r="O38" s="3">
        <v>44676.588194444441</v>
      </c>
      <c r="P38" s="2">
        <v>361.5</v>
      </c>
      <c r="Q38" s="2">
        <v>40</v>
      </c>
      <c r="R38" s="2">
        <v>2.187E-4</v>
      </c>
      <c r="S38" s="2">
        <v>9.4229999999999994E-6</v>
      </c>
      <c r="T38" s="2">
        <v>2.4700000000000002</v>
      </c>
      <c r="U38" s="2" t="s">
        <v>293</v>
      </c>
      <c r="V38" s="2" t="s">
        <v>177</v>
      </c>
      <c r="W38" s="2">
        <v>15.05</v>
      </c>
      <c r="X38" s="2">
        <v>439</v>
      </c>
      <c r="Y38" s="2">
        <v>3</v>
      </c>
      <c r="Z38" s="2">
        <v>2.052E-4</v>
      </c>
      <c r="AA38" s="2">
        <v>1.6929999999999999E-7</v>
      </c>
      <c r="AB38" s="2">
        <v>0.05</v>
      </c>
      <c r="AC38" s="2" t="s">
        <v>294</v>
      </c>
      <c r="AD38" s="2" t="s">
        <v>177</v>
      </c>
      <c r="AE38" s="2">
        <v>14.53156146179402</v>
      </c>
      <c r="AF38" s="2">
        <v>13.634551495016609</v>
      </c>
      <c r="AG38" s="2">
        <v>0.89700996677741074</v>
      </c>
      <c r="AH38" s="2">
        <v>6.5789473684210691</v>
      </c>
      <c r="AI38" s="2">
        <v>813723.13</v>
      </c>
      <c r="AJ38" s="2">
        <v>0</v>
      </c>
      <c r="AK38" s="2">
        <v>2865.29</v>
      </c>
      <c r="AL38" s="2">
        <v>0</v>
      </c>
      <c r="AM38" s="2">
        <v>75597.02</v>
      </c>
      <c r="AN38" s="2">
        <v>0</v>
      </c>
      <c r="AO38" s="2">
        <v>4.82</v>
      </c>
      <c r="AP38" s="2">
        <v>1.26</v>
      </c>
      <c r="AQ38" s="2">
        <v>234.24</v>
      </c>
      <c r="AR38" s="2">
        <v>2.4</v>
      </c>
      <c r="AS38" s="2">
        <v>46.73</v>
      </c>
      <c r="AT38" s="2">
        <v>1.18</v>
      </c>
      <c r="AU38" s="2">
        <v>0</v>
      </c>
      <c r="AV38" s="2">
        <v>2.69</v>
      </c>
      <c r="AW38" s="2">
        <v>37.26</v>
      </c>
      <c r="AX38" s="2">
        <v>1.23</v>
      </c>
      <c r="AY38" s="2">
        <v>2.52</v>
      </c>
      <c r="AZ38" s="2">
        <v>1.1200000000000001</v>
      </c>
      <c r="BA38" s="2">
        <v>22.12</v>
      </c>
      <c r="BB38" s="2">
        <v>2.2599999999999998</v>
      </c>
      <c r="BC38" s="2">
        <v>0</v>
      </c>
      <c r="BD38" s="2">
        <v>3.05</v>
      </c>
      <c r="BE38" s="2">
        <v>0</v>
      </c>
      <c r="BF38" s="2">
        <v>1.63</v>
      </c>
      <c r="BG38" s="2">
        <v>6.21</v>
      </c>
      <c r="BH38" s="2">
        <v>1.85</v>
      </c>
      <c r="BI38" s="2">
        <v>0</v>
      </c>
      <c r="BJ38" s="2">
        <v>3.9</v>
      </c>
      <c r="BK38" s="2">
        <v>30.05</v>
      </c>
      <c r="BL38" s="2">
        <v>3.29</v>
      </c>
      <c r="BM38" s="2">
        <v>0</v>
      </c>
      <c r="BN38" s="2">
        <v>15.34</v>
      </c>
      <c r="BO38" s="2">
        <v>28.53</v>
      </c>
      <c r="BP38" s="2">
        <v>5.24</v>
      </c>
      <c r="BQ38" s="2">
        <v>0</v>
      </c>
      <c r="BR38" s="2">
        <v>14.82</v>
      </c>
      <c r="BS38" s="2">
        <v>0</v>
      </c>
      <c r="BT38" s="2">
        <v>35.83</v>
      </c>
      <c r="BU38" s="2">
        <v>10609.32</v>
      </c>
      <c r="BV38" s="2">
        <v>86.55</v>
      </c>
      <c r="BW38" s="2">
        <v>151.03</v>
      </c>
      <c r="BX38" s="2">
        <v>21.59</v>
      </c>
      <c r="BY38" s="2">
        <v>69.59</v>
      </c>
      <c r="BZ38" s="2">
        <v>8.42</v>
      </c>
      <c r="CA38" s="2">
        <v>32.39</v>
      </c>
      <c r="CB38" s="2">
        <v>7.22</v>
      </c>
      <c r="CC38" s="2">
        <v>1862.41</v>
      </c>
      <c r="CD38" s="2">
        <v>28.26</v>
      </c>
      <c r="CE38" s="2">
        <v>4717.6400000000003</v>
      </c>
      <c r="CF38" s="2">
        <v>57.23</v>
      </c>
      <c r="CG38" s="2">
        <v>12389.9</v>
      </c>
      <c r="CH38" s="2">
        <v>111.02</v>
      </c>
      <c r="CI38" s="2">
        <v>741.61</v>
      </c>
      <c r="CJ38" s="2">
        <v>37.58</v>
      </c>
      <c r="CK38" s="2">
        <v>163.46</v>
      </c>
      <c r="CL38" s="2">
        <v>22.85</v>
      </c>
      <c r="CM38" s="2">
        <v>0</v>
      </c>
      <c r="CN38" s="2">
        <v>6.96</v>
      </c>
      <c r="CO38" s="2">
        <v>0</v>
      </c>
      <c r="CP38" s="2">
        <v>9.3800000000000008</v>
      </c>
      <c r="CQ38" s="2">
        <v>0</v>
      </c>
      <c r="CR38" s="2">
        <v>5.15</v>
      </c>
      <c r="CS38" s="2">
        <v>0</v>
      </c>
      <c r="CT38" s="2">
        <v>4.22</v>
      </c>
      <c r="CU38" s="2">
        <v>0</v>
      </c>
      <c r="CV38" s="2">
        <v>5.98</v>
      </c>
      <c r="CW38" s="2">
        <v>547320.88</v>
      </c>
      <c r="CX38" s="2">
        <v>1029.21</v>
      </c>
      <c r="CY38" s="2">
        <v>3.8</v>
      </c>
      <c r="CZ38" s="2">
        <v>1</v>
      </c>
      <c r="DA38" s="2">
        <v>0</v>
      </c>
      <c r="DB38" s="2">
        <v>1.5</v>
      </c>
      <c r="DC38" s="2">
        <v>0</v>
      </c>
      <c r="DD38" s="2">
        <v>1.5</v>
      </c>
      <c r="DE38" s="2">
        <v>0</v>
      </c>
      <c r="DF38" s="2">
        <v>1.5</v>
      </c>
      <c r="DG38" s="2">
        <v>0</v>
      </c>
      <c r="DH38" s="2">
        <v>1.5</v>
      </c>
      <c r="DI38" s="2">
        <v>39998.43</v>
      </c>
      <c r="DJ38" s="2">
        <v>920.24</v>
      </c>
      <c r="DK38" s="2">
        <v>2507.92</v>
      </c>
      <c r="DL38" s="2">
        <v>128.4</v>
      </c>
      <c r="DM38" s="2">
        <v>380244.44</v>
      </c>
      <c r="DN38" s="2">
        <v>1037.32</v>
      </c>
      <c r="DO38" s="2">
        <v>0</v>
      </c>
      <c r="DP38" s="2">
        <v>16.690000000000001</v>
      </c>
      <c r="DQ38" s="2">
        <v>1726.08</v>
      </c>
      <c r="DR38" s="2">
        <v>875.98</v>
      </c>
      <c r="DS38" s="2">
        <v>0</v>
      </c>
      <c r="DT38" s="2">
        <v>8.52</v>
      </c>
      <c r="DU38" s="2">
        <v>0</v>
      </c>
      <c r="DV38" s="2">
        <v>8.83</v>
      </c>
      <c r="DW38" s="2">
        <v>0</v>
      </c>
      <c r="DX38" s="2">
        <v>18.77</v>
      </c>
      <c r="DY38" s="2">
        <v>21</v>
      </c>
      <c r="DZ38" s="2" t="s">
        <v>143</v>
      </c>
      <c r="EA38" s="2">
        <v>1.5130358475669119</v>
      </c>
      <c r="EB38" s="2">
        <v>28</v>
      </c>
      <c r="EC38" s="2">
        <v>9.91</v>
      </c>
      <c r="ED38" s="2">
        <v>1.98199999332428</v>
      </c>
      <c r="EE38" s="2">
        <v>6.8899998664855957</v>
      </c>
      <c r="EF38" s="2">
        <v>4.6787176132202148</v>
      </c>
      <c r="EG38" s="2" t="s">
        <v>288</v>
      </c>
      <c r="EH38" s="2">
        <v>7.4805507659912109</v>
      </c>
      <c r="EI38" s="2">
        <v>3.3662476539611821</v>
      </c>
      <c r="EJ38" s="2">
        <v>6.3584680557250977</v>
      </c>
      <c r="EK38" s="2">
        <v>9.7247161865234375</v>
      </c>
      <c r="EL38" s="2">
        <v>74.341712951660156</v>
      </c>
      <c r="EM38" s="2">
        <v>8.4530220031738281</v>
      </c>
      <c r="EN38" s="2">
        <v>82.79473876953125</v>
      </c>
      <c r="EO38" s="2">
        <v>0.35963460803031921</v>
      </c>
      <c r="EP38" s="2">
        <v>0</v>
      </c>
    </row>
    <row r="39" spans="1:146" ht="15.75" customHeight="1" x14ac:dyDescent="0.25">
      <c r="A39" s="1">
        <v>37</v>
      </c>
      <c r="B39" s="2" t="s">
        <v>295</v>
      </c>
      <c r="C39" s="2">
        <v>345.58800000000002</v>
      </c>
      <c r="D39" s="2">
        <v>102.208</v>
      </c>
      <c r="E39" s="2">
        <v>2.3299200000000001E-4</v>
      </c>
      <c r="F39" s="2">
        <v>1.335E-3</v>
      </c>
      <c r="G39" s="5">
        <v>394.19499999999999</v>
      </c>
      <c r="H39" s="5">
        <v>59.433999999999997</v>
      </c>
      <c r="I39" s="2">
        <f>97.019*0.00001</f>
        <v>9.7019000000000011E-4</v>
      </c>
      <c r="J39" s="4">
        <v>7.2010000000000005E-2</v>
      </c>
      <c r="K39" s="5">
        <v>9458</v>
      </c>
      <c r="L39" s="2">
        <f>290.428*0.01</f>
        <v>2.90428</v>
      </c>
      <c r="M39" s="5">
        <v>7.0999999999999994E-2</v>
      </c>
      <c r="N39" s="2">
        <v>361</v>
      </c>
      <c r="O39" s="2">
        <v>44676.647916666669</v>
      </c>
      <c r="P39" s="2">
        <v>360.28</v>
      </c>
      <c r="Q39" s="2">
        <v>60</v>
      </c>
      <c r="R39" s="2">
        <v>6.9029999999999995E-5</v>
      </c>
      <c r="S39" s="2">
        <v>-4.5159999999999999E-7</v>
      </c>
      <c r="T39" s="2">
        <v>-0.37</v>
      </c>
      <c r="U39" s="2" t="s">
        <v>296</v>
      </c>
      <c r="V39" s="2" t="s">
        <v>177</v>
      </c>
      <c r="W39" s="2">
        <v>15.65</v>
      </c>
      <c r="X39" s="2">
        <v>437</v>
      </c>
      <c r="Y39" s="2">
        <v>3</v>
      </c>
      <c r="Z39" s="2">
        <v>6.6099999999999994E-5</v>
      </c>
      <c r="AA39" s="2">
        <v>4.587E-7</v>
      </c>
      <c r="AB39" s="2">
        <v>0.4</v>
      </c>
      <c r="AC39" s="2" t="s">
        <v>297</v>
      </c>
      <c r="AD39" s="2" t="s">
        <v>177</v>
      </c>
      <c r="AE39" s="2">
        <v>4.4108626198083067</v>
      </c>
      <c r="AF39" s="2">
        <v>4.2236421725239612</v>
      </c>
      <c r="AG39" s="2">
        <v>0.1872204472843455</v>
      </c>
      <c r="AH39" s="2">
        <v>4.4326777609682413</v>
      </c>
      <c r="AI39" s="2">
        <v>746895.56</v>
      </c>
      <c r="AJ39" s="2">
        <v>0</v>
      </c>
      <c r="AK39" s="2">
        <v>1724.53</v>
      </c>
      <c r="AL39" s="2">
        <v>0</v>
      </c>
      <c r="AM39" s="2">
        <v>106787.75</v>
      </c>
      <c r="AN39" s="2">
        <v>0</v>
      </c>
      <c r="AO39" s="2">
        <v>5.22</v>
      </c>
      <c r="AP39" s="2">
        <v>1.34</v>
      </c>
      <c r="AQ39" s="2">
        <v>354.77</v>
      </c>
      <c r="AR39" s="2">
        <v>2.92</v>
      </c>
      <c r="AS39" s="2">
        <v>47.13</v>
      </c>
      <c r="AT39" s="2">
        <v>1.2</v>
      </c>
      <c r="AU39" s="2">
        <v>0</v>
      </c>
      <c r="AV39" s="2">
        <v>2.77</v>
      </c>
      <c r="AW39" s="2">
        <v>37.21</v>
      </c>
      <c r="AX39" s="2">
        <v>1.25</v>
      </c>
      <c r="AY39" s="2">
        <v>0</v>
      </c>
      <c r="AZ39" s="2">
        <v>1.66</v>
      </c>
      <c r="BA39" s="2">
        <v>12.16</v>
      </c>
      <c r="BB39" s="2">
        <v>2.02</v>
      </c>
      <c r="BC39" s="2">
        <v>0</v>
      </c>
      <c r="BD39" s="2">
        <v>3.11</v>
      </c>
      <c r="BE39" s="2">
        <v>0</v>
      </c>
      <c r="BF39" s="2">
        <v>1.67</v>
      </c>
      <c r="BG39" s="2">
        <v>13.1</v>
      </c>
      <c r="BH39" s="2">
        <v>1.82</v>
      </c>
      <c r="BI39" s="2">
        <v>0</v>
      </c>
      <c r="BJ39" s="2">
        <v>3.99</v>
      </c>
      <c r="BK39" s="2">
        <v>16.86</v>
      </c>
      <c r="BL39" s="2">
        <v>3.04</v>
      </c>
      <c r="BM39" s="2">
        <v>0</v>
      </c>
      <c r="BN39" s="2">
        <v>15.75</v>
      </c>
      <c r="BO39" s="2">
        <v>0</v>
      </c>
      <c r="BP39" s="2">
        <v>7.46</v>
      </c>
      <c r="BQ39" s="2">
        <v>0</v>
      </c>
      <c r="BR39" s="2">
        <v>15.49</v>
      </c>
      <c r="BS39" s="2">
        <v>0</v>
      </c>
      <c r="BT39" s="2">
        <v>51.01</v>
      </c>
      <c r="BU39" s="2">
        <v>21767.88</v>
      </c>
      <c r="BV39" s="2">
        <v>124.22</v>
      </c>
      <c r="BW39" s="2">
        <v>284.72000000000003</v>
      </c>
      <c r="BX39" s="2">
        <v>24.77</v>
      </c>
      <c r="BY39" s="2">
        <v>110.06</v>
      </c>
      <c r="BZ39" s="2">
        <v>10.76</v>
      </c>
      <c r="CA39" s="2">
        <v>60.77</v>
      </c>
      <c r="CB39" s="2">
        <v>8.7100000000000009</v>
      </c>
      <c r="CC39" s="2">
        <v>1548.38</v>
      </c>
      <c r="CD39" s="2">
        <v>31.94</v>
      </c>
      <c r="CE39" s="2">
        <v>4281.3100000000004</v>
      </c>
      <c r="CF39" s="2">
        <v>65.540000000000006</v>
      </c>
      <c r="CG39" s="2">
        <v>12342.25</v>
      </c>
      <c r="CH39" s="2">
        <v>131.13999999999999</v>
      </c>
      <c r="CI39" s="2">
        <v>278.5</v>
      </c>
      <c r="CJ39" s="2">
        <v>34.79</v>
      </c>
      <c r="CK39" s="2">
        <v>158.09</v>
      </c>
      <c r="CL39" s="2">
        <v>23.52</v>
      </c>
      <c r="CM39" s="2">
        <v>0</v>
      </c>
      <c r="CN39" s="2">
        <v>9.4700000000000006</v>
      </c>
      <c r="CO39" s="2">
        <v>13.7</v>
      </c>
      <c r="CP39" s="2">
        <v>6.48</v>
      </c>
      <c r="CQ39" s="2">
        <v>0</v>
      </c>
      <c r="CR39" s="2">
        <v>5.31</v>
      </c>
      <c r="CS39" s="2">
        <v>3.04</v>
      </c>
      <c r="CT39" s="2">
        <v>1.92</v>
      </c>
      <c r="CU39" s="2">
        <v>0</v>
      </c>
      <c r="CV39" s="2">
        <v>2.91</v>
      </c>
      <c r="CW39" s="2">
        <v>554802.68999999994</v>
      </c>
      <c r="CX39" s="2">
        <v>1035.6099999999999</v>
      </c>
      <c r="CY39" s="2">
        <v>3.82</v>
      </c>
      <c r="CZ39" s="2">
        <v>1</v>
      </c>
      <c r="DA39" s="2">
        <v>0</v>
      </c>
      <c r="DB39" s="2">
        <v>1.5</v>
      </c>
      <c r="DC39" s="2">
        <v>0</v>
      </c>
      <c r="DD39" s="2">
        <v>1.5</v>
      </c>
      <c r="DE39" s="2">
        <v>0</v>
      </c>
      <c r="DF39" s="2">
        <v>1.5</v>
      </c>
      <c r="DG39" s="2">
        <v>0</v>
      </c>
      <c r="DH39" s="2">
        <v>1.5</v>
      </c>
      <c r="DI39" s="2">
        <v>56501.46</v>
      </c>
      <c r="DJ39" s="2">
        <v>1051.45</v>
      </c>
      <c r="DK39" s="2">
        <v>0</v>
      </c>
      <c r="DL39" s="2">
        <v>202.28</v>
      </c>
      <c r="DM39" s="2">
        <v>349016.59</v>
      </c>
      <c r="DN39" s="2">
        <v>1001.88</v>
      </c>
      <c r="DO39" s="2">
        <v>0</v>
      </c>
      <c r="DP39" s="2">
        <v>17.41</v>
      </c>
      <c r="DQ39" s="2">
        <v>0</v>
      </c>
      <c r="DR39" s="2">
        <v>1298.96</v>
      </c>
      <c r="DS39" s="2">
        <v>0</v>
      </c>
      <c r="DT39" s="2">
        <v>9.9600000000000009</v>
      </c>
      <c r="DU39" s="2">
        <v>0</v>
      </c>
      <c r="DV39" s="2">
        <v>9.27</v>
      </c>
      <c r="DW39" s="2">
        <v>0</v>
      </c>
      <c r="DX39" s="2">
        <v>19.63</v>
      </c>
      <c r="DY39" s="2">
        <v>23</v>
      </c>
      <c r="DZ39" s="2" t="s">
        <v>298</v>
      </c>
      <c r="EA39" s="2">
        <v>1.707957202642614</v>
      </c>
      <c r="EB39" s="2">
        <v>64</v>
      </c>
      <c r="EC39" s="2">
        <v>1.34</v>
      </c>
      <c r="ED39" s="2">
        <v>0.26800000667572021</v>
      </c>
      <c r="EE39" s="2">
        <v>7.1700000762939453</v>
      </c>
      <c r="EF39" s="2">
        <v>3.788493394851685</v>
      </c>
      <c r="EG39" s="2" t="s">
        <v>299</v>
      </c>
      <c r="EH39" s="2">
        <v>5.0827765464782706</v>
      </c>
      <c r="EI39" s="2">
        <v>2.5413882732391362</v>
      </c>
      <c r="EJ39" s="2">
        <v>1.4522218704223631</v>
      </c>
      <c r="EK39" s="2">
        <v>3.993610143661499</v>
      </c>
      <c r="EL39" s="2">
        <v>80.685447692871094</v>
      </c>
      <c r="EM39" s="2">
        <v>10.23816394805908</v>
      </c>
      <c r="EN39" s="2">
        <v>90.923614501953125</v>
      </c>
      <c r="EO39" s="2">
        <v>0.59737831354141235</v>
      </c>
      <c r="EP39" s="2">
        <v>0</v>
      </c>
    </row>
    <row r="40" spans="1:146" ht="15.75" customHeight="1" x14ac:dyDescent="0.25">
      <c r="A40" s="1">
        <v>38</v>
      </c>
      <c r="B40" s="2" t="s">
        <v>300</v>
      </c>
      <c r="C40" s="2">
        <v>339.89299999999997</v>
      </c>
      <c r="D40" s="2">
        <v>85.447999999999993</v>
      </c>
      <c r="E40" s="2">
        <v>3.0590700000000001E-4</v>
      </c>
      <c r="F40" s="2">
        <v>2.807E-3</v>
      </c>
      <c r="G40" s="5">
        <v>407.65499999999997</v>
      </c>
      <c r="H40" s="5">
        <v>70.37</v>
      </c>
      <c r="I40" s="2">
        <f>0.00130393</f>
        <v>1.30393E-3</v>
      </c>
      <c r="J40" s="2">
        <f>4.527*0.01</f>
        <v>4.5270000000000005E-2</v>
      </c>
      <c r="K40" s="5">
        <v>9351.07</v>
      </c>
      <c r="L40" s="5">
        <v>5.6984500000000002</v>
      </c>
      <c r="M40" s="5">
        <v>0.154</v>
      </c>
      <c r="N40" s="2">
        <v>371</v>
      </c>
      <c r="O40" s="3">
        <v>44676.753472222219</v>
      </c>
      <c r="P40" s="2">
        <v>360.54</v>
      </c>
      <c r="Q40" s="2">
        <v>80</v>
      </c>
      <c r="R40" s="2">
        <v>5.8959999999999998E-5</v>
      </c>
      <c r="S40" s="2">
        <v>1.3820000000000001E-6</v>
      </c>
      <c r="T40" s="2">
        <v>1.34</v>
      </c>
      <c r="U40" s="2" t="s">
        <v>301</v>
      </c>
      <c r="V40" s="2" t="s">
        <v>177</v>
      </c>
      <c r="W40" s="2">
        <v>15.57</v>
      </c>
      <c r="X40" s="2">
        <v>450</v>
      </c>
      <c r="Y40" s="2">
        <v>3</v>
      </c>
      <c r="Z40" s="2">
        <v>5.4740000000000001E-5</v>
      </c>
      <c r="AA40" s="2">
        <v>4.0719999999999999E-7</v>
      </c>
      <c r="AB40" s="2">
        <v>0.43</v>
      </c>
      <c r="AC40" s="2" t="s">
        <v>302</v>
      </c>
      <c r="AD40" s="2" t="s">
        <v>177</v>
      </c>
      <c r="AE40" s="2">
        <v>3.7867694283879261</v>
      </c>
      <c r="AF40" s="2">
        <v>3.5157353885677591</v>
      </c>
      <c r="AG40" s="2">
        <v>0.27103403982016688</v>
      </c>
      <c r="AH40" s="2">
        <v>7.7091706247716454</v>
      </c>
      <c r="AI40" s="2">
        <v>853207.81</v>
      </c>
      <c r="AJ40" s="2">
        <v>0</v>
      </c>
      <c r="AK40" s="2">
        <v>3639.23</v>
      </c>
      <c r="AL40" s="2">
        <v>0</v>
      </c>
      <c r="AM40" s="2">
        <v>83808.149999999994</v>
      </c>
      <c r="AN40" s="2">
        <v>0</v>
      </c>
      <c r="AO40" s="2">
        <v>4.5199999999999996</v>
      </c>
      <c r="AP40" s="2">
        <v>1.23</v>
      </c>
      <c r="AQ40" s="2">
        <v>181.24</v>
      </c>
      <c r="AR40" s="2">
        <v>2.16</v>
      </c>
      <c r="AS40" s="2">
        <v>46.6</v>
      </c>
      <c r="AT40" s="2">
        <v>1.18</v>
      </c>
      <c r="AU40" s="2">
        <v>0</v>
      </c>
      <c r="AV40" s="2">
        <v>2.65</v>
      </c>
      <c r="AW40" s="2">
        <v>36.14</v>
      </c>
      <c r="AX40" s="2">
        <v>1.22</v>
      </c>
      <c r="AY40" s="2">
        <v>0</v>
      </c>
      <c r="AZ40" s="2">
        <v>1.59</v>
      </c>
      <c r="BA40" s="2">
        <v>8.24</v>
      </c>
      <c r="BB40" s="2">
        <v>1.87</v>
      </c>
      <c r="BC40" s="2">
        <v>0</v>
      </c>
      <c r="BD40" s="2">
        <v>3.09</v>
      </c>
      <c r="BE40" s="2">
        <v>0</v>
      </c>
      <c r="BF40" s="2">
        <v>1.66</v>
      </c>
      <c r="BG40" s="2">
        <v>9.98</v>
      </c>
      <c r="BH40" s="2">
        <v>1.66</v>
      </c>
      <c r="BI40" s="2">
        <v>0</v>
      </c>
      <c r="BJ40" s="2">
        <v>3.88</v>
      </c>
      <c r="BK40" s="2">
        <v>7.82</v>
      </c>
      <c r="BL40" s="2">
        <v>2.78</v>
      </c>
      <c r="BM40" s="2">
        <v>0</v>
      </c>
      <c r="BN40" s="2">
        <v>15.7</v>
      </c>
      <c r="BO40" s="2">
        <v>0</v>
      </c>
      <c r="BP40" s="2">
        <v>7.3</v>
      </c>
      <c r="BQ40" s="2">
        <v>0</v>
      </c>
      <c r="BR40" s="2">
        <v>15.35</v>
      </c>
      <c r="BS40" s="2">
        <v>0</v>
      </c>
      <c r="BT40" s="2">
        <v>42.89</v>
      </c>
      <c r="BU40" s="2">
        <v>15521.77</v>
      </c>
      <c r="BV40" s="2">
        <v>104.23</v>
      </c>
      <c r="BW40" s="2">
        <v>126.11</v>
      </c>
      <c r="BX40" s="2">
        <v>21.65</v>
      </c>
      <c r="BY40" s="2">
        <v>60.79</v>
      </c>
      <c r="BZ40" s="2">
        <v>5.29</v>
      </c>
      <c r="CA40" s="2">
        <v>25.01</v>
      </c>
      <c r="CB40" s="2">
        <v>7.04</v>
      </c>
      <c r="CC40" s="2">
        <v>1156.3399999999999</v>
      </c>
      <c r="CD40" s="2">
        <v>26.04</v>
      </c>
      <c r="CE40" s="2">
        <v>2601.25</v>
      </c>
      <c r="CF40" s="2">
        <v>50.05</v>
      </c>
      <c r="CG40" s="2">
        <v>11134.96</v>
      </c>
      <c r="CH40" s="2">
        <v>113.04</v>
      </c>
      <c r="CI40" s="2">
        <v>158.76</v>
      </c>
      <c r="CJ40" s="2">
        <v>33.619999999999997</v>
      </c>
      <c r="CK40" s="2">
        <v>133.63999999999999</v>
      </c>
      <c r="CL40" s="2">
        <v>18.420000000000002</v>
      </c>
      <c r="CM40" s="2">
        <v>0</v>
      </c>
      <c r="CN40" s="2">
        <v>6.98</v>
      </c>
      <c r="CO40" s="2">
        <v>0</v>
      </c>
      <c r="CP40" s="2">
        <v>5.6</v>
      </c>
      <c r="CQ40" s="2">
        <v>0</v>
      </c>
      <c r="CR40" s="2">
        <v>6.45</v>
      </c>
      <c r="CS40" s="2">
        <v>0</v>
      </c>
      <c r="CT40" s="2">
        <v>4.24</v>
      </c>
      <c r="CU40" s="2">
        <v>0</v>
      </c>
      <c r="CV40" s="2">
        <v>6.01</v>
      </c>
      <c r="CW40" s="2">
        <v>525935.25</v>
      </c>
      <c r="CX40" s="2">
        <v>1030.6400000000001</v>
      </c>
      <c r="CY40" s="2">
        <v>2.19</v>
      </c>
      <c r="CZ40" s="2">
        <v>1</v>
      </c>
      <c r="DA40" s="2">
        <v>0</v>
      </c>
      <c r="DB40" s="2">
        <v>1.5</v>
      </c>
      <c r="DC40" s="2">
        <v>0</v>
      </c>
      <c r="DD40" s="2">
        <v>1.5</v>
      </c>
      <c r="DE40" s="2">
        <v>0</v>
      </c>
      <c r="DF40" s="2">
        <v>1.5</v>
      </c>
      <c r="DG40" s="2">
        <v>0</v>
      </c>
      <c r="DH40" s="2">
        <v>1.5</v>
      </c>
      <c r="DI40" s="2">
        <v>44342.94</v>
      </c>
      <c r="DJ40" s="2">
        <v>959.08</v>
      </c>
      <c r="DK40" s="2">
        <v>0</v>
      </c>
      <c r="DL40" s="2">
        <v>183.19</v>
      </c>
      <c r="DM40" s="2">
        <v>398695.22</v>
      </c>
      <c r="DN40" s="2">
        <v>1038.29</v>
      </c>
      <c r="DO40" s="2">
        <v>0</v>
      </c>
      <c r="DP40" s="2">
        <v>17.13</v>
      </c>
      <c r="DQ40" s="2">
        <v>2192.31</v>
      </c>
      <c r="DR40" s="2">
        <v>872.15</v>
      </c>
      <c r="DS40" s="2">
        <v>0</v>
      </c>
      <c r="DT40" s="2">
        <v>7.47</v>
      </c>
      <c r="DU40" s="2">
        <v>0</v>
      </c>
      <c r="DV40" s="2">
        <v>8.89</v>
      </c>
      <c r="DW40" s="2">
        <v>0</v>
      </c>
      <c r="DX40" s="2">
        <v>18.97</v>
      </c>
      <c r="DY40" s="2">
        <v>23</v>
      </c>
      <c r="DZ40" s="2" t="s">
        <v>298</v>
      </c>
      <c r="EA40" s="2">
        <v>1.707957202642614</v>
      </c>
      <c r="EB40" s="2">
        <v>64</v>
      </c>
      <c r="EC40" s="2">
        <v>1.34</v>
      </c>
      <c r="ED40" s="2">
        <v>0.26800000667572021</v>
      </c>
      <c r="EE40" s="2">
        <v>7.1700000762939453</v>
      </c>
      <c r="EF40" s="2">
        <v>3.788493394851685</v>
      </c>
      <c r="EG40" s="2" t="s">
        <v>299</v>
      </c>
      <c r="EH40" s="2">
        <v>5.0827765464782706</v>
      </c>
      <c r="EI40" s="2">
        <v>2.5413882732391362</v>
      </c>
      <c r="EJ40" s="2">
        <v>1.4522218704223631</v>
      </c>
      <c r="EK40" s="2">
        <v>3.993610143661499</v>
      </c>
      <c r="EL40" s="2">
        <v>80.685447692871094</v>
      </c>
      <c r="EM40" s="2">
        <v>10.23816394805908</v>
      </c>
      <c r="EN40" s="2">
        <v>90.923614501953125</v>
      </c>
      <c r="EO40" s="2">
        <v>0.59737831354141235</v>
      </c>
      <c r="EP40" s="2">
        <v>0</v>
      </c>
    </row>
    <row r="41" spans="1:146" ht="15.75" customHeight="1" x14ac:dyDescent="0.25">
      <c r="A41" s="1">
        <v>39</v>
      </c>
      <c r="B41" s="2" t="s">
        <v>303</v>
      </c>
      <c r="C41" s="2">
        <v>374.31</v>
      </c>
      <c r="D41" s="2">
        <v>97.188000000000002</v>
      </c>
      <c r="E41" s="2">
        <v>2.76796E-4</v>
      </c>
      <c r="F41" s="2">
        <v>1.768E-3</v>
      </c>
      <c r="G41" s="5">
        <v>473.86799999999999</v>
      </c>
      <c r="H41" s="5">
        <v>74.751999999999995</v>
      </c>
      <c r="I41" s="2">
        <f>114.625*0.00001</f>
        <v>1.1462500000000001E-3</v>
      </c>
      <c r="J41" s="4">
        <v>3.9699999999999999E-2</v>
      </c>
      <c r="K41" s="5">
        <v>9369.85</v>
      </c>
      <c r="L41" s="5">
        <v>3.6701999999999999</v>
      </c>
      <c r="M41" s="5">
        <v>0.114</v>
      </c>
      <c r="N41" s="2">
        <v>381</v>
      </c>
      <c r="O41" s="3">
        <v>44676.84097222222</v>
      </c>
      <c r="P41" s="2">
        <v>361.5</v>
      </c>
      <c r="Q41" s="2">
        <v>100</v>
      </c>
      <c r="R41" s="2">
        <v>4.0460000000000002E-5</v>
      </c>
      <c r="S41" s="2">
        <v>5.7759999999999998E-7</v>
      </c>
      <c r="T41" s="2">
        <v>0.82</v>
      </c>
      <c r="U41" s="2" t="s">
        <v>304</v>
      </c>
      <c r="V41" s="2" t="s">
        <v>177</v>
      </c>
      <c r="W41" s="2">
        <v>15.34</v>
      </c>
      <c r="X41" s="2">
        <v>470</v>
      </c>
      <c r="Y41" s="2">
        <v>3</v>
      </c>
      <c r="Z41" s="2">
        <v>3.8649999999999998E-5</v>
      </c>
      <c r="AA41" s="2">
        <v>6.0009999999999998E-7</v>
      </c>
      <c r="AB41" s="2">
        <v>0.89</v>
      </c>
      <c r="AC41" s="2" t="s">
        <v>305</v>
      </c>
      <c r="AD41" s="2" t="s">
        <v>177</v>
      </c>
      <c r="AE41" s="2">
        <v>2.6375488917861798</v>
      </c>
      <c r="AF41" s="2">
        <v>2.5195567144719688</v>
      </c>
      <c r="AG41" s="2">
        <v>0.11799217731421099</v>
      </c>
      <c r="AH41" s="2">
        <v>4.6830530401034833</v>
      </c>
      <c r="AI41" s="2">
        <v>895070.38</v>
      </c>
      <c r="AJ41" s="2">
        <v>0</v>
      </c>
      <c r="AK41" s="2">
        <v>3811.68</v>
      </c>
      <c r="AL41" s="2">
        <v>0</v>
      </c>
      <c r="AM41" s="2">
        <v>100358.88</v>
      </c>
      <c r="AN41" s="2">
        <v>0</v>
      </c>
      <c r="AO41" s="2">
        <v>4.87</v>
      </c>
      <c r="AP41" s="2">
        <v>1.33</v>
      </c>
      <c r="AQ41" s="2">
        <v>376.41</v>
      </c>
      <c r="AR41" s="2">
        <v>2.95</v>
      </c>
      <c r="AS41" s="2">
        <v>50.39</v>
      </c>
      <c r="AT41" s="2">
        <v>1.21</v>
      </c>
      <c r="AU41" s="2">
        <v>0</v>
      </c>
      <c r="AV41" s="2">
        <v>2.75</v>
      </c>
      <c r="AW41" s="2">
        <v>38.01</v>
      </c>
      <c r="AX41" s="2">
        <v>1.24</v>
      </c>
      <c r="AY41" s="2">
        <v>3.57</v>
      </c>
      <c r="AZ41" s="2">
        <v>1.1000000000000001</v>
      </c>
      <c r="BA41" s="2">
        <v>7.67</v>
      </c>
      <c r="BB41" s="2">
        <v>1.87</v>
      </c>
      <c r="BC41" s="2">
        <v>0</v>
      </c>
      <c r="BD41" s="2">
        <v>3</v>
      </c>
      <c r="BE41" s="2">
        <v>0</v>
      </c>
      <c r="BF41" s="2">
        <v>1.66</v>
      </c>
      <c r="BG41" s="2">
        <v>3.65</v>
      </c>
      <c r="BH41" s="2">
        <v>1.52</v>
      </c>
      <c r="BI41" s="2">
        <v>0</v>
      </c>
      <c r="BJ41" s="2">
        <v>3.89</v>
      </c>
      <c r="BK41" s="2">
        <v>8.76</v>
      </c>
      <c r="BL41" s="2">
        <v>2.79</v>
      </c>
      <c r="BM41" s="2">
        <v>0</v>
      </c>
      <c r="BN41" s="2">
        <v>15.44</v>
      </c>
      <c r="BO41" s="2">
        <v>9.74</v>
      </c>
      <c r="BP41" s="2">
        <v>4.88</v>
      </c>
      <c r="BQ41" s="2">
        <v>0</v>
      </c>
      <c r="BR41" s="2">
        <v>14.87</v>
      </c>
      <c r="BS41" s="2">
        <v>0</v>
      </c>
      <c r="BT41" s="2">
        <v>30.55</v>
      </c>
      <c r="BU41" s="2">
        <v>5297.42</v>
      </c>
      <c r="BV41" s="2">
        <v>50.48</v>
      </c>
      <c r="BW41" s="2">
        <v>86.32</v>
      </c>
      <c r="BX41" s="2">
        <v>20.23</v>
      </c>
      <c r="BY41" s="2">
        <v>59.37</v>
      </c>
      <c r="BZ41" s="2">
        <v>8.02</v>
      </c>
      <c r="CA41" s="2">
        <v>34.61</v>
      </c>
      <c r="CB41" s="2">
        <v>10.66</v>
      </c>
      <c r="CC41" s="2">
        <v>1547.51</v>
      </c>
      <c r="CD41" s="2">
        <v>25.18</v>
      </c>
      <c r="CE41" s="2">
        <v>2789.45</v>
      </c>
      <c r="CF41" s="2">
        <v>46.28</v>
      </c>
      <c r="CG41" s="2">
        <v>10180.36</v>
      </c>
      <c r="CH41" s="2">
        <v>103.87</v>
      </c>
      <c r="CI41" s="2">
        <v>144.21</v>
      </c>
      <c r="CJ41" s="2">
        <v>33.270000000000003</v>
      </c>
      <c r="CK41" s="2">
        <v>135.41</v>
      </c>
      <c r="CL41" s="2">
        <v>18.149999999999999</v>
      </c>
      <c r="CM41" s="2">
        <v>0</v>
      </c>
      <c r="CN41" s="2">
        <v>6.86</v>
      </c>
      <c r="CO41" s="2">
        <v>0</v>
      </c>
      <c r="CP41" s="2">
        <v>5.49</v>
      </c>
      <c r="CQ41" s="2">
        <v>0</v>
      </c>
      <c r="CR41" s="2">
        <v>6.3</v>
      </c>
      <c r="CS41" s="2">
        <v>0</v>
      </c>
      <c r="CT41" s="2">
        <v>4.13</v>
      </c>
      <c r="CU41" s="2">
        <v>0</v>
      </c>
      <c r="CV41" s="2">
        <v>5.97</v>
      </c>
      <c r="CW41" s="2">
        <v>503207.56</v>
      </c>
      <c r="CX41" s="2">
        <v>1099.27</v>
      </c>
      <c r="CY41" s="2">
        <v>3.55</v>
      </c>
      <c r="CZ41" s="2">
        <v>1</v>
      </c>
      <c r="DA41" s="2">
        <v>0</v>
      </c>
      <c r="DB41" s="2">
        <v>1.96</v>
      </c>
      <c r="DC41" s="2">
        <v>0</v>
      </c>
      <c r="DD41" s="2">
        <v>1.5</v>
      </c>
      <c r="DE41" s="2">
        <v>0</v>
      </c>
      <c r="DF41" s="2">
        <v>1.5</v>
      </c>
      <c r="DG41" s="2">
        <v>0</v>
      </c>
      <c r="DH41" s="2">
        <v>1.5</v>
      </c>
      <c r="DI41" s="2">
        <v>53099.93</v>
      </c>
      <c r="DJ41" s="2">
        <v>1004.78</v>
      </c>
      <c r="DK41" s="2">
        <v>0</v>
      </c>
      <c r="DL41" s="2">
        <v>187.02</v>
      </c>
      <c r="DM41" s="2">
        <v>418257.16</v>
      </c>
      <c r="DN41" s="2">
        <v>1067.3900000000001</v>
      </c>
      <c r="DO41" s="2">
        <v>0</v>
      </c>
      <c r="DP41" s="2">
        <v>16.73</v>
      </c>
      <c r="DQ41" s="2">
        <v>2296.19</v>
      </c>
      <c r="DR41" s="2">
        <v>858.68</v>
      </c>
      <c r="DS41" s="2">
        <v>0</v>
      </c>
      <c r="DT41" s="2">
        <v>6.77</v>
      </c>
      <c r="DU41" s="2">
        <v>0</v>
      </c>
      <c r="DV41" s="2">
        <v>8.73</v>
      </c>
      <c r="DW41" s="2">
        <v>0</v>
      </c>
      <c r="DX41" s="2">
        <v>18.57</v>
      </c>
      <c r="DY41" s="2">
        <v>49</v>
      </c>
      <c r="DZ41" s="2" t="s">
        <v>306</v>
      </c>
      <c r="EA41" s="2">
        <v>1.699551696063877</v>
      </c>
      <c r="EB41" s="2">
        <v>111</v>
      </c>
      <c r="EC41" s="2">
        <v>0.17</v>
      </c>
      <c r="ED41" s="2">
        <v>3.4000001847744002E-2</v>
      </c>
      <c r="EE41" s="2">
        <v>7.0999999046325684</v>
      </c>
      <c r="EF41" s="2">
        <v>2.4192814826965332</v>
      </c>
      <c r="EG41" s="2" t="s">
        <v>307</v>
      </c>
      <c r="EH41" s="2">
        <v>6.1195106506347656</v>
      </c>
      <c r="EI41" s="2">
        <v>1.0799136161804199</v>
      </c>
      <c r="EJ41" s="2">
        <v>0</v>
      </c>
      <c r="EK41" s="2">
        <v>1.0799136161804199</v>
      </c>
      <c r="EL41" s="2">
        <v>82.75018310546875</v>
      </c>
      <c r="EM41" s="2">
        <v>10.05039596557617</v>
      </c>
      <c r="EN41" s="2">
        <v>92.800582885742188</v>
      </c>
      <c r="EO41" s="2">
        <v>0.23077294230461121</v>
      </c>
      <c r="EP41" s="2">
        <v>0</v>
      </c>
    </row>
    <row r="42" spans="1:146" ht="15.75" customHeight="1" x14ac:dyDescent="0.25">
      <c r="A42" s="1">
        <v>40</v>
      </c>
      <c r="B42" s="2" t="s">
        <v>308</v>
      </c>
      <c r="C42" s="2">
        <v>328.57299999999998</v>
      </c>
      <c r="D42" s="2">
        <v>97.863</v>
      </c>
      <c r="E42" s="2">
        <v>2.7758600000000002E-4</v>
      </c>
      <c r="F42" s="2">
        <v>2.1050000000000001E-3</v>
      </c>
      <c r="G42" s="5">
        <v>352.63499999999999</v>
      </c>
      <c r="H42" s="5">
        <v>69.697000000000003</v>
      </c>
      <c r="I42" s="5">
        <v>1.2587E-3</v>
      </c>
      <c r="J42" s="5">
        <v>5.4289999999999998E-2</v>
      </c>
      <c r="K42" s="5">
        <v>9422.81</v>
      </c>
      <c r="L42" s="5">
        <v>7.6110199999999999</v>
      </c>
      <c r="M42" s="5">
        <v>0.10299999999999999</v>
      </c>
      <c r="N42" s="2">
        <v>391</v>
      </c>
      <c r="O42" s="2">
        <v>44676.984027777777</v>
      </c>
      <c r="P42" s="2">
        <v>360.73</v>
      </c>
      <c r="Q42" s="2">
        <v>120</v>
      </c>
      <c r="R42" s="2">
        <v>4.5739999999999999E-5</v>
      </c>
      <c r="S42" s="2">
        <v>6.1470000000000002E-7</v>
      </c>
      <c r="T42" s="2">
        <v>0.77</v>
      </c>
      <c r="U42" s="2" t="s">
        <v>309</v>
      </c>
      <c r="V42" s="2" t="s">
        <v>177</v>
      </c>
      <c r="W42" s="2">
        <v>15.83</v>
      </c>
      <c r="X42" s="2">
        <v>429</v>
      </c>
      <c r="Y42" s="2">
        <v>3</v>
      </c>
      <c r="Z42" s="2">
        <v>4.2660000000000002E-5</v>
      </c>
      <c r="AA42" s="2">
        <v>5.9090000000000003E-7</v>
      </c>
      <c r="AB42" s="2">
        <v>0.79</v>
      </c>
      <c r="AC42" s="2" t="s">
        <v>310</v>
      </c>
      <c r="AD42" s="2" t="s">
        <v>177</v>
      </c>
      <c r="AE42" s="2">
        <v>2.8894504106127612</v>
      </c>
      <c r="AF42" s="2">
        <v>2.6948831332912189</v>
      </c>
      <c r="AG42" s="2">
        <v>0.1945672773215423</v>
      </c>
      <c r="AH42" s="2">
        <v>7.2198781059540922</v>
      </c>
      <c r="AI42" s="2">
        <v>871634.88</v>
      </c>
      <c r="AJ42" s="2">
        <v>0</v>
      </c>
      <c r="AK42" s="2">
        <v>0</v>
      </c>
      <c r="AL42" s="2">
        <v>0</v>
      </c>
      <c r="AM42" s="2">
        <v>103652.09</v>
      </c>
      <c r="AN42" s="2">
        <v>0</v>
      </c>
      <c r="AO42" s="2">
        <v>6.08</v>
      </c>
      <c r="AP42" s="2">
        <v>1.32</v>
      </c>
      <c r="AQ42" s="2">
        <v>339.3</v>
      </c>
      <c r="AR42" s="2">
        <v>2.82</v>
      </c>
      <c r="AS42" s="2">
        <v>47.18</v>
      </c>
      <c r="AT42" s="2">
        <v>1.18</v>
      </c>
      <c r="AU42" s="2">
        <v>0</v>
      </c>
      <c r="AV42" s="2">
        <v>2.72</v>
      </c>
      <c r="AW42" s="2">
        <v>39.43</v>
      </c>
      <c r="AX42" s="2">
        <v>1.26</v>
      </c>
      <c r="AY42" s="2">
        <v>3.55</v>
      </c>
      <c r="AZ42" s="2">
        <v>1.1100000000000001</v>
      </c>
      <c r="BA42" s="2">
        <v>7.97</v>
      </c>
      <c r="BB42" s="2">
        <v>1.86</v>
      </c>
      <c r="BC42" s="2">
        <v>0</v>
      </c>
      <c r="BD42" s="2">
        <v>3.06</v>
      </c>
      <c r="BE42" s="2">
        <v>0</v>
      </c>
      <c r="BF42" s="2">
        <v>1.62</v>
      </c>
      <c r="BG42" s="2">
        <v>0</v>
      </c>
      <c r="BH42" s="2">
        <v>2.19</v>
      </c>
      <c r="BI42" s="2">
        <v>0</v>
      </c>
      <c r="BJ42" s="2">
        <v>3.9</v>
      </c>
      <c r="BK42" s="2">
        <v>8.19</v>
      </c>
      <c r="BL42" s="2">
        <v>2.78</v>
      </c>
      <c r="BM42" s="2">
        <v>0</v>
      </c>
      <c r="BN42" s="2">
        <v>15.52</v>
      </c>
      <c r="BO42" s="2">
        <v>0</v>
      </c>
      <c r="BP42" s="2">
        <v>7.17</v>
      </c>
      <c r="BQ42" s="2">
        <v>0</v>
      </c>
      <c r="BR42" s="2">
        <v>14.96</v>
      </c>
      <c r="BS42" s="2">
        <v>0</v>
      </c>
      <c r="BT42" s="2">
        <v>31.64</v>
      </c>
      <c r="BU42" s="2">
        <v>5678.46</v>
      </c>
      <c r="BV42" s="2">
        <v>52.26</v>
      </c>
      <c r="BW42" s="2">
        <v>62.38</v>
      </c>
      <c r="BX42" s="2">
        <v>19.920000000000002</v>
      </c>
      <c r="BY42" s="2">
        <v>62.87</v>
      </c>
      <c r="BZ42" s="2">
        <v>4.8600000000000003</v>
      </c>
      <c r="CA42" s="2">
        <v>22.98</v>
      </c>
      <c r="CB42" s="2">
        <v>6.66</v>
      </c>
      <c r="CC42" s="2">
        <v>1354.49</v>
      </c>
      <c r="CD42" s="2">
        <v>25.36</v>
      </c>
      <c r="CE42" s="2">
        <v>2775.09</v>
      </c>
      <c r="CF42" s="2">
        <v>48.27</v>
      </c>
      <c r="CG42" s="2">
        <v>12686.23</v>
      </c>
      <c r="CH42" s="2">
        <v>112.2</v>
      </c>
      <c r="CI42" s="2">
        <v>142.13</v>
      </c>
      <c r="CJ42" s="2">
        <v>33.17</v>
      </c>
      <c r="CK42" s="2">
        <v>133.47</v>
      </c>
      <c r="CL42" s="2">
        <v>18.059999999999999</v>
      </c>
      <c r="CM42" s="2">
        <v>0</v>
      </c>
      <c r="CN42" s="2">
        <v>6.89</v>
      </c>
      <c r="CO42" s="2">
        <v>9.84</v>
      </c>
      <c r="CP42" s="2">
        <v>6.16</v>
      </c>
      <c r="CQ42" s="2">
        <v>0</v>
      </c>
      <c r="CR42" s="2">
        <v>6.34</v>
      </c>
      <c r="CS42" s="2">
        <v>0</v>
      </c>
      <c r="CT42" s="2">
        <v>2.74</v>
      </c>
      <c r="CU42" s="2">
        <v>0</v>
      </c>
      <c r="CV42" s="2">
        <v>5.94</v>
      </c>
      <c r="CW42" s="2">
        <v>514753.03</v>
      </c>
      <c r="CX42" s="2">
        <v>1092.83</v>
      </c>
      <c r="CY42" s="2">
        <v>3.51</v>
      </c>
      <c r="CZ42" s="2">
        <v>1</v>
      </c>
      <c r="DA42" s="2">
        <v>0</v>
      </c>
      <c r="DB42" s="2">
        <v>2.2400000000000002</v>
      </c>
      <c r="DC42" s="2">
        <v>0</v>
      </c>
      <c r="DD42" s="2">
        <v>1.5</v>
      </c>
      <c r="DE42" s="2">
        <v>0</v>
      </c>
      <c r="DF42" s="2">
        <v>1.5</v>
      </c>
      <c r="DG42" s="2">
        <v>0</v>
      </c>
      <c r="DH42" s="2">
        <v>1.5</v>
      </c>
      <c r="DI42" s="2">
        <v>54842.38</v>
      </c>
      <c r="DJ42" s="2">
        <v>1019.01</v>
      </c>
      <c r="DK42" s="2">
        <v>0</v>
      </c>
      <c r="DL42" s="2">
        <v>183.28</v>
      </c>
      <c r="DM42" s="2">
        <v>407306</v>
      </c>
      <c r="DN42" s="2">
        <v>1064.3399999999999</v>
      </c>
      <c r="DO42" s="2">
        <v>0</v>
      </c>
      <c r="DP42" s="2">
        <v>16.690000000000001</v>
      </c>
      <c r="DQ42" s="2">
        <v>0</v>
      </c>
      <c r="DR42" s="2">
        <v>1768.72</v>
      </c>
      <c r="DS42" s="2">
        <v>0</v>
      </c>
      <c r="DT42" s="2">
        <v>7.09</v>
      </c>
      <c r="DU42" s="2">
        <v>0</v>
      </c>
      <c r="DV42" s="2">
        <v>8.7200000000000006</v>
      </c>
      <c r="DW42" s="2">
        <v>0</v>
      </c>
      <c r="DX42" s="2">
        <v>18.53</v>
      </c>
      <c r="DY42" s="2">
        <v>49</v>
      </c>
      <c r="DZ42" s="2" t="s">
        <v>306</v>
      </c>
      <c r="EA42" s="2">
        <v>1.699551696063877</v>
      </c>
      <c r="EB42" s="2">
        <v>111</v>
      </c>
      <c r="EC42" s="2">
        <v>0.17</v>
      </c>
      <c r="ED42" s="2">
        <v>3.4000001847744002E-2</v>
      </c>
      <c r="EE42" s="2">
        <v>7.0999999046325684</v>
      </c>
      <c r="EF42" s="2">
        <v>2.4192814826965332</v>
      </c>
      <c r="EG42" s="2" t="s">
        <v>307</v>
      </c>
      <c r="EH42" s="2">
        <v>6.1195106506347656</v>
      </c>
      <c r="EI42" s="2">
        <v>1.0799136161804199</v>
      </c>
      <c r="EJ42" s="2">
        <v>0</v>
      </c>
      <c r="EK42" s="2">
        <v>1.0799136161804199</v>
      </c>
      <c r="EL42" s="2">
        <v>82.75018310546875</v>
      </c>
      <c r="EM42" s="2">
        <v>10.05039596557617</v>
      </c>
      <c r="EN42" s="2">
        <v>92.800582885742188</v>
      </c>
      <c r="EO42" s="2">
        <v>0.23077294230461121</v>
      </c>
      <c r="EP42" s="2">
        <v>0</v>
      </c>
    </row>
    <row r="43" spans="1:146" ht="15.75" customHeight="1" x14ac:dyDescent="0.25">
      <c r="A43" s="1">
        <v>44</v>
      </c>
      <c r="B43" s="2" t="s">
        <v>311</v>
      </c>
      <c r="C43" s="2">
        <v>73.311999999999998</v>
      </c>
      <c r="D43" s="2">
        <v>9.8279999999999994</v>
      </c>
      <c r="E43" s="2">
        <v>9.0061300000000009E-4</v>
      </c>
      <c r="F43" s="2">
        <v>1.1180000000000001E-2</v>
      </c>
      <c r="G43" s="5">
        <v>80.866</v>
      </c>
      <c r="H43" s="5">
        <v>25.184000000000001</v>
      </c>
      <c r="I43" s="2">
        <f>346.062*0.00001</f>
        <v>3.4606200000000002E-3</v>
      </c>
      <c r="J43" s="5">
        <v>5.2089999999999997E-2</v>
      </c>
      <c r="K43" s="5">
        <v>6670.72</v>
      </c>
      <c r="L43" s="5">
        <v>3.46</v>
      </c>
      <c r="M43" s="5">
        <v>0.13</v>
      </c>
      <c r="N43" s="2">
        <v>21</v>
      </c>
      <c r="O43" s="3">
        <v>44663.397222222222</v>
      </c>
      <c r="P43" s="2">
        <v>360.06</v>
      </c>
      <c r="Q43" s="2">
        <v>10</v>
      </c>
      <c r="R43" s="2">
        <v>1.93E-4</v>
      </c>
      <c r="S43" s="2">
        <v>9.2080000000000006E-6</v>
      </c>
      <c r="T43" s="2">
        <v>2.73</v>
      </c>
      <c r="U43" s="2" t="s">
        <v>312</v>
      </c>
      <c r="V43" s="2" t="s">
        <v>177</v>
      </c>
      <c r="W43" s="2">
        <v>14.79</v>
      </c>
      <c r="X43" s="2">
        <v>411</v>
      </c>
      <c r="Y43" s="2">
        <v>3</v>
      </c>
      <c r="Z43" s="2">
        <v>1.7870000000000001E-4</v>
      </c>
      <c r="AA43" s="2">
        <v>2.8739999999999999E-6</v>
      </c>
      <c r="AB43" s="2">
        <v>0.92</v>
      </c>
      <c r="AC43" s="2" t="s">
        <v>313</v>
      </c>
      <c r="AD43" s="2" t="s">
        <v>177</v>
      </c>
      <c r="AE43" s="2">
        <v>13.04935767410413</v>
      </c>
      <c r="AF43" s="2">
        <v>12.08248816768087</v>
      </c>
      <c r="AG43" s="2">
        <v>0.96686950642325975</v>
      </c>
      <c r="AH43" s="2">
        <v>8.002238388360384</v>
      </c>
      <c r="AI43" s="2">
        <v>907940</v>
      </c>
      <c r="AJ43" s="2">
        <v>0</v>
      </c>
      <c r="AK43" s="2">
        <v>0</v>
      </c>
      <c r="AL43" s="2">
        <v>0</v>
      </c>
      <c r="AM43" s="2">
        <v>44556.34</v>
      </c>
      <c r="AN43" s="2">
        <v>0</v>
      </c>
      <c r="AO43" s="2">
        <v>4.3499999999999996</v>
      </c>
      <c r="AP43" s="2">
        <v>1.1499999999999999</v>
      </c>
      <c r="AQ43" s="2">
        <v>150.6</v>
      </c>
      <c r="AR43" s="2">
        <v>1.9</v>
      </c>
      <c r="AS43" s="2">
        <v>24.36</v>
      </c>
      <c r="AT43" s="2">
        <v>0.88</v>
      </c>
      <c r="AU43" s="2">
        <v>0</v>
      </c>
      <c r="AV43" s="2">
        <v>2.19</v>
      </c>
      <c r="AW43" s="2">
        <v>19.59</v>
      </c>
      <c r="AX43" s="2">
        <v>0.92</v>
      </c>
      <c r="AY43" s="2">
        <v>0</v>
      </c>
      <c r="AZ43" s="2">
        <v>1.39</v>
      </c>
      <c r="BA43" s="2">
        <v>10.25</v>
      </c>
      <c r="BB43" s="2">
        <v>1.83</v>
      </c>
      <c r="BC43" s="2">
        <v>0</v>
      </c>
      <c r="BD43" s="2">
        <v>2.76</v>
      </c>
      <c r="BE43" s="2">
        <v>0</v>
      </c>
      <c r="BF43" s="2">
        <v>1.5</v>
      </c>
      <c r="BG43" s="2">
        <v>0</v>
      </c>
      <c r="BH43" s="2">
        <v>2.13</v>
      </c>
      <c r="BI43" s="2">
        <v>0</v>
      </c>
      <c r="BJ43" s="2">
        <v>3.59</v>
      </c>
      <c r="BK43" s="2">
        <v>6.13</v>
      </c>
      <c r="BL43" s="2">
        <v>2.56</v>
      </c>
      <c r="BM43" s="2">
        <v>0</v>
      </c>
      <c r="BN43" s="2">
        <v>14.22</v>
      </c>
      <c r="BO43" s="2">
        <v>0</v>
      </c>
      <c r="BP43" s="2">
        <v>6.8</v>
      </c>
      <c r="BQ43" s="2">
        <v>0</v>
      </c>
      <c r="BR43" s="2">
        <v>13.7</v>
      </c>
      <c r="BS43" s="2">
        <v>0</v>
      </c>
      <c r="BT43" s="2">
        <v>19.82</v>
      </c>
      <c r="BU43" s="2">
        <v>1938.48</v>
      </c>
      <c r="BV43" s="2">
        <v>30.79</v>
      </c>
      <c r="BW43" s="2">
        <v>64.11</v>
      </c>
      <c r="BX43" s="2">
        <v>18.55</v>
      </c>
      <c r="BY43" s="2">
        <v>19.149999999999999</v>
      </c>
      <c r="BZ43" s="2">
        <v>3.77</v>
      </c>
      <c r="CA43" s="2">
        <v>23.43</v>
      </c>
      <c r="CB43" s="2">
        <v>4.87</v>
      </c>
      <c r="CC43" s="2">
        <v>774.39</v>
      </c>
      <c r="CD43" s="2">
        <v>17.350000000000001</v>
      </c>
      <c r="CE43" s="2">
        <v>1568.79</v>
      </c>
      <c r="CF43" s="2">
        <v>33.39</v>
      </c>
      <c r="CG43" s="2">
        <v>7250.59</v>
      </c>
      <c r="CH43" s="2">
        <v>74.53</v>
      </c>
      <c r="CI43" s="2">
        <v>770.87</v>
      </c>
      <c r="CJ43" s="2">
        <v>36.36</v>
      </c>
      <c r="CK43" s="2">
        <v>64.430000000000007</v>
      </c>
      <c r="CL43" s="2">
        <v>20.92</v>
      </c>
      <c r="CM43" s="2">
        <v>0</v>
      </c>
      <c r="CN43" s="2">
        <v>6.65</v>
      </c>
      <c r="CO43" s="2">
        <v>0</v>
      </c>
      <c r="CP43" s="2">
        <v>5.32</v>
      </c>
      <c r="CQ43" s="2">
        <v>6.45</v>
      </c>
      <c r="CR43" s="2">
        <v>3.25</v>
      </c>
      <c r="CS43" s="2">
        <v>0</v>
      </c>
      <c r="CT43" s="2">
        <v>4.07</v>
      </c>
      <c r="CU43" s="2">
        <v>3.53</v>
      </c>
      <c r="CV43" s="2">
        <v>1.8</v>
      </c>
      <c r="CW43" s="2">
        <v>538772.88</v>
      </c>
      <c r="CX43" s="2">
        <v>979.19</v>
      </c>
      <c r="CY43" s="2">
        <v>0</v>
      </c>
      <c r="CZ43" s="2">
        <v>1.5</v>
      </c>
      <c r="DA43" s="2">
        <v>0</v>
      </c>
      <c r="DB43" s="2">
        <v>1.5</v>
      </c>
      <c r="DC43" s="2">
        <v>0</v>
      </c>
      <c r="DD43" s="2">
        <v>1.5</v>
      </c>
      <c r="DE43" s="2">
        <v>0</v>
      </c>
      <c r="DF43" s="2">
        <v>1.5</v>
      </c>
      <c r="DG43" s="2">
        <v>0</v>
      </c>
      <c r="DH43" s="2">
        <v>1.5</v>
      </c>
      <c r="DI43" s="2">
        <v>23574.78</v>
      </c>
      <c r="DJ43" s="2">
        <v>766.21</v>
      </c>
      <c r="DK43" s="2">
        <v>1818.54</v>
      </c>
      <c r="DL43" s="2">
        <v>129.19</v>
      </c>
      <c r="DM43" s="2">
        <v>424271</v>
      </c>
      <c r="DN43" s="2">
        <v>1063.82</v>
      </c>
      <c r="DO43" s="2">
        <v>0</v>
      </c>
      <c r="DP43" s="2">
        <v>16.059999999999999</v>
      </c>
      <c r="DQ43" s="2">
        <v>0</v>
      </c>
      <c r="DR43" s="2">
        <v>1934.73</v>
      </c>
      <c r="DS43" s="2">
        <v>0</v>
      </c>
      <c r="DT43" s="2">
        <v>4.9400000000000004</v>
      </c>
      <c r="DU43" s="2">
        <v>0</v>
      </c>
      <c r="DV43" s="2">
        <v>8.39</v>
      </c>
      <c r="DW43" s="2">
        <v>0</v>
      </c>
      <c r="DX43" s="2">
        <v>17.88</v>
      </c>
      <c r="DY43" s="2">
        <v>1</v>
      </c>
      <c r="EA43" s="2">
        <v>1.429073739200321</v>
      </c>
      <c r="EB43" s="2">
        <v>10</v>
      </c>
      <c r="EC43" s="2">
        <v>10.95</v>
      </c>
      <c r="ED43" s="2">
        <v>2.190000057220459</v>
      </c>
      <c r="EE43" s="2">
        <v>5.0300002098083496</v>
      </c>
      <c r="EF43" s="2">
        <v>1.6</v>
      </c>
      <c r="EG43" s="2" t="s">
        <v>314</v>
      </c>
      <c r="EH43" s="2">
        <v>4.0029110908508301</v>
      </c>
      <c r="EI43" s="2">
        <v>1.819505095481873</v>
      </c>
      <c r="EJ43" s="2">
        <v>2.9112081527709961</v>
      </c>
      <c r="EK43" s="2">
        <v>4.7307133674621582</v>
      </c>
      <c r="EL43" s="2">
        <v>58.195049285888672</v>
      </c>
      <c r="EM43" s="2">
        <v>33.071323394775391</v>
      </c>
      <c r="EN43" s="2">
        <v>91.266372680664063</v>
      </c>
      <c r="EO43" s="2">
        <v>0.1896568089723587</v>
      </c>
      <c r="EP43" s="2">
        <v>0</v>
      </c>
    </row>
    <row r="44" spans="1:146" ht="15.75" customHeight="1" x14ac:dyDescent="0.25">
      <c r="A44" s="1">
        <v>42</v>
      </c>
      <c r="B44" s="2" t="s">
        <v>315</v>
      </c>
      <c r="C44" s="2">
        <v>314.928</v>
      </c>
      <c r="D44" s="2">
        <v>108.61499999999999</v>
      </c>
      <c r="E44" s="2">
        <v>2.08922E-4</v>
      </c>
      <c r="F44" s="2">
        <v>1.5200000000000001E-3</v>
      </c>
      <c r="G44" s="5">
        <v>388.88</v>
      </c>
      <c r="H44" s="5">
        <v>105.41500000000001</v>
      </c>
      <c r="I44" s="2">
        <f>107.178*0.00001</f>
        <v>1.07178E-3</v>
      </c>
      <c r="J44" s="2">
        <f>551.095*0.00001</f>
        <v>5.5109500000000006E-3</v>
      </c>
      <c r="K44" s="5">
        <v>6742</v>
      </c>
      <c r="L44" s="2">
        <f>505.782*0.01</f>
        <v>5.0578199999999995</v>
      </c>
      <c r="M44" s="5">
        <v>0.11600000000000001</v>
      </c>
      <c r="N44" s="2">
        <v>19</v>
      </c>
      <c r="O44" s="3">
        <v>44663.402777777781</v>
      </c>
      <c r="P44" s="2">
        <v>360.01</v>
      </c>
      <c r="Q44" s="2">
        <v>25</v>
      </c>
      <c r="R44" s="2">
        <v>2.6089999999999999E-5</v>
      </c>
      <c r="S44" s="2">
        <v>2.559E-6</v>
      </c>
      <c r="T44" s="2">
        <v>5.6</v>
      </c>
      <c r="U44" s="2" t="s">
        <v>316</v>
      </c>
      <c r="V44" s="2" t="s">
        <v>177</v>
      </c>
      <c r="W44" s="2">
        <v>16.72</v>
      </c>
      <c r="X44" s="2">
        <v>419</v>
      </c>
      <c r="Y44" s="2">
        <v>3</v>
      </c>
      <c r="Z44" s="2">
        <v>2.4389999999999999E-5</v>
      </c>
      <c r="AA44" s="2">
        <v>1.5600000000000001E-6</v>
      </c>
      <c r="AB44" s="2">
        <v>3.66</v>
      </c>
      <c r="AC44" s="2" t="s">
        <v>317</v>
      </c>
      <c r="AD44" s="2" t="s">
        <v>177</v>
      </c>
      <c r="AE44" s="2">
        <v>1.560406698564593</v>
      </c>
      <c r="AF44" s="2">
        <v>1.4587320574162681</v>
      </c>
      <c r="AG44" s="2">
        <v>0.1016746411483249</v>
      </c>
      <c r="AH44" s="2">
        <v>6.9700697006969756</v>
      </c>
      <c r="AI44" s="2">
        <v>953287.75</v>
      </c>
      <c r="AJ44" s="2">
        <v>0</v>
      </c>
      <c r="AK44" s="2">
        <v>0</v>
      </c>
      <c r="AL44" s="2">
        <v>0</v>
      </c>
      <c r="AM44" s="2">
        <v>54563.89</v>
      </c>
      <c r="AN44" s="2">
        <v>0</v>
      </c>
      <c r="AO44" s="2">
        <v>3.57</v>
      </c>
      <c r="AP44" s="2">
        <v>1.1200000000000001</v>
      </c>
      <c r="AQ44" s="2">
        <v>127.18</v>
      </c>
      <c r="AR44" s="2">
        <v>1.74</v>
      </c>
      <c r="AS44" s="2">
        <v>21.96</v>
      </c>
      <c r="AT44" s="2">
        <v>0.83</v>
      </c>
      <c r="AU44" s="2">
        <v>0</v>
      </c>
      <c r="AV44" s="2">
        <v>2.13</v>
      </c>
      <c r="AW44" s="2">
        <v>17.079999999999998</v>
      </c>
      <c r="AX44" s="2">
        <v>0.87</v>
      </c>
      <c r="AY44" s="2">
        <v>0</v>
      </c>
      <c r="AZ44" s="2">
        <v>1.37</v>
      </c>
      <c r="BA44" s="2">
        <v>3.68</v>
      </c>
      <c r="BB44" s="2">
        <v>1.59</v>
      </c>
      <c r="BC44" s="2">
        <v>0</v>
      </c>
      <c r="BD44" s="2">
        <v>2.81</v>
      </c>
      <c r="BE44" s="2">
        <v>0</v>
      </c>
      <c r="BF44" s="2">
        <v>1.48</v>
      </c>
      <c r="BG44" s="2">
        <v>0</v>
      </c>
      <c r="BH44" s="2">
        <v>1.9</v>
      </c>
      <c r="BI44" s="2">
        <v>0</v>
      </c>
      <c r="BJ44" s="2">
        <v>3.54</v>
      </c>
      <c r="BK44" s="2">
        <v>4.3</v>
      </c>
      <c r="BL44" s="2">
        <v>2.48</v>
      </c>
      <c r="BM44" s="2">
        <v>0</v>
      </c>
      <c r="BN44" s="2">
        <v>14.12</v>
      </c>
      <c r="BO44" s="2">
        <v>0</v>
      </c>
      <c r="BP44" s="2">
        <v>6.49</v>
      </c>
      <c r="BQ44" s="2">
        <v>0</v>
      </c>
      <c r="BR44" s="2">
        <v>13.55</v>
      </c>
      <c r="BS44" s="2">
        <v>0</v>
      </c>
      <c r="BT44" s="2">
        <v>16.39</v>
      </c>
      <c r="BU44" s="2">
        <v>1069.3699999999999</v>
      </c>
      <c r="BV44" s="2">
        <v>23.6</v>
      </c>
      <c r="BW44" s="2">
        <v>0</v>
      </c>
      <c r="BX44" s="2">
        <v>25.73</v>
      </c>
      <c r="BY44" s="2">
        <v>0</v>
      </c>
      <c r="BZ44" s="2">
        <v>5.22</v>
      </c>
      <c r="CA44" s="2">
        <v>0</v>
      </c>
      <c r="CB44" s="2">
        <v>10.89</v>
      </c>
      <c r="CC44" s="2">
        <v>604.89</v>
      </c>
      <c r="CD44" s="2">
        <v>15.98</v>
      </c>
      <c r="CE44" s="2">
        <v>827.47</v>
      </c>
      <c r="CF44" s="2">
        <v>28.1</v>
      </c>
      <c r="CG44" s="2">
        <v>6147.39</v>
      </c>
      <c r="CH44" s="2">
        <v>68.37</v>
      </c>
      <c r="CI44" s="2">
        <v>270.13</v>
      </c>
      <c r="CJ44" s="2">
        <v>31.85</v>
      </c>
      <c r="CK44" s="2">
        <v>68.569999999999993</v>
      </c>
      <c r="CL44" s="2">
        <v>21.06</v>
      </c>
      <c r="CM44" s="2">
        <v>0</v>
      </c>
      <c r="CN44" s="2">
        <v>6.68</v>
      </c>
      <c r="CO44" s="2">
        <v>9.77</v>
      </c>
      <c r="CP44" s="2">
        <v>5.9</v>
      </c>
      <c r="CQ44" s="2">
        <v>0</v>
      </c>
      <c r="CR44" s="2">
        <v>4.8600000000000003</v>
      </c>
      <c r="CS44" s="2">
        <v>0</v>
      </c>
      <c r="CT44" s="2">
        <v>2.63</v>
      </c>
      <c r="CU44" s="2">
        <v>0</v>
      </c>
      <c r="CV44" s="2">
        <v>5.78</v>
      </c>
      <c r="CW44" s="2">
        <v>517239.03</v>
      </c>
      <c r="CX44" s="2">
        <v>991.82</v>
      </c>
      <c r="CY44" s="2">
        <v>0</v>
      </c>
      <c r="CZ44" s="2">
        <v>1.5</v>
      </c>
      <c r="DA44" s="2">
        <v>0</v>
      </c>
      <c r="DB44" s="2">
        <v>1.5</v>
      </c>
      <c r="DC44" s="2">
        <v>0</v>
      </c>
      <c r="DD44" s="2">
        <v>1.5</v>
      </c>
      <c r="DE44" s="2">
        <v>0</v>
      </c>
      <c r="DF44" s="2">
        <v>1.5</v>
      </c>
      <c r="DG44" s="2">
        <v>0</v>
      </c>
      <c r="DH44" s="2">
        <v>1.5</v>
      </c>
      <c r="DI44" s="2">
        <v>28869.78</v>
      </c>
      <c r="DJ44" s="2">
        <v>779.91</v>
      </c>
      <c r="DK44" s="2">
        <v>479.26</v>
      </c>
      <c r="DL44" s="2">
        <v>126.93</v>
      </c>
      <c r="DM44" s="2">
        <v>445461.53</v>
      </c>
      <c r="DN44" s="2">
        <v>1064.9100000000001</v>
      </c>
      <c r="DO44" s="2">
        <v>0</v>
      </c>
      <c r="DP44" s="2">
        <v>15.12</v>
      </c>
      <c r="DQ44" s="2">
        <v>0</v>
      </c>
      <c r="DR44" s="2">
        <v>1134.49</v>
      </c>
      <c r="DS44" s="2">
        <v>0</v>
      </c>
      <c r="DT44" s="2">
        <v>4.12</v>
      </c>
      <c r="DU44" s="2">
        <v>0</v>
      </c>
      <c r="DV44" s="2">
        <v>8.44</v>
      </c>
      <c r="DW44" s="2">
        <v>0</v>
      </c>
      <c r="DX44" s="2">
        <v>18</v>
      </c>
      <c r="DY44" s="2">
        <v>12</v>
      </c>
      <c r="EA44" s="2">
        <v>1.6753559254060559</v>
      </c>
      <c r="EB44" s="2">
        <v>25</v>
      </c>
      <c r="EC44" s="2">
        <v>2.76</v>
      </c>
      <c r="ED44" s="2">
        <v>0.55199998617172241</v>
      </c>
      <c r="EE44" s="2">
        <v>5.929999828338623</v>
      </c>
      <c r="EF44" s="2">
        <v>1.6</v>
      </c>
      <c r="EG44" s="2" t="s">
        <v>318</v>
      </c>
      <c r="EH44" s="2">
        <v>3.574492454528809</v>
      </c>
      <c r="EI44" s="2">
        <v>0.71489846706390381</v>
      </c>
      <c r="EJ44" s="2">
        <v>1.7872462272644041</v>
      </c>
      <c r="EK44" s="2">
        <v>2.5021448135375981</v>
      </c>
      <c r="EL44" s="2">
        <v>56.834430694580078</v>
      </c>
      <c r="EM44" s="2">
        <v>37.088932037353523</v>
      </c>
      <c r="EN44" s="2">
        <v>93.923362731933594</v>
      </c>
      <c r="EO44" s="2">
        <v>0.26530149579048162</v>
      </c>
      <c r="EP44" s="2">
        <v>0</v>
      </c>
    </row>
    <row r="45" spans="1:146" ht="15.75" customHeight="1" x14ac:dyDescent="0.25">
      <c r="A45" s="1">
        <v>45</v>
      </c>
      <c r="B45" s="2" t="s">
        <v>319</v>
      </c>
      <c r="C45" s="2">
        <v>170.23</v>
      </c>
      <c r="D45" s="2">
        <v>25.253</v>
      </c>
      <c r="E45" s="2">
        <v>1.1242E-4</v>
      </c>
      <c r="F45" s="2">
        <v>1.4970000000000001E-3</v>
      </c>
      <c r="G45" s="5">
        <v>182.643</v>
      </c>
      <c r="H45" s="5">
        <v>36.686</v>
      </c>
      <c r="I45" s="2">
        <f>52.396*0.00001</f>
        <v>5.2396000000000007E-4</v>
      </c>
      <c r="J45" s="2">
        <f>979.053*0.00001</f>
        <v>9.7905300000000004E-3</v>
      </c>
      <c r="K45" s="5">
        <v>8173.25</v>
      </c>
      <c r="L45" s="5">
        <v>0.63621000000000005</v>
      </c>
      <c r="M45" s="5">
        <v>0.29099999999999998</v>
      </c>
      <c r="N45" s="2">
        <v>22</v>
      </c>
      <c r="O45" s="3">
        <v>44663.418749999997</v>
      </c>
      <c r="P45" s="2">
        <v>360.17</v>
      </c>
      <c r="Q45" s="2">
        <v>25</v>
      </c>
      <c r="R45" s="2">
        <v>1.464E-5</v>
      </c>
      <c r="S45" s="2">
        <v>-1.3300000000000001E-7</v>
      </c>
      <c r="T45" s="2">
        <v>-0.52</v>
      </c>
      <c r="U45" s="2" t="s">
        <v>320</v>
      </c>
      <c r="V45" s="2" t="s">
        <v>244</v>
      </c>
      <c r="W45" s="2">
        <v>17.96</v>
      </c>
      <c r="X45" s="2">
        <v>106</v>
      </c>
      <c r="Y45" s="2">
        <v>3</v>
      </c>
      <c r="Z45" s="2">
        <v>1.3720000000000001E-5</v>
      </c>
      <c r="AA45" s="2">
        <v>6.5320000000000005E-7</v>
      </c>
      <c r="AB45" s="2">
        <v>2.72</v>
      </c>
      <c r="AC45" s="2" t="s">
        <v>321</v>
      </c>
      <c r="AD45" s="2" t="s">
        <v>244</v>
      </c>
      <c r="AE45" s="2">
        <v>0.81514476614699327</v>
      </c>
      <c r="AF45" s="2">
        <v>0.7639198218262806</v>
      </c>
      <c r="AG45" s="2">
        <v>5.1224944320712673E-2</v>
      </c>
      <c r="AH45" s="2">
        <v>6.7055393586005803</v>
      </c>
      <c r="AI45" s="2">
        <v>983287.44</v>
      </c>
      <c r="AJ45" s="2">
        <v>0</v>
      </c>
      <c r="AK45" s="2">
        <v>0</v>
      </c>
      <c r="AL45" s="2">
        <v>0</v>
      </c>
      <c r="AM45" s="2">
        <v>65101.43</v>
      </c>
      <c r="AN45" s="2">
        <v>0</v>
      </c>
      <c r="AO45" s="2">
        <v>0</v>
      </c>
      <c r="AP45" s="2">
        <v>1.59</v>
      </c>
      <c r="AQ45" s="2">
        <v>67.52</v>
      </c>
      <c r="AR45" s="2">
        <v>1.37</v>
      </c>
      <c r="AS45" s="2">
        <v>19.89</v>
      </c>
      <c r="AT45" s="2">
        <v>0.8</v>
      </c>
      <c r="AU45" s="2">
        <v>0</v>
      </c>
      <c r="AV45" s="2">
        <v>2.11</v>
      </c>
      <c r="AW45" s="2">
        <v>17.23</v>
      </c>
      <c r="AX45" s="2">
        <v>0.86</v>
      </c>
      <c r="AY45" s="2">
        <v>0</v>
      </c>
      <c r="AZ45" s="2">
        <v>1.35</v>
      </c>
      <c r="BA45" s="2">
        <v>2.33</v>
      </c>
      <c r="BB45" s="2">
        <v>1.53</v>
      </c>
      <c r="BC45" s="2">
        <v>0</v>
      </c>
      <c r="BD45" s="2">
        <v>2.76</v>
      </c>
      <c r="BE45" s="2">
        <v>0</v>
      </c>
      <c r="BF45" s="2">
        <v>1.47</v>
      </c>
      <c r="BG45" s="2">
        <v>0</v>
      </c>
      <c r="BH45" s="2">
        <v>1.85</v>
      </c>
      <c r="BI45" s="2">
        <v>0</v>
      </c>
      <c r="BJ45" s="2">
        <v>3.56</v>
      </c>
      <c r="BK45" s="2">
        <v>5.84</v>
      </c>
      <c r="BL45" s="2">
        <v>2.52</v>
      </c>
      <c r="BM45" s="2">
        <v>0</v>
      </c>
      <c r="BN45" s="2">
        <v>14.2</v>
      </c>
      <c r="BO45" s="2">
        <v>0</v>
      </c>
      <c r="BP45" s="2">
        <v>6.43</v>
      </c>
      <c r="BQ45" s="2">
        <v>0</v>
      </c>
      <c r="BR45" s="2">
        <v>13.41</v>
      </c>
      <c r="BS45" s="2">
        <v>0</v>
      </c>
      <c r="BT45" s="2">
        <v>16.36</v>
      </c>
      <c r="BU45" s="2">
        <v>1029.3900000000001</v>
      </c>
      <c r="BV45" s="2">
        <v>23.16</v>
      </c>
      <c r="BW45" s="2">
        <v>0</v>
      </c>
      <c r="BX45" s="2">
        <v>25.24</v>
      </c>
      <c r="BY45" s="2">
        <v>0</v>
      </c>
      <c r="BZ45" s="2">
        <v>5.21</v>
      </c>
      <c r="CA45" s="2">
        <v>12.27</v>
      </c>
      <c r="CB45" s="2">
        <v>7.32</v>
      </c>
      <c r="CC45" s="2">
        <v>524.6</v>
      </c>
      <c r="CD45" s="2">
        <v>15.78</v>
      </c>
      <c r="CE45" s="2">
        <v>536.03</v>
      </c>
      <c r="CF45" s="2">
        <v>26.56</v>
      </c>
      <c r="CG45" s="2">
        <v>6578.97</v>
      </c>
      <c r="CH45" s="2">
        <v>70.83</v>
      </c>
      <c r="CI45" s="2">
        <v>207.28</v>
      </c>
      <c r="CJ45" s="2">
        <v>31.66</v>
      </c>
      <c r="CK45" s="2">
        <v>55.23</v>
      </c>
      <c r="CL45" s="2">
        <v>20.66</v>
      </c>
      <c r="CM45" s="2">
        <v>0</v>
      </c>
      <c r="CN45" s="2">
        <v>6.59</v>
      </c>
      <c r="CO45" s="2">
        <v>0</v>
      </c>
      <c r="CP45" s="2">
        <v>5.27</v>
      </c>
      <c r="CQ45" s="2">
        <v>0</v>
      </c>
      <c r="CR45" s="2">
        <v>6.11</v>
      </c>
      <c r="CS45" s="2">
        <v>3.52</v>
      </c>
      <c r="CT45" s="2">
        <v>1.75</v>
      </c>
      <c r="CU45" s="2">
        <v>0</v>
      </c>
      <c r="CV45" s="2">
        <v>2.63</v>
      </c>
      <c r="CW45" s="2">
        <v>497905.28</v>
      </c>
      <c r="CX45" s="2">
        <v>1009.58</v>
      </c>
      <c r="CY45" s="2">
        <v>0</v>
      </c>
      <c r="CZ45" s="2">
        <v>1.5</v>
      </c>
      <c r="DA45" s="2">
        <v>0</v>
      </c>
      <c r="DB45" s="2">
        <v>1.5</v>
      </c>
      <c r="DC45" s="2">
        <v>0</v>
      </c>
      <c r="DD45" s="2">
        <v>1.5</v>
      </c>
      <c r="DE45" s="2">
        <v>0</v>
      </c>
      <c r="DF45" s="2">
        <v>1.5</v>
      </c>
      <c r="DG45" s="2">
        <v>0</v>
      </c>
      <c r="DH45" s="2">
        <v>1.5</v>
      </c>
      <c r="DI45" s="2">
        <v>34445.199999999997</v>
      </c>
      <c r="DJ45" s="2">
        <v>826.25</v>
      </c>
      <c r="DK45" s="2">
        <v>567.03</v>
      </c>
      <c r="DL45" s="2">
        <v>130.62</v>
      </c>
      <c r="DM45" s="2">
        <v>459480.09</v>
      </c>
      <c r="DN45" s="2">
        <v>1062.28</v>
      </c>
      <c r="DO45" s="2">
        <v>0</v>
      </c>
      <c r="DP45" s="2">
        <v>15.15</v>
      </c>
      <c r="DQ45" s="2">
        <v>0</v>
      </c>
      <c r="DR45" s="2">
        <v>1146.06</v>
      </c>
      <c r="DS45" s="2">
        <v>0</v>
      </c>
      <c r="DT45" s="2">
        <v>3.86</v>
      </c>
      <c r="DU45" s="2">
        <v>0</v>
      </c>
      <c r="DV45" s="2">
        <v>8.3000000000000007</v>
      </c>
      <c r="DW45" s="2">
        <v>0</v>
      </c>
      <c r="DX45" s="2">
        <v>17.739999999999998</v>
      </c>
      <c r="DY45" s="2">
        <v>5</v>
      </c>
      <c r="EA45" s="2">
        <v>1.5796835119959161</v>
      </c>
      <c r="EB45" s="2">
        <v>25</v>
      </c>
      <c r="EC45" s="2">
        <v>1.22</v>
      </c>
      <c r="ED45" s="2">
        <v>0.24400000274181399</v>
      </c>
      <c r="EE45" s="2">
        <v>5.8899998664855904</v>
      </c>
      <c r="EF45" s="2">
        <v>1.6</v>
      </c>
      <c r="EG45" s="2" t="s">
        <v>322</v>
      </c>
      <c r="EH45" s="2">
        <v>3.2378759384155269</v>
      </c>
      <c r="EI45" s="2">
        <v>-0.35976400971412659</v>
      </c>
      <c r="EJ45" s="2">
        <v>2.5183479785919189</v>
      </c>
      <c r="EK45" s="2">
        <v>2.1585838794708252</v>
      </c>
      <c r="EL45" s="2">
        <v>59.519355773925781</v>
      </c>
      <c r="EM45" s="2">
        <v>35.084186553955078</v>
      </c>
      <c r="EN45" s="2">
        <v>94.603546142578125</v>
      </c>
      <c r="EO45" s="2">
        <v>0.237609088420868</v>
      </c>
      <c r="EP45" s="2">
        <v>0</v>
      </c>
    </row>
    <row r="46" spans="1:146" ht="15.75" customHeight="1" x14ac:dyDescent="0.25">
      <c r="A46" s="1">
        <v>41</v>
      </c>
      <c r="B46" s="2" t="s">
        <v>323</v>
      </c>
      <c r="C46" s="2">
        <v>232.46700000000001</v>
      </c>
      <c r="D46" s="2">
        <v>52.619</v>
      </c>
      <c r="E46" s="2">
        <v>1.7194899999999999E-4</v>
      </c>
      <c r="F46" s="2">
        <v>1.6169999999999999E-3</v>
      </c>
      <c r="G46" s="5">
        <v>264.15899999999999</v>
      </c>
      <c r="H46" s="5">
        <v>57.195</v>
      </c>
      <c r="I46" s="2">
        <f>77.675*0.00001</f>
        <v>7.7674999999999999E-4</v>
      </c>
      <c r="J46" s="2">
        <f>141.733*0.00001</f>
        <v>1.4173300000000001E-3</v>
      </c>
      <c r="K46" s="5">
        <v>5912.82</v>
      </c>
      <c r="L46" s="5">
        <v>2.5762</v>
      </c>
      <c r="M46" s="5">
        <v>0.156</v>
      </c>
      <c r="N46" s="2">
        <v>18</v>
      </c>
      <c r="O46" s="3">
        <v>44663.413888888892</v>
      </c>
      <c r="P46" s="2">
        <v>362.02</v>
      </c>
      <c r="Q46" s="2">
        <v>45</v>
      </c>
      <c r="R46" s="2">
        <v>1.466E-5</v>
      </c>
      <c r="S46" s="2">
        <v>-1.043E-7</v>
      </c>
      <c r="T46" s="2">
        <v>-0.41</v>
      </c>
      <c r="U46" s="2" t="s">
        <v>324</v>
      </c>
      <c r="V46" s="2" t="s">
        <v>244</v>
      </c>
      <c r="W46" s="2">
        <v>17.96</v>
      </c>
      <c r="X46" s="2">
        <v>105</v>
      </c>
      <c r="Y46" s="2">
        <v>3</v>
      </c>
      <c r="Z46" s="2">
        <v>1.323E-5</v>
      </c>
      <c r="AA46" s="2">
        <v>1.051E-6</v>
      </c>
      <c r="AB46" s="2">
        <v>4.54</v>
      </c>
      <c r="AC46" s="2" t="s">
        <v>325</v>
      </c>
      <c r="AD46" s="2" t="s">
        <v>244</v>
      </c>
      <c r="AE46" s="2">
        <v>0.8162583518930957</v>
      </c>
      <c r="AF46" s="2">
        <v>0.73663697104677062</v>
      </c>
      <c r="AG46" s="2">
        <v>7.9621380846325085E-2</v>
      </c>
      <c r="AH46" s="2">
        <v>10.808767951625081</v>
      </c>
      <c r="AI46" s="2">
        <v>982969.44</v>
      </c>
      <c r="AJ46" s="2">
        <v>0</v>
      </c>
      <c r="AK46" s="2">
        <v>1800.18</v>
      </c>
      <c r="AL46" s="2">
        <v>0</v>
      </c>
      <c r="AM46" s="2">
        <v>52016.99</v>
      </c>
      <c r="AN46" s="2">
        <v>0</v>
      </c>
      <c r="AO46" s="2">
        <v>4.6500000000000004</v>
      </c>
      <c r="AP46" s="2">
        <v>1.1499999999999999</v>
      </c>
      <c r="AQ46" s="2">
        <v>141.13</v>
      </c>
      <c r="AR46" s="2">
        <v>1.84</v>
      </c>
      <c r="AS46" s="2">
        <v>17.61</v>
      </c>
      <c r="AT46" s="2">
        <v>0.79</v>
      </c>
      <c r="AU46" s="2">
        <v>0</v>
      </c>
      <c r="AV46" s="2">
        <v>2.14</v>
      </c>
      <c r="AW46" s="2">
        <v>16.309999999999999</v>
      </c>
      <c r="AX46" s="2">
        <v>0.87</v>
      </c>
      <c r="AY46" s="2">
        <v>1.48</v>
      </c>
      <c r="AZ46" s="2">
        <v>0.94</v>
      </c>
      <c r="BA46" s="2">
        <v>3.69</v>
      </c>
      <c r="BB46" s="2">
        <v>1.61</v>
      </c>
      <c r="BC46" s="2">
        <v>0</v>
      </c>
      <c r="BD46" s="2">
        <v>2.8</v>
      </c>
      <c r="BE46" s="2">
        <v>0</v>
      </c>
      <c r="BF46" s="2">
        <v>1.47</v>
      </c>
      <c r="BG46" s="2">
        <v>0</v>
      </c>
      <c r="BH46" s="2">
        <v>1.91</v>
      </c>
      <c r="BI46" s="2">
        <v>0</v>
      </c>
      <c r="BJ46" s="2">
        <v>3.54</v>
      </c>
      <c r="BK46" s="2">
        <v>0</v>
      </c>
      <c r="BL46" s="2">
        <v>3.68</v>
      </c>
      <c r="BM46" s="2">
        <v>0</v>
      </c>
      <c r="BN46" s="2">
        <v>14.2</v>
      </c>
      <c r="BO46" s="2">
        <v>0</v>
      </c>
      <c r="BP46" s="2">
        <v>6.56</v>
      </c>
      <c r="BQ46" s="2">
        <v>0</v>
      </c>
      <c r="BR46" s="2">
        <v>13.87</v>
      </c>
      <c r="BS46" s="2">
        <v>0</v>
      </c>
      <c r="BT46" s="2">
        <v>17.05</v>
      </c>
      <c r="BU46" s="2">
        <v>1110.8800000000001</v>
      </c>
      <c r="BV46" s="2">
        <v>24.33</v>
      </c>
      <c r="BW46" s="2">
        <v>32.36</v>
      </c>
      <c r="BX46" s="2">
        <v>17.91</v>
      </c>
      <c r="BY46" s="2">
        <v>22.91</v>
      </c>
      <c r="BZ46" s="2">
        <v>3.7</v>
      </c>
      <c r="CA46" s="2">
        <v>0</v>
      </c>
      <c r="CB46" s="2">
        <v>6.54</v>
      </c>
      <c r="CC46" s="2">
        <v>640.66</v>
      </c>
      <c r="CD46" s="2">
        <v>15.8</v>
      </c>
      <c r="CE46" s="2">
        <v>581.21</v>
      </c>
      <c r="CF46" s="2">
        <v>26.27</v>
      </c>
      <c r="CG46" s="2">
        <v>5815.01</v>
      </c>
      <c r="CH46" s="2">
        <v>66.81</v>
      </c>
      <c r="CI46" s="2">
        <v>215.51</v>
      </c>
      <c r="CJ46" s="2">
        <v>32.32</v>
      </c>
      <c r="CK46" s="2">
        <v>84.7</v>
      </c>
      <c r="CL46" s="2">
        <v>17.579999999999998</v>
      </c>
      <c r="CM46" s="2">
        <v>0</v>
      </c>
      <c r="CN46" s="2">
        <v>6.81</v>
      </c>
      <c r="CO46" s="2">
        <v>0</v>
      </c>
      <c r="CP46" s="2">
        <v>8.92</v>
      </c>
      <c r="CQ46" s="2">
        <v>6.37</v>
      </c>
      <c r="CR46" s="2">
        <v>4.22</v>
      </c>
      <c r="CS46" s="2">
        <v>0</v>
      </c>
      <c r="CT46" s="2">
        <v>4.12</v>
      </c>
      <c r="CU46" s="2">
        <v>0</v>
      </c>
      <c r="CV46" s="2">
        <v>5.95</v>
      </c>
      <c r="CW46" s="2">
        <v>504364.25</v>
      </c>
      <c r="CX46" s="2">
        <v>1007.91</v>
      </c>
      <c r="CY46" s="2">
        <v>0</v>
      </c>
      <c r="CZ46" s="2">
        <v>1.5</v>
      </c>
      <c r="DA46" s="2">
        <v>0</v>
      </c>
      <c r="DB46" s="2">
        <v>1.5</v>
      </c>
      <c r="DC46" s="2">
        <v>0</v>
      </c>
      <c r="DD46" s="2">
        <v>1.5</v>
      </c>
      <c r="DE46" s="2">
        <v>0</v>
      </c>
      <c r="DF46" s="2">
        <v>1.5</v>
      </c>
      <c r="DG46" s="2">
        <v>0</v>
      </c>
      <c r="DH46" s="2">
        <v>1.5</v>
      </c>
      <c r="DI46" s="2">
        <v>27522.22</v>
      </c>
      <c r="DJ46" s="2">
        <v>789.12</v>
      </c>
      <c r="DK46" s="2">
        <v>218.39</v>
      </c>
      <c r="DL46" s="2">
        <v>130.46</v>
      </c>
      <c r="DM46" s="2">
        <v>459331.5</v>
      </c>
      <c r="DN46" s="2">
        <v>1077.49</v>
      </c>
      <c r="DO46" s="2">
        <v>0</v>
      </c>
      <c r="DP46" s="2">
        <v>15.9</v>
      </c>
      <c r="DQ46" s="2">
        <v>0</v>
      </c>
      <c r="DR46" s="2">
        <v>1197.5999999999999</v>
      </c>
      <c r="DS46" s="2">
        <v>0</v>
      </c>
      <c r="DT46" s="2">
        <v>3.83</v>
      </c>
      <c r="DU46" s="2">
        <v>0</v>
      </c>
      <c r="DV46" s="2">
        <v>8.56</v>
      </c>
      <c r="DW46" s="2">
        <v>0</v>
      </c>
      <c r="DX46" s="2">
        <v>18.34</v>
      </c>
      <c r="DY46" s="2">
        <v>11</v>
      </c>
      <c r="EA46" s="2">
        <v>1.556304236855538</v>
      </c>
      <c r="EB46" s="2">
        <v>45</v>
      </c>
      <c r="EC46" s="2">
        <v>1.67</v>
      </c>
      <c r="ED46" s="2">
        <v>0.33399999141693099</v>
      </c>
      <c r="EE46" s="2">
        <v>6.1599998474121094</v>
      </c>
      <c r="EF46" s="2">
        <v>1.6</v>
      </c>
      <c r="EG46" s="2" t="s">
        <v>326</v>
      </c>
      <c r="EH46" s="2">
        <v>3.5924701690673828</v>
      </c>
      <c r="EI46" s="2">
        <v>1.0777410268783569</v>
      </c>
      <c r="EJ46" s="2">
        <v>1.4369881153106689</v>
      </c>
      <c r="EK46" s="2">
        <v>2.5147290229797359</v>
      </c>
      <c r="EL46" s="2">
        <v>61.201320648193359</v>
      </c>
      <c r="EM46" s="2">
        <v>32.691478729248047</v>
      </c>
      <c r="EN46" s="2">
        <v>93.892799377441406</v>
      </c>
      <c r="EO46" s="2">
        <v>0.38865694403648382</v>
      </c>
      <c r="EP46" s="2">
        <v>0</v>
      </c>
    </row>
    <row r="47" spans="1:146" ht="15.75" customHeight="1" x14ac:dyDescent="0.25">
      <c r="A47" s="1">
        <v>43</v>
      </c>
      <c r="B47" s="2" t="s">
        <v>327</v>
      </c>
      <c r="C47" s="2">
        <v>223.66</v>
      </c>
      <c r="D47" s="2">
        <v>43.232999999999997</v>
      </c>
      <c r="E47" s="2">
        <v>7.6732999999999999E-5</v>
      </c>
      <c r="F47" s="2">
        <v>1.1360000000000001E-3</v>
      </c>
      <c r="G47" s="5">
        <v>231.89</v>
      </c>
      <c r="H47" s="5">
        <v>55.454999999999998</v>
      </c>
      <c r="I47" s="2">
        <f>37.734*0.00001</f>
        <v>3.7734000000000004E-4</v>
      </c>
      <c r="J47" s="2">
        <f>115.943*0.00001</f>
        <v>1.1594300000000001E-3</v>
      </c>
      <c r="K47" s="5">
        <v>5847.25</v>
      </c>
      <c r="L47" s="5">
        <v>3.88402</v>
      </c>
      <c r="M47" s="5">
        <v>0.16900000000000001</v>
      </c>
      <c r="N47" s="2">
        <v>20</v>
      </c>
      <c r="O47" s="3">
        <v>44663.424305555571</v>
      </c>
      <c r="P47" s="2">
        <v>361.23</v>
      </c>
      <c r="Q47" s="2">
        <v>60</v>
      </c>
      <c r="R47" s="2">
        <v>1.205E-5</v>
      </c>
      <c r="S47" s="2">
        <v>-6.8550000000000004E-7</v>
      </c>
      <c r="T47" s="2">
        <v>-3.25</v>
      </c>
      <c r="U47" s="2" t="s">
        <v>328</v>
      </c>
      <c r="V47" s="2" t="s">
        <v>177</v>
      </c>
      <c r="W47" s="2">
        <v>16.29</v>
      </c>
      <c r="X47" s="2">
        <v>409</v>
      </c>
      <c r="Y47" s="2">
        <v>3</v>
      </c>
      <c r="Z47" s="2">
        <v>1.1440000000000001E-5</v>
      </c>
      <c r="AA47" s="2">
        <v>8.0139999999999996E-7</v>
      </c>
      <c r="AB47" s="2">
        <v>4.01</v>
      </c>
      <c r="AC47" s="2" t="s">
        <v>329</v>
      </c>
      <c r="AD47" s="2" t="s">
        <v>177</v>
      </c>
      <c r="AE47" s="2">
        <v>0.73971761817065695</v>
      </c>
      <c r="AF47" s="2">
        <v>0.70227133210558634</v>
      </c>
      <c r="AG47" s="2">
        <v>3.7446286065070611E-2</v>
      </c>
      <c r="AH47" s="2">
        <v>5.3321678321678334</v>
      </c>
      <c r="AI47" s="2">
        <v>910183.63</v>
      </c>
      <c r="AJ47" s="2">
        <v>0</v>
      </c>
      <c r="AK47" s="2">
        <v>1835.2</v>
      </c>
      <c r="AL47" s="2">
        <v>0</v>
      </c>
      <c r="AM47" s="2">
        <v>86300.77</v>
      </c>
      <c r="AN47" s="2">
        <v>0</v>
      </c>
      <c r="AO47" s="2">
        <v>3.26</v>
      </c>
      <c r="AP47" s="2">
        <v>1.32</v>
      </c>
      <c r="AQ47" s="2">
        <v>392.48</v>
      </c>
      <c r="AR47" s="2">
        <v>2.99</v>
      </c>
      <c r="AS47" s="2">
        <v>34.5</v>
      </c>
      <c r="AT47" s="2">
        <v>1.04</v>
      </c>
      <c r="AU47" s="2">
        <v>0</v>
      </c>
      <c r="AV47" s="2">
        <v>2.46</v>
      </c>
      <c r="AW47" s="2">
        <v>25.06</v>
      </c>
      <c r="AX47" s="2">
        <v>1.05</v>
      </c>
      <c r="AY47" s="2">
        <v>2.1</v>
      </c>
      <c r="AZ47" s="2">
        <v>1.03</v>
      </c>
      <c r="BA47" s="2">
        <v>5.68</v>
      </c>
      <c r="BB47" s="2">
        <v>1.78</v>
      </c>
      <c r="BC47" s="2">
        <v>0</v>
      </c>
      <c r="BD47" s="2">
        <v>2.95</v>
      </c>
      <c r="BE47" s="2">
        <v>0</v>
      </c>
      <c r="BF47" s="2">
        <v>1.59</v>
      </c>
      <c r="BG47" s="2">
        <v>0</v>
      </c>
      <c r="BH47" s="2">
        <v>2.12</v>
      </c>
      <c r="BI47" s="2">
        <v>0</v>
      </c>
      <c r="BJ47" s="2">
        <v>3.85</v>
      </c>
      <c r="BK47" s="2">
        <v>10.52</v>
      </c>
      <c r="BL47" s="2">
        <v>2.82</v>
      </c>
      <c r="BM47" s="2">
        <v>0</v>
      </c>
      <c r="BN47" s="2">
        <v>15.39</v>
      </c>
      <c r="BO47" s="2">
        <v>0</v>
      </c>
      <c r="BP47" s="2">
        <v>6.93</v>
      </c>
      <c r="BQ47" s="2">
        <v>0</v>
      </c>
      <c r="BR47" s="2">
        <v>14.66</v>
      </c>
      <c r="BS47" s="2">
        <v>0</v>
      </c>
      <c r="BT47" s="2">
        <v>23.02</v>
      </c>
      <c r="BU47" s="2">
        <v>2476.4699999999998</v>
      </c>
      <c r="BV47" s="2">
        <v>35.520000000000003</v>
      </c>
      <c r="BW47" s="2">
        <v>67.010000000000005</v>
      </c>
      <c r="BX47" s="2">
        <v>19.5</v>
      </c>
      <c r="BY47" s="2">
        <v>33.96</v>
      </c>
      <c r="BZ47" s="2">
        <v>7.36</v>
      </c>
      <c r="CA47" s="2">
        <v>14.44</v>
      </c>
      <c r="CB47" s="2">
        <v>5.95</v>
      </c>
      <c r="CC47" s="2">
        <v>1770.15</v>
      </c>
      <c r="CD47" s="2">
        <v>23.95</v>
      </c>
      <c r="CE47" s="2">
        <v>1625.23</v>
      </c>
      <c r="CF47" s="2">
        <v>36.020000000000003</v>
      </c>
      <c r="CG47" s="2">
        <v>9663.2900000000009</v>
      </c>
      <c r="CH47" s="2">
        <v>88.03</v>
      </c>
      <c r="CI47" s="2">
        <v>319.60000000000002</v>
      </c>
      <c r="CJ47" s="2">
        <v>33.28</v>
      </c>
      <c r="CK47" s="2">
        <v>96.76</v>
      </c>
      <c r="CL47" s="2">
        <v>17.809999999999999</v>
      </c>
      <c r="CM47" s="2">
        <v>0</v>
      </c>
      <c r="CN47" s="2">
        <v>6.82</v>
      </c>
      <c r="CO47" s="2">
        <v>9.5500000000000007</v>
      </c>
      <c r="CP47" s="2">
        <v>6.07</v>
      </c>
      <c r="CQ47" s="2">
        <v>0</v>
      </c>
      <c r="CR47" s="2">
        <v>6.32</v>
      </c>
      <c r="CS47" s="2">
        <v>0</v>
      </c>
      <c r="CT47" s="2">
        <v>4.1100000000000003</v>
      </c>
      <c r="CU47" s="2">
        <v>0</v>
      </c>
      <c r="CV47" s="2">
        <v>5.88</v>
      </c>
      <c r="CW47" s="2">
        <v>512153.09</v>
      </c>
      <c r="CX47" s="2">
        <v>1085.44</v>
      </c>
      <c r="CY47" s="2">
        <v>2.23</v>
      </c>
      <c r="CZ47" s="2">
        <v>1</v>
      </c>
      <c r="DA47" s="2">
        <v>0</v>
      </c>
      <c r="DB47" s="2">
        <v>1.5</v>
      </c>
      <c r="DC47" s="2">
        <v>0</v>
      </c>
      <c r="DD47" s="2">
        <v>1.5</v>
      </c>
      <c r="DE47" s="2">
        <v>0</v>
      </c>
      <c r="DF47" s="2">
        <v>1.5</v>
      </c>
      <c r="DG47" s="2">
        <v>0</v>
      </c>
      <c r="DH47" s="2">
        <v>1.5</v>
      </c>
      <c r="DI47" s="2">
        <v>45661.79</v>
      </c>
      <c r="DJ47" s="2">
        <v>919.36</v>
      </c>
      <c r="DK47" s="2">
        <v>741.48</v>
      </c>
      <c r="DL47" s="2">
        <v>126.85</v>
      </c>
      <c r="DM47" s="2">
        <v>425319.44</v>
      </c>
      <c r="DN47" s="2">
        <v>1081.57</v>
      </c>
      <c r="DO47" s="2">
        <v>0</v>
      </c>
      <c r="DP47" s="2">
        <v>15.73</v>
      </c>
      <c r="DQ47" s="2">
        <v>0</v>
      </c>
      <c r="DR47" s="2">
        <v>1208.25</v>
      </c>
      <c r="DS47" s="2">
        <v>0</v>
      </c>
      <c r="DT47" s="2">
        <v>5.3</v>
      </c>
      <c r="DU47" s="2">
        <v>0</v>
      </c>
      <c r="DV47" s="2">
        <v>8.65</v>
      </c>
      <c r="DW47" s="2">
        <v>0</v>
      </c>
      <c r="DX47" s="2">
        <v>18.440000000000001</v>
      </c>
      <c r="DY47" s="2">
        <v>18</v>
      </c>
      <c r="EA47" s="2">
        <v>1.7469420493282539</v>
      </c>
      <c r="EB47" s="2">
        <v>60</v>
      </c>
      <c r="EC47" s="2">
        <v>1.64</v>
      </c>
      <c r="ED47" s="2">
        <v>0.32800000905990601</v>
      </c>
      <c r="EE47" s="2">
        <v>6.25</v>
      </c>
      <c r="EF47" s="2">
        <v>1.6</v>
      </c>
      <c r="EG47" s="2" t="s">
        <v>330</v>
      </c>
      <c r="EH47" s="2">
        <v>3.962536096572876</v>
      </c>
      <c r="EI47" s="2">
        <v>1.0806916952133181</v>
      </c>
      <c r="EJ47" s="2">
        <v>3.2420749664306641</v>
      </c>
      <c r="EK47" s="2">
        <v>4.3227667808532706</v>
      </c>
      <c r="EL47" s="2">
        <v>62.694522857666023</v>
      </c>
      <c r="EM47" s="2">
        <v>29.020172119140621</v>
      </c>
      <c r="EN47" s="2">
        <v>91.714691162109375</v>
      </c>
      <c r="EO47" s="2">
        <v>0.55955445766448975</v>
      </c>
      <c r="EP47" s="2">
        <v>0</v>
      </c>
    </row>
    <row r="48" spans="1:146" ht="15.75" customHeight="1" x14ac:dyDescent="0.25">
      <c r="A48" s="1">
        <v>48</v>
      </c>
      <c r="B48" s="2" t="s">
        <v>331</v>
      </c>
      <c r="C48" s="2">
        <v>274.02499999999998</v>
      </c>
      <c r="D48" s="2">
        <v>85.441999999999993</v>
      </c>
      <c r="E48" s="2">
        <v>3.8869999999999998E-3</v>
      </c>
      <c r="F48" s="2">
        <v>2.6370999999999999E-2</v>
      </c>
      <c r="G48" s="5">
        <v>292.56099999999998</v>
      </c>
      <c r="H48" s="5">
        <v>75.049000000000007</v>
      </c>
      <c r="I48" s="5">
        <v>1.4120000000000001E-2</v>
      </c>
      <c r="J48" s="5">
        <v>0.28810000000000002</v>
      </c>
      <c r="K48" s="5">
        <v>9243.91</v>
      </c>
      <c r="L48" s="5">
        <v>4.37</v>
      </c>
      <c r="M48" s="5">
        <v>0.16900000000000001</v>
      </c>
      <c r="N48" s="2">
        <v>13</v>
      </c>
      <c r="O48" s="3">
        <v>44662.724305555559</v>
      </c>
      <c r="P48" s="2">
        <v>360.78</v>
      </c>
      <c r="Q48" s="2">
        <v>72</v>
      </c>
      <c r="R48" s="2">
        <v>6.9550000000000005E-4</v>
      </c>
      <c r="S48" s="2">
        <v>3.6659999999999998E-5</v>
      </c>
      <c r="T48" s="2">
        <v>3.02</v>
      </c>
      <c r="U48" s="2" t="s">
        <v>332</v>
      </c>
      <c r="V48" s="2" t="s">
        <v>177</v>
      </c>
      <c r="W48" s="2">
        <v>14.98</v>
      </c>
      <c r="X48" s="2">
        <v>410</v>
      </c>
      <c r="Y48" s="2">
        <v>3</v>
      </c>
      <c r="Z48" s="2">
        <v>6.3179999999999996E-4</v>
      </c>
      <c r="AA48" s="2">
        <v>1.3200000000000001E-6</v>
      </c>
      <c r="AB48" s="2">
        <v>0.12</v>
      </c>
      <c r="AC48" s="2" t="s">
        <v>333</v>
      </c>
      <c r="AD48" s="2" t="s">
        <v>177</v>
      </c>
      <c r="AE48" s="2">
        <v>46.428571428571431</v>
      </c>
      <c r="AF48" s="2">
        <v>42.176234979973287</v>
      </c>
      <c r="AG48" s="2">
        <v>4.2523364485981432</v>
      </c>
      <c r="AH48" s="2">
        <v>10.082304526749001</v>
      </c>
      <c r="AI48" s="2">
        <v>705647.31</v>
      </c>
      <c r="AJ48" s="2">
        <v>0</v>
      </c>
      <c r="AK48" s="2">
        <v>3684.33</v>
      </c>
      <c r="AL48" s="2">
        <v>0</v>
      </c>
      <c r="AM48" s="2">
        <v>179702.59</v>
      </c>
      <c r="AN48" s="2">
        <v>0</v>
      </c>
      <c r="AO48" s="2">
        <v>4.28</v>
      </c>
      <c r="AP48" s="2">
        <v>1.37</v>
      </c>
      <c r="AQ48" s="2">
        <v>270.87</v>
      </c>
      <c r="AR48" s="2">
        <v>2.78</v>
      </c>
      <c r="AS48" s="2">
        <v>112.52</v>
      </c>
      <c r="AT48" s="2">
        <v>1.83</v>
      </c>
      <c r="AU48" s="2">
        <v>0</v>
      </c>
      <c r="AV48" s="2">
        <v>3.78</v>
      </c>
      <c r="AW48" s="2">
        <v>94.17</v>
      </c>
      <c r="AX48" s="2">
        <v>1.96</v>
      </c>
      <c r="AY48" s="2">
        <v>8.18</v>
      </c>
      <c r="AZ48" s="2">
        <v>1.49</v>
      </c>
      <c r="BA48" s="2">
        <v>29.54</v>
      </c>
      <c r="BB48" s="2">
        <v>2.65</v>
      </c>
      <c r="BC48" s="2">
        <v>0</v>
      </c>
      <c r="BD48" s="2">
        <v>3.43</v>
      </c>
      <c r="BE48" s="2">
        <v>0</v>
      </c>
      <c r="BF48" s="2">
        <v>1.85</v>
      </c>
      <c r="BG48" s="2">
        <v>11.68</v>
      </c>
      <c r="BH48" s="2">
        <v>2.83</v>
      </c>
      <c r="BI48" s="2">
        <v>0</v>
      </c>
      <c r="BJ48" s="2">
        <v>4.45</v>
      </c>
      <c r="BK48" s="2">
        <v>68.02</v>
      </c>
      <c r="BL48" s="2">
        <v>4.37</v>
      </c>
      <c r="BM48" s="2">
        <v>0</v>
      </c>
      <c r="BN48" s="2">
        <v>17.75</v>
      </c>
      <c r="BO48" s="2">
        <v>23.71</v>
      </c>
      <c r="BP48" s="2">
        <v>5.79</v>
      </c>
      <c r="BQ48" s="2">
        <v>53.24</v>
      </c>
      <c r="BR48" s="2">
        <v>11.94</v>
      </c>
      <c r="BS48" s="2">
        <v>0</v>
      </c>
      <c r="BT48" s="2">
        <v>68.510000000000005</v>
      </c>
      <c r="BU48" s="2">
        <v>32131.040000000001</v>
      </c>
      <c r="BV48" s="2">
        <v>161.13</v>
      </c>
      <c r="BW48" s="2">
        <v>613.13</v>
      </c>
      <c r="BX48" s="2">
        <v>31.66</v>
      </c>
      <c r="BY48" s="2">
        <v>120.92</v>
      </c>
      <c r="BZ48" s="2">
        <v>7.54</v>
      </c>
      <c r="CA48" s="2">
        <v>95.23</v>
      </c>
      <c r="CB48" s="2">
        <v>13.85</v>
      </c>
      <c r="CC48" s="2">
        <v>5014.8900000000003</v>
      </c>
      <c r="CD48" s="2">
        <v>57.18</v>
      </c>
      <c r="CE48" s="2">
        <v>10543.43</v>
      </c>
      <c r="CF48" s="2">
        <v>244.46</v>
      </c>
      <c r="CG48" s="2">
        <v>17264.45</v>
      </c>
      <c r="CH48" s="2">
        <v>180.17</v>
      </c>
      <c r="CI48" s="2">
        <v>246.53</v>
      </c>
      <c r="CJ48" s="2">
        <v>37.9</v>
      </c>
      <c r="CK48" s="2">
        <v>353.43</v>
      </c>
      <c r="CL48" s="2">
        <v>26.16</v>
      </c>
      <c r="CM48" s="2">
        <v>0</v>
      </c>
      <c r="CN48" s="2">
        <v>7.35</v>
      </c>
      <c r="CO48" s="2">
        <v>0</v>
      </c>
      <c r="CP48" s="2">
        <v>5.86</v>
      </c>
      <c r="CQ48" s="2">
        <v>0</v>
      </c>
      <c r="CR48" s="2">
        <v>6.77</v>
      </c>
      <c r="CS48" s="2">
        <v>0</v>
      </c>
      <c r="CT48" s="2">
        <v>4.43</v>
      </c>
      <c r="CU48" s="2">
        <v>0</v>
      </c>
      <c r="CV48" s="2">
        <v>6.34</v>
      </c>
      <c r="CW48" s="2">
        <v>506353.72</v>
      </c>
      <c r="CX48" s="2">
        <v>1216.05</v>
      </c>
      <c r="CY48" s="2">
        <v>12.38</v>
      </c>
      <c r="CZ48" s="2">
        <v>1</v>
      </c>
      <c r="DA48" s="2">
        <v>8.31</v>
      </c>
      <c r="DB48" s="2">
        <v>2.1</v>
      </c>
      <c r="DC48" s="2">
        <v>0</v>
      </c>
      <c r="DD48" s="2">
        <v>1.5</v>
      </c>
      <c r="DE48" s="2">
        <v>0</v>
      </c>
      <c r="DF48" s="2">
        <v>1.5</v>
      </c>
      <c r="DG48" s="2">
        <v>0</v>
      </c>
      <c r="DH48" s="2">
        <v>1.5</v>
      </c>
      <c r="DI48" s="2">
        <v>95080.73</v>
      </c>
      <c r="DJ48" s="2">
        <v>1425.69</v>
      </c>
      <c r="DK48" s="2">
        <v>0</v>
      </c>
      <c r="DL48" s="2">
        <v>185.76</v>
      </c>
      <c r="DM48" s="2">
        <v>329741.71999999997</v>
      </c>
      <c r="DN48" s="2">
        <v>1003.38</v>
      </c>
      <c r="DO48" s="2">
        <v>0</v>
      </c>
      <c r="DP48" s="2">
        <v>19.34</v>
      </c>
      <c r="DQ48" s="2">
        <v>2219.48</v>
      </c>
      <c r="DR48" s="2">
        <v>1027.68</v>
      </c>
      <c r="DS48" s="2">
        <v>23.32</v>
      </c>
      <c r="DT48" s="2">
        <v>10.51</v>
      </c>
      <c r="DU48" s="2">
        <v>0</v>
      </c>
      <c r="DV48" s="2">
        <v>9.39</v>
      </c>
      <c r="DW48" s="2">
        <v>0</v>
      </c>
      <c r="DX48" s="2">
        <v>19.829999999999998</v>
      </c>
      <c r="DY48" s="2">
        <v>10</v>
      </c>
      <c r="EA48" s="2">
        <v>1.7280429637937029</v>
      </c>
      <c r="EB48" s="2">
        <v>72</v>
      </c>
      <c r="EC48" s="2">
        <v>8.1300000000000008</v>
      </c>
      <c r="ED48" s="2">
        <v>1.6260000467300419</v>
      </c>
      <c r="EE48" s="2">
        <v>7.9200000762939453</v>
      </c>
      <c r="EF48" s="2">
        <v>22.89006233215332</v>
      </c>
      <c r="EG48" s="2" t="s">
        <v>334</v>
      </c>
      <c r="EH48" s="2">
        <v>37.130668640136719</v>
      </c>
      <c r="EI48" s="2">
        <v>23.70042610168457</v>
      </c>
      <c r="EJ48" s="2">
        <v>15.010270118713381</v>
      </c>
      <c r="EK48" s="2">
        <v>38.710697174072273</v>
      </c>
      <c r="EL48" s="2">
        <v>14.251856803894039</v>
      </c>
      <c r="EM48" s="2">
        <v>9.9067783355712891</v>
      </c>
      <c r="EN48" s="2">
        <v>24.158634185791019</v>
      </c>
      <c r="EO48" s="2">
        <v>0.69271385669708252</v>
      </c>
      <c r="EP48" s="2">
        <v>0</v>
      </c>
    </row>
    <row r="49" spans="1:146" ht="15.75" customHeight="1" x14ac:dyDescent="0.25">
      <c r="A49" s="1">
        <v>47</v>
      </c>
      <c r="B49" s="2" t="s">
        <v>335</v>
      </c>
      <c r="C49" s="2">
        <v>227.76900000000001</v>
      </c>
      <c r="D49" s="2">
        <v>44.018000000000001</v>
      </c>
      <c r="E49" s="2">
        <v>2.1700000000000001E-3</v>
      </c>
      <c r="F49" s="2">
        <v>2.6776000000000001E-2</v>
      </c>
      <c r="G49" s="5">
        <v>233.678</v>
      </c>
      <c r="H49" s="5">
        <v>47.603000000000002</v>
      </c>
      <c r="I49" s="2">
        <f>945.892*0.00001</f>
        <v>9.4589200000000009E-3</v>
      </c>
      <c r="J49" s="4">
        <v>0.3851</v>
      </c>
      <c r="K49" s="5">
        <v>9215.27</v>
      </c>
      <c r="L49" s="5">
        <v>5.0469999999999997</v>
      </c>
      <c r="M49" s="5">
        <v>0.125</v>
      </c>
      <c r="N49" s="2">
        <v>17</v>
      </c>
      <c r="O49" s="3">
        <v>44662.743055555547</v>
      </c>
      <c r="P49" s="2">
        <v>362.19</v>
      </c>
      <c r="Q49" s="2">
        <v>110</v>
      </c>
      <c r="R49" s="2">
        <v>5.5429999999999998E-4</v>
      </c>
      <c r="S49" s="2">
        <v>2.442E-5</v>
      </c>
      <c r="T49" s="2">
        <v>2.52</v>
      </c>
      <c r="U49" s="2" t="s">
        <v>336</v>
      </c>
      <c r="V49" s="2" t="s">
        <v>177</v>
      </c>
      <c r="W49" s="2">
        <v>13.86</v>
      </c>
      <c r="X49" s="2">
        <v>414</v>
      </c>
      <c r="Y49" s="2">
        <v>3</v>
      </c>
      <c r="Z49" s="2">
        <v>5.086E-4</v>
      </c>
      <c r="AA49" s="2">
        <v>2.153E-6</v>
      </c>
      <c r="AB49" s="2">
        <v>0.24</v>
      </c>
      <c r="AC49" s="2" t="s">
        <v>337</v>
      </c>
      <c r="AD49" s="2" t="s">
        <v>177</v>
      </c>
      <c r="AE49" s="2">
        <v>39.992784992784991</v>
      </c>
      <c r="AF49" s="2">
        <v>36.695526695526702</v>
      </c>
      <c r="AG49" s="2">
        <v>3.297258297258288</v>
      </c>
      <c r="AH49" s="2">
        <v>8.9854502556035918</v>
      </c>
      <c r="AI49" s="2">
        <v>700889.69</v>
      </c>
      <c r="AJ49" s="2">
        <v>0</v>
      </c>
      <c r="AK49" s="2">
        <v>5718.16</v>
      </c>
      <c r="AL49" s="2">
        <v>0</v>
      </c>
      <c r="AM49" s="2">
        <v>180902.02</v>
      </c>
      <c r="AN49" s="2">
        <v>0</v>
      </c>
      <c r="AO49" s="2">
        <v>5.47</v>
      </c>
      <c r="AP49" s="2">
        <v>1.34</v>
      </c>
      <c r="AQ49" s="2">
        <v>272.88</v>
      </c>
      <c r="AR49" s="2">
        <v>2.72</v>
      </c>
      <c r="AS49" s="2">
        <v>120.75</v>
      </c>
      <c r="AT49" s="2">
        <v>1.84</v>
      </c>
      <c r="AU49" s="2">
        <v>0</v>
      </c>
      <c r="AV49" s="2">
        <v>3.57</v>
      </c>
      <c r="AW49" s="2">
        <v>88.74</v>
      </c>
      <c r="AX49" s="2">
        <v>1.86</v>
      </c>
      <c r="AY49" s="2">
        <v>8.3000000000000007</v>
      </c>
      <c r="AZ49" s="2">
        <v>1.44</v>
      </c>
      <c r="BA49" s="2">
        <v>26.3</v>
      </c>
      <c r="BB49" s="2">
        <v>2.5</v>
      </c>
      <c r="BC49" s="2">
        <v>0</v>
      </c>
      <c r="BD49" s="2">
        <v>3.26</v>
      </c>
      <c r="BE49" s="2">
        <v>0</v>
      </c>
      <c r="BF49" s="2">
        <v>1.79</v>
      </c>
      <c r="BG49" s="2">
        <v>9.8800000000000008</v>
      </c>
      <c r="BH49" s="2">
        <v>2.08</v>
      </c>
      <c r="BI49" s="2">
        <v>0</v>
      </c>
      <c r="BJ49" s="2">
        <v>4.2</v>
      </c>
      <c r="BK49" s="2">
        <v>56.04</v>
      </c>
      <c r="BL49" s="2">
        <v>4.03</v>
      </c>
      <c r="BM49" s="2">
        <v>0</v>
      </c>
      <c r="BN49" s="2">
        <v>17.100000000000001</v>
      </c>
      <c r="BO49" s="2">
        <v>23.17</v>
      </c>
      <c r="BP49" s="2">
        <v>5.61</v>
      </c>
      <c r="BQ49" s="2">
        <v>22.72</v>
      </c>
      <c r="BR49" s="2">
        <v>11.31</v>
      </c>
      <c r="BS49" s="2">
        <v>0</v>
      </c>
      <c r="BT49" s="2">
        <v>68.58</v>
      </c>
      <c r="BU49" s="2">
        <v>33885.11</v>
      </c>
      <c r="BV49" s="2">
        <v>161.38</v>
      </c>
      <c r="BW49" s="2">
        <v>520.95000000000005</v>
      </c>
      <c r="BX49" s="2">
        <v>29.55</v>
      </c>
      <c r="BY49" s="2">
        <v>119.92</v>
      </c>
      <c r="BZ49" s="2">
        <v>7.71</v>
      </c>
      <c r="CA49" s="2">
        <v>96.48</v>
      </c>
      <c r="CB49" s="2">
        <v>14.26</v>
      </c>
      <c r="CC49" s="2">
        <v>4883.3100000000004</v>
      </c>
      <c r="CD49" s="2">
        <v>58.37</v>
      </c>
      <c r="CE49" s="2">
        <v>10809.81</v>
      </c>
      <c r="CF49" s="2">
        <v>250.31</v>
      </c>
      <c r="CG49" s="2">
        <v>15897.97</v>
      </c>
      <c r="CH49" s="2">
        <v>176.52</v>
      </c>
      <c r="CI49" s="2">
        <v>207.82</v>
      </c>
      <c r="CJ49" s="2">
        <v>38.33</v>
      </c>
      <c r="CK49" s="2">
        <v>222.89</v>
      </c>
      <c r="CL49" s="2">
        <v>24.52</v>
      </c>
      <c r="CM49" s="2">
        <v>0</v>
      </c>
      <c r="CN49" s="2">
        <v>7.33</v>
      </c>
      <c r="CO49" s="2">
        <v>0</v>
      </c>
      <c r="CP49" s="2">
        <v>5.88</v>
      </c>
      <c r="CQ49" s="2">
        <v>0</v>
      </c>
      <c r="CR49" s="2">
        <v>6.78</v>
      </c>
      <c r="CS49" s="2">
        <v>0</v>
      </c>
      <c r="CT49" s="2">
        <v>4.5</v>
      </c>
      <c r="CU49" s="2">
        <v>0</v>
      </c>
      <c r="CV49" s="2">
        <v>6.38</v>
      </c>
      <c r="CW49" s="2">
        <v>506004.25</v>
      </c>
      <c r="CX49" s="2">
        <v>1187.01</v>
      </c>
      <c r="CY49" s="2">
        <v>11.71</v>
      </c>
      <c r="CZ49" s="2">
        <v>1</v>
      </c>
      <c r="DA49" s="2">
        <v>7.07</v>
      </c>
      <c r="DB49" s="2">
        <v>2</v>
      </c>
      <c r="DC49" s="2">
        <v>0</v>
      </c>
      <c r="DD49" s="2">
        <v>1.5</v>
      </c>
      <c r="DE49" s="2">
        <v>0</v>
      </c>
      <c r="DF49" s="2">
        <v>1.5</v>
      </c>
      <c r="DG49" s="2">
        <v>0</v>
      </c>
      <c r="DH49" s="2">
        <v>1.5</v>
      </c>
      <c r="DI49" s="2">
        <v>95715.35</v>
      </c>
      <c r="DJ49" s="2">
        <v>1457.59</v>
      </c>
      <c r="DK49" s="2">
        <v>556.48</v>
      </c>
      <c r="DL49" s="2">
        <v>126.86</v>
      </c>
      <c r="DM49" s="2">
        <v>327518.53000000003</v>
      </c>
      <c r="DN49" s="2">
        <v>996.12</v>
      </c>
      <c r="DO49" s="2">
        <v>0</v>
      </c>
      <c r="DP49" s="2">
        <v>19.690000000000001</v>
      </c>
      <c r="DQ49" s="2">
        <v>3444.67</v>
      </c>
      <c r="DR49" s="2">
        <v>1072.68</v>
      </c>
      <c r="DS49" s="2">
        <v>18.850000000000001</v>
      </c>
      <c r="DT49" s="2">
        <v>10.75</v>
      </c>
      <c r="DU49" s="2">
        <v>0</v>
      </c>
      <c r="DV49" s="2">
        <v>9.2899999999999991</v>
      </c>
      <c r="DW49" s="2">
        <v>0</v>
      </c>
      <c r="DX49" s="2">
        <v>19.690000000000001</v>
      </c>
      <c r="DY49" s="2">
        <v>8</v>
      </c>
      <c r="EA49" s="2">
        <v>1.703795472288071</v>
      </c>
      <c r="EB49" s="2">
        <v>110</v>
      </c>
      <c r="EC49" s="2">
        <v>3.98</v>
      </c>
      <c r="ED49" s="2">
        <v>0.79600000381469704</v>
      </c>
      <c r="EE49" s="2">
        <v>8.1400003433227504</v>
      </c>
      <c r="EF49" s="2">
        <v>21.699117660522461</v>
      </c>
      <c r="EG49" s="2" t="s">
        <v>338</v>
      </c>
      <c r="EH49" s="2">
        <v>33.046417236328118</v>
      </c>
      <c r="EI49" s="2">
        <v>18.444513320922852</v>
      </c>
      <c r="EJ49" s="2">
        <v>14.986166954040529</v>
      </c>
      <c r="EK49" s="2">
        <v>33.430679321289063</v>
      </c>
      <c r="EL49" s="2">
        <v>20.458038330078121</v>
      </c>
      <c r="EM49" s="2">
        <v>13.064863204956049</v>
      </c>
      <c r="EN49" s="2">
        <v>33.522903442382813</v>
      </c>
      <c r="EO49" s="2">
        <v>0.72078794240951538</v>
      </c>
      <c r="EP49" s="2">
        <v>0</v>
      </c>
    </row>
    <row r="50" spans="1:146" ht="15.75" customHeight="1" x14ac:dyDescent="0.25">
      <c r="A50" s="1">
        <v>50</v>
      </c>
      <c r="B50" s="2" t="s">
        <v>339</v>
      </c>
      <c r="C50" s="2">
        <v>223.87799999999999</v>
      </c>
      <c r="D50" s="2">
        <v>54.908999999999999</v>
      </c>
      <c r="E50" s="2">
        <v>2.1120000000000002E-3</v>
      </c>
      <c r="F50" s="2">
        <v>2.572E-2</v>
      </c>
      <c r="G50" s="5">
        <v>230.49799999999999</v>
      </c>
      <c r="H50" s="5">
        <v>54.27</v>
      </c>
      <c r="I50" s="2">
        <f>838.797*0.00001</f>
        <v>8.3879700000000015E-3</v>
      </c>
      <c r="J50" s="4">
        <v>0.27912999999999999</v>
      </c>
      <c r="K50" s="5">
        <v>9258.5</v>
      </c>
      <c r="L50" s="5">
        <v>-1.3460000000000001</v>
      </c>
      <c r="M50" s="5">
        <v>0.159</v>
      </c>
      <c r="N50" s="2">
        <v>15</v>
      </c>
      <c r="O50" s="3">
        <v>44662.71875</v>
      </c>
      <c r="P50" s="2">
        <v>362.26</v>
      </c>
      <c r="Q50" s="2">
        <v>137</v>
      </c>
      <c r="R50" s="2">
        <v>5.128E-4</v>
      </c>
      <c r="S50" s="2">
        <v>1.399E-5</v>
      </c>
      <c r="T50" s="2">
        <v>1.56</v>
      </c>
      <c r="U50" s="2" t="s">
        <v>340</v>
      </c>
      <c r="V50" s="2" t="s">
        <v>177</v>
      </c>
      <c r="W50" s="2">
        <v>14.77</v>
      </c>
      <c r="X50" s="2">
        <v>404</v>
      </c>
      <c r="Y50" s="2">
        <v>3</v>
      </c>
      <c r="Z50" s="2">
        <v>4.7619999999999997E-4</v>
      </c>
      <c r="AA50" s="2">
        <v>-2.488E-7</v>
      </c>
      <c r="AB50" s="2">
        <v>-0.03</v>
      </c>
      <c r="AC50" s="2" t="s">
        <v>341</v>
      </c>
      <c r="AD50" s="2" t="s">
        <v>177</v>
      </c>
      <c r="AE50" s="2">
        <v>34.719025050778598</v>
      </c>
      <c r="AF50" s="2">
        <v>32.241029113067029</v>
      </c>
      <c r="AG50" s="2">
        <v>2.4779959377115688</v>
      </c>
      <c r="AH50" s="2">
        <v>7.6858462830743113</v>
      </c>
      <c r="AI50" s="2">
        <v>708608.06</v>
      </c>
      <c r="AJ50" s="2">
        <v>0</v>
      </c>
      <c r="AK50" s="2">
        <v>7633.73</v>
      </c>
      <c r="AL50" s="2">
        <v>0</v>
      </c>
      <c r="AM50" s="2">
        <v>179235.3</v>
      </c>
      <c r="AN50" s="2">
        <v>0</v>
      </c>
      <c r="AO50" s="2">
        <v>5.34</v>
      </c>
      <c r="AP50" s="2">
        <v>1.36</v>
      </c>
      <c r="AQ50" s="2">
        <v>269.48</v>
      </c>
      <c r="AR50" s="2">
        <v>2.75</v>
      </c>
      <c r="AS50" s="2">
        <v>129.36000000000001</v>
      </c>
      <c r="AT50" s="2">
        <v>1.93</v>
      </c>
      <c r="AU50" s="2">
        <v>0</v>
      </c>
      <c r="AV50" s="2">
        <v>3.62</v>
      </c>
      <c r="AW50" s="2">
        <v>84.59</v>
      </c>
      <c r="AX50" s="2">
        <v>1.85</v>
      </c>
      <c r="AY50" s="2">
        <v>9.4700000000000006</v>
      </c>
      <c r="AZ50" s="2">
        <v>1.47</v>
      </c>
      <c r="BA50" s="2">
        <v>20.99</v>
      </c>
      <c r="BB50" s="2">
        <v>2.4</v>
      </c>
      <c r="BC50" s="2">
        <v>0</v>
      </c>
      <c r="BD50" s="2">
        <v>3.33</v>
      </c>
      <c r="BE50" s="2">
        <v>0</v>
      </c>
      <c r="BF50" s="2">
        <v>1.82</v>
      </c>
      <c r="BG50" s="2">
        <v>11.84</v>
      </c>
      <c r="BH50" s="2">
        <v>2.06</v>
      </c>
      <c r="BI50" s="2">
        <v>0</v>
      </c>
      <c r="BJ50" s="2">
        <v>4.29</v>
      </c>
      <c r="BK50" s="2">
        <v>54.15</v>
      </c>
      <c r="BL50" s="2">
        <v>4.04</v>
      </c>
      <c r="BM50" s="2">
        <v>0</v>
      </c>
      <c r="BN50" s="2">
        <v>17.21</v>
      </c>
      <c r="BO50" s="2">
        <v>25.2</v>
      </c>
      <c r="BP50" s="2">
        <v>5.72</v>
      </c>
      <c r="BQ50" s="2">
        <v>33.51</v>
      </c>
      <c r="BR50" s="2">
        <v>11.54</v>
      </c>
      <c r="BS50" s="2">
        <v>0</v>
      </c>
      <c r="BT50" s="2">
        <v>66.55</v>
      </c>
      <c r="BU50" s="2">
        <v>31210.57</v>
      </c>
      <c r="BV50" s="2">
        <v>156.79</v>
      </c>
      <c r="BW50" s="2">
        <v>669.92</v>
      </c>
      <c r="BX50" s="2">
        <v>32.04</v>
      </c>
      <c r="BY50" s="2">
        <v>156</v>
      </c>
      <c r="BZ50" s="2">
        <v>7.91</v>
      </c>
      <c r="CA50" s="2">
        <v>105.61</v>
      </c>
      <c r="CB50" s="2">
        <v>14.33</v>
      </c>
      <c r="CC50" s="2">
        <v>5329.48</v>
      </c>
      <c r="CD50" s="2">
        <v>59.12</v>
      </c>
      <c r="CE50" s="2">
        <v>12829.95</v>
      </c>
      <c r="CF50" s="2">
        <v>261.87</v>
      </c>
      <c r="CG50" s="2">
        <v>16259.3</v>
      </c>
      <c r="CH50" s="2">
        <v>174.71</v>
      </c>
      <c r="CI50" s="2">
        <v>216.63</v>
      </c>
      <c r="CJ50" s="2">
        <v>38.46</v>
      </c>
      <c r="CK50" s="2">
        <v>341.12</v>
      </c>
      <c r="CL50" s="2">
        <v>25.55</v>
      </c>
      <c r="CM50" s="2">
        <v>0</v>
      </c>
      <c r="CN50" s="2">
        <v>7.28</v>
      </c>
      <c r="CO50" s="2">
        <v>17.45</v>
      </c>
      <c r="CP50" s="2">
        <v>6.82</v>
      </c>
      <c r="CQ50" s="2">
        <v>0</v>
      </c>
      <c r="CR50" s="2">
        <v>6.76</v>
      </c>
      <c r="CS50" s="2">
        <v>0</v>
      </c>
      <c r="CT50" s="2">
        <v>4.33</v>
      </c>
      <c r="CU50" s="2">
        <v>0</v>
      </c>
      <c r="CV50" s="2">
        <v>6.27</v>
      </c>
      <c r="CW50" s="2">
        <v>501990.41</v>
      </c>
      <c r="CX50" s="2">
        <v>1212.5999999999999</v>
      </c>
      <c r="CY50" s="2">
        <v>11.23</v>
      </c>
      <c r="CZ50" s="2">
        <v>1</v>
      </c>
      <c r="DA50" s="2">
        <v>8.6199999999999992</v>
      </c>
      <c r="DB50" s="2">
        <v>2.04</v>
      </c>
      <c r="DC50" s="2">
        <v>0</v>
      </c>
      <c r="DD50" s="2">
        <v>1.5</v>
      </c>
      <c r="DE50" s="2">
        <v>0</v>
      </c>
      <c r="DF50" s="2">
        <v>1.5</v>
      </c>
      <c r="DG50" s="2">
        <v>0</v>
      </c>
      <c r="DH50" s="2">
        <v>1.5</v>
      </c>
      <c r="DI50" s="2">
        <v>94833.49</v>
      </c>
      <c r="DJ50" s="2">
        <v>1461.49</v>
      </c>
      <c r="DK50" s="2">
        <v>273.77999999999997</v>
      </c>
      <c r="DL50" s="2">
        <v>127.18</v>
      </c>
      <c r="DM50" s="2">
        <v>331125.25</v>
      </c>
      <c r="DN50" s="2">
        <v>1008.56</v>
      </c>
      <c r="DO50" s="2">
        <v>0</v>
      </c>
      <c r="DP50" s="2">
        <v>19.63</v>
      </c>
      <c r="DQ50" s="2">
        <v>4598.63</v>
      </c>
      <c r="DR50" s="2">
        <v>1096.8399999999999</v>
      </c>
      <c r="DS50" s="2">
        <v>0</v>
      </c>
      <c r="DT50" s="2">
        <v>17.16</v>
      </c>
      <c r="DU50" s="2">
        <v>0</v>
      </c>
      <c r="DV50" s="2">
        <v>9.2799999999999994</v>
      </c>
      <c r="DW50" s="2">
        <v>0</v>
      </c>
      <c r="DX50" s="2">
        <v>19.559999999999999</v>
      </c>
      <c r="DY50" s="2">
        <v>49</v>
      </c>
      <c r="EA50" s="2">
        <v>1.6493350640830771</v>
      </c>
      <c r="EB50" s="2">
        <v>137</v>
      </c>
      <c r="EC50" s="2">
        <v>2.9</v>
      </c>
      <c r="ED50" s="2">
        <v>0.57999998331069946</v>
      </c>
      <c r="EE50" s="2">
        <v>8.1700000762939453</v>
      </c>
      <c r="EF50" s="2">
        <v>19.975019454956051</v>
      </c>
      <c r="EG50" s="2" t="s">
        <v>342</v>
      </c>
      <c r="EH50" s="2">
        <v>27.519380569458011</v>
      </c>
      <c r="EI50" s="2">
        <v>18.99224853515625</v>
      </c>
      <c r="EJ50" s="2">
        <v>18.21705436706543</v>
      </c>
      <c r="EK50" s="2">
        <v>37.209304809570313</v>
      </c>
      <c r="EL50" s="2">
        <v>23.333333969116211</v>
      </c>
      <c r="EM50" s="2">
        <v>11.937984466552731</v>
      </c>
      <c r="EN50" s="2">
        <v>35.271316528320313</v>
      </c>
      <c r="EO50" s="2">
        <v>1.031064391136169</v>
      </c>
      <c r="EP50" s="2">
        <v>0</v>
      </c>
    </row>
    <row r="51" spans="1:146" ht="15.75" customHeight="1" x14ac:dyDescent="0.25">
      <c r="A51" s="1">
        <v>49</v>
      </c>
      <c r="B51" s="2" t="s">
        <v>343</v>
      </c>
      <c r="C51" s="2">
        <v>268.25400000000002</v>
      </c>
      <c r="D51" s="2">
        <v>62.262</v>
      </c>
      <c r="E51" s="2">
        <v>2.1930000000000001E-3</v>
      </c>
      <c r="F51" s="2">
        <v>2.2929999999999999E-2</v>
      </c>
      <c r="G51" s="5">
        <v>284.20699999999999</v>
      </c>
      <c r="H51" s="5">
        <v>57.963000000000001</v>
      </c>
      <c r="I51" s="5">
        <v>9.0874800000000002E-3</v>
      </c>
      <c r="J51" s="2">
        <f>32.516*0.01</f>
        <v>0.32516</v>
      </c>
      <c r="K51" s="5">
        <v>9295.7800000000007</v>
      </c>
      <c r="L51" s="5">
        <v>4.5919999999999996</v>
      </c>
      <c r="M51" s="5">
        <v>0.153</v>
      </c>
      <c r="N51" s="2">
        <v>14</v>
      </c>
      <c r="O51" s="3">
        <v>44662.737500000003</v>
      </c>
      <c r="P51" s="2">
        <v>362.33</v>
      </c>
      <c r="Q51" s="2">
        <v>180</v>
      </c>
      <c r="R51" s="2">
        <v>5.2680000000000001E-4</v>
      </c>
      <c r="S51" s="2">
        <v>1.8850000000000001E-5</v>
      </c>
      <c r="T51" s="2">
        <v>2.0499999999999998</v>
      </c>
      <c r="U51" s="2" t="s">
        <v>344</v>
      </c>
      <c r="V51" s="2" t="s">
        <v>177</v>
      </c>
      <c r="W51" s="2">
        <v>15.3</v>
      </c>
      <c r="X51" s="2">
        <v>407</v>
      </c>
      <c r="Y51" s="2">
        <v>3</v>
      </c>
      <c r="Z51" s="2">
        <v>4.9169999999999997E-4</v>
      </c>
      <c r="AA51" s="2">
        <v>-2.5569999999999998E-6</v>
      </c>
      <c r="AB51" s="2">
        <v>-0.3</v>
      </c>
      <c r="AC51" s="2" t="s">
        <v>345</v>
      </c>
      <c r="AD51" s="2" t="s">
        <v>177</v>
      </c>
      <c r="AE51" s="2">
        <v>34.431372549019613</v>
      </c>
      <c r="AF51" s="2">
        <v>32.13725490196078</v>
      </c>
      <c r="AG51" s="2">
        <v>2.2941176470588331</v>
      </c>
      <c r="AH51" s="2">
        <v>7.1384990848078402</v>
      </c>
      <c r="AI51" s="2">
        <v>728206</v>
      </c>
      <c r="AJ51" s="2">
        <v>0</v>
      </c>
      <c r="AK51" s="2">
        <v>9447.8799999999992</v>
      </c>
      <c r="AL51" s="2">
        <v>0</v>
      </c>
      <c r="AM51" s="2">
        <v>194262.52</v>
      </c>
      <c r="AN51" s="2">
        <v>0</v>
      </c>
      <c r="AO51" s="2">
        <v>4.3</v>
      </c>
      <c r="AP51" s="2">
        <v>1.36</v>
      </c>
      <c r="AQ51" s="2">
        <v>280.82</v>
      </c>
      <c r="AR51" s="2">
        <v>2.81</v>
      </c>
      <c r="AS51" s="2">
        <v>120.4</v>
      </c>
      <c r="AT51" s="2">
        <v>1.88</v>
      </c>
      <c r="AU51" s="2">
        <v>0</v>
      </c>
      <c r="AV51" s="2">
        <v>3.77</v>
      </c>
      <c r="AW51" s="2">
        <v>98.04</v>
      </c>
      <c r="AX51" s="2">
        <v>1.98</v>
      </c>
      <c r="AY51" s="2">
        <v>9.86</v>
      </c>
      <c r="AZ51" s="2">
        <v>1.52</v>
      </c>
      <c r="BA51" s="2">
        <v>24.51</v>
      </c>
      <c r="BB51" s="2">
        <v>2.5</v>
      </c>
      <c r="BC51" s="2">
        <v>0</v>
      </c>
      <c r="BD51" s="2">
        <v>3.31</v>
      </c>
      <c r="BE51" s="2">
        <v>0</v>
      </c>
      <c r="BF51" s="2">
        <v>1.79</v>
      </c>
      <c r="BG51" s="2">
        <v>13.4</v>
      </c>
      <c r="BH51" s="2">
        <v>2.15</v>
      </c>
      <c r="BI51" s="2">
        <v>0</v>
      </c>
      <c r="BJ51" s="2">
        <v>4.3600000000000003</v>
      </c>
      <c r="BK51" s="2">
        <v>69.099999999999994</v>
      </c>
      <c r="BL51" s="2">
        <v>4.3600000000000003</v>
      </c>
      <c r="BM51" s="2">
        <v>0</v>
      </c>
      <c r="BN51" s="2">
        <v>17.63</v>
      </c>
      <c r="BO51" s="2">
        <v>28.31</v>
      </c>
      <c r="BP51" s="2">
        <v>5.84</v>
      </c>
      <c r="BQ51" s="2">
        <v>34.78</v>
      </c>
      <c r="BR51" s="2">
        <v>11.75</v>
      </c>
      <c r="BS51" s="2">
        <v>101.64</v>
      </c>
      <c r="BT51" s="2">
        <v>48.14</v>
      </c>
      <c r="BU51" s="2">
        <v>35483.269999999997</v>
      </c>
      <c r="BV51" s="2">
        <v>168.74</v>
      </c>
      <c r="BW51" s="2">
        <v>607.65</v>
      </c>
      <c r="BX51" s="2">
        <v>31.48</v>
      </c>
      <c r="BY51" s="2">
        <v>126.03</v>
      </c>
      <c r="BZ51" s="2">
        <v>8.09</v>
      </c>
      <c r="CA51" s="2">
        <v>111.64</v>
      </c>
      <c r="CB51" s="2">
        <v>15.32</v>
      </c>
      <c r="CC51" s="2">
        <v>5578.69</v>
      </c>
      <c r="CD51" s="2">
        <v>63.15</v>
      </c>
      <c r="CE51" s="2">
        <v>11606.08</v>
      </c>
      <c r="CF51" s="2">
        <v>264.10000000000002</v>
      </c>
      <c r="CG51" s="2">
        <v>17367.14</v>
      </c>
      <c r="CH51" s="2">
        <v>188.03</v>
      </c>
      <c r="CI51" s="2">
        <v>323.70999999999998</v>
      </c>
      <c r="CJ51" s="2">
        <v>39.880000000000003</v>
      </c>
      <c r="CK51" s="2">
        <v>238.7</v>
      </c>
      <c r="CL51" s="2">
        <v>25.4</v>
      </c>
      <c r="CM51" s="2">
        <v>0</v>
      </c>
      <c r="CN51" s="2">
        <v>7.37</v>
      </c>
      <c r="CO51" s="2">
        <v>0</v>
      </c>
      <c r="CP51" s="2">
        <v>5.92</v>
      </c>
      <c r="CQ51" s="2">
        <v>0</v>
      </c>
      <c r="CR51" s="2">
        <v>6.89</v>
      </c>
      <c r="CS51" s="2">
        <v>0</v>
      </c>
      <c r="CT51" s="2">
        <v>4.5</v>
      </c>
      <c r="CU51" s="2">
        <v>0</v>
      </c>
      <c r="CV51" s="2">
        <v>6.41</v>
      </c>
      <c r="CW51" s="2">
        <v>479504.59</v>
      </c>
      <c r="CX51" s="2">
        <v>1255</v>
      </c>
      <c r="CY51" s="2">
        <v>13.49</v>
      </c>
      <c r="CZ51" s="2">
        <v>1</v>
      </c>
      <c r="DA51" s="2">
        <v>9.23</v>
      </c>
      <c r="DB51" s="2">
        <v>2.11</v>
      </c>
      <c r="DC51" s="2">
        <v>0</v>
      </c>
      <c r="DD51" s="2">
        <v>1.5</v>
      </c>
      <c r="DE51" s="2">
        <v>0</v>
      </c>
      <c r="DF51" s="2">
        <v>1.5</v>
      </c>
      <c r="DG51" s="2">
        <v>0</v>
      </c>
      <c r="DH51" s="2">
        <v>1.5</v>
      </c>
      <c r="DI51" s="2">
        <v>102784.4</v>
      </c>
      <c r="DJ51" s="2">
        <v>1548.41</v>
      </c>
      <c r="DK51" s="2">
        <v>223.16</v>
      </c>
      <c r="DL51" s="2">
        <v>130.63</v>
      </c>
      <c r="DM51" s="2">
        <v>340283.16</v>
      </c>
      <c r="DN51" s="2">
        <v>1017.07</v>
      </c>
      <c r="DO51" s="2">
        <v>0</v>
      </c>
      <c r="DP51" s="2">
        <v>20.18</v>
      </c>
      <c r="DQ51" s="2">
        <v>5691.49</v>
      </c>
      <c r="DR51" s="2">
        <v>1151.27</v>
      </c>
      <c r="DS51" s="2">
        <v>0</v>
      </c>
      <c r="DT51" s="2">
        <v>17.059999999999999</v>
      </c>
      <c r="DU51" s="2">
        <v>0</v>
      </c>
      <c r="DV51" s="2">
        <v>9.4</v>
      </c>
      <c r="DW51" s="2">
        <v>0</v>
      </c>
      <c r="DX51" s="2">
        <v>19.98</v>
      </c>
      <c r="DY51" s="2">
        <v>47</v>
      </c>
      <c r="EA51" s="2">
        <v>1.688851300037117</v>
      </c>
      <c r="EB51" s="2">
        <v>180</v>
      </c>
      <c r="EC51" s="2">
        <v>4.34</v>
      </c>
      <c r="ED51" s="2">
        <v>0.86799997091293335</v>
      </c>
      <c r="EE51" s="2">
        <v>8.1499996185302734</v>
      </c>
      <c r="EF51" s="2">
        <v>23.816886901855469</v>
      </c>
      <c r="EG51" s="2" t="s">
        <v>346</v>
      </c>
      <c r="EH51" s="2">
        <v>38.327262878417969</v>
      </c>
      <c r="EI51" s="2">
        <v>25.80449295043945</v>
      </c>
      <c r="EJ51" s="2">
        <v>17.45598030090332</v>
      </c>
      <c r="EK51" s="2">
        <v>43.260475158691413</v>
      </c>
      <c r="EL51" s="2">
        <v>13.78263473510742</v>
      </c>
      <c r="EM51" s="2">
        <v>4.6296296119689941</v>
      </c>
      <c r="EN51" s="2">
        <v>18.412263870239261</v>
      </c>
      <c r="EO51" s="2">
        <v>0.87193030118942261</v>
      </c>
      <c r="EP51" s="2">
        <v>0</v>
      </c>
    </row>
    <row r="52" spans="1:146" ht="15.75" customHeight="1" x14ac:dyDescent="0.25">
      <c r="A52" s="1">
        <v>46</v>
      </c>
      <c r="B52" s="2" t="s">
        <v>347</v>
      </c>
      <c r="C52" s="2">
        <v>334.66399999999999</v>
      </c>
      <c r="D52" s="2">
        <v>93.125</v>
      </c>
      <c r="E52" s="2">
        <v>2.7390000000000001E-3</v>
      </c>
      <c r="F52" s="2">
        <v>2.1319000000000001E-2</v>
      </c>
      <c r="G52" s="5">
        <v>361.774</v>
      </c>
      <c r="H52" s="5">
        <v>78.195999999999998</v>
      </c>
      <c r="I52" s="5">
        <f>108*0.00001</f>
        <v>1.08E-3</v>
      </c>
      <c r="J52" s="5">
        <v>0.30492000000000002</v>
      </c>
      <c r="K52" s="5">
        <v>9311.11</v>
      </c>
      <c r="L52" s="5">
        <v>4.1509999999999998</v>
      </c>
      <c r="M52" s="5">
        <v>0.156</v>
      </c>
      <c r="N52" s="2">
        <v>16</v>
      </c>
      <c r="O52" s="3">
        <v>44662.729166666657</v>
      </c>
      <c r="P52" s="2">
        <v>361.18</v>
      </c>
      <c r="Q52" s="2">
        <v>252</v>
      </c>
      <c r="R52" s="2">
        <v>5.0739999999999997E-4</v>
      </c>
      <c r="S52" s="2">
        <v>2.215E-5</v>
      </c>
      <c r="T52" s="2">
        <v>2.5</v>
      </c>
      <c r="U52" s="2" t="s">
        <v>348</v>
      </c>
      <c r="V52" s="2" t="s">
        <v>177</v>
      </c>
      <c r="W52" s="2">
        <v>15.28</v>
      </c>
      <c r="X52" s="2">
        <v>412</v>
      </c>
      <c r="Y52" s="2">
        <v>3</v>
      </c>
      <c r="Z52" s="2">
        <v>4.7580000000000002E-4</v>
      </c>
      <c r="AA52" s="2">
        <v>-3.0759999999999999E-6</v>
      </c>
      <c r="AB52" s="2">
        <v>-0.37</v>
      </c>
      <c r="AC52" s="2" t="s">
        <v>349</v>
      </c>
      <c r="AD52" s="2" t="s">
        <v>177</v>
      </c>
      <c r="AE52" s="2">
        <v>33.206806282722511</v>
      </c>
      <c r="AF52" s="2">
        <v>31.13874345549738</v>
      </c>
      <c r="AG52" s="2">
        <v>2.06806282722513</v>
      </c>
      <c r="AH52" s="2">
        <v>6.6414459857082804</v>
      </c>
      <c r="AI52" s="2">
        <v>704210.75</v>
      </c>
      <c r="AJ52" s="2">
        <v>0</v>
      </c>
      <c r="AK52" s="2">
        <v>5442.78</v>
      </c>
      <c r="AL52" s="2">
        <v>0</v>
      </c>
      <c r="AM52" s="2">
        <v>195538.13</v>
      </c>
      <c r="AN52" s="2">
        <v>0</v>
      </c>
      <c r="AO52" s="2">
        <v>4.78</v>
      </c>
      <c r="AP52" s="2">
        <v>1.39</v>
      </c>
      <c r="AQ52" s="2">
        <v>273.27999999999997</v>
      </c>
      <c r="AR52" s="2">
        <v>2.82</v>
      </c>
      <c r="AS52" s="2">
        <v>120.84</v>
      </c>
      <c r="AT52" s="2">
        <v>1.91</v>
      </c>
      <c r="AU52" s="2">
        <v>0</v>
      </c>
      <c r="AV52" s="2">
        <v>3.86</v>
      </c>
      <c r="AW52" s="2">
        <v>98.56</v>
      </c>
      <c r="AX52" s="2">
        <v>2.02</v>
      </c>
      <c r="AY52" s="2">
        <v>9.39</v>
      </c>
      <c r="AZ52" s="2">
        <v>1.54</v>
      </c>
      <c r="BA52" s="2">
        <v>24.7</v>
      </c>
      <c r="BB52" s="2">
        <v>2.5499999999999998</v>
      </c>
      <c r="BC52" s="2">
        <v>0</v>
      </c>
      <c r="BD52" s="2">
        <v>3.44</v>
      </c>
      <c r="BE52" s="2">
        <v>0</v>
      </c>
      <c r="BF52" s="2">
        <v>1.85</v>
      </c>
      <c r="BG52" s="2">
        <v>13.47</v>
      </c>
      <c r="BH52" s="2">
        <v>2.19</v>
      </c>
      <c r="BI52" s="2">
        <v>0</v>
      </c>
      <c r="BJ52" s="2">
        <v>4.51</v>
      </c>
      <c r="BK52" s="2">
        <v>70.400000000000006</v>
      </c>
      <c r="BL52" s="2">
        <v>4.46</v>
      </c>
      <c r="BM52" s="2">
        <v>0</v>
      </c>
      <c r="BN52" s="2">
        <v>18.059999999999999</v>
      </c>
      <c r="BO52" s="2">
        <v>34.270000000000003</v>
      </c>
      <c r="BP52" s="2">
        <v>6.07</v>
      </c>
      <c r="BQ52" s="2">
        <v>61.79</v>
      </c>
      <c r="BR52" s="2">
        <v>12.26</v>
      </c>
      <c r="BS52" s="2">
        <v>0</v>
      </c>
      <c r="BT52" s="2">
        <v>75.069999999999993</v>
      </c>
      <c r="BU52" s="2">
        <v>37183.050000000003</v>
      </c>
      <c r="BV52" s="2">
        <v>176.87</v>
      </c>
      <c r="BW52" s="2">
        <v>810.69</v>
      </c>
      <c r="BX52" s="2">
        <v>34.770000000000003</v>
      </c>
      <c r="BY52" s="2">
        <v>135.13999999999999</v>
      </c>
      <c r="BZ52" s="2">
        <v>8.27</v>
      </c>
      <c r="CA52" s="2">
        <v>116.37</v>
      </c>
      <c r="CB52" s="2">
        <v>15.44</v>
      </c>
      <c r="CC52" s="2">
        <v>5361.62</v>
      </c>
      <c r="CD52" s="2">
        <v>63.07</v>
      </c>
      <c r="CE52" s="2">
        <v>10974.93</v>
      </c>
      <c r="CF52" s="2">
        <v>260.08</v>
      </c>
      <c r="CG52" s="2">
        <v>17206.53</v>
      </c>
      <c r="CH52" s="2">
        <v>187.16</v>
      </c>
      <c r="CI52" s="2">
        <v>249.76</v>
      </c>
      <c r="CJ52" s="2">
        <v>38.96</v>
      </c>
      <c r="CK52" s="2">
        <v>259.20999999999998</v>
      </c>
      <c r="CL52" s="2">
        <v>20.37</v>
      </c>
      <c r="CM52" s="2">
        <v>0</v>
      </c>
      <c r="CN52" s="2">
        <v>7.44</v>
      </c>
      <c r="CO52" s="2">
        <v>0</v>
      </c>
      <c r="CP52" s="2">
        <v>5.97</v>
      </c>
      <c r="CQ52" s="2">
        <v>0</v>
      </c>
      <c r="CR52" s="2">
        <v>6.94</v>
      </c>
      <c r="CS52" s="2">
        <v>0</v>
      </c>
      <c r="CT52" s="2">
        <v>3.05</v>
      </c>
      <c r="CU52" s="2">
        <v>0</v>
      </c>
      <c r="CV52" s="2">
        <v>6.54</v>
      </c>
      <c r="CW52" s="2">
        <v>491760.88</v>
      </c>
      <c r="CX52" s="2">
        <v>1279.83</v>
      </c>
      <c r="CY52" s="2">
        <v>13.19</v>
      </c>
      <c r="CZ52" s="2">
        <v>1</v>
      </c>
      <c r="DA52" s="2">
        <v>8.34</v>
      </c>
      <c r="DB52" s="2">
        <v>2.13</v>
      </c>
      <c r="DC52" s="2">
        <v>0</v>
      </c>
      <c r="DD52" s="2">
        <v>1.5</v>
      </c>
      <c r="DE52" s="2">
        <v>0</v>
      </c>
      <c r="DF52" s="2">
        <v>1.5</v>
      </c>
      <c r="DG52" s="2">
        <v>0</v>
      </c>
      <c r="DH52" s="2">
        <v>1.5</v>
      </c>
      <c r="DI52" s="2">
        <v>103459.33</v>
      </c>
      <c r="DJ52" s="2">
        <v>1533.8</v>
      </c>
      <c r="DK52" s="2">
        <v>0</v>
      </c>
      <c r="DL52" s="2">
        <v>189.26</v>
      </c>
      <c r="DM52" s="2">
        <v>329070.44</v>
      </c>
      <c r="DN52" s="2">
        <v>1023.4</v>
      </c>
      <c r="DO52" s="2">
        <v>0</v>
      </c>
      <c r="DP52" s="2">
        <v>19.93</v>
      </c>
      <c r="DQ52" s="2">
        <v>3278.79</v>
      </c>
      <c r="DR52" s="2">
        <v>1093.82</v>
      </c>
      <c r="DS52" s="2">
        <v>19.170000000000002</v>
      </c>
      <c r="DT52" s="2">
        <v>11.37</v>
      </c>
      <c r="DU52" s="2">
        <v>0</v>
      </c>
      <c r="DV52" s="2">
        <v>9.52</v>
      </c>
      <c r="DW52" s="2">
        <v>0</v>
      </c>
      <c r="DX52" s="2">
        <v>20.23</v>
      </c>
      <c r="DY52" s="2">
        <v>6</v>
      </c>
      <c r="EA52" s="2">
        <v>1.6874663655456761</v>
      </c>
      <c r="EB52" s="2">
        <v>253</v>
      </c>
      <c r="EC52" s="2">
        <v>4.29</v>
      </c>
      <c r="ED52" s="2">
        <v>0.85799998044967651</v>
      </c>
      <c r="EE52" s="2">
        <v>8.1400003433227539</v>
      </c>
      <c r="EF52" s="2">
        <v>25.035507202148441</v>
      </c>
      <c r="EG52" s="2" t="s">
        <v>350</v>
      </c>
      <c r="EH52" s="2">
        <v>38.844001770019531</v>
      </c>
      <c r="EI52" s="2">
        <v>26.413921356201168</v>
      </c>
      <c r="EJ52" s="2">
        <v>14.760721206665041</v>
      </c>
      <c r="EK52" s="2">
        <v>41.174644470214837</v>
      </c>
      <c r="EL52" s="2">
        <v>13.33126163482666</v>
      </c>
      <c r="EM52" s="2">
        <v>6.6500930786132813</v>
      </c>
      <c r="EN52" s="2">
        <v>19.981353759765621</v>
      </c>
      <c r="EO52" s="2">
        <v>0.84089791774749756</v>
      </c>
      <c r="EP52" s="2">
        <v>0</v>
      </c>
    </row>
    <row r="53" spans="1:146" ht="15.75" customHeight="1" x14ac:dyDescent="0.25">
      <c r="A53" s="1">
        <v>53</v>
      </c>
      <c r="B53" s="2" t="s">
        <v>351</v>
      </c>
      <c r="C53" s="2">
        <v>249.55</v>
      </c>
      <c r="D53" s="2">
        <v>123.538</v>
      </c>
      <c r="E53" s="2">
        <v>1.0637900000000001E-4</v>
      </c>
      <c r="F53" s="2">
        <v>0.46991699999999997</v>
      </c>
      <c r="G53" s="5">
        <v>247.88800000000001</v>
      </c>
      <c r="H53" s="5">
        <v>112.017</v>
      </c>
      <c r="I53" s="2">
        <f>46.97*0.01</f>
        <v>0.46970000000000001</v>
      </c>
      <c r="J53" s="2">
        <f>243.158*0.01</f>
        <v>2.4315799999999999</v>
      </c>
      <c r="K53" s="5">
        <v>6536.84</v>
      </c>
      <c r="L53" s="5">
        <v>93.186999999999998</v>
      </c>
      <c r="M53" s="5">
        <v>7.9000000000000001E-2</v>
      </c>
      <c r="N53" s="2">
        <v>7</v>
      </c>
      <c r="O53" s="3">
        <v>44662.69166666668</v>
      </c>
      <c r="P53" s="2">
        <v>360.55</v>
      </c>
      <c r="Q53" s="2">
        <v>28</v>
      </c>
      <c r="R53" s="2">
        <v>1.2650000000000001E-3</v>
      </c>
      <c r="S53" s="2">
        <v>3.18E-5</v>
      </c>
      <c r="T53" s="2">
        <v>1.44</v>
      </c>
      <c r="U53" s="2" t="s">
        <v>352</v>
      </c>
      <c r="V53" s="2" t="s">
        <v>177</v>
      </c>
      <c r="W53" s="2">
        <v>13.7</v>
      </c>
      <c r="X53" s="2">
        <v>416</v>
      </c>
      <c r="Y53" s="2">
        <v>4</v>
      </c>
      <c r="Z53" s="2">
        <v>1.204E-3</v>
      </c>
      <c r="AA53" s="2">
        <v>-1.4500000000000001E-6</v>
      </c>
      <c r="AB53" s="2">
        <v>-7.0000000000000007E-2</v>
      </c>
      <c r="AC53" s="2" t="s">
        <v>353</v>
      </c>
      <c r="AD53" s="2" t="s">
        <v>177</v>
      </c>
      <c r="AE53" s="2">
        <v>92.335766423357668</v>
      </c>
      <c r="AF53" s="2">
        <v>87.883211678832126</v>
      </c>
      <c r="AG53" s="2">
        <v>4.4525547445255427</v>
      </c>
      <c r="AH53" s="2">
        <v>5.0664451827242463</v>
      </c>
      <c r="AI53" s="2">
        <v>721093.75</v>
      </c>
      <c r="AJ53" s="2">
        <v>0</v>
      </c>
      <c r="AK53" s="2">
        <v>6214.25</v>
      </c>
      <c r="AL53" s="2">
        <v>0</v>
      </c>
      <c r="AM53" s="2">
        <v>127372.15</v>
      </c>
      <c r="AN53" s="2">
        <v>0</v>
      </c>
      <c r="AO53" s="2">
        <v>6.04</v>
      </c>
      <c r="AP53" s="2">
        <v>1.38</v>
      </c>
      <c r="AQ53" s="2">
        <v>352.4</v>
      </c>
      <c r="AR53" s="2">
        <v>3.02</v>
      </c>
      <c r="AS53" s="2">
        <v>137.65</v>
      </c>
      <c r="AT53" s="2">
        <v>1.94</v>
      </c>
      <c r="AU53" s="2">
        <v>0</v>
      </c>
      <c r="AV53" s="2">
        <v>3.37</v>
      </c>
      <c r="AW53" s="2">
        <v>69.13</v>
      </c>
      <c r="AX53" s="2">
        <v>1.66</v>
      </c>
      <c r="AY53" s="2">
        <v>4.8899999999999997</v>
      </c>
      <c r="AZ53" s="2">
        <v>1.31</v>
      </c>
      <c r="BA53" s="2">
        <v>26.37</v>
      </c>
      <c r="BB53" s="2">
        <v>2.48</v>
      </c>
      <c r="BC53" s="2">
        <v>0</v>
      </c>
      <c r="BD53" s="2">
        <v>3.24</v>
      </c>
      <c r="BE53" s="2">
        <v>0</v>
      </c>
      <c r="BF53" s="2">
        <v>1.75</v>
      </c>
      <c r="BG53" s="2">
        <v>10.37</v>
      </c>
      <c r="BH53" s="2">
        <v>2.0699999999999998</v>
      </c>
      <c r="BI53" s="2">
        <v>0</v>
      </c>
      <c r="BJ53" s="2">
        <v>4.21</v>
      </c>
      <c r="BK53" s="2">
        <v>50.76</v>
      </c>
      <c r="BL53" s="2">
        <v>3.9</v>
      </c>
      <c r="BM53" s="2">
        <v>0</v>
      </c>
      <c r="BN53" s="2">
        <v>17.010000000000002</v>
      </c>
      <c r="BO53" s="2">
        <v>26.36</v>
      </c>
      <c r="BP53" s="2">
        <v>5.58</v>
      </c>
      <c r="BQ53" s="2">
        <v>0</v>
      </c>
      <c r="BR53" s="2">
        <v>16.34</v>
      </c>
      <c r="BS53" s="2">
        <v>66.78</v>
      </c>
      <c r="BT53" s="2">
        <v>37.28</v>
      </c>
      <c r="BU53" s="2">
        <v>23154.7</v>
      </c>
      <c r="BV53" s="2">
        <v>131.74</v>
      </c>
      <c r="BW53" s="2">
        <v>307.43</v>
      </c>
      <c r="BX53" s="2">
        <v>25.72</v>
      </c>
      <c r="BY53" s="2">
        <v>75.16</v>
      </c>
      <c r="BZ53" s="2">
        <v>6.38</v>
      </c>
      <c r="CA53" s="2">
        <v>63.82</v>
      </c>
      <c r="CB53" s="2">
        <v>10.96</v>
      </c>
      <c r="CC53" s="2">
        <v>3515.92</v>
      </c>
      <c r="CD53" s="2">
        <v>45.32</v>
      </c>
      <c r="CE53" s="2">
        <v>45894.97</v>
      </c>
      <c r="CF53" s="2">
        <v>409.78</v>
      </c>
      <c r="CG53" s="2">
        <v>13703.47</v>
      </c>
      <c r="CH53" s="2">
        <v>150.35</v>
      </c>
      <c r="CI53" s="2">
        <v>1273.24</v>
      </c>
      <c r="CJ53" s="2">
        <v>50.25</v>
      </c>
      <c r="CK53" s="2">
        <v>134.16</v>
      </c>
      <c r="CL53" s="2">
        <v>24.52</v>
      </c>
      <c r="CM53" s="2">
        <v>0</v>
      </c>
      <c r="CN53" s="2">
        <v>7.42</v>
      </c>
      <c r="CO53" s="2">
        <v>0</v>
      </c>
      <c r="CP53" s="2">
        <v>5.95</v>
      </c>
      <c r="CQ53" s="2">
        <v>0</v>
      </c>
      <c r="CR53" s="2">
        <v>6.83</v>
      </c>
      <c r="CS53" s="2">
        <v>0</v>
      </c>
      <c r="CT53" s="2">
        <v>3</v>
      </c>
      <c r="CU53" s="2">
        <v>0</v>
      </c>
      <c r="CV53" s="2">
        <v>6.47</v>
      </c>
      <c r="CW53" s="2">
        <v>503035.97</v>
      </c>
      <c r="CX53" s="2">
        <v>1120.45</v>
      </c>
      <c r="CY53" s="2">
        <v>8.9600000000000009</v>
      </c>
      <c r="CZ53" s="2">
        <v>1</v>
      </c>
      <c r="DA53" s="2">
        <v>3.43</v>
      </c>
      <c r="DB53" s="2">
        <v>1.83</v>
      </c>
      <c r="DC53" s="2">
        <v>0</v>
      </c>
      <c r="DD53" s="2">
        <v>1.5</v>
      </c>
      <c r="DE53" s="2">
        <v>0</v>
      </c>
      <c r="DF53" s="2">
        <v>1.5</v>
      </c>
      <c r="DG53" s="2">
        <v>0</v>
      </c>
      <c r="DH53" s="2">
        <v>1.5</v>
      </c>
      <c r="DI53" s="2">
        <v>67392.67</v>
      </c>
      <c r="DJ53" s="2">
        <v>1398.17</v>
      </c>
      <c r="DK53" s="2">
        <v>558.04</v>
      </c>
      <c r="DL53" s="2">
        <v>141.08000000000001</v>
      </c>
      <c r="DM53" s="2">
        <v>336959.69</v>
      </c>
      <c r="DN53" s="2">
        <v>1030.23</v>
      </c>
      <c r="DO53" s="2">
        <v>0</v>
      </c>
      <c r="DP53" s="2">
        <v>21.09</v>
      </c>
      <c r="DQ53" s="2">
        <v>3743.53</v>
      </c>
      <c r="DR53" s="2">
        <v>1254.82</v>
      </c>
      <c r="DS53" s="2">
        <v>0</v>
      </c>
      <c r="DT53" s="2">
        <v>29.06</v>
      </c>
      <c r="DU53" s="2">
        <v>0</v>
      </c>
      <c r="DV53" s="2">
        <v>9.4</v>
      </c>
      <c r="DW53" s="2">
        <v>0</v>
      </c>
      <c r="DX53" s="2">
        <v>20.010000000000002</v>
      </c>
      <c r="DY53" s="2">
        <v>8</v>
      </c>
      <c r="EA53" s="2">
        <v>1.6455288818442599</v>
      </c>
      <c r="EB53" s="2">
        <v>28</v>
      </c>
      <c r="EC53" s="2">
        <v>14.05</v>
      </c>
      <c r="ED53" s="2">
        <v>2.809999942779541</v>
      </c>
      <c r="EE53" s="2">
        <v>8.2899999618530273</v>
      </c>
      <c r="EF53" s="2">
        <v>13.85519409179688</v>
      </c>
      <c r="EG53" s="2" t="s">
        <v>354</v>
      </c>
      <c r="EH53" s="2">
        <v>21.7280158996582</v>
      </c>
      <c r="EI53" s="2">
        <v>13.20722579956055</v>
      </c>
      <c r="EJ53" s="2">
        <v>28.118608474731449</v>
      </c>
      <c r="EK53" s="2">
        <v>41.325836181640618</v>
      </c>
      <c r="EL53" s="2">
        <v>34.679618835449219</v>
      </c>
      <c r="EM53" s="2">
        <v>2.2665302753448491</v>
      </c>
      <c r="EN53" s="2">
        <v>36.946147918701172</v>
      </c>
      <c r="EO53" s="2">
        <v>0.56281930208206177</v>
      </c>
      <c r="EP53" s="2">
        <v>8.1</v>
      </c>
    </row>
    <row r="54" spans="1:146" ht="15.75" customHeight="1" x14ac:dyDescent="0.25">
      <c r="A54" s="1">
        <v>58</v>
      </c>
      <c r="B54" s="2" t="s">
        <v>355</v>
      </c>
      <c r="C54" s="2">
        <v>285.26499999999999</v>
      </c>
      <c r="D54" s="2">
        <v>99.075000000000003</v>
      </c>
      <c r="E54" s="2">
        <v>1.5889999999999999E-3</v>
      </c>
      <c r="F54" s="2">
        <v>9.1180000000000011E-3</v>
      </c>
      <c r="G54" s="5">
        <v>297.21499999999997</v>
      </c>
      <c r="H54" s="5">
        <v>76.259</v>
      </c>
      <c r="I54" s="2">
        <f>514.047*0.00001</f>
        <v>5.1404700000000003E-3</v>
      </c>
      <c r="J54" s="4">
        <v>0.17175000000000001</v>
      </c>
      <c r="K54" s="4">
        <v>9397.49</v>
      </c>
      <c r="L54" s="4">
        <v>1.3009999999999999</v>
      </c>
      <c r="M54" s="4">
        <v>0.16600000000000001</v>
      </c>
      <c r="N54" s="2">
        <v>2</v>
      </c>
      <c r="O54" s="3">
        <v>44662.686111111107</v>
      </c>
      <c r="P54" s="2">
        <v>360.72</v>
      </c>
      <c r="Q54" s="2">
        <v>30</v>
      </c>
      <c r="R54" s="2">
        <v>1.93E-4</v>
      </c>
      <c r="S54" s="2">
        <v>8.2150000000000001E-6</v>
      </c>
      <c r="T54" s="2">
        <v>2.44</v>
      </c>
      <c r="U54" s="2" t="s">
        <v>356</v>
      </c>
      <c r="V54" s="2" t="s">
        <v>177</v>
      </c>
      <c r="W54" s="2">
        <v>14.39</v>
      </c>
      <c r="X54" s="2">
        <v>422</v>
      </c>
      <c r="Y54" s="2">
        <v>3</v>
      </c>
      <c r="Z54" s="2">
        <v>1.772E-4</v>
      </c>
      <c r="AA54" s="2">
        <v>3.7500000000000001E-6</v>
      </c>
      <c r="AB54" s="2">
        <v>1.21</v>
      </c>
      <c r="AC54" s="2" t="s">
        <v>357</v>
      </c>
      <c r="AD54" s="2" t="s">
        <v>177</v>
      </c>
      <c r="AE54" s="2">
        <v>13.41209173036831</v>
      </c>
      <c r="AF54" s="2">
        <v>12.31410701876303</v>
      </c>
      <c r="AG54" s="2">
        <v>1.0979847116052801</v>
      </c>
      <c r="AH54" s="2">
        <v>8.9164785553047263</v>
      </c>
      <c r="AI54" s="2">
        <v>660746.68999999994</v>
      </c>
      <c r="AJ54" s="2">
        <v>0</v>
      </c>
      <c r="AK54" s="2">
        <v>0</v>
      </c>
      <c r="AL54" s="2">
        <v>0</v>
      </c>
      <c r="AM54" s="2">
        <v>113498.26</v>
      </c>
      <c r="AN54" s="2">
        <v>0</v>
      </c>
      <c r="AO54" s="2">
        <v>6.85</v>
      </c>
      <c r="AP54" s="2">
        <v>1.41</v>
      </c>
      <c r="AQ54" s="2">
        <v>360.72</v>
      </c>
      <c r="AR54" s="2">
        <v>3.13</v>
      </c>
      <c r="AS54" s="2">
        <v>199.01</v>
      </c>
      <c r="AT54" s="2">
        <v>2.34</v>
      </c>
      <c r="AU54" s="2">
        <v>0</v>
      </c>
      <c r="AV54" s="2">
        <v>3.35</v>
      </c>
      <c r="AW54" s="2">
        <v>65.28</v>
      </c>
      <c r="AX54" s="2">
        <v>1.64</v>
      </c>
      <c r="AY54" s="2">
        <v>5.1100000000000003</v>
      </c>
      <c r="AZ54" s="2">
        <v>1.31</v>
      </c>
      <c r="BA54" s="2">
        <v>15.94</v>
      </c>
      <c r="BB54" s="2">
        <v>2.23</v>
      </c>
      <c r="BC54" s="2">
        <v>0</v>
      </c>
      <c r="BD54" s="2">
        <v>3.27</v>
      </c>
      <c r="BE54" s="2">
        <v>0</v>
      </c>
      <c r="BF54" s="2">
        <v>1.75</v>
      </c>
      <c r="BG54" s="2">
        <v>11.5</v>
      </c>
      <c r="BH54" s="2">
        <v>1.94</v>
      </c>
      <c r="BI54" s="2">
        <v>0</v>
      </c>
      <c r="BJ54" s="2">
        <v>4.25</v>
      </c>
      <c r="BK54" s="2">
        <v>33.229999999999997</v>
      </c>
      <c r="BL54" s="2">
        <v>3.57</v>
      </c>
      <c r="BM54" s="2">
        <v>0</v>
      </c>
      <c r="BN54" s="2">
        <v>16.93</v>
      </c>
      <c r="BO54" s="2">
        <v>0</v>
      </c>
      <c r="BP54" s="2">
        <v>7.99</v>
      </c>
      <c r="BQ54" s="2">
        <v>0</v>
      </c>
      <c r="BR54" s="2">
        <v>16.62</v>
      </c>
      <c r="BS54" s="2">
        <v>56.76</v>
      </c>
      <c r="BT54" s="2">
        <v>36.26</v>
      </c>
      <c r="BU54" s="2">
        <v>21271.22</v>
      </c>
      <c r="BV54" s="2">
        <v>128.54</v>
      </c>
      <c r="BW54" s="2">
        <v>211.02</v>
      </c>
      <c r="BX54" s="2">
        <v>24.44</v>
      </c>
      <c r="BY54" s="2">
        <v>65.900000000000006</v>
      </c>
      <c r="BZ54" s="2">
        <v>6.36</v>
      </c>
      <c r="CA54" s="2">
        <v>108.06</v>
      </c>
      <c r="CB54" s="2">
        <v>18.89</v>
      </c>
      <c r="CC54" s="2">
        <v>3133.68</v>
      </c>
      <c r="CD54" s="2">
        <v>44.73</v>
      </c>
      <c r="CE54" s="2">
        <v>74866.44</v>
      </c>
      <c r="CF54" s="2">
        <v>507.74</v>
      </c>
      <c r="CG54" s="2">
        <v>12071.16</v>
      </c>
      <c r="CH54" s="2">
        <v>141.76</v>
      </c>
      <c r="CI54" s="2">
        <v>1169.5</v>
      </c>
      <c r="CJ54" s="2">
        <v>51.93</v>
      </c>
      <c r="CK54" s="2">
        <v>125.01</v>
      </c>
      <c r="CL54" s="2">
        <v>24.9</v>
      </c>
      <c r="CM54" s="2">
        <v>0</v>
      </c>
      <c r="CN54" s="2">
        <v>7.61</v>
      </c>
      <c r="CO54" s="2">
        <v>0</v>
      </c>
      <c r="CP54" s="2">
        <v>6.12</v>
      </c>
      <c r="CQ54" s="2">
        <v>0</v>
      </c>
      <c r="CR54" s="2">
        <v>5.64</v>
      </c>
      <c r="CS54" s="2">
        <v>3.55</v>
      </c>
      <c r="CT54" s="2">
        <v>2.0499999999999998</v>
      </c>
      <c r="CU54" s="2">
        <v>0</v>
      </c>
      <c r="CV54" s="2">
        <v>6.54</v>
      </c>
      <c r="CW54" s="2">
        <v>518045.34</v>
      </c>
      <c r="CX54" s="2">
        <v>1120.81</v>
      </c>
      <c r="CY54" s="2">
        <v>9.4700000000000006</v>
      </c>
      <c r="CZ54" s="2">
        <v>1</v>
      </c>
      <c r="DA54" s="2">
        <v>3.83</v>
      </c>
      <c r="DB54" s="2">
        <v>1.83</v>
      </c>
      <c r="DC54" s="2">
        <v>0</v>
      </c>
      <c r="DD54" s="2">
        <v>1.5</v>
      </c>
      <c r="DE54" s="2">
        <v>0</v>
      </c>
      <c r="DF54" s="2">
        <v>1.5</v>
      </c>
      <c r="DG54" s="2">
        <v>0</v>
      </c>
      <c r="DH54" s="2">
        <v>1.5</v>
      </c>
      <c r="DI54" s="2">
        <v>60051.99</v>
      </c>
      <c r="DJ54" s="2">
        <v>1424.91</v>
      </c>
      <c r="DK54" s="2">
        <v>0</v>
      </c>
      <c r="DL54" s="2">
        <v>206.69</v>
      </c>
      <c r="DM54" s="2">
        <v>308760.13</v>
      </c>
      <c r="DN54" s="2">
        <v>1038.1300000000001</v>
      </c>
      <c r="DO54" s="2">
        <v>0</v>
      </c>
      <c r="DP54" s="2">
        <v>21.52</v>
      </c>
      <c r="DQ54" s="2">
        <v>0</v>
      </c>
      <c r="DR54" s="2">
        <v>2558.96</v>
      </c>
      <c r="DS54" s="2">
        <v>0</v>
      </c>
      <c r="DT54" s="2">
        <v>38.4</v>
      </c>
      <c r="DU54" s="2">
        <v>0</v>
      </c>
      <c r="DV54" s="2">
        <v>9.69</v>
      </c>
      <c r="DW54" s="2">
        <v>0</v>
      </c>
      <c r="DX54" s="2">
        <v>20.63</v>
      </c>
      <c r="DY54" s="2">
        <v>2</v>
      </c>
      <c r="EA54" s="2">
        <v>1.6891825658263699</v>
      </c>
      <c r="EB54" s="2">
        <v>30</v>
      </c>
      <c r="EC54" s="2">
        <v>4.04</v>
      </c>
      <c r="ED54" s="2">
        <v>0.80800002813339233</v>
      </c>
      <c r="EE54" s="2">
        <v>8.5799999237060547</v>
      </c>
      <c r="EF54" s="2">
        <v>12.630222320556641</v>
      </c>
      <c r="EG54" s="2" t="s">
        <v>358</v>
      </c>
      <c r="EH54" s="2">
        <v>25.54970550537109</v>
      </c>
      <c r="EI54" s="2">
        <v>15.871787071228029</v>
      </c>
      <c r="EJ54" s="2">
        <v>31.743574142456051</v>
      </c>
      <c r="EK54" s="2">
        <v>47.615360260009773</v>
      </c>
      <c r="EL54" s="2">
        <v>26.618148803710941</v>
      </c>
      <c r="EM54" s="2">
        <v>0.21678538620471949</v>
      </c>
      <c r="EN54" s="2">
        <v>26.834934234619141</v>
      </c>
      <c r="EO54" s="2">
        <v>1.0998719930648799</v>
      </c>
      <c r="EP54" s="2">
        <v>13.9</v>
      </c>
    </row>
    <row r="55" spans="1:146" ht="15.75" customHeight="1" x14ac:dyDescent="0.25">
      <c r="A55" s="1">
        <v>51</v>
      </c>
      <c r="B55" s="2" t="s">
        <v>359</v>
      </c>
      <c r="C55" s="2">
        <v>258.68900000000002</v>
      </c>
      <c r="D55" s="2">
        <v>68.992999999999995</v>
      </c>
      <c r="E55" s="2">
        <v>3.5501199999999998E-4</v>
      </c>
      <c r="F55" s="2">
        <v>2.9420000000000002E-3</v>
      </c>
      <c r="G55" s="5">
        <v>274.262</v>
      </c>
      <c r="H55" s="5">
        <v>48.106999999999999</v>
      </c>
      <c r="I55" s="2">
        <f>148.9*0.00001</f>
        <v>1.4890000000000001E-3</v>
      </c>
      <c r="J55" s="4">
        <v>0.12284</v>
      </c>
      <c r="K55" s="4">
        <v>9447.9500000000007</v>
      </c>
      <c r="L55" s="2">
        <f>349.148*0.01</f>
        <v>3.4914800000000001</v>
      </c>
      <c r="M55" s="4">
        <v>0.121</v>
      </c>
      <c r="N55" s="2">
        <v>3</v>
      </c>
      <c r="O55" s="3">
        <v>44662.697222222218</v>
      </c>
      <c r="P55" s="2">
        <v>360.03</v>
      </c>
      <c r="Q55" s="2">
        <v>55</v>
      </c>
      <c r="R55" s="2">
        <v>9.7449999999999997E-5</v>
      </c>
      <c r="S55" s="2">
        <v>7.588E-6</v>
      </c>
      <c r="T55" s="2">
        <v>4.45</v>
      </c>
      <c r="U55" s="2" t="s">
        <v>360</v>
      </c>
      <c r="V55" s="2" t="s">
        <v>177</v>
      </c>
      <c r="W55" s="2">
        <v>14.8</v>
      </c>
      <c r="X55" s="2">
        <v>415</v>
      </c>
      <c r="Y55" s="2">
        <v>3</v>
      </c>
      <c r="Z55" s="2">
        <v>9.2769999999999994E-5</v>
      </c>
      <c r="AA55" s="2">
        <v>8.2230000000000005E-7</v>
      </c>
      <c r="AB55" s="2">
        <v>0.51</v>
      </c>
      <c r="AC55" s="2" t="s">
        <v>361</v>
      </c>
      <c r="AD55" s="2" t="s">
        <v>177</v>
      </c>
      <c r="AE55" s="2">
        <v>6.5844594594594597</v>
      </c>
      <c r="AF55" s="2">
        <v>6.2682432432432416</v>
      </c>
      <c r="AG55" s="2">
        <v>0.31621621621621809</v>
      </c>
      <c r="AH55" s="2">
        <v>5.0447342891021121</v>
      </c>
      <c r="AI55" s="2">
        <v>773071.75</v>
      </c>
      <c r="AJ55" s="2">
        <v>0</v>
      </c>
      <c r="AK55" s="2">
        <v>6519.06</v>
      </c>
      <c r="AL55" s="2">
        <v>0</v>
      </c>
      <c r="AM55" s="2">
        <v>115481.81</v>
      </c>
      <c r="AN55" s="2">
        <v>0</v>
      </c>
      <c r="AO55" s="2">
        <v>6.92</v>
      </c>
      <c r="AP55" s="2">
        <v>1.4</v>
      </c>
      <c r="AQ55" s="2">
        <v>394.97</v>
      </c>
      <c r="AR55" s="2">
        <v>3.15</v>
      </c>
      <c r="AS55" s="2">
        <v>125.16</v>
      </c>
      <c r="AT55" s="2">
        <v>1.85</v>
      </c>
      <c r="AU55" s="2">
        <v>0</v>
      </c>
      <c r="AV55" s="2">
        <v>3.19</v>
      </c>
      <c r="AW55" s="2">
        <v>61.34</v>
      </c>
      <c r="AX55" s="2">
        <v>1.56</v>
      </c>
      <c r="AY55" s="2">
        <v>5.58</v>
      </c>
      <c r="AZ55" s="2">
        <v>1.27</v>
      </c>
      <c r="BA55" s="2">
        <v>12.35</v>
      </c>
      <c r="BB55" s="2">
        <v>2.09</v>
      </c>
      <c r="BC55" s="2">
        <v>0</v>
      </c>
      <c r="BD55" s="2">
        <v>3.22</v>
      </c>
      <c r="BE55" s="2">
        <v>0</v>
      </c>
      <c r="BF55" s="2">
        <v>1.73</v>
      </c>
      <c r="BG55" s="2">
        <v>8.43</v>
      </c>
      <c r="BH55" s="2">
        <v>1.78</v>
      </c>
      <c r="BI55" s="2">
        <v>0</v>
      </c>
      <c r="BJ55" s="2">
        <v>4.0999999999999996</v>
      </c>
      <c r="BK55" s="2">
        <v>30.61</v>
      </c>
      <c r="BL55" s="2">
        <v>3.45</v>
      </c>
      <c r="BM55" s="2">
        <v>0</v>
      </c>
      <c r="BN55" s="2">
        <v>16.59</v>
      </c>
      <c r="BO55" s="2">
        <v>12.91</v>
      </c>
      <c r="BP55" s="2">
        <v>5.25</v>
      </c>
      <c r="BQ55" s="2">
        <v>0</v>
      </c>
      <c r="BR55" s="2">
        <v>16.04</v>
      </c>
      <c r="BS55" s="2">
        <v>0</v>
      </c>
      <c r="BT55" s="2">
        <v>46.98</v>
      </c>
      <c r="BU55" s="2">
        <v>16993.61</v>
      </c>
      <c r="BV55" s="2">
        <v>111.78</v>
      </c>
      <c r="BW55" s="2">
        <v>119</v>
      </c>
      <c r="BX55" s="2">
        <v>22.22</v>
      </c>
      <c r="BY55" s="2">
        <v>78.459999999999994</v>
      </c>
      <c r="BZ55" s="2">
        <v>6.07</v>
      </c>
      <c r="CA55" s="2">
        <v>52.25</v>
      </c>
      <c r="CB55" s="2">
        <v>10.050000000000001</v>
      </c>
      <c r="CC55" s="2">
        <v>3119.74</v>
      </c>
      <c r="CD55" s="2">
        <v>41.49</v>
      </c>
      <c r="CE55" s="2">
        <v>41560.43</v>
      </c>
      <c r="CF55" s="2">
        <v>373.88</v>
      </c>
      <c r="CG55" s="2">
        <v>12952.2</v>
      </c>
      <c r="CH55" s="2">
        <v>139.55000000000001</v>
      </c>
      <c r="CI55" s="2">
        <v>383.76</v>
      </c>
      <c r="CJ55" s="2">
        <v>41.79</v>
      </c>
      <c r="CK55" s="2">
        <v>162.93</v>
      </c>
      <c r="CL55" s="2">
        <v>23.79</v>
      </c>
      <c r="CM55" s="2">
        <v>0</v>
      </c>
      <c r="CN55" s="2">
        <v>7.03</v>
      </c>
      <c r="CO55" s="2">
        <v>0</v>
      </c>
      <c r="CP55" s="2">
        <v>5.64</v>
      </c>
      <c r="CQ55" s="2">
        <v>0</v>
      </c>
      <c r="CR55" s="2">
        <v>6.45</v>
      </c>
      <c r="CS55" s="2">
        <v>0</v>
      </c>
      <c r="CT55" s="2">
        <v>4.22</v>
      </c>
      <c r="CU55" s="2">
        <v>3.2</v>
      </c>
      <c r="CV55" s="2">
        <v>1.97</v>
      </c>
      <c r="CW55" s="2">
        <v>498124.81</v>
      </c>
      <c r="CX55" s="2">
        <v>1165.53</v>
      </c>
      <c r="CY55" s="2">
        <v>8.6999999999999993</v>
      </c>
      <c r="CZ55" s="2">
        <v>1</v>
      </c>
      <c r="DA55" s="2">
        <v>3.87</v>
      </c>
      <c r="DB55" s="2">
        <v>1.76</v>
      </c>
      <c r="DC55" s="2">
        <v>0</v>
      </c>
      <c r="DD55" s="2">
        <v>1.5</v>
      </c>
      <c r="DE55" s="2">
        <v>0</v>
      </c>
      <c r="DF55" s="2">
        <v>1.5</v>
      </c>
      <c r="DG55" s="2">
        <v>0</v>
      </c>
      <c r="DH55" s="2">
        <v>1.5</v>
      </c>
      <c r="DI55" s="2">
        <v>61101.49</v>
      </c>
      <c r="DJ55" s="2">
        <v>1281.99</v>
      </c>
      <c r="DK55" s="2">
        <v>0</v>
      </c>
      <c r="DL55" s="2">
        <v>204</v>
      </c>
      <c r="DM55" s="2">
        <v>361248.47</v>
      </c>
      <c r="DN55" s="2">
        <v>1075.5999999999999</v>
      </c>
      <c r="DO55" s="2">
        <v>0</v>
      </c>
      <c r="DP55" s="2">
        <v>20.2</v>
      </c>
      <c r="DQ55" s="2">
        <v>3927.15</v>
      </c>
      <c r="DR55" s="2">
        <v>1160.82</v>
      </c>
      <c r="DS55" s="2">
        <v>0</v>
      </c>
      <c r="DT55" s="2">
        <v>26.82</v>
      </c>
      <c r="DU55" s="2">
        <v>0</v>
      </c>
      <c r="DV55" s="2">
        <v>8.93</v>
      </c>
      <c r="DW55" s="2">
        <v>0</v>
      </c>
      <c r="DX55" s="2">
        <v>18.88</v>
      </c>
      <c r="DY55" s="2">
        <v>3</v>
      </c>
      <c r="EA55" s="2">
        <v>1.7920903932485459</v>
      </c>
      <c r="EB55" s="2">
        <v>55</v>
      </c>
      <c r="EC55" s="2">
        <v>3.06</v>
      </c>
      <c r="ED55" s="2">
        <v>0.6119999885559082</v>
      </c>
      <c r="EE55" s="2">
        <v>8.5200004577636719</v>
      </c>
      <c r="EF55" s="2">
        <v>7.9373111724853516</v>
      </c>
      <c r="EG55" s="2" t="s">
        <v>362</v>
      </c>
      <c r="EH55" s="2">
        <v>16.10239410400391</v>
      </c>
      <c r="EI55" s="2">
        <v>10.322048187255859</v>
      </c>
      <c r="EJ55" s="2">
        <v>28.488851547241211</v>
      </c>
      <c r="EK55" s="2">
        <v>38.810897827148438</v>
      </c>
      <c r="EL55" s="2">
        <v>45.086704254150391</v>
      </c>
      <c r="EM55" s="2">
        <v>0</v>
      </c>
      <c r="EN55" s="2">
        <v>45.086704254150391</v>
      </c>
      <c r="EO55" s="2">
        <v>1.3542242050170901</v>
      </c>
      <c r="EP55" s="2">
        <v>7.2</v>
      </c>
    </row>
    <row r="56" spans="1:146" ht="15.75" customHeight="1" x14ac:dyDescent="0.25">
      <c r="A56" s="1">
        <v>56</v>
      </c>
      <c r="B56" s="2" t="s">
        <v>363</v>
      </c>
      <c r="C56" s="2">
        <v>311.63099999999997</v>
      </c>
      <c r="D56" s="2">
        <v>103.325</v>
      </c>
      <c r="E56" s="2">
        <v>9.6959599999999998E-4</v>
      </c>
      <c r="F56" s="2">
        <v>4.973E-3</v>
      </c>
      <c r="G56" s="5">
        <v>324.55900000000003</v>
      </c>
      <c r="H56" s="5">
        <v>71.721999999999994</v>
      </c>
      <c r="I56" s="2">
        <f>392.504*0.00001</f>
        <v>3.9250400000000003E-3</v>
      </c>
      <c r="J56" s="4">
        <v>0.18184</v>
      </c>
      <c r="K56" s="4">
        <v>9437</v>
      </c>
      <c r="L56" s="4">
        <v>1.052</v>
      </c>
      <c r="M56" s="4">
        <v>0.159</v>
      </c>
      <c r="N56" s="2">
        <v>11</v>
      </c>
      <c r="O56" s="3">
        <v>44662.708333333343</v>
      </c>
      <c r="P56" s="2">
        <v>361.23</v>
      </c>
      <c r="Q56" s="2">
        <v>63</v>
      </c>
      <c r="R56" s="2">
        <v>1.6349999999999999E-4</v>
      </c>
      <c r="S56" s="2">
        <v>4.2239999999999997E-6</v>
      </c>
      <c r="T56" s="2">
        <v>1.48</v>
      </c>
      <c r="U56" s="2" t="s">
        <v>364</v>
      </c>
      <c r="V56" s="2" t="s">
        <v>177</v>
      </c>
      <c r="W56" s="2">
        <v>13.84</v>
      </c>
      <c r="X56" s="2">
        <v>413</v>
      </c>
      <c r="Y56" s="2">
        <v>3</v>
      </c>
      <c r="Z56" s="2">
        <v>1.5090000000000001E-4</v>
      </c>
      <c r="AA56" s="2">
        <v>3.0079999999999998E-6</v>
      </c>
      <c r="AB56" s="2">
        <v>1.1399999999999999</v>
      </c>
      <c r="AC56" s="2" t="s">
        <v>365</v>
      </c>
      <c r="AD56" s="2" t="s">
        <v>177</v>
      </c>
      <c r="AE56" s="2">
        <v>11.813583815028901</v>
      </c>
      <c r="AF56" s="2">
        <v>10.90317919075145</v>
      </c>
      <c r="AG56" s="2">
        <v>0.91040462427745084</v>
      </c>
      <c r="AH56" s="2">
        <v>8.3499005964214135</v>
      </c>
      <c r="AI56" s="2">
        <v>667377.88</v>
      </c>
      <c r="AJ56" s="2">
        <v>0</v>
      </c>
      <c r="AK56" s="2">
        <v>4992.9399999999996</v>
      </c>
      <c r="AL56" s="2">
        <v>0</v>
      </c>
      <c r="AM56" s="2">
        <v>117029.09</v>
      </c>
      <c r="AN56" s="2">
        <v>0</v>
      </c>
      <c r="AO56" s="2">
        <v>5.2</v>
      </c>
      <c r="AP56" s="2">
        <v>1.39</v>
      </c>
      <c r="AQ56" s="2">
        <v>337.41</v>
      </c>
      <c r="AR56" s="2">
        <v>3.05</v>
      </c>
      <c r="AS56" s="2">
        <v>189.65</v>
      </c>
      <c r="AT56" s="2">
        <v>2.2999999999999998</v>
      </c>
      <c r="AU56" s="2">
        <v>0</v>
      </c>
      <c r="AV56" s="2">
        <v>3.48</v>
      </c>
      <c r="AW56" s="2">
        <v>69.67</v>
      </c>
      <c r="AX56" s="2">
        <v>1.7</v>
      </c>
      <c r="AY56" s="2">
        <v>6.59</v>
      </c>
      <c r="AZ56" s="2">
        <v>1.35</v>
      </c>
      <c r="BA56" s="2">
        <v>13.35</v>
      </c>
      <c r="BB56" s="2">
        <v>2.1800000000000002</v>
      </c>
      <c r="BC56" s="2">
        <v>0</v>
      </c>
      <c r="BD56" s="2">
        <v>3.37</v>
      </c>
      <c r="BE56" s="2">
        <v>0</v>
      </c>
      <c r="BF56" s="2">
        <v>1.82</v>
      </c>
      <c r="BG56" s="2">
        <v>10.86</v>
      </c>
      <c r="BH56" s="2">
        <v>1.89</v>
      </c>
      <c r="BI56" s="2">
        <v>0</v>
      </c>
      <c r="BJ56" s="2">
        <v>4.28</v>
      </c>
      <c r="BK56" s="2">
        <v>39.26</v>
      </c>
      <c r="BL56" s="2">
        <v>3.73</v>
      </c>
      <c r="BM56" s="2">
        <v>0</v>
      </c>
      <c r="BN56" s="2">
        <v>17.100000000000001</v>
      </c>
      <c r="BO56" s="2">
        <v>12.05</v>
      </c>
      <c r="BP56" s="2">
        <v>5.5</v>
      </c>
      <c r="BQ56" s="2">
        <v>0</v>
      </c>
      <c r="BR56" s="2">
        <v>16.95</v>
      </c>
      <c r="BS56" s="2">
        <v>0</v>
      </c>
      <c r="BT56" s="2">
        <v>56.05</v>
      </c>
      <c r="BU56" s="2">
        <v>22557.53</v>
      </c>
      <c r="BV56" s="2">
        <v>132.94999999999999</v>
      </c>
      <c r="BW56" s="2">
        <v>215.61</v>
      </c>
      <c r="BX56" s="2">
        <v>24.83</v>
      </c>
      <c r="BY56" s="2">
        <v>84.23</v>
      </c>
      <c r="BZ56" s="2">
        <v>6.56</v>
      </c>
      <c r="CA56" s="2">
        <v>60.23</v>
      </c>
      <c r="CB56" s="2">
        <v>10.9</v>
      </c>
      <c r="CC56" s="2">
        <v>3193.23</v>
      </c>
      <c r="CD56" s="2">
        <v>45.22</v>
      </c>
      <c r="CE56" s="2">
        <v>70328.960000000006</v>
      </c>
      <c r="CF56" s="2">
        <v>504.92</v>
      </c>
      <c r="CG56" s="2">
        <v>13060.96</v>
      </c>
      <c r="CH56" s="2">
        <v>151</v>
      </c>
      <c r="CI56" s="2">
        <v>406.01</v>
      </c>
      <c r="CJ56" s="2">
        <v>46.13</v>
      </c>
      <c r="CK56" s="2">
        <v>146.52000000000001</v>
      </c>
      <c r="CL56" s="2">
        <v>25.2</v>
      </c>
      <c r="CM56" s="2">
        <v>0</v>
      </c>
      <c r="CN56" s="2">
        <v>7.66</v>
      </c>
      <c r="CO56" s="2">
        <v>0</v>
      </c>
      <c r="CP56" s="2">
        <v>6.19</v>
      </c>
      <c r="CQ56" s="2">
        <v>0</v>
      </c>
      <c r="CR56" s="2">
        <v>7.2</v>
      </c>
      <c r="CS56" s="2">
        <v>0</v>
      </c>
      <c r="CT56" s="2">
        <v>3.06</v>
      </c>
      <c r="CU56" s="2">
        <v>0</v>
      </c>
      <c r="CV56" s="2">
        <v>6.7</v>
      </c>
      <c r="CW56" s="2">
        <v>512894.53</v>
      </c>
      <c r="CX56" s="2">
        <v>1118.06</v>
      </c>
      <c r="CY56" s="2">
        <v>9.2100000000000009</v>
      </c>
      <c r="CZ56" s="2">
        <v>1</v>
      </c>
      <c r="DA56" s="2">
        <v>5.37</v>
      </c>
      <c r="DB56" s="2">
        <v>1.88</v>
      </c>
      <c r="DC56" s="2">
        <v>0</v>
      </c>
      <c r="DD56" s="2">
        <v>1.5</v>
      </c>
      <c r="DE56" s="2">
        <v>0</v>
      </c>
      <c r="DF56" s="2">
        <v>1.5</v>
      </c>
      <c r="DG56" s="2">
        <v>0</v>
      </c>
      <c r="DH56" s="2">
        <v>1.5</v>
      </c>
      <c r="DI56" s="2">
        <v>61920.160000000003</v>
      </c>
      <c r="DJ56" s="2">
        <v>1418.01</v>
      </c>
      <c r="DK56" s="2">
        <v>0</v>
      </c>
      <c r="DL56" s="2">
        <v>206.17</v>
      </c>
      <c r="DM56" s="2">
        <v>311858.81</v>
      </c>
      <c r="DN56" s="2">
        <v>1025.95</v>
      </c>
      <c r="DO56" s="2">
        <v>0</v>
      </c>
      <c r="DP56" s="2">
        <v>21.39</v>
      </c>
      <c r="DQ56" s="2">
        <v>3007.79</v>
      </c>
      <c r="DR56" s="2">
        <v>1321.62</v>
      </c>
      <c r="DS56" s="2">
        <v>48.01</v>
      </c>
      <c r="DT56" s="2">
        <v>24.63</v>
      </c>
      <c r="DU56" s="2">
        <v>0</v>
      </c>
      <c r="DV56" s="2">
        <v>9.77</v>
      </c>
      <c r="DW56" s="2">
        <v>0</v>
      </c>
      <c r="DX56" s="2">
        <v>20.78</v>
      </c>
      <c r="DY56" s="2">
        <v>47</v>
      </c>
      <c r="EA56" s="2">
        <v>1.551989884760826</v>
      </c>
      <c r="EB56" s="2">
        <v>63</v>
      </c>
      <c r="EC56" s="2">
        <v>4.25</v>
      </c>
      <c r="ED56" s="2">
        <v>0.85000002384185791</v>
      </c>
      <c r="EE56" s="2">
        <v>8.5699996948242188</v>
      </c>
      <c r="EF56" s="2">
        <v>14.484537124633791</v>
      </c>
      <c r="EG56" s="2" t="s">
        <v>366</v>
      </c>
      <c r="EH56" s="2">
        <v>28.995330810546879</v>
      </c>
      <c r="EI56" s="2">
        <v>17.69844818115234</v>
      </c>
      <c r="EJ56" s="2">
        <v>30.501581192016602</v>
      </c>
      <c r="EK56" s="2">
        <v>48.200027465820313</v>
      </c>
      <c r="EL56" s="2">
        <v>22.759450912475589</v>
      </c>
      <c r="EM56" s="2">
        <v>4.5187529176473618E-2</v>
      </c>
      <c r="EN56" s="2">
        <v>22.80463790893555</v>
      </c>
      <c r="EO56" s="2">
        <v>1.0041337013244629</v>
      </c>
      <c r="EP56" s="2">
        <v>13.8</v>
      </c>
    </row>
    <row r="57" spans="1:146" ht="15.75" customHeight="1" x14ac:dyDescent="0.25">
      <c r="A57" s="1">
        <v>55</v>
      </c>
      <c r="B57" s="2" t="s">
        <v>367</v>
      </c>
      <c r="C57" s="2">
        <v>283.89499999999998</v>
      </c>
      <c r="D57" s="2">
        <v>74.866</v>
      </c>
      <c r="E57" s="2">
        <v>2.9681599999999999E-4</v>
      </c>
      <c r="F57" s="2">
        <v>2.2720000000000001E-3</v>
      </c>
      <c r="G57" s="5">
        <v>300.81299999999999</v>
      </c>
      <c r="H57" s="5">
        <v>45.887999999999998</v>
      </c>
      <c r="I57" s="2">
        <f>110.517*0.00001</f>
        <v>1.1051700000000002E-3</v>
      </c>
      <c r="J57" s="4">
        <v>0.11608</v>
      </c>
      <c r="K57" s="4">
        <v>9461.5</v>
      </c>
      <c r="L57" s="4">
        <v>0.43095</v>
      </c>
      <c r="M57" s="4">
        <v>7.8E-2</v>
      </c>
      <c r="N57" s="2">
        <v>10</v>
      </c>
      <c r="O57" s="3">
        <v>44662.702777777777</v>
      </c>
      <c r="P57" s="2">
        <v>361.42</v>
      </c>
      <c r="Q57" s="2">
        <v>80</v>
      </c>
      <c r="R57" s="2">
        <v>9.1290000000000002E-5</v>
      </c>
      <c r="S57" s="2">
        <v>6.1160000000000004E-6</v>
      </c>
      <c r="T57" s="2">
        <v>3.83</v>
      </c>
      <c r="U57" s="2" t="s">
        <v>368</v>
      </c>
      <c r="V57" s="2" t="s">
        <v>177</v>
      </c>
      <c r="W57" s="2">
        <v>14.18</v>
      </c>
      <c r="X57" s="2">
        <v>406</v>
      </c>
      <c r="Y57" s="2">
        <v>3</v>
      </c>
      <c r="Z57" s="2">
        <v>8.6829999999999994E-5</v>
      </c>
      <c r="AA57" s="2">
        <v>1.023E-6</v>
      </c>
      <c r="AB57" s="2">
        <v>0.67</v>
      </c>
      <c r="AC57" s="2" t="s">
        <v>369</v>
      </c>
      <c r="AD57" s="2" t="s">
        <v>177</v>
      </c>
      <c r="AE57" s="2">
        <v>6.4379407616361082</v>
      </c>
      <c r="AF57" s="2">
        <v>6.1234132581100136</v>
      </c>
      <c r="AG57" s="2">
        <v>0.3145275035260946</v>
      </c>
      <c r="AH57" s="2">
        <v>5.136473569042983</v>
      </c>
      <c r="AI57" s="2">
        <v>723505.5</v>
      </c>
      <c r="AJ57" s="2">
        <v>0</v>
      </c>
      <c r="AK57" s="2">
        <v>7262.3</v>
      </c>
      <c r="AL57" s="2">
        <v>0</v>
      </c>
      <c r="AM57" s="2">
        <v>99965.17</v>
      </c>
      <c r="AN57" s="2">
        <v>0</v>
      </c>
      <c r="AO57" s="2">
        <v>7.53</v>
      </c>
      <c r="AP57" s="2">
        <v>1.48</v>
      </c>
      <c r="AQ57" s="2">
        <v>477.01</v>
      </c>
      <c r="AR57" s="2">
        <v>3.53</v>
      </c>
      <c r="AS57" s="2">
        <v>189.34</v>
      </c>
      <c r="AT57" s="2">
        <v>2.29</v>
      </c>
      <c r="AU57" s="2">
        <v>0</v>
      </c>
      <c r="AV57" s="2">
        <v>3.31</v>
      </c>
      <c r="AW57" s="2">
        <v>55.23</v>
      </c>
      <c r="AX57" s="2">
        <v>1.54</v>
      </c>
      <c r="AY57" s="2">
        <v>5.7</v>
      </c>
      <c r="AZ57" s="2">
        <v>1.3</v>
      </c>
      <c r="BA57" s="2">
        <v>10.199999999999999</v>
      </c>
      <c r="BB57" s="2">
        <v>2.08</v>
      </c>
      <c r="BC57" s="2">
        <v>0</v>
      </c>
      <c r="BD57" s="2">
        <v>3.27</v>
      </c>
      <c r="BE57" s="2">
        <v>0</v>
      </c>
      <c r="BF57" s="2">
        <v>1.78</v>
      </c>
      <c r="BG57" s="2">
        <v>10.29</v>
      </c>
      <c r="BH57" s="2">
        <v>1.82</v>
      </c>
      <c r="BI57" s="2">
        <v>0</v>
      </c>
      <c r="BJ57" s="2">
        <v>4.25</v>
      </c>
      <c r="BK57" s="2">
        <v>23.97</v>
      </c>
      <c r="BL57" s="2">
        <v>3.38</v>
      </c>
      <c r="BM57" s="2">
        <v>0</v>
      </c>
      <c r="BN57" s="2">
        <v>17.100000000000001</v>
      </c>
      <c r="BO57" s="2">
        <v>9.09</v>
      </c>
      <c r="BP57" s="2">
        <v>5.4</v>
      </c>
      <c r="BQ57" s="2">
        <v>0</v>
      </c>
      <c r="BR57" s="2">
        <v>16.690000000000001</v>
      </c>
      <c r="BS57" s="2">
        <v>0</v>
      </c>
      <c r="BT57" s="2">
        <v>50.38</v>
      </c>
      <c r="BU57" s="2">
        <v>18330.43</v>
      </c>
      <c r="BV57" s="2">
        <v>118.63</v>
      </c>
      <c r="BW57" s="2">
        <v>189.07</v>
      </c>
      <c r="BX57" s="2">
        <v>23.99</v>
      </c>
      <c r="BY57" s="2">
        <v>50.75</v>
      </c>
      <c r="BZ57" s="2">
        <v>5.76</v>
      </c>
      <c r="CA57" s="2">
        <v>88.11</v>
      </c>
      <c r="CB57" s="2">
        <v>17.48</v>
      </c>
      <c r="CC57" s="2">
        <v>2697.5</v>
      </c>
      <c r="CD57" s="2">
        <v>39.9</v>
      </c>
      <c r="CE57" s="2">
        <v>73052.42</v>
      </c>
      <c r="CF57" s="2">
        <v>488.22</v>
      </c>
      <c r="CG57" s="2">
        <v>11352.42</v>
      </c>
      <c r="CH57" s="2">
        <v>133.72</v>
      </c>
      <c r="CI57" s="2">
        <v>417.33</v>
      </c>
      <c r="CJ57" s="2">
        <v>46.26</v>
      </c>
      <c r="CK57" s="2">
        <v>155.99</v>
      </c>
      <c r="CL57" s="2">
        <v>25.2</v>
      </c>
      <c r="CM57" s="2">
        <v>0</v>
      </c>
      <c r="CN57" s="2">
        <v>7.44</v>
      </c>
      <c r="CO57" s="2">
        <v>0</v>
      </c>
      <c r="CP57" s="2">
        <v>5.98</v>
      </c>
      <c r="CQ57" s="2">
        <v>0</v>
      </c>
      <c r="CR57" s="2">
        <v>6.94</v>
      </c>
      <c r="CS57" s="2">
        <v>0</v>
      </c>
      <c r="CT57" s="2">
        <v>4.55</v>
      </c>
      <c r="CU57" s="2">
        <v>0</v>
      </c>
      <c r="CV57" s="2">
        <v>6.4</v>
      </c>
      <c r="CW57" s="2">
        <v>498036.66</v>
      </c>
      <c r="CX57" s="2">
        <v>1149.75</v>
      </c>
      <c r="CY57" s="2">
        <v>8.69</v>
      </c>
      <c r="CZ57" s="2">
        <v>1</v>
      </c>
      <c r="DA57" s="2">
        <v>4.04</v>
      </c>
      <c r="DB57" s="2">
        <v>1.79</v>
      </c>
      <c r="DC57" s="2">
        <v>0</v>
      </c>
      <c r="DD57" s="2">
        <v>1.5</v>
      </c>
      <c r="DE57" s="2">
        <v>0</v>
      </c>
      <c r="DF57" s="2">
        <v>1.5</v>
      </c>
      <c r="DG57" s="2">
        <v>0</v>
      </c>
      <c r="DH57" s="2">
        <v>1.5</v>
      </c>
      <c r="DI57" s="2">
        <v>52891.63</v>
      </c>
      <c r="DJ57" s="2">
        <v>1349.49</v>
      </c>
      <c r="DK57" s="2">
        <v>0</v>
      </c>
      <c r="DL57" s="2">
        <v>215.32</v>
      </c>
      <c r="DM57" s="2">
        <v>338086.66</v>
      </c>
      <c r="DN57" s="2">
        <v>1063.8399999999999</v>
      </c>
      <c r="DO57" s="2">
        <v>0</v>
      </c>
      <c r="DP57" s="2">
        <v>21.75</v>
      </c>
      <c r="DQ57" s="2">
        <v>4374.88</v>
      </c>
      <c r="DR57" s="2">
        <v>1350.25</v>
      </c>
      <c r="DS57" s="2">
        <v>0</v>
      </c>
      <c r="DT57" s="2">
        <v>35.32</v>
      </c>
      <c r="DU57" s="2">
        <v>0</v>
      </c>
      <c r="DV57" s="2">
        <v>9.5299999999999994</v>
      </c>
      <c r="DW57" s="2">
        <v>0</v>
      </c>
      <c r="DX57" s="2">
        <v>20.18</v>
      </c>
      <c r="DY57" s="2">
        <v>23</v>
      </c>
      <c r="EA57" s="2">
        <v>1.42897601644731</v>
      </c>
      <c r="EB57" s="2">
        <v>80</v>
      </c>
      <c r="EC57" s="2">
        <v>2.5</v>
      </c>
      <c r="ED57" s="2">
        <v>0.5</v>
      </c>
      <c r="EE57" s="2">
        <v>8.5</v>
      </c>
      <c r="EF57" s="2">
        <v>9.2513103485107422</v>
      </c>
      <c r="EG57" s="2" t="s">
        <v>370</v>
      </c>
      <c r="EH57" s="2">
        <v>18.817203521728519</v>
      </c>
      <c r="EI57" s="2">
        <v>12.672811508178709</v>
      </c>
      <c r="EJ57" s="2">
        <v>33.026115417480469</v>
      </c>
      <c r="EK57" s="2">
        <v>45.698928833007813</v>
      </c>
      <c r="EL57" s="2">
        <v>35.391704559326172</v>
      </c>
      <c r="EM57" s="2">
        <v>9.2165902256965637E-2</v>
      </c>
      <c r="EN57" s="2">
        <v>35.483871459960938</v>
      </c>
      <c r="EO57" s="2">
        <v>1.538116931915283</v>
      </c>
      <c r="EP57" s="2">
        <v>14.6</v>
      </c>
    </row>
    <row r="58" spans="1:146" ht="15.75" customHeight="1" x14ac:dyDescent="0.25">
      <c r="A58" s="1">
        <v>61</v>
      </c>
      <c r="B58" s="2" t="s">
        <v>371</v>
      </c>
      <c r="C58" s="2">
        <v>290.815</v>
      </c>
      <c r="D58" s="2">
        <v>102.211</v>
      </c>
      <c r="E58" s="2">
        <v>8.2242299999999997E-4</v>
      </c>
      <c r="F58" s="2">
        <v>4.3800000000000002E-3</v>
      </c>
      <c r="G58" s="5">
        <v>313.87400000000002</v>
      </c>
      <c r="H58" s="5">
        <v>73.006</v>
      </c>
      <c r="I58" s="2">
        <f>337.735*0.00001</f>
        <v>3.3773500000000003E-3</v>
      </c>
      <c r="J58" s="4">
        <v>0.13841999999999999</v>
      </c>
      <c r="K58" s="4">
        <v>9425.7999999999993</v>
      </c>
      <c r="L58" s="2">
        <f>957.505*0.00001</f>
        <v>9.5750499999999999E-3</v>
      </c>
      <c r="M58" s="4">
        <v>0.156</v>
      </c>
      <c r="N58" s="2">
        <v>12</v>
      </c>
      <c r="O58" s="3">
        <v>44679.591666666667</v>
      </c>
      <c r="P58" s="2">
        <v>361.73</v>
      </c>
      <c r="Q58" s="2">
        <v>107</v>
      </c>
      <c r="R58" s="2">
        <v>1.548E-4</v>
      </c>
      <c r="S58" s="2">
        <v>9.6039999999999999E-6</v>
      </c>
      <c r="T58" s="2">
        <v>3.55</v>
      </c>
      <c r="U58" s="2" t="s">
        <v>372</v>
      </c>
      <c r="V58" s="2" t="s">
        <v>177</v>
      </c>
      <c r="W58" s="2">
        <v>14.95</v>
      </c>
      <c r="X58" s="2">
        <v>418</v>
      </c>
      <c r="Y58" s="2">
        <v>3</v>
      </c>
      <c r="Z58" s="2">
        <v>1.4320000000000001E-4</v>
      </c>
      <c r="AA58" s="2">
        <v>2.9399999999999998E-6</v>
      </c>
      <c r="AB58" s="2">
        <v>1.18</v>
      </c>
      <c r="AC58" s="2" t="s">
        <v>373</v>
      </c>
      <c r="AD58" s="2" t="s">
        <v>177</v>
      </c>
      <c r="AE58" s="2">
        <v>10.354515050167221</v>
      </c>
      <c r="AF58" s="2">
        <v>9.5785953177257532</v>
      </c>
      <c r="AG58" s="2">
        <v>0.7759197324414675</v>
      </c>
      <c r="AH58" s="2">
        <v>8.1005586592178336</v>
      </c>
      <c r="AI58" s="2">
        <v>724995.06</v>
      </c>
      <c r="AJ58" s="2">
        <v>0</v>
      </c>
      <c r="AK58" s="2">
        <v>2414.4699999999998</v>
      </c>
      <c r="AL58" s="2">
        <v>0</v>
      </c>
      <c r="AM58" s="2">
        <v>106709.61</v>
      </c>
      <c r="AN58" s="2">
        <v>0</v>
      </c>
      <c r="AO58" s="2">
        <v>9.17</v>
      </c>
      <c r="AP58" s="2">
        <v>1.42</v>
      </c>
      <c r="AQ58" s="2">
        <v>400.74</v>
      </c>
      <c r="AR58" s="2">
        <v>3.19</v>
      </c>
      <c r="AS58" s="2">
        <v>138.66999999999999</v>
      </c>
      <c r="AT58" s="2">
        <v>1.95</v>
      </c>
      <c r="AU58" s="2">
        <v>0</v>
      </c>
      <c r="AV58" s="2">
        <v>3.21</v>
      </c>
      <c r="AW58" s="2">
        <v>63.99</v>
      </c>
      <c r="AX58" s="2">
        <v>1.59</v>
      </c>
      <c r="AY58" s="2">
        <v>5.55</v>
      </c>
      <c r="AZ58" s="2">
        <v>1.28</v>
      </c>
      <c r="BA58" s="2">
        <v>13.05</v>
      </c>
      <c r="BB58" s="2">
        <v>2.12</v>
      </c>
      <c r="BC58" s="2">
        <v>0</v>
      </c>
      <c r="BD58" s="2">
        <v>3.2</v>
      </c>
      <c r="BE58" s="2">
        <v>0</v>
      </c>
      <c r="BF58" s="2">
        <v>1.72</v>
      </c>
      <c r="BG58" s="2">
        <v>8.14</v>
      </c>
      <c r="BH58" s="2">
        <v>1.8</v>
      </c>
      <c r="BI58" s="2">
        <v>0</v>
      </c>
      <c r="BJ58" s="2">
        <v>4.08</v>
      </c>
      <c r="BK58" s="2">
        <v>33</v>
      </c>
      <c r="BL58" s="2">
        <v>3.49</v>
      </c>
      <c r="BM58" s="2">
        <v>0</v>
      </c>
      <c r="BN58" s="2">
        <v>16.27</v>
      </c>
      <c r="BO58" s="2">
        <v>9.1300000000000008</v>
      </c>
      <c r="BP58" s="2">
        <v>5.24</v>
      </c>
      <c r="BQ58" s="2">
        <v>0</v>
      </c>
      <c r="BR58" s="2">
        <v>16.100000000000001</v>
      </c>
      <c r="BS58" s="2">
        <v>51.25</v>
      </c>
      <c r="BT58" s="2">
        <v>33.85</v>
      </c>
      <c r="BU58" s="2">
        <v>19274.43</v>
      </c>
      <c r="BV58" s="2">
        <v>119.87</v>
      </c>
      <c r="BW58" s="2">
        <v>159.21</v>
      </c>
      <c r="BX58" s="2">
        <v>23</v>
      </c>
      <c r="BY58" s="2">
        <v>79.180000000000007</v>
      </c>
      <c r="BZ58" s="2">
        <v>6.13</v>
      </c>
      <c r="CA58" s="2">
        <v>80.86</v>
      </c>
      <c r="CB58" s="2">
        <v>17.64</v>
      </c>
      <c r="CC58" s="2">
        <v>2991.31</v>
      </c>
      <c r="CD58" s="2">
        <v>41.64</v>
      </c>
      <c r="CE58" s="2">
        <v>46370.28</v>
      </c>
      <c r="CF58" s="2">
        <v>408.37</v>
      </c>
      <c r="CG58" s="2">
        <v>12832.76</v>
      </c>
      <c r="CH58" s="2">
        <v>143.44999999999999</v>
      </c>
      <c r="CI58" s="2">
        <v>210.81</v>
      </c>
      <c r="CJ58" s="2">
        <v>41.69</v>
      </c>
      <c r="CK58" s="2">
        <v>104.47</v>
      </c>
      <c r="CL58" s="2">
        <v>23.97</v>
      </c>
      <c r="CM58" s="2">
        <v>0</v>
      </c>
      <c r="CN58" s="2">
        <v>7.16</v>
      </c>
      <c r="CO58" s="2">
        <v>0</v>
      </c>
      <c r="CP58" s="2">
        <v>5.71</v>
      </c>
      <c r="CQ58" s="2">
        <v>0</v>
      </c>
      <c r="CR58" s="2">
        <v>6.66</v>
      </c>
      <c r="CS58" s="2">
        <v>0</v>
      </c>
      <c r="CT58" s="2">
        <v>4.3899999999999997</v>
      </c>
      <c r="CU58" s="2">
        <v>0</v>
      </c>
      <c r="CV58" s="2">
        <v>6.21</v>
      </c>
      <c r="CW58" s="2">
        <v>521013.06</v>
      </c>
      <c r="CX58" s="2">
        <v>1078.05</v>
      </c>
      <c r="CY58" s="2">
        <v>8.94</v>
      </c>
      <c r="CZ58" s="2">
        <v>1</v>
      </c>
      <c r="DA58" s="2">
        <v>4.8499999999999996</v>
      </c>
      <c r="DB58" s="2">
        <v>1.81</v>
      </c>
      <c r="DC58" s="2">
        <v>0</v>
      </c>
      <c r="DD58" s="2">
        <v>1.5</v>
      </c>
      <c r="DE58" s="2">
        <v>0</v>
      </c>
      <c r="DF58" s="2">
        <v>1.5</v>
      </c>
      <c r="DG58" s="2">
        <v>0</v>
      </c>
      <c r="DH58" s="2">
        <v>1.5</v>
      </c>
      <c r="DI58" s="2">
        <v>56460.11</v>
      </c>
      <c r="DJ58" s="2">
        <v>1269.8</v>
      </c>
      <c r="DK58" s="2">
        <v>0</v>
      </c>
      <c r="DL58" s="2">
        <v>199.58</v>
      </c>
      <c r="DM58" s="2">
        <v>338782.71999999997</v>
      </c>
      <c r="DN58" s="2">
        <v>1033.04</v>
      </c>
      <c r="DO58" s="2">
        <v>0</v>
      </c>
      <c r="DP58" s="2">
        <v>20.43</v>
      </c>
      <c r="DQ58" s="2">
        <v>0</v>
      </c>
      <c r="DR58" s="2">
        <v>1715.2</v>
      </c>
      <c r="DS58" s="2">
        <v>0</v>
      </c>
      <c r="DT58" s="2">
        <v>28.48</v>
      </c>
      <c r="DU58" s="2">
        <v>0</v>
      </c>
      <c r="DV58" s="2">
        <v>9.09</v>
      </c>
      <c r="DW58" s="2">
        <v>0</v>
      </c>
      <c r="DX58" s="2">
        <v>19.34</v>
      </c>
      <c r="DY58" s="2">
        <v>49</v>
      </c>
      <c r="EA58" s="2">
        <v>1.6287066550951139</v>
      </c>
      <c r="EB58" s="2">
        <v>107</v>
      </c>
      <c r="EC58" s="2">
        <v>3.38</v>
      </c>
      <c r="ED58" s="2">
        <v>0.67599999904632568</v>
      </c>
      <c r="EE58" s="2">
        <v>8.6099996566772461</v>
      </c>
      <c r="EF58" s="2">
        <v>9.4984540939331055</v>
      </c>
      <c r="EG58" s="2" t="s">
        <v>374</v>
      </c>
      <c r="EH58" s="2">
        <v>16.877985000610352</v>
      </c>
      <c r="EI58" s="2">
        <v>12.34974479675293</v>
      </c>
      <c r="EJ58" s="2">
        <v>29.227729797363281</v>
      </c>
      <c r="EK58" s="2">
        <v>41.577476501464837</v>
      </c>
      <c r="EL58" s="2">
        <v>41.511608123779297</v>
      </c>
      <c r="EM58" s="2">
        <v>3.2932654023170471E-2</v>
      </c>
      <c r="EN58" s="2">
        <v>41.544540405273438</v>
      </c>
      <c r="EO58" s="2">
        <v>1.3890348672866819</v>
      </c>
      <c r="EP58" s="2">
        <v>8.4</v>
      </c>
    </row>
    <row r="59" spans="1:146" ht="15.75" customHeight="1" x14ac:dyDescent="0.25">
      <c r="A59" s="1">
        <v>59</v>
      </c>
      <c r="B59" s="2" t="s">
        <v>375</v>
      </c>
      <c r="C59" s="2">
        <v>391.767</v>
      </c>
      <c r="D59" s="2">
        <v>125.30800000000001</v>
      </c>
      <c r="E59" s="2">
        <v>2.6896599999999999E-4</v>
      </c>
      <c r="F59" s="2">
        <v>1.523E-3</v>
      </c>
      <c r="G59" s="5">
        <v>440.64400000000001</v>
      </c>
      <c r="H59" s="5">
        <v>52.845999999999997</v>
      </c>
      <c r="I59" s="2">
        <f>90.823*0.00001</f>
        <v>9.0823E-4</v>
      </c>
      <c r="J59" s="4">
        <v>0.111</v>
      </c>
      <c r="K59" s="4">
        <v>9485</v>
      </c>
      <c r="L59" s="4">
        <v>0.28100000000000003</v>
      </c>
      <c r="M59" s="4">
        <v>9.2999999999999999E-2</v>
      </c>
      <c r="N59" s="2">
        <v>4</v>
      </c>
      <c r="O59" s="3">
        <v>44662.594444444447</v>
      </c>
      <c r="P59" s="2">
        <v>360.73</v>
      </c>
      <c r="Q59" s="2">
        <v>120</v>
      </c>
      <c r="R59" s="2">
        <v>7.8440000000000001E-5</v>
      </c>
      <c r="S59" s="2">
        <v>5.4809999999999999E-7</v>
      </c>
      <c r="T59" s="2">
        <v>0.4</v>
      </c>
      <c r="U59" s="2" t="s">
        <v>376</v>
      </c>
      <c r="V59" s="2" t="s">
        <v>177</v>
      </c>
      <c r="W59" s="2">
        <v>13.51</v>
      </c>
      <c r="X59" s="2">
        <v>424</v>
      </c>
      <c r="Y59" s="2">
        <v>3</v>
      </c>
      <c r="Z59" s="2">
        <v>7.4729999999999998E-5</v>
      </c>
      <c r="AA59" s="2">
        <v>5.0380000000000005E-7</v>
      </c>
      <c r="AB59" s="2">
        <v>0.39</v>
      </c>
      <c r="AC59" s="2" t="s">
        <v>377</v>
      </c>
      <c r="AD59" s="2" t="s">
        <v>177</v>
      </c>
      <c r="AE59" s="2">
        <v>5.8060695780903044</v>
      </c>
      <c r="AF59" s="2">
        <v>5.5314581791265729</v>
      </c>
      <c r="AG59" s="2">
        <v>0.27461139896373149</v>
      </c>
      <c r="AH59" s="2">
        <v>4.964539007092216</v>
      </c>
      <c r="AI59" s="2">
        <v>487735.19</v>
      </c>
      <c r="AJ59" s="2">
        <v>0</v>
      </c>
      <c r="AK59" s="2">
        <v>0</v>
      </c>
      <c r="AL59" s="2">
        <v>0</v>
      </c>
      <c r="AM59" s="2">
        <v>86980.15</v>
      </c>
      <c r="AN59" s="2">
        <v>0</v>
      </c>
      <c r="AO59" s="2">
        <v>10.43</v>
      </c>
      <c r="AP59" s="2">
        <v>1.33</v>
      </c>
      <c r="AQ59" s="2">
        <v>258.01</v>
      </c>
      <c r="AR59" s="2">
        <v>2.59</v>
      </c>
      <c r="AS59" s="2">
        <v>127.54</v>
      </c>
      <c r="AT59" s="2">
        <v>1.84</v>
      </c>
      <c r="AU59" s="2">
        <v>0</v>
      </c>
      <c r="AV59" s="2">
        <v>3.31</v>
      </c>
      <c r="AW59" s="2">
        <v>74.03</v>
      </c>
      <c r="AX59" s="2">
        <v>1.67</v>
      </c>
      <c r="AY59" s="2">
        <v>6.57</v>
      </c>
      <c r="AZ59" s="2">
        <v>1.32</v>
      </c>
      <c r="BA59" s="2">
        <v>14.22</v>
      </c>
      <c r="BB59" s="2">
        <v>2.1</v>
      </c>
      <c r="BC59" s="2">
        <v>0</v>
      </c>
      <c r="BD59" s="2">
        <v>3</v>
      </c>
      <c r="BE59" s="2">
        <v>0</v>
      </c>
      <c r="BF59" s="2">
        <v>1.67</v>
      </c>
      <c r="BG59" s="2">
        <v>20.94</v>
      </c>
      <c r="BH59" s="2">
        <v>2.5</v>
      </c>
      <c r="BI59" s="2">
        <v>0</v>
      </c>
      <c r="BJ59" s="2">
        <v>3.95</v>
      </c>
      <c r="BK59" s="2">
        <v>44.03</v>
      </c>
      <c r="BL59" s="2">
        <v>3.66</v>
      </c>
      <c r="BM59" s="2">
        <v>0</v>
      </c>
      <c r="BN59" s="2">
        <v>15.98</v>
      </c>
      <c r="BO59" s="2">
        <v>8.49</v>
      </c>
      <c r="BP59" s="2">
        <v>5.15</v>
      </c>
      <c r="BQ59" s="2">
        <v>0</v>
      </c>
      <c r="BR59" s="2">
        <v>15.66</v>
      </c>
      <c r="BS59" s="2">
        <v>82.48</v>
      </c>
      <c r="BT59" s="2">
        <v>44.88</v>
      </c>
      <c r="BU59" s="2">
        <v>34249.35</v>
      </c>
      <c r="BV59" s="2">
        <v>160.87</v>
      </c>
      <c r="BW59" s="2">
        <v>149.63</v>
      </c>
      <c r="BX59" s="2">
        <v>23.06</v>
      </c>
      <c r="BY59" s="2">
        <v>148.16</v>
      </c>
      <c r="BZ59" s="2">
        <v>12.63</v>
      </c>
      <c r="CA59" s="2">
        <v>119.23</v>
      </c>
      <c r="CB59" s="2">
        <v>19.02</v>
      </c>
      <c r="CC59" s="2">
        <v>3036.3</v>
      </c>
      <c r="CD59" s="2">
        <v>45.69</v>
      </c>
      <c r="CE59" s="2">
        <v>38193.660000000003</v>
      </c>
      <c r="CF59" s="2">
        <v>400.14</v>
      </c>
      <c r="CG59" s="2">
        <v>11835.61</v>
      </c>
      <c r="CH59" s="2">
        <v>148.05000000000001</v>
      </c>
      <c r="CI59" s="2">
        <v>24318.7</v>
      </c>
      <c r="CJ59" s="2">
        <v>141.47</v>
      </c>
      <c r="CK59" s="2">
        <v>0</v>
      </c>
      <c r="CL59" s="2">
        <v>25.02</v>
      </c>
      <c r="CM59" s="2">
        <v>0</v>
      </c>
      <c r="CN59" s="2">
        <v>6.45</v>
      </c>
      <c r="CO59" s="2">
        <v>0</v>
      </c>
      <c r="CP59" s="2">
        <v>5.23</v>
      </c>
      <c r="CQ59" s="2">
        <v>0</v>
      </c>
      <c r="CR59" s="2">
        <v>6.18</v>
      </c>
      <c r="CS59" s="2">
        <v>0</v>
      </c>
      <c r="CT59" s="2">
        <v>4.01</v>
      </c>
      <c r="CU59" s="2">
        <v>0</v>
      </c>
      <c r="CV59" s="2">
        <v>5.82</v>
      </c>
      <c r="CW59" s="2">
        <v>613544.63</v>
      </c>
      <c r="CX59" s="2">
        <v>904.68</v>
      </c>
      <c r="CY59" s="2">
        <v>9.34</v>
      </c>
      <c r="CZ59" s="2">
        <v>1</v>
      </c>
      <c r="DA59" s="2">
        <v>7.55</v>
      </c>
      <c r="DB59" s="2">
        <v>1.89</v>
      </c>
      <c r="DC59" s="2">
        <v>0</v>
      </c>
      <c r="DD59" s="2">
        <v>1.5</v>
      </c>
      <c r="DE59" s="2">
        <v>0</v>
      </c>
      <c r="DF59" s="2">
        <v>1.5</v>
      </c>
      <c r="DG59" s="2">
        <v>0</v>
      </c>
      <c r="DH59" s="2">
        <v>1.5</v>
      </c>
      <c r="DI59" s="2">
        <v>46021.24</v>
      </c>
      <c r="DJ59" s="2">
        <v>1219.01</v>
      </c>
      <c r="DK59" s="2">
        <v>462.03</v>
      </c>
      <c r="DL59" s="2">
        <v>119.05</v>
      </c>
      <c r="DM59" s="2">
        <v>227913.63</v>
      </c>
      <c r="DN59" s="2">
        <v>880.12</v>
      </c>
      <c r="DO59" s="2">
        <v>0</v>
      </c>
      <c r="DP59" s="2">
        <v>19.96</v>
      </c>
      <c r="DQ59" s="2">
        <v>0</v>
      </c>
      <c r="DR59" s="2">
        <v>3366.01</v>
      </c>
      <c r="DS59" s="2">
        <v>31.49</v>
      </c>
      <c r="DT59" s="2">
        <v>19.12</v>
      </c>
      <c r="DU59" s="2">
        <v>0</v>
      </c>
      <c r="DV59" s="2">
        <v>8.3800000000000008</v>
      </c>
      <c r="DW59" s="2">
        <v>0</v>
      </c>
      <c r="DX59" s="2">
        <v>17.55</v>
      </c>
      <c r="DY59" s="2">
        <v>5</v>
      </c>
      <c r="EA59" s="2">
        <v>1.501842882693385</v>
      </c>
      <c r="EB59" s="2">
        <v>120</v>
      </c>
      <c r="EC59" s="2">
        <v>3.1</v>
      </c>
      <c r="ED59" s="2">
        <v>0.62000000476837158</v>
      </c>
      <c r="EE59" s="2">
        <v>8.619999885559082</v>
      </c>
      <c r="EF59" s="2">
        <v>8.9759559631347656</v>
      </c>
      <c r="EG59" s="2" t="s">
        <v>378</v>
      </c>
      <c r="EH59" s="2">
        <v>18.512920379638668</v>
      </c>
      <c r="EI59" s="2">
        <v>12.090070724487299</v>
      </c>
      <c r="EJ59" s="2">
        <v>30.602993011474609</v>
      </c>
      <c r="EK59" s="2">
        <v>42.693061828613281</v>
      </c>
      <c r="EL59" s="2">
        <v>38.809127807617188</v>
      </c>
      <c r="EM59" s="2">
        <v>-1.5112589113414289E-2</v>
      </c>
      <c r="EN59" s="2">
        <v>38.794013977050781</v>
      </c>
      <c r="EO59" s="2">
        <v>1.338585734367371</v>
      </c>
      <c r="EP59" s="2">
        <v>14.7</v>
      </c>
    </row>
    <row r="60" spans="1:146" ht="15.75" customHeight="1" x14ac:dyDescent="0.25">
      <c r="A60" s="1">
        <v>54</v>
      </c>
      <c r="B60" s="2" t="s">
        <v>379</v>
      </c>
      <c r="C60" s="2">
        <v>341.404</v>
      </c>
      <c r="D60" s="2">
        <v>124.80500000000001</v>
      </c>
      <c r="E60" s="2">
        <v>3.8799700000000001E-4</v>
      </c>
      <c r="F60" s="2">
        <v>2.0769999999999999E-3</v>
      </c>
      <c r="G60" s="5">
        <v>383.73599999999999</v>
      </c>
      <c r="H60" s="5">
        <v>66.561000000000007</v>
      </c>
      <c r="I60" s="2">
        <f>167.759*0.00001</f>
        <v>1.6775900000000001E-3</v>
      </c>
      <c r="J60" s="4">
        <v>0.12972</v>
      </c>
      <c r="K60" s="4">
        <v>9463.1299999999992</v>
      </c>
      <c r="L60" s="2">
        <f>550.977*0.01</f>
        <v>5.5097699999999996</v>
      </c>
      <c r="M60" s="4">
        <v>0.13800000000000001</v>
      </c>
      <c r="N60" s="2">
        <v>8</v>
      </c>
      <c r="O60" s="3">
        <v>44662.713194444441</v>
      </c>
      <c r="P60" s="2">
        <v>362.52</v>
      </c>
      <c r="Q60" s="2">
        <v>154</v>
      </c>
      <c r="R60" s="2">
        <v>1.03E-4</v>
      </c>
      <c r="S60" s="2">
        <v>4.6430000000000003E-6</v>
      </c>
      <c r="T60" s="2">
        <v>2.58</v>
      </c>
      <c r="U60" s="2" t="s">
        <v>380</v>
      </c>
      <c r="V60" s="2" t="s">
        <v>177</v>
      </c>
      <c r="W60" s="2">
        <v>14.41</v>
      </c>
      <c r="X60" s="2">
        <v>425</v>
      </c>
      <c r="Y60" s="2">
        <v>3</v>
      </c>
      <c r="Z60" s="2">
        <v>9.6589999999999995E-5</v>
      </c>
      <c r="AA60" s="2">
        <v>1.4789999999999999E-6</v>
      </c>
      <c r="AB60" s="2">
        <v>0.88</v>
      </c>
      <c r="AC60" s="2" t="s">
        <v>381</v>
      </c>
      <c r="AD60" s="2" t="s">
        <v>177</v>
      </c>
      <c r="AE60" s="2">
        <v>7.1478140180430252</v>
      </c>
      <c r="AF60" s="2">
        <v>6.7029840388619011</v>
      </c>
      <c r="AG60" s="2">
        <v>0.4448299791811241</v>
      </c>
      <c r="AH60" s="2">
        <v>6.6362977533906191</v>
      </c>
      <c r="AI60" s="2">
        <v>741330.5</v>
      </c>
      <c r="AJ60" s="2">
        <v>0</v>
      </c>
      <c r="AK60" s="2">
        <v>5571.81</v>
      </c>
      <c r="AL60" s="2">
        <v>0</v>
      </c>
      <c r="AM60" s="2">
        <v>114384.88</v>
      </c>
      <c r="AN60" s="2">
        <v>0</v>
      </c>
      <c r="AO60" s="2">
        <v>7.85</v>
      </c>
      <c r="AP60" s="2">
        <v>1.39</v>
      </c>
      <c r="AQ60" s="2">
        <v>409.29</v>
      </c>
      <c r="AR60" s="2">
        <v>3.16</v>
      </c>
      <c r="AS60" s="2">
        <v>130.53</v>
      </c>
      <c r="AT60" s="2">
        <v>1.86</v>
      </c>
      <c r="AU60" s="2">
        <v>0</v>
      </c>
      <c r="AV60" s="2">
        <v>3.2</v>
      </c>
      <c r="AW60" s="2">
        <v>62.69</v>
      </c>
      <c r="AX60" s="2">
        <v>1.56</v>
      </c>
      <c r="AY60" s="2">
        <v>7.08</v>
      </c>
      <c r="AZ60" s="2">
        <v>1.29</v>
      </c>
      <c r="BA60" s="2">
        <v>12.94</v>
      </c>
      <c r="BB60" s="2">
        <v>2.08</v>
      </c>
      <c r="BC60" s="2">
        <v>0</v>
      </c>
      <c r="BD60" s="2">
        <v>3.05</v>
      </c>
      <c r="BE60" s="2">
        <v>0</v>
      </c>
      <c r="BF60" s="2">
        <v>1.69</v>
      </c>
      <c r="BG60" s="2">
        <v>8.07</v>
      </c>
      <c r="BH60" s="2">
        <v>1.76</v>
      </c>
      <c r="BI60" s="2">
        <v>0</v>
      </c>
      <c r="BJ60" s="2">
        <v>4.0999999999999996</v>
      </c>
      <c r="BK60" s="2">
        <v>33.049999999999997</v>
      </c>
      <c r="BL60" s="2">
        <v>3.45</v>
      </c>
      <c r="BM60" s="2">
        <v>0</v>
      </c>
      <c r="BN60" s="2">
        <v>16.38</v>
      </c>
      <c r="BO60" s="2">
        <v>0</v>
      </c>
      <c r="BP60" s="2">
        <v>7.58</v>
      </c>
      <c r="BQ60" s="2">
        <v>0</v>
      </c>
      <c r="BR60" s="2">
        <v>15.81</v>
      </c>
      <c r="BS60" s="2">
        <v>0</v>
      </c>
      <c r="BT60" s="2">
        <v>48.32</v>
      </c>
      <c r="BU60" s="2">
        <v>18269.27</v>
      </c>
      <c r="BV60" s="2">
        <v>114.18</v>
      </c>
      <c r="BW60" s="2">
        <v>219.76</v>
      </c>
      <c r="BX60" s="2">
        <v>23.51</v>
      </c>
      <c r="BY60" s="2">
        <v>75.099999999999994</v>
      </c>
      <c r="BZ60" s="2">
        <v>6.11</v>
      </c>
      <c r="CA60" s="2">
        <v>58.48</v>
      </c>
      <c r="CB60" s="2">
        <v>10.32</v>
      </c>
      <c r="CC60" s="2">
        <v>3333.16</v>
      </c>
      <c r="CD60" s="2">
        <v>42.68</v>
      </c>
      <c r="CE60" s="2">
        <v>42693.02</v>
      </c>
      <c r="CF60" s="2">
        <v>378.9</v>
      </c>
      <c r="CG60" s="2">
        <v>13310.02</v>
      </c>
      <c r="CH60" s="2">
        <v>141.47</v>
      </c>
      <c r="CI60" s="2">
        <v>355.48</v>
      </c>
      <c r="CJ60" s="2">
        <v>40.67</v>
      </c>
      <c r="CK60" s="2">
        <v>133.74</v>
      </c>
      <c r="CL60" s="2">
        <v>23.85</v>
      </c>
      <c r="CM60" s="2">
        <v>0</v>
      </c>
      <c r="CN60" s="2">
        <v>7.22</v>
      </c>
      <c r="CO60" s="2">
        <v>0</v>
      </c>
      <c r="CP60" s="2">
        <v>5.81</v>
      </c>
      <c r="CQ60" s="2">
        <v>0</v>
      </c>
      <c r="CR60" s="2">
        <v>6.72</v>
      </c>
      <c r="CS60" s="2">
        <v>3.98</v>
      </c>
      <c r="CT60" s="2">
        <v>1.97</v>
      </c>
      <c r="CU60" s="2">
        <v>0</v>
      </c>
      <c r="CV60" s="2">
        <v>6.27</v>
      </c>
      <c r="CW60" s="2">
        <v>511174.31</v>
      </c>
      <c r="CX60" s="2">
        <v>1079.1600000000001</v>
      </c>
      <c r="CY60" s="2">
        <v>8.08</v>
      </c>
      <c r="CZ60" s="2">
        <v>1</v>
      </c>
      <c r="DA60" s="2">
        <v>6.67</v>
      </c>
      <c r="DB60" s="2">
        <v>1.8</v>
      </c>
      <c r="DC60" s="2">
        <v>0</v>
      </c>
      <c r="DD60" s="2">
        <v>1.5</v>
      </c>
      <c r="DE60" s="2">
        <v>0</v>
      </c>
      <c r="DF60" s="2">
        <v>1.5</v>
      </c>
      <c r="DG60" s="2">
        <v>0</v>
      </c>
      <c r="DH60" s="2">
        <v>1.5</v>
      </c>
      <c r="DI60" s="2">
        <v>60521.1</v>
      </c>
      <c r="DJ60" s="2">
        <v>1252.74</v>
      </c>
      <c r="DK60" s="2">
        <v>0</v>
      </c>
      <c r="DL60" s="2">
        <v>195.75</v>
      </c>
      <c r="DM60" s="2">
        <v>346416.09</v>
      </c>
      <c r="DN60" s="2">
        <v>1009.38</v>
      </c>
      <c r="DO60" s="2">
        <v>0</v>
      </c>
      <c r="DP60" s="2">
        <v>19.37</v>
      </c>
      <c r="DQ60" s="2">
        <v>3356.51</v>
      </c>
      <c r="DR60" s="2">
        <v>1124.5999999999999</v>
      </c>
      <c r="DS60" s="2">
        <v>0</v>
      </c>
      <c r="DT60" s="2">
        <v>27.3</v>
      </c>
      <c r="DU60" s="2">
        <v>0</v>
      </c>
      <c r="DV60" s="2">
        <v>9.16</v>
      </c>
      <c r="DW60" s="2">
        <v>0</v>
      </c>
      <c r="DX60" s="2">
        <v>19.420000000000002</v>
      </c>
      <c r="DY60" s="2">
        <v>10</v>
      </c>
      <c r="EA60" s="2">
        <v>1.64565724796507</v>
      </c>
      <c r="EB60" s="2">
        <v>154</v>
      </c>
      <c r="EC60" s="2">
        <v>2.8</v>
      </c>
      <c r="ED60" s="2">
        <v>0.56000000238418579</v>
      </c>
      <c r="EE60" s="2">
        <v>8.5200004577636719</v>
      </c>
      <c r="EF60" s="2">
        <v>8.3955011367797852</v>
      </c>
      <c r="EG60" s="2" t="s">
        <v>382</v>
      </c>
      <c r="EH60" s="2">
        <v>16.041461944580082</v>
      </c>
      <c r="EI60" s="2">
        <v>11.516946792602541</v>
      </c>
      <c r="EJ60" s="2">
        <v>28.792366027832031</v>
      </c>
      <c r="EK60" s="2">
        <v>40.309310913085938</v>
      </c>
      <c r="EL60" s="2">
        <v>43.632774353027337</v>
      </c>
      <c r="EM60" s="2">
        <v>1.6452779993414879E-2</v>
      </c>
      <c r="EN60" s="2">
        <v>43.649227142333977</v>
      </c>
      <c r="EO60" s="2">
        <v>1.4920752048492429</v>
      </c>
      <c r="EP60" s="2">
        <v>7.4</v>
      </c>
    </row>
    <row r="61" spans="1:146" ht="15.75" customHeight="1" x14ac:dyDescent="0.25">
      <c r="A61" s="1">
        <v>52</v>
      </c>
      <c r="B61" s="2" t="s">
        <v>383</v>
      </c>
      <c r="C61" s="2">
        <v>224.41399999999999</v>
      </c>
      <c r="D61" s="2">
        <v>63.502000000000002</v>
      </c>
      <c r="E61" s="2">
        <v>2.5561200000000001E-4</v>
      </c>
      <c r="F61" s="2">
        <v>2.147E-3</v>
      </c>
      <c r="G61" s="5">
        <v>236.21600000000001</v>
      </c>
      <c r="H61" s="5">
        <v>36.220999999999997</v>
      </c>
      <c r="I61" s="2">
        <f>92.367*0.00001</f>
        <v>9.2367000000000013E-4</v>
      </c>
      <c r="J61" s="4">
        <v>0.13616</v>
      </c>
      <c r="K61" s="4">
        <v>9512.8700000000008</v>
      </c>
      <c r="L61" s="4">
        <v>8.1659799999999994</v>
      </c>
      <c r="M61" s="4">
        <v>0.17100000000000001</v>
      </c>
      <c r="N61" s="2">
        <v>5</v>
      </c>
      <c r="O61" s="3">
        <v>44662.665972222218</v>
      </c>
      <c r="P61" s="2">
        <v>360.76</v>
      </c>
      <c r="Q61" s="2">
        <v>185</v>
      </c>
      <c r="R61" s="2">
        <v>1.102E-4</v>
      </c>
      <c r="S61" s="2">
        <v>7.2470000000000002E-6</v>
      </c>
      <c r="T61" s="2">
        <v>3.76</v>
      </c>
      <c r="U61" s="2" t="s">
        <v>384</v>
      </c>
      <c r="V61" s="2" t="s">
        <v>177</v>
      </c>
      <c r="W61" s="2">
        <v>14.1</v>
      </c>
      <c r="X61" s="2">
        <v>421</v>
      </c>
      <c r="Y61" s="2">
        <v>3</v>
      </c>
      <c r="Z61" s="2">
        <v>1.039E-4</v>
      </c>
      <c r="AA61" s="2">
        <v>1.629E-6</v>
      </c>
      <c r="AB61" s="2">
        <v>0.9</v>
      </c>
      <c r="AC61" s="2" t="s">
        <v>385</v>
      </c>
      <c r="AD61" s="2" t="s">
        <v>177</v>
      </c>
      <c r="AE61" s="2">
        <v>7.8156028368794317</v>
      </c>
      <c r="AF61" s="2">
        <v>7.3687943262411357</v>
      </c>
      <c r="AG61" s="2">
        <v>0.44680851063829602</v>
      </c>
      <c r="AH61" s="2">
        <v>6.0635226179018016</v>
      </c>
      <c r="AI61" s="2">
        <v>674528.31</v>
      </c>
      <c r="AJ61" s="2">
        <v>0</v>
      </c>
      <c r="AK61" s="2">
        <v>8785.67</v>
      </c>
      <c r="AL61" s="2">
        <v>0</v>
      </c>
      <c r="AM61" s="2">
        <v>111205.08</v>
      </c>
      <c r="AN61" s="2">
        <v>0</v>
      </c>
      <c r="AO61" s="2">
        <v>5.93</v>
      </c>
      <c r="AP61" s="2">
        <v>1.36</v>
      </c>
      <c r="AQ61" s="2">
        <v>355.89</v>
      </c>
      <c r="AR61" s="2">
        <v>2.99</v>
      </c>
      <c r="AS61" s="2">
        <v>136.58000000000001</v>
      </c>
      <c r="AT61" s="2">
        <v>1.91</v>
      </c>
      <c r="AU61" s="2">
        <v>0</v>
      </c>
      <c r="AV61" s="2">
        <v>3.24</v>
      </c>
      <c r="AW61" s="2">
        <v>65.05</v>
      </c>
      <c r="AX61" s="2">
        <v>1.59</v>
      </c>
      <c r="AY61" s="2">
        <v>6.48</v>
      </c>
      <c r="AZ61" s="2">
        <v>1.29</v>
      </c>
      <c r="BA61" s="2">
        <v>13.87</v>
      </c>
      <c r="BB61" s="2">
        <v>2.11</v>
      </c>
      <c r="BC61" s="2">
        <v>0</v>
      </c>
      <c r="BD61" s="2">
        <v>3.17</v>
      </c>
      <c r="BE61" s="2">
        <v>0</v>
      </c>
      <c r="BF61" s="2">
        <v>1.69</v>
      </c>
      <c r="BG61" s="2">
        <v>9.9700000000000006</v>
      </c>
      <c r="BH61" s="2">
        <v>1.82</v>
      </c>
      <c r="BI61" s="2">
        <v>0</v>
      </c>
      <c r="BJ61" s="2">
        <v>4.01</v>
      </c>
      <c r="BK61" s="2">
        <v>32</v>
      </c>
      <c r="BL61" s="2">
        <v>3.42</v>
      </c>
      <c r="BM61" s="2">
        <v>0</v>
      </c>
      <c r="BN61" s="2">
        <v>16.079999999999998</v>
      </c>
      <c r="BO61" s="2">
        <v>10.91</v>
      </c>
      <c r="BP61" s="2">
        <v>5.18</v>
      </c>
      <c r="BQ61" s="2">
        <v>0</v>
      </c>
      <c r="BR61" s="2">
        <v>15.79</v>
      </c>
      <c r="BS61" s="2">
        <v>55.9</v>
      </c>
      <c r="BT61" s="2">
        <v>34.33</v>
      </c>
      <c r="BU61" s="2">
        <v>20329.189999999999</v>
      </c>
      <c r="BV61" s="2">
        <v>121.74</v>
      </c>
      <c r="BW61" s="2">
        <v>151.27000000000001</v>
      </c>
      <c r="BX61" s="2">
        <v>22.57</v>
      </c>
      <c r="BY61" s="2">
        <v>73.05</v>
      </c>
      <c r="BZ61" s="2">
        <v>6.34</v>
      </c>
      <c r="CA61" s="2">
        <v>66.28</v>
      </c>
      <c r="CB61" s="2">
        <v>10.8</v>
      </c>
      <c r="CC61" s="2">
        <v>3313.64</v>
      </c>
      <c r="CD61" s="2">
        <v>44.51</v>
      </c>
      <c r="CE61" s="2">
        <v>56641.7</v>
      </c>
      <c r="CF61" s="2">
        <v>440.78</v>
      </c>
      <c r="CG61" s="2">
        <v>12824.59</v>
      </c>
      <c r="CH61" s="2">
        <v>143.19999999999999</v>
      </c>
      <c r="CI61" s="2">
        <v>1369.92</v>
      </c>
      <c r="CJ61" s="2">
        <v>50.09</v>
      </c>
      <c r="CK61" s="2">
        <v>0</v>
      </c>
      <c r="CL61" s="2">
        <v>27.83</v>
      </c>
      <c r="CM61" s="2">
        <v>0</v>
      </c>
      <c r="CN61" s="2">
        <v>7.12</v>
      </c>
      <c r="CO61" s="2">
        <v>0</v>
      </c>
      <c r="CP61" s="2">
        <v>5.76</v>
      </c>
      <c r="CQ61" s="2">
        <v>0</v>
      </c>
      <c r="CR61" s="2">
        <v>6.75</v>
      </c>
      <c r="CS61" s="2">
        <v>0</v>
      </c>
      <c r="CT61" s="2">
        <v>4.3600000000000003</v>
      </c>
      <c r="CU61" s="2">
        <v>4.75</v>
      </c>
      <c r="CV61" s="2">
        <v>1.98</v>
      </c>
      <c r="CW61" s="2">
        <v>525643.25</v>
      </c>
      <c r="CX61" s="2">
        <v>1074.08</v>
      </c>
      <c r="CY61" s="2">
        <v>8.89</v>
      </c>
      <c r="CZ61" s="2">
        <v>1</v>
      </c>
      <c r="DA61" s="2">
        <v>4.72</v>
      </c>
      <c r="DB61" s="2">
        <v>1.79</v>
      </c>
      <c r="DC61" s="2">
        <v>0</v>
      </c>
      <c r="DD61" s="2">
        <v>1.5</v>
      </c>
      <c r="DE61" s="2">
        <v>0</v>
      </c>
      <c r="DF61" s="2">
        <v>1.5</v>
      </c>
      <c r="DG61" s="2">
        <v>0</v>
      </c>
      <c r="DH61" s="2">
        <v>1.5</v>
      </c>
      <c r="DI61" s="2">
        <v>58838.66</v>
      </c>
      <c r="DJ61" s="2">
        <v>1319.28</v>
      </c>
      <c r="DK61" s="2">
        <v>0</v>
      </c>
      <c r="DL61" s="2">
        <v>197.29</v>
      </c>
      <c r="DM61" s="2">
        <v>315200.13</v>
      </c>
      <c r="DN61" s="2">
        <v>1004.57</v>
      </c>
      <c r="DO61" s="2">
        <v>0</v>
      </c>
      <c r="DP61" s="2">
        <v>20.18</v>
      </c>
      <c r="DQ61" s="2">
        <v>5292.57</v>
      </c>
      <c r="DR61" s="2">
        <v>1261.8800000000001</v>
      </c>
      <c r="DS61" s="2">
        <v>32.9</v>
      </c>
      <c r="DT61" s="2">
        <v>21.79</v>
      </c>
      <c r="DU61" s="2">
        <v>0</v>
      </c>
      <c r="DV61" s="2">
        <v>9.07</v>
      </c>
      <c r="DW61" s="2">
        <v>0</v>
      </c>
      <c r="DX61" s="2">
        <v>19.16</v>
      </c>
      <c r="DY61" s="2">
        <v>6</v>
      </c>
      <c r="EA61" s="2">
        <v>1.4123483993274539</v>
      </c>
      <c r="EB61" s="2">
        <v>185</v>
      </c>
      <c r="EC61" s="2">
        <v>2.58</v>
      </c>
      <c r="ED61" s="2">
        <v>0.51599997282028198</v>
      </c>
      <c r="EE61" s="2">
        <v>8.5699996948242188</v>
      </c>
      <c r="EF61" s="2">
        <v>10.82951641082764</v>
      </c>
      <c r="EG61" s="2" t="s">
        <v>386</v>
      </c>
      <c r="EH61" s="2">
        <v>21.371248245239261</v>
      </c>
      <c r="EI61" s="2">
        <v>15.265177726745611</v>
      </c>
      <c r="EJ61" s="2">
        <v>33.583393096923828</v>
      </c>
      <c r="EK61" s="2">
        <v>48.84857177734375</v>
      </c>
      <c r="EL61" s="2">
        <v>29.72784423828125</v>
      </c>
      <c r="EM61" s="2">
        <v>5.2337754517793662E-2</v>
      </c>
      <c r="EN61" s="2">
        <v>29.780181884765621</v>
      </c>
      <c r="EO61" s="2">
        <v>1.498402953147888</v>
      </c>
      <c r="EP61" s="2">
        <v>10.8</v>
      </c>
    </row>
    <row r="62" spans="1:146" ht="15.75" customHeight="1" x14ac:dyDescent="0.25">
      <c r="A62" s="1">
        <v>60</v>
      </c>
      <c r="B62" s="2" t="s">
        <v>387</v>
      </c>
      <c r="C62" s="2">
        <v>389.55700000000002</v>
      </c>
      <c r="D62" s="2">
        <v>161.893</v>
      </c>
      <c r="E62" s="2">
        <v>7.4050000000000001E-3</v>
      </c>
      <c r="F62" s="2">
        <v>2.1572000000000001E-2</v>
      </c>
      <c r="G62" s="5">
        <v>381.65199999999999</v>
      </c>
      <c r="H62" s="5">
        <v>139.74199999999999</v>
      </c>
      <c r="I62" s="2">
        <f>2.39*0.01</f>
        <v>2.3900000000000001E-2</v>
      </c>
      <c r="J62" s="4">
        <v>0.16069</v>
      </c>
      <c r="K62" s="4">
        <v>9065.7800000000007</v>
      </c>
      <c r="L62" s="4">
        <v>4.431</v>
      </c>
      <c r="M62" s="4">
        <v>0.28299999999999997</v>
      </c>
      <c r="N62" s="2">
        <v>9</v>
      </c>
      <c r="O62" s="3">
        <v>44662.661111111112</v>
      </c>
      <c r="P62" s="2">
        <v>361.03</v>
      </c>
      <c r="Q62" s="2">
        <v>205</v>
      </c>
      <c r="R62" s="2">
        <v>2.856E-4</v>
      </c>
      <c r="S62" s="2">
        <v>8.6610000000000006E-6</v>
      </c>
      <c r="T62" s="2">
        <v>1.74</v>
      </c>
      <c r="U62" s="2" t="s">
        <v>388</v>
      </c>
      <c r="V62" s="2" t="s">
        <v>177</v>
      </c>
      <c r="W62" s="2">
        <v>11.98</v>
      </c>
      <c r="X62" s="2">
        <v>420</v>
      </c>
      <c r="Y62" s="2">
        <v>3</v>
      </c>
      <c r="Z62" s="2">
        <v>2.7280000000000002E-4</v>
      </c>
      <c r="AA62" s="2">
        <v>-2.4269999999999998E-6</v>
      </c>
      <c r="AB62" s="2">
        <v>-0.51</v>
      </c>
      <c r="AC62" s="2" t="s">
        <v>389</v>
      </c>
      <c r="AD62" s="2" t="s">
        <v>177</v>
      </c>
      <c r="AE62" s="2">
        <v>23.839732888146909</v>
      </c>
      <c r="AF62" s="2">
        <v>22.77128547579299</v>
      </c>
      <c r="AG62" s="2">
        <v>1.0684474123539189</v>
      </c>
      <c r="AH62" s="2">
        <v>4.6920821114369309</v>
      </c>
      <c r="AI62" s="2">
        <v>620389.13</v>
      </c>
      <c r="AJ62" s="2">
        <v>0</v>
      </c>
      <c r="AK62" s="2">
        <v>0</v>
      </c>
      <c r="AL62" s="2">
        <v>0</v>
      </c>
      <c r="AM62" s="2">
        <v>83747.41</v>
      </c>
      <c r="AN62" s="2">
        <v>0</v>
      </c>
      <c r="AO62" s="2">
        <v>4.5999999999999996</v>
      </c>
      <c r="AP62" s="2">
        <v>1.32</v>
      </c>
      <c r="AQ62" s="2">
        <v>276.48</v>
      </c>
      <c r="AR62" s="2">
        <v>2.75</v>
      </c>
      <c r="AS62" s="2">
        <v>203.69</v>
      </c>
      <c r="AT62" s="2">
        <v>2.33</v>
      </c>
      <c r="AU62" s="2">
        <v>0</v>
      </c>
      <c r="AV62" s="2">
        <v>3.24</v>
      </c>
      <c r="AW62" s="2">
        <v>57.16</v>
      </c>
      <c r="AX62" s="2">
        <v>1.53</v>
      </c>
      <c r="AY62" s="2">
        <v>3.67</v>
      </c>
      <c r="AZ62" s="2">
        <v>1.21</v>
      </c>
      <c r="BA62" s="2">
        <v>11.85</v>
      </c>
      <c r="BB62" s="2">
        <v>2.0699999999999998</v>
      </c>
      <c r="BC62" s="2">
        <v>0</v>
      </c>
      <c r="BD62" s="2">
        <v>3.14</v>
      </c>
      <c r="BE62" s="2">
        <v>0</v>
      </c>
      <c r="BF62" s="2">
        <v>1.75</v>
      </c>
      <c r="BG62" s="2">
        <v>19.510000000000002</v>
      </c>
      <c r="BH62" s="2">
        <v>1.97</v>
      </c>
      <c r="BI62" s="2">
        <v>4.45</v>
      </c>
      <c r="BJ62" s="2">
        <v>2.76</v>
      </c>
      <c r="BK62" s="2">
        <v>29.19</v>
      </c>
      <c r="BL62" s="2">
        <v>3.39</v>
      </c>
      <c r="BM62" s="2">
        <v>0</v>
      </c>
      <c r="BN62" s="2">
        <v>16.2</v>
      </c>
      <c r="BO62" s="2">
        <v>8.89</v>
      </c>
      <c r="BP62" s="2">
        <v>5.23</v>
      </c>
      <c r="BQ62" s="2">
        <v>0</v>
      </c>
      <c r="BR62" s="2">
        <v>16.13</v>
      </c>
      <c r="BS62" s="2">
        <v>0</v>
      </c>
      <c r="BT62" s="2">
        <v>48.58</v>
      </c>
      <c r="BU62" s="2">
        <v>17807.87</v>
      </c>
      <c r="BV62" s="2">
        <v>115.27</v>
      </c>
      <c r="BW62" s="2">
        <v>160.33000000000001</v>
      </c>
      <c r="BX62" s="2">
        <v>22.85</v>
      </c>
      <c r="BY62" s="2">
        <v>116.03</v>
      </c>
      <c r="BZ62" s="2">
        <v>11.16</v>
      </c>
      <c r="CA62" s="2">
        <v>101.41</v>
      </c>
      <c r="CB62" s="2">
        <v>16.559999999999999</v>
      </c>
      <c r="CC62" s="2">
        <v>2523.8200000000002</v>
      </c>
      <c r="CD62" s="2">
        <v>38.81</v>
      </c>
      <c r="CE62" s="2">
        <v>73251.88</v>
      </c>
      <c r="CF62" s="2">
        <v>483.41</v>
      </c>
      <c r="CG62" s="2">
        <v>10748.21</v>
      </c>
      <c r="CH62" s="2">
        <v>128.61000000000001</v>
      </c>
      <c r="CI62" s="2">
        <v>10473.120000000001</v>
      </c>
      <c r="CJ62" s="2">
        <v>97.25</v>
      </c>
      <c r="CK62" s="2">
        <v>107.37</v>
      </c>
      <c r="CL62" s="2">
        <v>24.02</v>
      </c>
      <c r="CM62" s="2">
        <v>0</v>
      </c>
      <c r="CN62" s="2">
        <v>7.16</v>
      </c>
      <c r="CO62" s="2">
        <v>0</v>
      </c>
      <c r="CP62" s="2">
        <v>5.77</v>
      </c>
      <c r="CQ62" s="2">
        <v>0</v>
      </c>
      <c r="CR62" s="2">
        <v>6.64</v>
      </c>
      <c r="CS62" s="2">
        <v>0</v>
      </c>
      <c r="CT62" s="2">
        <v>4.3899999999999997</v>
      </c>
      <c r="CU62" s="2">
        <v>0</v>
      </c>
      <c r="CV62" s="2">
        <v>3</v>
      </c>
      <c r="CW62" s="2">
        <v>550423</v>
      </c>
      <c r="CX62" s="2">
        <v>1022.54</v>
      </c>
      <c r="CY62" s="2">
        <v>7.4</v>
      </c>
      <c r="CZ62" s="2">
        <v>1</v>
      </c>
      <c r="DA62" s="2">
        <v>0</v>
      </c>
      <c r="DB62" s="2">
        <v>2.57</v>
      </c>
      <c r="DC62" s="2">
        <v>0</v>
      </c>
      <c r="DD62" s="2">
        <v>1.5</v>
      </c>
      <c r="DE62" s="2">
        <v>0</v>
      </c>
      <c r="DF62" s="2">
        <v>1.5</v>
      </c>
      <c r="DG62" s="2">
        <v>0</v>
      </c>
      <c r="DH62" s="2">
        <v>1.5</v>
      </c>
      <c r="DI62" s="2">
        <v>44310.8</v>
      </c>
      <c r="DJ62" s="2">
        <v>1240.1099999999999</v>
      </c>
      <c r="DK62" s="2">
        <v>0</v>
      </c>
      <c r="DL62" s="2">
        <v>197.38</v>
      </c>
      <c r="DM62" s="2">
        <v>289901.44</v>
      </c>
      <c r="DN62" s="2">
        <v>983.17</v>
      </c>
      <c r="DO62" s="2">
        <v>0</v>
      </c>
      <c r="DP62" s="2">
        <v>20.47</v>
      </c>
      <c r="DQ62" s="2">
        <v>0</v>
      </c>
      <c r="DR62" s="2">
        <v>1976.11</v>
      </c>
      <c r="DS62" s="2">
        <v>0</v>
      </c>
      <c r="DT62" s="2">
        <v>36.17</v>
      </c>
      <c r="DU62" s="2">
        <v>0</v>
      </c>
      <c r="DV62" s="2">
        <v>9.18</v>
      </c>
      <c r="DW62" s="2">
        <v>0</v>
      </c>
      <c r="DX62" s="2">
        <v>19.43</v>
      </c>
      <c r="DY62" s="2">
        <v>19</v>
      </c>
      <c r="EA62" s="2">
        <v>1.196846182983776</v>
      </c>
      <c r="EB62" s="2">
        <v>205</v>
      </c>
      <c r="EC62" s="2">
        <v>25.97</v>
      </c>
      <c r="ED62" s="2">
        <v>5.1939997673034668</v>
      </c>
      <c r="EE62" s="2">
        <v>8.0500001907348633</v>
      </c>
      <c r="EF62" s="2">
        <v>15.83745670318604</v>
      </c>
      <c r="EG62" s="2" t="s">
        <v>390</v>
      </c>
      <c r="EH62" s="2">
        <v>20.593080520629879</v>
      </c>
      <c r="EI62" s="2">
        <v>18.945634841918949</v>
      </c>
      <c r="EJ62" s="2">
        <v>35.008235931396477</v>
      </c>
      <c r="EK62" s="2">
        <v>53.953872680664063</v>
      </c>
      <c r="EL62" s="2">
        <v>25.271829605102539</v>
      </c>
      <c r="EM62" s="2">
        <v>0.1812191158533096</v>
      </c>
      <c r="EN62" s="2">
        <v>25.453048706054691</v>
      </c>
      <c r="EO62" s="2">
        <v>0.5437888503074646</v>
      </c>
      <c r="EP62" s="2">
        <v>13.8</v>
      </c>
    </row>
    <row r="63" spans="1:146" ht="15.75" customHeight="1" x14ac:dyDescent="0.25">
      <c r="A63" s="1">
        <v>57</v>
      </c>
      <c r="B63" s="2" t="s">
        <v>391</v>
      </c>
      <c r="C63" s="2">
        <v>358.63</v>
      </c>
      <c r="D63" s="2">
        <v>115.214</v>
      </c>
      <c r="E63" s="2">
        <v>4.51302E-4</v>
      </c>
      <c r="F63" s="2">
        <v>2.5040000000000001E-3</v>
      </c>
      <c r="G63" s="5">
        <v>369.13200000000001</v>
      </c>
      <c r="H63" s="5">
        <v>65.927999999999997</v>
      </c>
      <c r="I63" s="5">
        <f>125.279*0.00001</f>
        <v>1.2527900000000002E-3</v>
      </c>
      <c r="J63" s="2">
        <f>8.792*0.01</f>
        <v>8.7919999999999998E-2</v>
      </c>
      <c r="K63" s="4">
        <v>9452.48</v>
      </c>
      <c r="L63" s="2">
        <f>195.835*0.01</f>
        <v>1.95835</v>
      </c>
      <c r="M63" s="2">
        <v>0.13200000000000001</v>
      </c>
      <c r="N63" s="2">
        <v>1</v>
      </c>
      <c r="O63" s="3">
        <v>44662.654861111107</v>
      </c>
      <c r="P63" s="2">
        <v>360.11</v>
      </c>
      <c r="Q63" s="2">
        <v>258</v>
      </c>
      <c r="R63" s="2">
        <v>6.7869999999999999E-5</v>
      </c>
      <c r="S63" s="2">
        <v>6.6490000000000002E-6</v>
      </c>
      <c r="T63" s="2">
        <v>5.6</v>
      </c>
      <c r="U63" s="2" t="s">
        <v>392</v>
      </c>
      <c r="V63" s="2" t="s">
        <v>177</v>
      </c>
      <c r="W63" s="2">
        <v>12.77</v>
      </c>
      <c r="X63" s="2">
        <v>403</v>
      </c>
      <c r="Y63" s="2">
        <v>3</v>
      </c>
      <c r="Z63" s="2">
        <v>6.4880000000000002E-5</v>
      </c>
      <c r="AA63" s="2">
        <v>1.127E-6</v>
      </c>
      <c r="AB63" s="2">
        <v>1</v>
      </c>
      <c r="AC63" s="2" t="s">
        <v>393</v>
      </c>
      <c r="AD63" s="2" t="s">
        <v>177</v>
      </c>
      <c r="AE63" s="2">
        <v>5.3148003132341426</v>
      </c>
      <c r="AF63" s="2">
        <v>5.080657791699295</v>
      </c>
      <c r="AG63" s="2">
        <v>0.2341425215348476</v>
      </c>
      <c r="AH63" s="2">
        <v>4.6085080147965538</v>
      </c>
      <c r="AI63" s="2">
        <v>502365.91</v>
      </c>
      <c r="AJ63" s="2">
        <v>0</v>
      </c>
      <c r="AK63" s="2">
        <v>5647.6</v>
      </c>
      <c r="AL63" s="2">
        <v>0</v>
      </c>
      <c r="AM63" s="2">
        <v>89995.839999999997</v>
      </c>
      <c r="AN63" s="2">
        <v>0</v>
      </c>
      <c r="AO63" s="2">
        <v>11.61</v>
      </c>
      <c r="AP63" s="2">
        <v>1.34</v>
      </c>
      <c r="AQ63" s="2">
        <v>264.07</v>
      </c>
      <c r="AR63" s="2">
        <v>2.61</v>
      </c>
      <c r="AS63" s="2">
        <v>129.81</v>
      </c>
      <c r="AT63" s="2">
        <v>1.85</v>
      </c>
      <c r="AU63" s="2">
        <v>0</v>
      </c>
      <c r="AV63" s="2">
        <v>3.34</v>
      </c>
      <c r="AW63" s="2">
        <v>75.010000000000005</v>
      </c>
      <c r="AX63" s="2">
        <v>1.68</v>
      </c>
      <c r="AY63" s="2">
        <v>4.74</v>
      </c>
      <c r="AZ63" s="2">
        <v>1.27</v>
      </c>
      <c r="BA63" s="2">
        <v>13.23</v>
      </c>
      <c r="BB63" s="2">
        <v>2.0699999999999998</v>
      </c>
      <c r="BC63" s="2">
        <v>0</v>
      </c>
      <c r="BD63" s="2">
        <v>3</v>
      </c>
      <c r="BE63" s="2">
        <v>0</v>
      </c>
      <c r="BF63" s="2">
        <v>1.67</v>
      </c>
      <c r="BG63" s="2">
        <v>17.48</v>
      </c>
      <c r="BH63" s="2">
        <v>2.44</v>
      </c>
      <c r="BI63" s="2">
        <v>0</v>
      </c>
      <c r="BJ63" s="2">
        <v>3.98</v>
      </c>
      <c r="BK63" s="2">
        <v>39.979999999999997</v>
      </c>
      <c r="BL63" s="2">
        <v>3.58</v>
      </c>
      <c r="BM63" s="2">
        <v>0</v>
      </c>
      <c r="BN63" s="2">
        <v>16.010000000000002</v>
      </c>
      <c r="BO63" s="2">
        <v>0</v>
      </c>
      <c r="BP63" s="2">
        <v>7.7</v>
      </c>
      <c r="BQ63" s="2">
        <v>0</v>
      </c>
      <c r="BR63" s="2">
        <v>15.61</v>
      </c>
      <c r="BS63" s="2">
        <v>94.14</v>
      </c>
      <c r="BT63" s="2">
        <v>44.91</v>
      </c>
      <c r="BU63" s="2">
        <v>34252.129999999997</v>
      </c>
      <c r="BV63" s="2">
        <v>160.44</v>
      </c>
      <c r="BW63" s="2">
        <v>135.28</v>
      </c>
      <c r="BX63" s="2">
        <v>22.89</v>
      </c>
      <c r="BY63" s="2">
        <v>142.82</v>
      </c>
      <c r="BZ63" s="2">
        <v>12.79</v>
      </c>
      <c r="CA63" s="2">
        <v>111.06</v>
      </c>
      <c r="CB63" s="2">
        <v>19.28</v>
      </c>
      <c r="CC63" s="2">
        <v>3067.63</v>
      </c>
      <c r="CD63" s="2">
        <v>46.18</v>
      </c>
      <c r="CE63" s="2">
        <v>39525.519999999997</v>
      </c>
      <c r="CF63" s="2">
        <v>405.07</v>
      </c>
      <c r="CG63" s="2">
        <v>11928.73</v>
      </c>
      <c r="CH63" s="2">
        <v>148.56</v>
      </c>
      <c r="CI63" s="2">
        <v>26987.19</v>
      </c>
      <c r="CJ63" s="2">
        <v>150.96</v>
      </c>
      <c r="CK63" s="2">
        <v>0</v>
      </c>
      <c r="CL63" s="2">
        <v>25.21</v>
      </c>
      <c r="CM63" s="2">
        <v>0</v>
      </c>
      <c r="CN63" s="2">
        <v>6.44</v>
      </c>
      <c r="CO63" s="2">
        <v>0</v>
      </c>
      <c r="CP63" s="2">
        <v>5.19</v>
      </c>
      <c r="CQ63" s="2">
        <v>0</v>
      </c>
      <c r="CR63" s="2">
        <v>6.14</v>
      </c>
      <c r="CS63" s="2">
        <v>0</v>
      </c>
      <c r="CT63" s="2">
        <v>4.0199999999999996</v>
      </c>
      <c r="CU63" s="2">
        <v>0</v>
      </c>
      <c r="CV63" s="2">
        <v>5.75</v>
      </c>
      <c r="CW63" s="2">
        <v>597522.13</v>
      </c>
      <c r="CX63" s="2">
        <v>957.93</v>
      </c>
      <c r="CY63" s="2">
        <v>10.130000000000001</v>
      </c>
      <c r="CZ63" s="2">
        <v>1</v>
      </c>
      <c r="DA63" s="2">
        <v>4.5</v>
      </c>
      <c r="DB63" s="2">
        <v>1.83</v>
      </c>
      <c r="DC63" s="2">
        <v>0</v>
      </c>
      <c r="DD63" s="2">
        <v>1.5</v>
      </c>
      <c r="DE63" s="2">
        <v>0</v>
      </c>
      <c r="DF63" s="2">
        <v>1.5</v>
      </c>
      <c r="DG63" s="2">
        <v>0</v>
      </c>
      <c r="DH63" s="2">
        <v>1.5</v>
      </c>
      <c r="DI63" s="2">
        <v>47616.84</v>
      </c>
      <c r="DJ63" s="2">
        <v>1241.8</v>
      </c>
      <c r="DK63" s="2">
        <v>503.09</v>
      </c>
      <c r="DL63" s="2">
        <v>122.7</v>
      </c>
      <c r="DM63" s="2">
        <v>234750.41</v>
      </c>
      <c r="DN63" s="2">
        <v>891.77</v>
      </c>
      <c r="DO63" s="2">
        <v>0</v>
      </c>
      <c r="DP63" s="2">
        <v>20.46</v>
      </c>
      <c r="DQ63" s="2">
        <v>3402.17</v>
      </c>
      <c r="DR63" s="2">
        <v>1476.98</v>
      </c>
      <c r="DS63" s="2">
        <v>50.96</v>
      </c>
      <c r="DT63" s="2">
        <v>19.43</v>
      </c>
      <c r="DU63" s="2">
        <v>0</v>
      </c>
      <c r="DV63" s="2">
        <v>8.4</v>
      </c>
      <c r="DW63" s="2">
        <v>0</v>
      </c>
      <c r="DX63" s="2">
        <v>17.55</v>
      </c>
      <c r="DY63" s="2">
        <v>1</v>
      </c>
      <c r="EA63" s="2">
        <v>0.92533373203098024</v>
      </c>
      <c r="EB63" s="2">
        <v>258</v>
      </c>
      <c r="EC63" s="2">
        <v>54.47</v>
      </c>
      <c r="ED63" s="2">
        <v>10.89400005340576</v>
      </c>
      <c r="EE63" s="2">
        <v>7.679999828338623</v>
      </c>
      <c r="EF63" s="2">
        <v>29.87547492980957</v>
      </c>
      <c r="EG63" s="2" t="s">
        <v>394</v>
      </c>
      <c r="EH63" s="2">
        <v>31.693166732788089</v>
      </c>
      <c r="EI63" s="2">
        <v>26.321443557739261</v>
      </c>
      <c r="EJ63" s="2">
        <v>33.304683685302727</v>
      </c>
      <c r="EK63" s="2">
        <v>59.626129150390618</v>
      </c>
      <c r="EL63" s="2">
        <v>8.6162443161010742</v>
      </c>
      <c r="EM63" s="2">
        <v>6.4460679888725281E-2</v>
      </c>
      <c r="EN63" s="2">
        <v>8.6807050704956055</v>
      </c>
      <c r="EO63" s="2">
        <v>0.32236045598983759</v>
      </c>
      <c r="EP63" s="2">
        <v>5.6</v>
      </c>
    </row>
    <row r="64" spans="1:14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10C129-CA3D-4C36-A2E9-6ECC28DA51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F6878A-72CC-4AE9-8B1C-F8C1410FC2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5D260B-095E-4152-AF52-F1FF5B6F3551}">
  <ds:schemaRefs>
    <ds:schemaRef ds:uri="df7f41a0-9c1e-42eb-a4a3-0247cf46dd37"/>
    <ds:schemaRef ds:uri="http://purl.org/dc/terms/"/>
    <ds:schemaRef ds:uri="589664a6-b021-4865-b2ce-f23304a6b359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</cp:lastModifiedBy>
  <dcterms:created xsi:type="dcterms:W3CDTF">2022-05-20T07:28:48Z</dcterms:created>
  <dcterms:modified xsi:type="dcterms:W3CDTF">2022-06-03T12:12:48Z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