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choolManagement-\Exel files\"/>
    </mc:Choice>
  </mc:AlternateContent>
  <bookViews>
    <workbookView xWindow="0" yWindow="0" windowWidth="2512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E17" i="1"/>
  <c r="B16" i="1"/>
  <c r="G14" i="1"/>
  <c r="C13" i="1"/>
  <c r="G11" i="1"/>
  <c r="C10" i="1"/>
  <c r="A9" i="1"/>
  <c r="F7" i="1"/>
  <c r="C6" i="1"/>
  <c r="A5" i="1"/>
  <c r="F3" i="1"/>
  <c r="A2" i="1"/>
  <c r="E7" i="1"/>
  <c r="G4" i="1"/>
  <c r="F10" i="1"/>
  <c r="A15" i="1"/>
  <c r="B5" i="1"/>
  <c r="F25" i="1"/>
  <c r="C17" i="1"/>
  <c r="A16" i="1"/>
  <c r="E14" i="1"/>
  <c r="B13" i="1"/>
  <c r="F11" i="1"/>
  <c r="B10" i="1"/>
  <c r="G8" i="1"/>
  <c r="B6" i="1"/>
  <c r="E3" i="1"/>
  <c r="A8" i="1"/>
  <c r="F17" i="1"/>
  <c r="B9" i="1"/>
  <c r="E25" i="1"/>
  <c r="B17" i="1"/>
  <c r="G15" i="1"/>
  <c r="C14" i="1"/>
  <c r="A13" i="1"/>
  <c r="E11" i="1"/>
  <c r="A10" i="1"/>
  <c r="F8" i="1"/>
  <c r="C7" i="1"/>
  <c r="A6" i="1"/>
  <c r="F4" i="1"/>
  <c r="C3" i="1"/>
  <c r="F5" i="1"/>
  <c r="E16" i="1"/>
  <c r="C2" i="1"/>
  <c r="G7" i="1"/>
  <c r="C25" i="1"/>
  <c r="A17" i="1"/>
  <c r="F15" i="1"/>
  <c r="B14" i="1"/>
  <c r="G12" i="1"/>
  <c r="C11" i="1"/>
  <c r="G9" i="1"/>
  <c r="E8" i="1"/>
  <c r="B7" i="1"/>
  <c r="G5" i="1"/>
  <c r="E4" i="1"/>
  <c r="A3" i="1"/>
  <c r="A7" i="1"/>
  <c r="F2" i="1"/>
  <c r="B12" i="1"/>
  <c r="A4" i="1"/>
  <c r="A12" i="1"/>
  <c r="G3" i="1"/>
  <c r="B25" i="1"/>
  <c r="G16" i="1"/>
  <c r="E15" i="1"/>
  <c r="A14" i="1"/>
  <c r="F12" i="1"/>
  <c r="B11" i="1"/>
  <c r="F9" i="1"/>
  <c r="C8" i="1"/>
  <c r="C4" i="1"/>
  <c r="F13" i="1"/>
  <c r="C5" i="1"/>
  <c r="C16" i="1"/>
  <c r="E10" i="1"/>
  <c r="B2" i="1"/>
  <c r="A25" i="1"/>
  <c r="F16" i="1"/>
  <c r="C15" i="1"/>
  <c r="G13" i="1"/>
  <c r="E12" i="1"/>
  <c r="G10" i="1"/>
  <c r="E9" i="1"/>
  <c r="B8" i="1"/>
  <c r="G6" i="1"/>
  <c r="E5" i="1"/>
  <c r="B4" i="1"/>
  <c r="E2" i="1"/>
  <c r="G17" i="1"/>
  <c r="B15" i="1"/>
  <c r="C9" i="1"/>
  <c r="F6" i="1"/>
  <c r="E13" i="1"/>
  <c r="E6" i="1"/>
</calcChain>
</file>

<file path=xl/sharedStrings.xml><?xml version="1.0" encoding="utf-8"?>
<sst xmlns="http://schemas.openxmlformats.org/spreadsheetml/2006/main" count="92" uniqueCount="59">
  <si>
    <t>STUDENT NO</t>
  </si>
  <si>
    <t xml:space="preserve">SURNAME </t>
  </si>
  <si>
    <t>INITIALS</t>
  </si>
  <si>
    <t>SUBJECT CODE</t>
  </si>
  <si>
    <t>CONTACT NO</t>
  </si>
  <si>
    <t>EMAIL ADDRESS</t>
  </si>
  <si>
    <t>REASON FOR READMISSION</t>
  </si>
  <si>
    <t>Information Session</t>
  </si>
  <si>
    <t>Information Session Attendance</t>
  </si>
  <si>
    <t>WhatsApp Status</t>
  </si>
  <si>
    <t>Supported Subjects</t>
  </si>
  <si>
    <t>Additional Subjects to be supported</t>
  </si>
  <si>
    <t>Assigned Tutor</t>
  </si>
  <si>
    <t>Added</t>
  </si>
  <si>
    <t>Present</t>
  </si>
  <si>
    <t xml:space="preserve">Mabuza </t>
  </si>
  <si>
    <t>Not Added</t>
  </si>
  <si>
    <t>E</t>
  </si>
  <si>
    <t>S</t>
  </si>
  <si>
    <t>K</t>
  </si>
  <si>
    <t>Skosana</t>
  </si>
  <si>
    <t>TSF</t>
  </si>
  <si>
    <t>Skosie9511@gmail.com</t>
  </si>
  <si>
    <t>LIFT EXCLUSION: CONDITION: Need to pass TPG201T(3), ISY23AT(2), DSO23BT(3), attend 85% of classes, and interventions</t>
  </si>
  <si>
    <t>present</t>
  </si>
  <si>
    <t>Student registered conditional subjects (TPG111T). However there was an agreement to support other registered subjects (DSO23BT)</t>
  </si>
  <si>
    <t>DSO23BT</t>
  </si>
  <si>
    <t>TPG111T (Lindokuhle Mwandla
Teleki Thobejane
Lelethu Sayedwa).
DSO23BT (Sebenzile Maluleke
Lindokuhle Mwandla).
ISY23AT (Sevezile Maluleke).</t>
  </si>
  <si>
    <t>STUDENT CONDITION</t>
  </si>
  <si>
    <t>ISY23AT FAILED 3 TIMES.  REGISTERED IN 2015. TPG201T MIGHT ME FAILED DUE TO FAILING TPG111T.   FAILED TPG111T 4 TIMES.  TPG111T WAS PASSED NOW VIA A SPECIAL TEST.  DSO23BT MUST BE PASSED DURING S1 2022. SSF24BT MUST ALSO BE PASSED DURING S1 2022 AND GET A"&amp;"CADEMIC INTERVENTION.</t>
  </si>
  <si>
    <t xml:space="preserve">Student registered conditional subject (TPG201T, ISY23AT, DSO23BT). </t>
  </si>
  <si>
    <t>Lindokuhle Mwandla
Sebenzile Maluleke</t>
  </si>
  <si>
    <t xml:space="preserve">Student registered 
conditional subject 
(TPG201T, DSO23BT). </t>
  </si>
  <si>
    <t>TPG201T(Teleki,
Lelethu,Tumiso)
,DSO23BT(Sevezile,Lindokuhle)</t>
  </si>
  <si>
    <t>Shobede</t>
  </si>
  <si>
    <t>L.T</t>
  </si>
  <si>
    <t>215170144@tut4life.ac.za</t>
  </si>
  <si>
    <t>Student passes DSO23BT (ONLY SUBJECT HE/SHE CAN REGISTER, Blocking level 3 DSOs)</t>
  </si>
  <si>
    <t>Muvhango</t>
  </si>
  <si>
    <t>215732010@tut4Iife.ac.za</t>
  </si>
  <si>
    <t>Student passes DSO23BT and BUA20BT</t>
  </si>
  <si>
    <t>Takalani</t>
  </si>
  <si>
    <t>216049594@tut4life.ac.za</t>
  </si>
  <si>
    <t>Student passes DSO23BT and BUA30AT</t>
  </si>
  <si>
    <t>Mbuyane</t>
  </si>
  <si>
    <t>NG</t>
  </si>
  <si>
    <t>goldennjabulo2@gmaiI.com</t>
  </si>
  <si>
    <t>Student passes ASC11AT, BUA20BT, DSO23BT, ISY23AT and MIS22AT. studnet does not have room to repeat any modules. all modules registered for should be passed in each semester.</t>
  </si>
  <si>
    <t>Yose</t>
  </si>
  <si>
    <t>M</t>
  </si>
  <si>
    <t>217315514@tut4life.ac.za</t>
  </si>
  <si>
    <t>LIFT EXCLUSION: CONDITION: Student need to pass DSO23BT</t>
  </si>
  <si>
    <t>Student registered 
conditional subject 
(DS023BT)</t>
  </si>
  <si>
    <t>DSO23BT(Lindokuhle,
Sevezile)</t>
  </si>
  <si>
    <t>Sambo</t>
  </si>
  <si>
    <t>VK</t>
  </si>
  <si>
    <t>vuyanikezner@gmail.com</t>
  </si>
  <si>
    <t>MS MOGASE: needs 3 semesters to complete, 4 semesters to teach out the qualification Remaining with 6 modules Remaining with 6 modules 5 years in the system, 1st Registration is 2017 Problematic subject Is DSO23BT - DECISION Lift Exclusion. CONDITION :Student passes DSO23BT, ISY23BT and BUA30BT.</t>
  </si>
  <si>
    <t>ISY23AT
DSO23BT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</si>
</sst>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</font>
    <font>
      <sz val="10"/>
      <color rgb="FF000000"/>
      <name val="Arial MT"/>
      <family val="2"/>
      <charset val="1"/>
    </font>
    <font>
      <b/>
      <sz val="11"/>
      <color rgb="FF000000"/>
      <name val="Calibri"/>
      <charset val="1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wrapText="1"/>
    </xf>
    <xf numFmtId="0" fontId="0" fillId="0" borderId="1" xfId="0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5" fillId="0" borderId="5" xfId="0" applyFont="1" applyBorder="1"/>
    <xf numFmtId="0" fontId="5" fillId="0" borderId="6" xfId="0" applyFont="1" applyBorder="1"/>
    <xf numFmtId="0" fontId="6" fillId="0" borderId="0" xfId="0" applyFont="1"/>
    <xf numFmtId="0" fontId="3" fillId="0" borderId="6" xfId="1" applyFill="1" applyBorder="1" applyAlignment="1"/>
    <xf numFmtId="0" fontId="5" fillId="0" borderId="7" xfId="0" applyFont="1" applyBorder="1" applyAlignment="1">
      <alignment wrapText="1"/>
    </xf>
    <xf numFmtId="0" fontId="8" fillId="2" borderId="0" xfId="0" applyFont="1" applyFill="1"/>
    <xf numFmtId="0" fontId="4" fillId="0" borderId="8" xfId="0" applyFont="1" applyBorder="1" applyAlignment="1">
      <alignment wrapText="1"/>
    </xf>
    <xf numFmtId="0" fontId="5" fillId="0" borderId="9" xfId="0" applyFont="1" applyBorder="1"/>
    <xf numFmtId="0" fontId="5" fillId="0" borderId="10" xfId="0" applyFont="1" applyBorder="1"/>
    <xf numFmtId="0" fontId="5" fillId="0" borderId="3" xfId="0" applyFont="1" applyBorder="1"/>
    <xf numFmtId="0" fontId="5" fillId="0" borderId="8" xfId="0" applyFont="1" applyBorder="1"/>
    <xf numFmtId="0" fontId="3" fillId="0" borderId="8" xfId="1" applyFill="1" applyBorder="1" applyAlignment="1"/>
    <xf numFmtId="0" fontId="5" fillId="0" borderId="8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7" fillId="0" borderId="3" xfId="0" applyFont="1" applyBorder="1"/>
    <xf numFmtId="0" fontId="7" fillId="0" borderId="8" xfId="0" applyFont="1" applyBorder="1"/>
    <xf numFmtId="0" fontId="7" fillId="0" borderId="8" xfId="0" applyFont="1" applyBorder="1" applyAlignment="1">
      <alignment wrapText="1"/>
    </xf>
    <xf numFmtId="0" fontId="9" fillId="3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6049594@tut4life.ac.za" TargetMode="External"/><Relationship Id="rId7" Type="http://schemas.openxmlformats.org/officeDocument/2006/relationships/hyperlink" Target="mailto:vuyanikezner@gmail.com" TargetMode="External"/><Relationship Id="rId2" Type="http://schemas.openxmlformats.org/officeDocument/2006/relationships/hyperlink" Target="mailto:215732010@tut4Iife.ac.za" TargetMode="External"/><Relationship Id="rId1" Type="http://schemas.openxmlformats.org/officeDocument/2006/relationships/hyperlink" Target="mailto:215170144@tut4life.ac.za" TargetMode="External"/><Relationship Id="rId6" Type="http://schemas.openxmlformats.org/officeDocument/2006/relationships/hyperlink" Target="mailto:217315514@tut4life.ac.za" TargetMode="External"/><Relationship Id="rId5" Type="http://schemas.openxmlformats.org/officeDocument/2006/relationships/hyperlink" Target="mailto:Skosie9511@gmail.com" TargetMode="External"/><Relationship Id="rId4" Type="http://schemas.openxmlformats.org/officeDocument/2006/relationships/hyperlink" Target="mailto:goldennjabulo2@gmai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sqref="A1:XFD1048576"/>
    </sheetView>
  </sheetViews>
  <sheetFormatPr defaultRowHeight="15"/>
  <cols>
    <col min="1" max="1" width="21.140625" customWidth="1"/>
    <col min="2" max="2" width="12.85546875" customWidth="1"/>
    <col min="3" max="3" width="12.28515625" customWidth="1"/>
    <col min="4" max="4" width="21" customWidth="1"/>
    <col min="5" max="5" width="19.140625" customWidth="1"/>
    <col min="6" max="6" width="28.42578125" customWidth="1"/>
    <col min="7" max="7" width="41.140625" customWidth="1"/>
    <col min="8" max="8" width="28.28515625" customWidth="1"/>
    <col min="9" max="9" width="21.28515625" customWidth="1"/>
    <col min="10" max="10" width="34.7109375" customWidth="1"/>
    <col min="11" max="11" width="31.7109375" customWidth="1"/>
    <col min="12" max="12" width="23" customWidth="1"/>
    <col min="13" max="14" width="19.7109375" customWidth="1"/>
    <col min="17" max="17" width="17" customWidth="1"/>
    <col min="18" max="19" width="9.140625" bestFit="1" customWidth="1"/>
  </cols>
  <sheetData>
    <row r="1" spans="1:1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7" t="s">
        <v>28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</row>
    <row r="2" spans="1:14" ht="102.75">
      <c r="A2" s="7">
        <f ca="1">IFERROR(__xludf.DUMMYFUNCTION("""COMPUTED_VALUE"""),213516922)</f>
        <v>213516922</v>
      </c>
      <c r="B2" s="7" t="str">
        <f ca="1">IFERROR(__xludf.DUMMYFUNCTION("""COMPUTED_VALUE"""),"Dube")</f>
        <v>Dube</v>
      </c>
      <c r="C2" s="9" t="str">
        <f ca="1">IFERROR(__xludf.DUMMYFUNCTION("""COMPUTED_VALUE"""),"PC")</f>
        <v>PC</v>
      </c>
      <c r="D2" s="8" t="s">
        <v>26</v>
      </c>
      <c r="E2" s="18" t="str">
        <f ca="1">IFERROR(__xludf.DUMMYFUNCTION("""COMPUTED_VALUE"""),"0791477046")</f>
        <v>0791477046</v>
      </c>
      <c r="F2" s="7" t="str">
        <f ca="1">IFERROR(__xludf.DUMMYFUNCTION("""COMPUTED_VALUE"""),"cphepsile@icloud.com")</f>
        <v>cphepsile@icloud.com</v>
      </c>
      <c r="G2" s="9" t="s">
        <v>29</v>
      </c>
      <c r="H2" s="10"/>
      <c r="K2" t="s">
        <v>13</v>
      </c>
    </row>
    <row r="3" spans="1:14" ht="39">
      <c r="A3" s="7">
        <f ca="1">IFERROR(__xludf.DUMMYFUNCTION("""COMPUTED_VALUE"""),216876202)</f>
        <v>216876202</v>
      </c>
      <c r="B3" s="7" t="s">
        <v>15</v>
      </c>
      <c r="C3" s="7" t="str">
        <f ca="1">IFERROR(__xludf.DUMMYFUNCTION("""COMPUTED_VALUE"""),"mn ")</f>
        <v xml:space="preserve">mn </v>
      </c>
      <c r="D3" s="8" t="s">
        <v>26</v>
      </c>
      <c r="E3" s="7" t="str">
        <f ca="1">IFERROR(__xludf.DUMMYFUNCTION("""COMPUTED_VALUE"""),"0713063986")</f>
        <v>0713063986</v>
      </c>
      <c r="F3" s="7" t="str">
        <f ca="1">IFERROR(__xludf.DUMMYFUNCTION("""COMPUTED_VALUE"""),"mabuzamuzikayifani@gmail.com")</f>
        <v>mabuzamuzikayifani@gmail.com</v>
      </c>
      <c r="G3" s="7" t="str">
        <f ca="1">IFERROR(__xludf.DUMMYFUNCTION("""COMPUTED_VALUE"""),"PASS TPG201T ISY23AT/BT  DSO23BT DURING S1 2022. STUDENT HAS TO REPORT FOR ACADEMIC INTERVENTION. ")</f>
        <v xml:space="preserve">PASS TPG201T ISY23AT/BT  DSO23BT DURING S1 2022. STUDENT HAS TO REPORT FOR ACADEMIC INTERVENTION. </v>
      </c>
      <c r="K3" t="s">
        <v>13</v>
      </c>
    </row>
    <row r="4" spans="1:14" ht="60">
      <c r="A4" s="7">
        <f ca="1">IFERROR(__xludf.DUMMYFUNCTION("""COMPUTED_VALUE"""),219631014)</f>
        <v>219631014</v>
      </c>
      <c r="B4" s="7" t="str">
        <f ca="1">IFERROR(__xludf.DUMMYFUNCTION("""COMPUTED_VALUE"""),"Malatji ")</f>
        <v xml:space="preserve">Malatji </v>
      </c>
      <c r="C4" s="7" t="str">
        <f ca="1">IFERROR(__xludf.DUMMYFUNCTION("""COMPUTED_VALUE"""),"W")</f>
        <v>W</v>
      </c>
      <c r="D4" s="8" t="s">
        <v>26</v>
      </c>
      <c r="E4" s="7" t="str">
        <f ca="1">IFERROR(__xludf.DUMMYFUNCTION("""COMPUTED_VALUE"""),"606386534")</f>
        <v>606386534</v>
      </c>
      <c r="F4" s="7" t="str">
        <f ca="1">IFERROR(__xludf.DUMMYFUNCTION("""COMPUTED_VALUE"""),"219631014@tut4life.ac.za")</f>
        <v>219631014@tut4life.ac.za</v>
      </c>
      <c r="G4" s="7" t="str">
        <f ca="1">IFERROR(__xludf.DUMMYFUNCTION("""COMPUTED_VALUE"""),"Student needs to pass ISY23AT, TPG201T(Probation), AND DSO23BT (Probation) during S1 2022 and report for academic intervention.")</f>
        <v>Student needs to pass ISY23AT, TPG201T(Probation), AND DSO23BT (Probation) during S1 2022 and report for academic intervention.</v>
      </c>
      <c r="K4" t="s">
        <v>13</v>
      </c>
      <c r="L4" s="5" t="s">
        <v>30</v>
      </c>
      <c r="N4" s="6" t="s">
        <v>31</v>
      </c>
    </row>
    <row r="5" spans="1:14" ht="60">
      <c r="A5" s="7">
        <f ca="1">IFERROR(__xludf.DUMMYFUNCTION("""COMPUTED_VALUE"""),214770270)</f>
        <v>214770270</v>
      </c>
      <c r="B5" s="7" t="str">
        <f ca="1">IFERROR(__xludf.DUMMYFUNCTION("""COMPUTED_VALUE"""),"Mohlaba")</f>
        <v>Mohlaba</v>
      </c>
      <c r="C5" s="7" t="str">
        <f ca="1">IFERROR(__xludf.DUMMYFUNCTION("""COMPUTED_VALUE"""),"PM")</f>
        <v>PM</v>
      </c>
      <c r="D5" s="8" t="s">
        <v>26</v>
      </c>
      <c r="E5" s="7" t="str">
        <f ca="1">IFERROR(__xludf.DUMMYFUNCTION("""COMPUTED_VALUE"""),"0671317748")</f>
        <v>0671317748</v>
      </c>
      <c r="F5" s="7" t="str">
        <f ca="1">IFERROR(__xludf.DUMMYFUNCTION("""COMPUTED_VALUE"""),"mohlabapm68@gmail.com")</f>
        <v>mohlabapm68@gmail.com</v>
      </c>
      <c r="G5" s="7" t="str">
        <f ca="1">IFERROR(__xludf.DUMMYFUNCTION("""COMPUTED_VALUE"""),"Student need to pass DSO23BT, TPG201T, and ISY23BT.")</f>
        <v>Student need to pass DSO23BT, TPG201T, and ISY23BT.</v>
      </c>
      <c r="J5" t="s">
        <v>14</v>
      </c>
      <c r="K5" t="s">
        <v>13</v>
      </c>
      <c r="L5" s="6" t="s">
        <v>32</v>
      </c>
      <c r="N5" s="6" t="s">
        <v>33</v>
      </c>
    </row>
    <row r="6" spans="1:14" ht="26.25">
      <c r="A6" s="7">
        <f ca="1">IFERROR(__xludf.DUMMYFUNCTION("""COMPUTED_VALUE"""),215259943)</f>
        <v>215259943</v>
      </c>
      <c r="B6" s="7" t="str">
        <f ca="1">IFERROR(__xludf.DUMMYFUNCTION("""COMPUTED_VALUE"""),"Mahlangu")</f>
        <v>Mahlangu</v>
      </c>
      <c r="C6" s="7" t="str">
        <f ca="1">IFERROR(__xludf.DUMMYFUNCTION("""COMPUTED_VALUE"""),"BH")</f>
        <v>BH</v>
      </c>
      <c r="D6" s="8" t="s">
        <v>26</v>
      </c>
      <c r="E6" s="7" t="str">
        <f ca="1">IFERROR(__xludf.DUMMYFUNCTION("""COMPUTED_VALUE"""),"071 928 1870")</f>
        <v>071 928 1870</v>
      </c>
      <c r="F6" s="7" t="str">
        <f ca="1">IFERROR(__xludf.DUMMYFUNCTION("""COMPUTED_VALUE"""),"hereathmahlangu91@gmail.com")</f>
        <v>hereathmahlangu91@gmail.com</v>
      </c>
      <c r="G6" s="7" t="str">
        <f ca="1">IFERROR(__xludf.DUMMYFUNCTION("""COMPUTED_VALUE"""),"Student need to pass DSO23BT, and TPG201T.")</f>
        <v>Student need to pass DSO23BT, and TPG201T.</v>
      </c>
      <c r="K6" t="s">
        <v>16</v>
      </c>
    </row>
    <row r="7" spans="1:14" ht="39">
      <c r="A7" s="7">
        <f ca="1">IFERROR(__xludf.DUMMYFUNCTION("""COMPUTED_VALUE"""),215650820)</f>
        <v>215650820</v>
      </c>
      <c r="B7" s="7" t="str">
        <f ca="1">IFERROR(__xludf.DUMMYFUNCTION("""COMPUTED_VALUE"""),"khoza")</f>
        <v>khoza</v>
      </c>
      <c r="C7" s="7" t="str">
        <f ca="1">IFERROR(__xludf.DUMMYFUNCTION("""COMPUTED_VALUE"""),"TK")</f>
        <v>TK</v>
      </c>
      <c r="D7" s="8" t="s">
        <v>26</v>
      </c>
      <c r="E7" s="7" t="str">
        <f ca="1">IFERROR(__xludf.DUMMYFUNCTION("""COMPUTED_VALUE"""),"0604061400")</f>
        <v>0604061400</v>
      </c>
      <c r="F7" s="7" t="str">
        <f ca="1">IFERROR(__xludf.DUMMYFUNCTION("""COMPUTED_VALUE"""),"kenneth.kk38@gmail.com")</f>
        <v>kenneth.kk38@gmail.com</v>
      </c>
      <c r="G7" s="7" t="str">
        <f ca="1">IFERROR(__xludf.DUMMYFUNCTION("""COMPUTED_VALUE"""),"Student need to pass TPG201T, ISY23AT, and DSO23BT, attend 85% full time, and attend all interventions.")</f>
        <v>Student need to pass TPG201T, ISY23AT, and DSO23BT, attend 85% full time, and attend all interventions.</v>
      </c>
      <c r="K7" t="s">
        <v>13</v>
      </c>
    </row>
    <row r="8" spans="1:14" ht="39">
      <c r="A8" s="7">
        <f ca="1">IFERROR(__xludf.DUMMYFUNCTION("""COMPUTED_VALUE"""),215708152)</f>
        <v>215708152</v>
      </c>
      <c r="B8" s="7" t="str">
        <f ca="1">IFERROR(__xludf.DUMMYFUNCTION("""COMPUTED_VALUE"""),"Baloyi")</f>
        <v>Baloyi</v>
      </c>
      <c r="C8" s="7" t="str">
        <f ca="1">IFERROR(__xludf.DUMMYFUNCTION("""COMPUTED_VALUE"""),"VW")</f>
        <v>VW</v>
      </c>
      <c r="D8" s="8" t="s">
        <v>26</v>
      </c>
      <c r="E8" s="7" t="str">
        <f ca="1">IFERROR(__xludf.DUMMYFUNCTION("""COMPUTED_VALUE"""),"0607033959")</f>
        <v>0607033959</v>
      </c>
      <c r="F8" s="7" t="str">
        <f ca="1">IFERROR(__xludf.DUMMYFUNCTION("""COMPUTED_VALUE"""),"215708152@tut4life.ac.za")</f>
        <v>215708152@tut4life.ac.za</v>
      </c>
      <c r="G8" s="7" t="str">
        <f ca="1">IFERROR(__xludf.DUMMYFUNCTION("""COMPUTED_VALUE"""),"Student need to pass DSO23BT and TPG201T, attend 85% full time, and attend all interventions.")</f>
        <v>Student need to pass DSO23BT and TPG201T, attend 85% full time, and attend all interventions.</v>
      </c>
      <c r="K8" t="s">
        <v>13</v>
      </c>
    </row>
    <row r="9" spans="1:14" ht="39">
      <c r="A9" s="7">
        <f ca="1">IFERROR(__xludf.DUMMYFUNCTION("""COMPUTED_VALUE"""),216583485)</f>
        <v>216583485</v>
      </c>
      <c r="B9" s="7" t="str">
        <f ca="1">IFERROR(__xludf.DUMMYFUNCTION("""COMPUTED_VALUE"""),"Magaela")</f>
        <v>Magaela</v>
      </c>
      <c r="C9" s="7" t="str">
        <f ca="1">IFERROR(__xludf.DUMMYFUNCTION("""COMPUTED_VALUE"""),"MF")</f>
        <v>MF</v>
      </c>
      <c r="D9" s="8" t="s">
        <v>26</v>
      </c>
      <c r="E9" s="7" t="str">
        <f ca="1">IFERROR(__xludf.DUMMYFUNCTION("""COMPUTED_VALUE"""),"0769053674")</f>
        <v>0769053674</v>
      </c>
      <c r="F9" s="7" t="str">
        <f ca="1">IFERROR(__xludf.DUMMYFUNCTION("""COMPUTED_VALUE"""),"216583485@tut4life.ac.za")</f>
        <v>216583485@tut4life.ac.za</v>
      </c>
      <c r="G9" s="7" t="str">
        <f ca="1">IFERROR(__xludf.DUMMYFUNCTION("""COMPUTED_VALUE"""),"Student need to pass TPG201T, DSO23BT, and ISY34AT, attend 85% full time, and attend all interventions.")</f>
        <v>Student need to pass TPG201T, DSO23BT, and ISY34AT, attend 85% full time, and attend all interventions.</v>
      </c>
      <c r="K9" t="s">
        <v>13</v>
      </c>
    </row>
    <row r="10" spans="1:14" ht="39">
      <c r="A10" s="7">
        <f ca="1">IFERROR(__xludf.DUMMYFUNCTION("""COMPUTED_VALUE"""),216973992)</f>
        <v>216973992</v>
      </c>
      <c r="B10" s="7" t="str">
        <f ca="1">IFERROR(__xludf.DUMMYFUNCTION("""COMPUTED_VALUE"""),"Mkhize")</f>
        <v>Mkhize</v>
      </c>
      <c r="C10" s="7" t="str">
        <f ca="1">IFERROR(__xludf.DUMMYFUNCTION("""COMPUTED_VALUE"""),"BS")</f>
        <v>BS</v>
      </c>
      <c r="D10" s="8" t="s">
        <v>26</v>
      </c>
      <c r="E10" s="7" t="str">
        <f ca="1">IFERROR(__xludf.DUMMYFUNCTION("""COMPUTED_VALUE"""),"0833551002")</f>
        <v>0833551002</v>
      </c>
      <c r="F10" s="7" t="str">
        <f ca="1">IFERROR(__xludf.DUMMYFUNCTION("""COMPUTED_VALUE"""),"brillientsya@gmail.com")</f>
        <v>brillientsya@gmail.com</v>
      </c>
      <c r="G10" s="7" t="str">
        <f ca="1">IFERROR(__xludf.DUMMYFUNCTION("""COMPUTED_VALUE"""),"Need to PASS DSO23BT, TPG201T, ISY34AT, and  ISY34BT, attend 85% full time, and attend all interventions.")</f>
        <v>Need to PASS DSO23BT, TPG201T, ISY34AT, and  ISY34BT, attend 85% full time, and attend all interventions.</v>
      </c>
      <c r="K10" t="s">
        <v>13</v>
      </c>
    </row>
    <row r="11" spans="1:14" ht="39">
      <c r="A11" s="7">
        <v>217343208</v>
      </c>
      <c r="B11" s="7" t="str">
        <f ca="1">IFERROR(__xludf.DUMMYFUNCTION("""COMPUTED_VALUE"""),"TLHABI")</f>
        <v>TLHABI</v>
      </c>
      <c r="C11" s="7" t="str">
        <f ca="1">IFERROR(__xludf.DUMMYFUNCTION("""COMPUTED_VALUE"""),"KN")</f>
        <v>KN</v>
      </c>
      <c r="D11" s="8" t="s">
        <v>26</v>
      </c>
      <c r="E11" s="7" t="str">
        <f ca="1">IFERROR(__xludf.DUMMYFUNCTION("""COMPUTED_VALUE"""),"0724137932")</f>
        <v>0724137932</v>
      </c>
      <c r="F11" s="7" t="str">
        <f ca="1">IFERROR(__xludf.DUMMYFUNCTION("""COMPUTED_VALUE"""),"nk77tlhabi@gmail.com")</f>
        <v>nk77tlhabi@gmail.com</v>
      </c>
      <c r="G11" s="7" t="str">
        <f ca="1">IFERROR(__xludf.DUMMYFUNCTION("""COMPUTED_VALUE"""),"Student need to pass TPG201T, ISY23AT, ISY23BT,and DSO23BT, attend 85% full time, and attend all interventions.")</f>
        <v>Student need to pass TPG201T, ISY23AT, ISY23BT,and DSO23BT, attend 85% full time, and attend all interventions.</v>
      </c>
      <c r="K11" t="s">
        <v>16</v>
      </c>
    </row>
    <row r="12" spans="1:14" ht="39">
      <c r="A12" s="7">
        <f ca="1">IFERROR(__xludf.DUMMYFUNCTION("""COMPUTED_VALUE"""),218725830)</f>
        <v>218725830</v>
      </c>
      <c r="B12" s="7" t="str">
        <f ca="1">IFERROR(__xludf.DUMMYFUNCTION("""COMPUTED_VALUE"""),"Mathekga")</f>
        <v>Mathekga</v>
      </c>
      <c r="C12" s="7" t="s">
        <v>19</v>
      </c>
      <c r="D12" s="8" t="s">
        <v>26</v>
      </c>
      <c r="E12" s="7" t="str">
        <f ca="1">IFERROR(__xludf.DUMMYFUNCTION("""COMPUTED_VALUE"""),"0647326456")</f>
        <v>0647326456</v>
      </c>
      <c r="F12" s="7" t="str">
        <f ca="1">IFERROR(__xludf.DUMMYFUNCTION("""COMPUTED_VALUE"""),"218725830@tut4life.ac.za")</f>
        <v>218725830@tut4life.ac.za</v>
      </c>
      <c r="G12" s="7" t="str">
        <f ca="1">IFERROR(__xludf.DUMMYFUNCTION("""COMPUTED_VALUE"""),"Need to pass TPG201T(3), DSO23BT(2) and attend relevant intervention for TPG201T, and 85% classes during S1 2022")</f>
        <v>Need to pass TPG201T(3), DSO23BT(2) and attend relevant intervention for TPG201T, and 85% classes during S1 2022</v>
      </c>
      <c r="K12" t="s">
        <v>16</v>
      </c>
    </row>
    <row r="13" spans="1:14" ht="64.5">
      <c r="A13" s="7">
        <f ca="1">IFERROR(__xludf.DUMMYFUNCTION("""COMPUTED_VALUE"""),219939752)</f>
        <v>219939752</v>
      </c>
      <c r="B13" s="7" t="str">
        <f ca="1">IFERROR(__xludf.DUMMYFUNCTION("""COMPUTED_VALUE"""),"Mukwevho")</f>
        <v>Mukwevho</v>
      </c>
      <c r="C13" s="7" t="str">
        <f ca="1">IFERROR(__xludf.DUMMYFUNCTION("""COMPUTED_VALUE"""),"MG")</f>
        <v>MG</v>
      </c>
      <c r="D13" s="8" t="s">
        <v>26</v>
      </c>
      <c r="E13" s="7" t="str">
        <f ca="1">IFERROR(__xludf.DUMMYFUNCTION("""COMPUTED_VALUE"""),"0766168037")</f>
        <v>0766168037</v>
      </c>
      <c r="F13" s="7" t="str">
        <f ca="1">IFERROR(__xludf.DUMMYFUNCTION("""COMPUTED_VALUE"""),"219939752@tut4life.ac.za")</f>
        <v>219939752@tut4life.ac.za</v>
      </c>
      <c r="G13" s="7" t="str">
        <f ca="1">IFERROR(__xludf.DUMMYFUNCTION("""COMPUTED_VALUE"""),"STUDENT NEED TO PASS DSO23BT, ISY23BT AND TPG201T DURING S1 2022 AND REPORT FOR ACADEMIC INTERVENTION, AND 85% CLASS ATTENDANCE IS COMPULSORY.")</f>
        <v>STUDENT NEED TO PASS DSO23BT, ISY23BT AND TPG201T DURING S1 2022 AND REPORT FOR ACADEMIC INTERVENTION, AND 85% CLASS ATTENDANCE IS COMPULSORY.</v>
      </c>
      <c r="K13" t="s">
        <v>16</v>
      </c>
    </row>
    <row r="14" spans="1:14">
      <c r="A14" s="7">
        <f ca="1">IFERROR(__xludf.DUMMYFUNCTION("""COMPUTED_VALUE"""),218727239)</f>
        <v>218727239</v>
      </c>
      <c r="B14" s="7" t="str">
        <f ca="1">IFERROR(__xludf.DUMMYFUNCTION("""COMPUTED_VALUE"""),"Magadani")</f>
        <v>Magadani</v>
      </c>
      <c r="C14" s="7" t="str">
        <f ca="1">IFERROR(__xludf.DUMMYFUNCTION("""COMPUTED_VALUE"""),"TT")</f>
        <v>TT</v>
      </c>
      <c r="D14" s="7"/>
      <c r="E14" s="7" t="str">
        <f ca="1">IFERROR(__xludf.DUMMYFUNCTION("""COMPUTED_VALUE"""),"0727503558")</f>
        <v>0727503558</v>
      </c>
      <c r="F14" s="7"/>
      <c r="G14" s="7" t="str">
        <f ca="1">IFERROR(__xludf.DUMMYFUNCTION("""COMPUTED_VALUE"""),"Need to pass DSO23BT(3), TPG111T(3), ATTEND 85% OF CLASSES AND RELEVANT INTERVENTIONS during S1 2022")</f>
        <v>Need to pass DSO23BT(3), TPG111T(3), ATTEND 85% OF CLASSES AND RELEVANT INTERVENTIONS during S1 2022</v>
      </c>
      <c r="K14" t="s">
        <v>16</v>
      </c>
    </row>
    <row r="15" spans="1:14" ht="26.25">
      <c r="A15" s="7">
        <f ca="1">IFERROR(__xludf.DUMMYFUNCTION("""COMPUTED_VALUE"""),218324967)</f>
        <v>218324967</v>
      </c>
      <c r="B15" s="7" t="str">
        <f ca="1">IFERROR(__xludf.DUMMYFUNCTION("""COMPUTED_VALUE"""),"Sibiya")</f>
        <v>Sibiya</v>
      </c>
      <c r="C15" s="7" t="str">
        <f ca="1">IFERROR(__xludf.DUMMYFUNCTION("""COMPUTED_VALUE"""),"AM")</f>
        <v>AM</v>
      </c>
      <c r="D15" s="7"/>
      <c r="E15" s="7" t="str">
        <f ca="1">IFERROR(__xludf.DUMMYFUNCTION("""COMPUTED_VALUE"""),"0731052152")</f>
        <v>0731052152</v>
      </c>
      <c r="F15" s="7" t="str">
        <f ca="1">IFERROR(__xludf.DUMMYFUNCTION("""COMPUTED_VALUE"""),"Sibiya_a@yahoo.com")</f>
        <v>Sibiya_a@yahoo.com</v>
      </c>
      <c r="G15" s="7" t="str">
        <f ca="1">IFERROR(__xludf.DUMMYFUNCTION("""COMPUTED_VALUE"""),"BUA30AT BUA30BT DSO23BT PASS S1 2022 + ACADEMIC INTERVENTION")</f>
        <v>BUA30AT BUA30BT DSO23BT PASS S1 2022 + ACADEMIC INTERVENTION</v>
      </c>
      <c r="K15" t="s">
        <v>16</v>
      </c>
    </row>
    <row r="16" spans="1:14" ht="51.75">
      <c r="A16" s="7">
        <f ca="1">IFERROR(__xludf.DUMMYFUNCTION("""COMPUTED_VALUE"""),217187257)</f>
        <v>217187257</v>
      </c>
      <c r="B16" s="7" t="str">
        <f ca="1">IFERROR(__xludf.DUMMYFUNCTION("""COMPUTED_VALUE"""),"Mnisi")</f>
        <v>Mnisi</v>
      </c>
      <c r="C16" s="7" t="str">
        <f ca="1">IFERROR(__xludf.DUMMYFUNCTION("""COMPUTED_VALUE"""),"B.A")</f>
        <v>B.A</v>
      </c>
      <c r="D16" s="7"/>
      <c r="E16" s="7" t="str">
        <f ca="1">IFERROR(__xludf.DUMMYFUNCTION("""COMPUTED_VALUE"""),"0817592959")</f>
        <v>0817592959</v>
      </c>
      <c r="F16" s="7" t="str">
        <f ca="1">IFERROR(__xludf.DUMMYFUNCTION("""COMPUTED_VALUE"""),"bongan.mnis@gmail.com")</f>
        <v>bongan.mnis@gmail.com</v>
      </c>
      <c r="G16" s="7" t="str">
        <f ca="1">IFERROR(__xludf.DUMMYFUNCTION("""COMPUTED_VALUE"""),"STUDENT NEED TO PASS BUA30AT, BUA30BT, ISY23BT, DSO23BT DURING S1 2022 AND REPORT FOR ACADEMIC INTERVENTION.")</f>
        <v>STUDENT NEED TO PASS BUA30AT, BUA30BT, ISY23BT, DSO23BT DURING S1 2022 AND REPORT FOR ACADEMIC INTERVENTION.</v>
      </c>
      <c r="K16" t="s">
        <v>16</v>
      </c>
    </row>
    <row r="17" spans="1:19" ht="39">
      <c r="A17" s="7">
        <f ca="1">IFERROR(__xludf.DUMMYFUNCTION("""COMPUTED_VALUE"""),218726380)</f>
        <v>218726380</v>
      </c>
      <c r="B17" s="7" t="str">
        <f ca="1">IFERROR(__xludf.DUMMYFUNCTION("""COMPUTED_VALUE"""),"Moeng")</f>
        <v>Moeng</v>
      </c>
      <c r="C17" s="7" t="str">
        <f ca="1">IFERROR(__xludf.DUMMYFUNCTION("""COMPUTED_VALUE"""),"M")</f>
        <v>M</v>
      </c>
      <c r="D17" s="7"/>
      <c r="E17" s="7" t="str">
        <f ca="1">IFERROR(__xludf.DUMMYFUNCTION("""COMPUTED_VALUE"""),"0791781732")</f>
        <v>0791781732</v>
      </c>
      <c r="F17" s="7" t="str">
        <f ca="1">IFERROR(__xludf.DUMMYFUNCTION("""COMPUTED_VALUE"""),"mogomotsimoeng99@gmail.com")</f>
        <v>mogomotsimoeng99@gmail.com</v>
      </c>
      <c r="G17" s="7" t="str">
        <f ca="1">IFERROR(__xludf.DUMMYFUNCTION("""COMPUTED_VALUE"""),"NEED TO PASS DSO23BT, attend 85% of classes and relevant interventions during S1 2022")</f>
        <v>NEED TO PASS DSO23BT, attend 85% of classes and relevant interventions during S1 2022</v>
      </c>
      <c r="K17" t="s">
        <v>16</v>
      </c>
    </row>
    <row r="18" spans="1:19" ht="39">
      <c r="A18" s="19">
        <v>215170144</v>
      </c>
      <c r="B18" s="13" t="s">
        <v>34</v>
      </c>
      <c r="C18" s="20" t="s">
        <v>35</v>
      </c>
      <c r="D18" s="14"/>
      <c r="E18" s="12">
        <v>731158475</v>
      </c>
      <c r="F18" s="15" t="s">
        <v>36</v>
      </c>
      <c r="G18" s="16" t="s">
        <v>37</v>
      </c>
      <c r="K18" t="s">
        <v>16</v>
      </c>
    </row>
    <row r="19" spans="1:19">
      <c r="A19" s="21">
        <v>215732010</v>
      </c>
      <c r="B19" s="22" t="s">
        <v>38</v>
      </c>
      <c r="C19" s="22" t="s">
        <v>17</v>
      </c>
      <c r="D19" s="14"/>
      <c r="E19" s="21">
        <v>679378130</v>
      </c>
      <c r="F19" s="23" t="s">
        <v>39</v>
      </c>
      <c r="G19" s="24" t="s">
        <v>40</v>
      </c>
      <c r="K19" t="s">
        <v>16</v>
      </c>
    </row>
    <row r="20" spans="1:19">
      <c r="A20" s="12">
        <v>216049594</v>
      </c>
      <c r="B20" s="13" t="s">
        <v>41</v>
      </c>
      <c r="C20" s="13" t="s">
        <v>18</v>
      </c>
      <c r="D20" s="14"/>
      <c r="E20" s="12">
        <v>767627401</v>
      </c>
      <c r="F20" s="15" t="s">
        <v>42</v>
      </c>
      <c r="G20" s="25" t="s">
        <v>43</v>
      </c>
      <c r="K20" t="s">
        <v>16</v>
      </c>
    </row>
    <row r="21" spans="1:19" ht="64.5">
      <c r="A21" s="12">
        <v>216691830</v>
      </c>
      <c r="B21" s="13" t="s">
        <v>44</v>
      </c>
      <c r="C21" s="13" t="s">
        <v>45</v>
      </c>
      <c r="D21" s="14"/>
      <c r="E21" s="12">
        <v>644060707</v>
      </c>
      <c r="F21" s="15" t="s">
        <v>46</v>
      </c>
      <c r="G21" s="26" t="s">
        <v>47</v>
      </c>
      <c r="K21" t="s">
        <v>16</v>
      </c>
    </row>
    <row r="22" spans="1:19" ht="39">
      <c r="A22" s="27">
        <v>214484641</v>
      </c>
      <c r="B22" s="28" t="s">
        <v>20</v>
      </c>
      <c r="C22" s="28" t="s">
        <v>21</v>
      </c>
      <c r="D22" s="14"/>
      <c r="E22" s="27">
        <v>764875868</v>
      </c>
      <c r="F22" s="23" t="s">
        <v>22</v>
      </c>
      <c r="G22" s="29" t="s">
        <v>23</v>
      </c>
      <c r="K22" t="s">
        <v>16</v>
      </c>
    </row>
    <row r="23" spans="1:19" ht="45">
      <c r="A23" s="27">
        <v>217315514</v>
      </c>
      <c r="B23" s="28" t="s">
        <v>48</v>
      </c>
      <c r="C23" s="28" t="s">
        <v>49</v>
      </c>
      <c r="D23" s="14"/>
      <c r="E23" s="27">
        <v>658798021</v>
      </c>
      <c r="F23" s="23" t="s">
        <v>50</v>
      </c>
      <c r="G23" s="29" t="s">
        <v>51</v>
      </c>
      <c r="J23" t="s">
        <v>14</v>
      </c>
      <c r="K23" t="s">
        <v>16</v>
      </c>
      <c r="L23" s="6" t="s">
        <v>52</v>
      </c>
      <c r="N23" s="6" t="s">
        <v>53</v>
      </c>
    </row>
    <row r="24" spans="1:19" ht="102.75">
      <c r="A24" s="27">
        <v>217348064</v>
      </c>
      <c r="B24" s="28" t="s">
        <v>54</v>
      </c>
      <c r="C24" s="28" t="s">
        <v>55</v>
      </c>
      <c r="D24" s="14"/>
      <c r="E24" s="27">
        <v>733901238</v>
      </c>
      <c r="F24" s="23" t="s">
        <v>56</v>
      </c>
      <c r="G24" s="29" t="s">
        <v>57</v>
      </c>
      <c r="K24" t="s">
        <v>16</v>
      </c>
    </row>
    <row r="25" spans="1:19" ht="150">
      <c r="A25" s="30">
        <f ca="1">IFERROR(__xludf.DUMMYFUNCTION("""COMPUTED_VALUE"""),219124520)</f>
        <v>219124520</v>
      </c>
      <c r="B25" s="30" t="str">
        <f ca="1">IFERROR(__xludf.DUMMYFUNCTION("""COMPUTED_VALUE"""),"Ngema")</f>
        <v>Ngema</v>
      </c>
      <c r="C25" s="30" t="str">
        <f ca="1">IFERROR(__xludf.DUMMYFUNCTION("""COMPUTED_VALUE"""),"SK")</f>
        <v>SK</v>
      </c>
      <c r="D25" s="30"/>
      <c r="E25" s="30" t="str">
        <f ca="1">IFERROR(__xludf.DUMMYFUNCTION("""COMPUTED_VALUE"""),"0672640006")</f>
        <v>0672640006</v>
      </c>
      <c r="F25" s="30" t="str">
        <f ca="1">IFERROR(__xludf.DUMMYFUNCTION("""COMPUTED_VALUE"""),"Sphesihlengema04@gmail.com")</f>
        <v>Sphesihlengema04@gmail.com</v>
      </c>
      <c r="G25" s="30" t="str">
        <f ca="1">IFERROR(__xludf.DUMMYFUNCTION("""COMPUTED_VALUE"""),"Need to pass TPG111T(2), ISY23AT(2), SSF24AT(3) , attend 85% of classes, and interventions during S1 2022.")</f>
        <v>Need to pass TPG111T(2), ISY23AT(2), SSF24AT(3) , attend 85% of classes, and interventions during S1 2022.</v>
      </c>
      <c r="H25" s="30"/>
      <c r="I25" s="30"/>
      <c r="J25" s="30" t="s">
        <v>24</v>
      </c>
      <c r="K25" s="30"/>
      <c r="L25" s="6" t="s">
        <v>25</v>
      </c>
      <c r="M25" s="11" t="s">
        <v>58</v>
      </c>
      <c r="N25" s="6" t="s">
        <v>27</v>
      </c>
      <c r="Q25" s="6"/>
      <c r="R25" s="11"/>
      <c r="S25" s="6"/>
    </row>
  </sheetData>
  <hyperlinks>
    <hyperlink ref="F18" r:id="rId1"/>
    <hyperlink ref="F19" r:id="rId2"/>
    <hyperlink ref="F20" r:id="rId3"/>
    <hyperlink ref="F21" r:id="rId4"/>
    <hyperlink ref="F22" r:id="rId5"/>
    <hyperlink ref="F23" r:id="rId6"/>
    <hyperlink ref="F2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2022-04-13T14:01:03Z</dcterms:created>
  <dcterms:modified xsi:type="dcterms:W3CDTF">2022-04-13T14:07:20Z</dcterms:modified>
</cp:coreProperties>
</file>