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4\3 - ECOS 2024 Paper\0 - results\Well Calculations\Well Behaviour\"/>
    </mc:Choice>
  </mc:AlternateContent>
  <xr:revisionPtr revIDLastSave="0" documentId="13_ncr:1_{E975F289-9F87-4C45-94C9-76CEB50A750D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Evaluation" sheetId="5" r:id="rId1"/>
    <sheet name="grad=75.0" sheetId="1" r:id="rId2"/>
    <sheet name="grad=50.0" sheetId="2" r:id="rId3"/>
    <sheet name="grad=35.0" sheetId="3" r:id="rId4"/>
    <sheet name="Comparison" sheetId="4" r:id="rId5"/>
  </sheets>
  <calcPr calcId="191029"/>
</workbook>
</file>

<file path=xl/calcChain.xml><?xml version="1.0" encoding="utf-8"?>
<calcChain xmlns="http://schemas.openxmlformats.org/spreadsheetml/2006/main">
  <c r="S6" i="5" l="1"/>
  <c r="P6" i="5"/>
  <c r="P15" i="5" l="1"/>
  <c r="P7" i="5"/>
  <c r="Q9" i="5"/>
  <c r="R9" i="5"/>
  <c r="S9" i="5"/>
  <c r="T9" i="5"/>
  <c r="U9" i="5"/>
  <c r="V9" i="5"/>
  <c r="W9" i="5"/>
  <c r="X9" i="5"/>
  <c r="Y9" i="5"/>
  <c r="Z9" i="5"/>
  <c r="AA9" i="5"/>
  <c r="P9" i="5"/>
  <c r="P8" i="5"/>
  <c r="Q6" i="5"/>
  <c r="R6" i="5"/>
  <c r="T6" i="5"/>
  <c r="U6" i="5"/>
  <c r="V6" i="5"/>
  <c r="W6" i="5"/>
  <c r="X6" i="5"/>
  <c r="Y6" i="5"/>
  <c r="Z6" i="5"/>
  <c r="AA6" i="5"/>
  <c r="Q7" i="5"/>
  <c r="R7" i="5"/>
  <c r="S7" i="5"/>
  <c r="T7" i="5"/>
  <c r="U7" i="5"/>
  <c r="V7" i="5"/>
  <c r="W7" i="5"/>
  <c r="X7" i="5"/>
  <c r="Y7" i="5"/>
  <c r="Z7" i="5"/>
  <c r="AA7" i="5"/>
  <c r="Q8" i="5"/>
  <c r="R8" i="5"/>
  <c r="S8" i="5"/>
  <c r="T8" i="5"/>
  <c r="U8" i="5"/>
  <c r="V8" i="5"/>
  <c r="W8" i="5"/>
  <c r="X8" i="5"/>
  <c r="Y8" i="5"/>
  <c r="Z8" i="5"/>
  <c r="AA8" i="5"/>
  <c r="Q15" i="5"/>
  <c r="R15" i="5"/>
  <c r="S15" i="5"/>
  <c r="T15" i="5"/>
  <c r="U15" i="5"/>
  <c r="V15" i="5"/>
  <c r="W15" i="5"/>
  <c r="X15" i="5"/>
  <c r="Y15" i="5"/>
  <c r="Z15" i="5"/>
  <c r="AA15" i="5"/>
  <c r="Q16" i="5"/>
  <c r="R16" i="5"/>
  <c r="S16" i="5"/>
  <c r="T16" i="5"/>
  <c r="U16" i="5"/>
  <c r="V16" i="5"/>
  <c r="W16" i="5"/>
  <c r="X16" i="5"/>
  <c r="Y16" i="5"/>
  <c r="Z16" i="5"/>
  <c r="AA16" i="5"/>
  <c r="Q17" i="5"/>
  <c r="R17" i="5"/>
  <c r="S17" i="5"/>
  <c r="T17" i="5"/>
  <c r="U17" i="5"/>
  <c r="V17" i="5"/>
  <c r="W17" i="5"/>
  <c r="X17" i="5"/>
  <c r="Y17" i="5"/>
  <c r="Z17" i="5"/>
  <c r="AA17" i="5"/>
  <c r="P17" i="5"/>
  <c r="P16" i="5"/>
  <c r="Q14" i="5"/>
  <c r="R14" i="5"/>
  <c r="S14" i="5"/>
  <c r="T14" i="5"/>
  <c r="U14" i="5"/>
  <c r="V14" i="5"/>
  <c r="W14" i="5"/>
  <c r="X14" i="5"/>
  <c r="Y14" i="5"/>
  <c r="Z14" i="5"/>
  <c r="AA14" i="5"/>
  <c r="P14" i="5"/>
  <c r="B27" i="5"/>
  <c r="G27" i="5" s="1"/>
  <c r="C27" i="5"/>
  <c r="D27" i="5"/>
  <c r="B28" i="5"/>
  <c r="C28" i="5"/>
  <c r="D28" i="5"/>
  <c r="G28" i="5" s="1"/>
  <c r="B29" i="5"/>
  <c r="C29" i="5"/>
  <c r="F29" i="5" s="1"/>
  <c r="D29" i="5"/>
  <c r="D26" i="5"/>
  <c r="C26" i="5"/>
  <c r="B26" i="5"/>
  <c r="B20" i="5"/>
  <c r="G20" i="5" s="1"/>
  <c r="C20" i="5"/>
  <c r="F20" i="5" s="1"/>
  <c r="D20" i="5"/>
  <c r="B21" i="5"/>
  <c r="C21" i="5"/>
  <c r="D21" i="5"/>
  <c r="G21" i="5" s="1"/>
  <c r="B22" i="5"/>
  <c r="G22" i="5" s="1"/>
  <c r="C22" i="5"/>
  <c r="F22" i="5" s="1"/>
  <c r="D22" i="5"/>
  <c r="C19" i="5"/>
  <c r="B19" i="5"/>
  <c r="D19" i="5"/>
  <c r="B13" i="5"/>
  <c r="C13" i="5"/>
  <c r="D13" i="5"/>
  <c r="G13" i="5" s="1"/>
  <c r="B14" i="5"/>
  <c r="C14" i="5"/>
  <c r="D14" i="5"/>
  <c r="G14" i="5" s="1"/>
  <c r="B15" i="5"/>
  <c r="G15" i="5" s="1"/>
  <c r="C15" i="5"/>
  <c r="F15" i="5" s="1"/>
  <c r="D15" i="5"/>
  <c r="D12" i="5"/>
  <c r="C12" i="5"/>
  <c r="B12" i="5"/>
  <c r="B6" i="5"/>
  <c r="C6" i="5"/>
  <c r="D6" i="5"/>
  <c r="B7" i="5"/>
  <c r="C7" i="5"/>
  <c r="D7" i="5"/>
  <c r="B8" i="5"/>
  <c r="G8" i="5" s="1"/>
  <c r="C8" i="5"/>
  <c r="F8" i="5" s="1"/>
  <c r="D8" i="5"/>
  <c r="D5" i="5"/>
  <c r="C5" i="5"/>
  <c r="B5" i="5"/>
  <c r="G29" i="5"/>
  <c r="F28" i="5"/>
  <c r="F26" i="5"/>
  <c r="F21" i="5"/>
  <c r="G19" i="5"/>
  <c r="F19" i="5"/>
  <c r="F14" i="5"/>
  <c r="F13" i="5"/>
  <c r="F12" i="5"/>
  <c r="F7" i="5"/>
  <c r="F6" i="5"/>
  <c r="F5" i="5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X59" i="3"/>
  <c r="W59" i="3"/>
  <c r="V59" i="3"/>
  <c r="U59" i="3"/>
  <c r="T59" i="3"/>
  <c r="S59" i="3"/>
  <c r="R59" i="3"/>
  <c r="Q59" i="3"/>
  <c r="U26" i="3"/>
  <c r="S26" i="3"/>
  <c r="R26" i="3"/>
  <c r="Q26" i="3"/>
  <c r="P26" i="3"/>
  <c r="X26" i="3" s="1"/>
  <c r="O26" i="3"/>
  <c r="W26" i="3" s="1"/>
  <c r="N26" i="3"/>
  <c r="V26" i="3" s="1"/>
  <c r="M26" i="3"/>
  <c r="X25" i="3"/>
  <c r="S25" i="3"/>
  <c r="R25" i="3"/>
  <c r="Q25" i="3"/>
  <c r="P25" i="3"/>
  <c r="O25" i="3"/>
  <c r="W25" i="3" s="1"/>
  <c r="N25" i="3"/>
  <c r="V25" i="3" s="1"/>
  <c r="M25" i="3"/>
  <c r="U25" i="3" s="1"/>
  <c r="S24" i="3"/>
  <c r="R24" i="3"/>
  <c r="Q24" i="3"/>
  <c r="P24" i="3"/>
  <c r="X24" i="3" s="1"/>
  <c r="O24" i="3"/>
  <c r="W24" i="3" s="1"/>
  <c r="N24" i="3"/>
  <c r="V24" i="3" s="1"/>
  <c r="M24" i="3"/>
  <c r="U24" i="3" s="1"/>
  <c r="S23" i="3"/>
  <c r="R23" i="3"/>
  <c r="Q23" i="3"/>
  <c r="P23" i="3"/>
  <c r="X23" i="3" s="1"/>
  <c r="O23" i="3"/>
  <c r="W23" i="3" s="1"/>
  <c r="N23" i="3"/>
  <c r="V23" i="3" s="1"/>
  <c r="M23" i="3"/>
  <c r="U23" i="3" s="1"/>
  <c r="S22" i="3"/>
  <c r="R22" i="3"/>
  <c r="Q22" i="3"/>
  <c r="P22" i="3"/>
  <c r="X22" i="3" s="1"/>
  <c r="O22" i="3"/>
  <c r="W22" i="3" s="1"/>
  <c r="N22" i="3"/>
  <c r="V22" i="3" s="1"/>
  <c r="M22" i="3"/>
  <c r="U22" i="3" s="1"/>
  <c r="S21" i="3"/>
  <c r="R21" i="3"/>
  <c r="Q21" i="3"/>
  <c r="P21" i="3"/>
  <c r="X21" i="3" s="1"/>
  <c r="O21" i="3"/>
  <c r="W21" i="3" s="1"/>
  <c r="N21" i="3"/>
  <c r="V21" i="3" s="1"/>
  <c r="M21" i="3"/>
  <c r="U21" i="3" s="1"/>
  <c r="S20" i="3"/>
  <c r="R20" i="3"/>
  <c r="Q20" i="3"/>
  <c r="P20" i="3"/>
  <c r="X20" i="3" s="1"/>
  <c r="O20" i="3"/>
  <c r="W20" i="3" s="1"/>
  <c r="N20" i="3"/>
  <c r="V20" i="3" s="1"/>
  <c r="M20" i="3"/>
  <c r="U20" i="3" s="1"/>
  <c r="S19" i="3"/>
  <c r="R19" i="3"/>
  <c r="Q19" i="3"/>
  <c r="P19" i="3"/>
  <c r="X19" i="3" s="1"/>
  <c r="O19" i="3"/>
  <c r="W19" i="3" s="1"/>
  <c r="N19" i="3"/>
  <c r="V19" i="3" s="1"/>
  <c r="M19" i="3"/>
  <c r="U19" i="3" s="1"/>
  <c r="S18" i="3"/>
  <c r="R18" i="3"/>
  <c r="Q18" i="3"/>
  <c r="P18" i="3"/>
  <c r="X18" i="3" s="1"/>
  <c r="O18" i="3"/>
  <c r="W18" i="3" s="1"/>
  <c r="N18" i="3"/>
  <c r="V18" i="3" s="1"/>
  <c r="M18" i="3"/>
  <c r="U18" i="3" s="1"/>
  <c r="S17" i="3"/>
  <c r="R17" i="3"/>
  <c r="Q17" i="3"/>
  <c r="P17" i="3"/>
  <c r="X17" i="3" s="1"/>
  <c r="O17" i="3"/>
  <c r="W17" i="3" s="1"/>
  <c r="N17" i="3"/>
  <c r="V17" i="3" s="1"/>
  <c r="M17" i="3"/>
  <c r="U17" i="3" s="1"/>
  <c r="S16" i="3"/>
  <c r="R16" i="3"/>
  <c r="Q16" i="3"/>
  <c r="P16" i="3"/>
  <c r="X16" i="3" s="1"/>
  <c r="O16" i="3"/>
  <c r="W16" i="3" s="1"/>
  <c r="N16" i="3"/>
  <c r="V16" i="3" s="1"/>
  <c r="M16" i="3"/>
  <c r="U16" i="3" s="1"/>
  <c r="S15" i="3"/>
  <c r="R15" i="3"/>
  <c r="Q15" i="3"/>
  <c r="P15" i="3"/>
  <c r="X15" i="3" s="1"/>
  <c r="O15" i="3"/>
  <c r="W15" i="3" s="1"/>
  <c r="N15" i="3"/>
  <c r="V15" i="3" s="1"/>
  <c r="M15" i="3"/>
  <c r="U15" i="3" s="1"/>
  <c r="S14" i="3"/>
  <c r="R14" i="3"/>
  <c r="Q14" i="3"/>
  <c r="P14" i="3"/>
  <c r="X14" i="3" s="1"/>
  <c r="O14" i="3"/>
  <c r="W14" i="3" s="1"/>
  <c r="N14" i="3"/>
  <c r="V14" i="3" s="1"/>
  <c r="M14" i="3"/>
  <c r="U14" i="3" s="1"/>
  <c r="S13" i="3"/>
  <c r="R13" i="3"/>
  <c r="Q13" i="3"/>
  <c r="P13" i="3"/>
  <c r="X13" i="3" s="1"/>
  <c r="O13" i="3"/>
  <c r="W13" i="3" s="1"/>
  <c r="N13" i="3"/>
  <c r="V13" i="3" s="1"/>
  <c r="M13" i="3"/>
  <c r="U13" i="3" s="1"/>
  <c r="S12" i="3"/>
  <c r="R12" i="3"/>
  <c r="Q12" i="3"/>
  <c r="P12" i="3"/>
  <c r="X12" i="3" s="1"/>
  <c r="O12" i="3"/>
  <c r="W12" i="3" s="1"/>
  <c r="N12" i="3"/>
  <c r="V12" i="3" s="1"/>
  <c r="M12" i="3"/>
  <c r="U12" i="3" s="1"/>
  <c r="S11" i="3"/>
  <c r="R11" i="3"/>
  <c r="Q11" i="3"/>
  <c r="P11" i="3"/>
  <c r="X11" i="3" s="1"/>
  <c r="O11" i="3"/>
  <c r="W11" i="3" s="1"/>
  <c r="N11" i="3"/>
  <c r="V11" i="3" s="1"/>
  <c r="M11" i="3"/>
  <c r="U11" i="3" s="1"/>
  <c r="S10" i="3"/>
  <c r="R10" i="3"/>
  <c r="Q10" i="3"/>
  <c r="P10" i="3"/>
  <c r="X10" i="3" s="1"/>
  <c r="O10" i="3"/>
  <c r="W10" i="3" s="1"/>
  <c r="N10" i="3"/>
  <c r="V10" i="3" s="1"/>
  <c r="M10" i="3"/>
  <c r="U10" i="3" s="1"/>
  <c r="S9" i="3"/>
  <c r="R9" i="3"/>
  <c r="Q9" i="3"/>
  <c r="P9" i="3"/>
  <c r="X9" i="3" s="1"/>
  <c r="O9" i="3"/>
  <c r="W9" i="3" s="1"/>
  <c r="N9" i="3"/>
  <c r="V9" i="3" s="1"/>
  <c r="M9" i="3"/>
  <c r="U9" i="3" s="1"/>
  <c r="S8" i="3"/>
  <c r="R8" i="3"/>
  <c r="Q8" i="3"/>
  <c r="P8" i="3"/>
  <c r="X8" i="3" s="1"/>
  <c r="O8" i="3"/>
  <c r="W8" i="3" s="1"/>
  <c r="N8" i="3"/>
  <c r="V8" i="3" s="1"/>
  <c r="M8" i="3"/>
  <c r="U8" i="3" s="1"/>
  <c r="S7" i="3"/>
  <c r="R7" i="3"/>
  <c r="Q7" i="3"/>
  <c r="P7" i="3"/>
  <c r="X7" i="3" s="1"/>
  <c r="O7" i="3"/>
  <c r="W7" i="3" s="1"/>
  <c r="N7" i="3"/>
  <c r="M7" i="3"/>
  <c r="U7" i="3" s="1"/>
  <c r="S6" i="3"/>
  <c r="R6" i="3"/>
  <c r="Q6" i="3"/>
  <c r="P6" i="3"/>
  <c r="X6" i="3" s="1"/>
  <c r="O6" i="3"/>
  <c r="W6" i="3" s="1"/>
  <c r="N6" i="3"/>
  <c r="V6" i="3" s="1"/>
  <c r="M6" i="3"/>
  <c r="U6" i="3" s="1"/>
  <c r="S5" i="3"/>
  <c r="R5" i="3"/>
  <c r="Q5" i="3"/>
  <c r="P5" i="3"/>
  <c r="X5" i="3" s="1"/>
  <c r="O5" i="3"/>
  <c r="W5" i="3" s="1"/>
  <c r="N5" i="3"/>
  <c r="V5" i="3" s="1"/>
  <c r="M5" i="3"/>
  <c r="U5" i="3" s="1"/>
  <c r="S4" i="3"/>
  <c r="R4" i="3"/>
  <c r="Q4" i="3"/>
  <c r="P4" i="3"/>
  <c r="X4" i="3" s="1"/>
  <c r="O4" i="3"/>
  <c r="W4" i="3" s="1"/>
  <c r="N4" i="3"/>
  <c r="V4" i="3" s="1"/>
  <c r="M4" i="3"/>
  <c r="U4" i="3" s="1"/>
  <c r="S3" i="3"/>
  <c r="R3" i="3"/>
  <c r="Q3" i="3"/>
  <c r="P3" i="3"/>
  <c r="S41" i="3" s="1"/>
  <c r="O3" i="3"/>
  <c r="W3" i="3" s="1"/>
  <c r="N3" i="3"/>
  <c r="V3" i="3" s="1"/>
  <c r="M3" i="3"/>
  <c r="U3" i="3" s="1"/>
  <c r="S2" i="3"/>
  <c r="R2" i="3"/>
  <c r="Q2" i="3"/>
  <c r="P2" i="3"/>
  <c r="O2" i="3"/>
  <c r="W2" i="3" s="1"/>
  <c r="N2" i="3"/>
  <c r="V2" i="3" s="1"/>
  <c r="M2" i="3"/>
  <c r="U2" i="3" s="1"/>
  <c r="P98" i="2"/>
  <c r="V98" i="2" s="1"/>
  <c r="Q98" i="2"/>
  <c r="R98" i="2"/>
  <c r="S98" i="2"/>
  <c r="T98" i="2"/>
  <c r="U98" i="2"/>
  <c r="W98" i="2"/>
  <c r="X98" i="2"/>
  <c r="B70" i="2"/>
  <c r="C70" i="2"/>
  <c r="D70" i="2"/>
  <c r="E70" i="2"/>
  <c r="F70" i="2"/>
  <c r="H70" i="2"/>
  <c r="I70" i="2"/>
  <c r="J70" i="2"/>
  <c r="B38" i="2"/>
  <c r="C38" i="2"/>
  <c r="D38" i="2"/>
  <c r="E38" i="2"/>
  <c r="F38" i="2"/>
  <c r="G38" i="2"/>
  <c r="H38" i="2"/>
  <c r="I38" i="2"/>
  <c r="J38" i="2"/>
  <c r="B39" i="2"/>
  <c r="C39" i="2"/>
  <c r="D39" i="2"/>
  <c r="E39" i="2"/>
  <c r="F39" i="2"/>
  <c r="G39" i="2"/>
  <c r="H39" i="2"/>
  <c r="I39" i="2"/>
  <c r="J39" i="2"/>
  <c r="B40" i="2"/>
  <c r="C40" i="2"/>
  <c r="D40" i="2"/>
  <c r="E40" i="2"/>
  <c r="F40" i="2"/>
  <c r="G40" i="2"/>
  <c r="H40" i="2"/>
  <c r="I40" i="2"/>
  <c r="J40" i="2"/>
  <c r="B41" i="2"/>
  <c r="C41" i="2"/>
  <c r="D41" i="2"/>
  <c r="E41" i="2"/>
  <c r="F41" i="2"/>
  <c r="G41" i="2"/>
  <c r="H41" i="2"/>
  <c r="I41" i="2"/>
  <c r="J41" i="2"/>
  <c r="B42" i="2"/>
  <c r="C42" i="2"/>
  <c r="D42" i="2"/>
  <c r="E42" i="2"/>
  <c r="F42" i="2"/>
  <c r="G42" i="2"/>
  <c r="H42" i="2"/>
  <c r="I42" i="2"/>
  <c r="J42" i="2"/>
  <c r="B43" i="2"/>
  <c r="C43" i="2"/>
  <c r="D43" i="2"/>
  <c r="E43" i="2"/>
  <c r="F43" i="2"/>
  <c r="G43" i="2"/>
  <c r="H43" i="2"/>
  <c r="I43" i="2"/>
  <c r="J43" i="2"/>
  <c r="B44" i="2"/>
  <c r="C44" i="2"/>
  <c r="D44" i="2"/>
  <c r="E44" i="2"/>
  <c r="F44" i="2"/>
  <c r="G44" i="2"/>
  <c r="H44" i="2"/>
  <c r="I44" i="2"/>
  <c r="J44" i="2"/>
  <c r="B45" i="2"/>
  <c r="C45" i="2"/>
  <c r="D45" i="2"/>
  <c r="E45" i="2"/>
  <c r="F45" i="2"/>
  <c r="G45" i="2"/>
  <c r="H45" i="2"/>
  <c r="I45" i="2"/>
  <c r="J45" i="2"/>
  <c r="B46" i="2"/>
  <c r="C46" i="2"/>
  <c r="D46" i="2"/>
  <c r="E46" i="2"/>
  <c r="F46" i="2"/>
  <c r="G46" i="2"/>
  <c r="H46" i="2"/>
  <c r="I46" i="2"/>
  <c r="J46" i="2"/>
  <c r="B47" i="2"/>
  <c r="C47" i="2"/>
  <c r="D47" i="2"/>
  <c r="E47" i="2"/>
  <c r="F47" i="2"/>
  <c r="G47" i="2"/>
  <c r="H47" i="2"/>
  <c r="I47" i="2"/>
  <c r="J47" i="2"/>
  <c r="B48" i="2"/>
  <c r="C48" i="2"/>
  <c r="D48" i="2"/>
  <c r="E48" i="2"/>
  <c r="F48" i="2"/>
  <c r="G48" i="2"/>
  <c r="H48" i="2"/>
  <c r="I48" i="2"/>
  <c r="J48" i="2"/>
  <c r="B49" i="2"/>
  <c r="C49" i="2"/>
  <c r="D49" i="2"/>
  <c r="E49" i="2"/>
  <c r="F49" i="2"/>
  <c r="G49" i="2"/>
  <c r="H49" i="2"/>
  <c r="I49" i="2"/>
  <c r="J49" i="2"/>
  <c r="B50" i="2"/>
  <c r="C50" i="2"/>
  <c r="D50" i="2"/>
  <c r="E50" i="2"/>
  <c r="F50" i="2"/>
  <c r="G50" i="2"/>
  <c r="H50" i="2"/>
  <c r="I50" i="2"/>
  <c r="J50" i="2"/>
  <c r="B51" i="2"/>
  <c r="C51" i="2"/>
  <c r="D51" i="2"/>
  <c r="E51" i="2"/>
  <c r="F51" i="2"/>
  <c r="G51" i="2"/>
  <c r="H51" i="2"/>
  <c r="I51" i="2"/>
  <c r="J51" i="2"/>
  <c r="B52" i="2"/>
  <c r="C52" i="2"/>
  <c r="D52" i="2"/>
  <c r="E52" i="2"/>
  <c r="F52" i="2"/>
  <c r="G52" i="2"/>
  <c r="H52" i="2"/>
  <c r="I52" i="2"/>
  <c r="J52" i="2"/>
  <c r="B53" i="2"/>
  <c r="C53" i="2"/>
  <c r="D53" i="2"/>
  <c r="E53" i="2"/>
  <c r="F53" i="2"/>
  <c r="G53" i="2"/>
  <c r="H53" i="2"/>
  <c r="I53" i="2"/>
  <c r="J53" i="2"/>
  <c r="B54" i="2"/>
  <c r="C54" i="2"/>
  <c r="D54" i="2"/>
  <c r="E54" i="2"/>
  <c r="F54" i="2"/>
  <c r="G54" i="2"/>
  <c r="H54" i="2"/>
  <c r="I54" i="2"/>
  <c r="J54" i="2"/>
  <c r="B55" i="2"/>
  <c r="C55" i="2"/>
  <c r="D55" i="2"/>
  <c r="E55" i="2"/>
  <c r="F55" i="2"/>
  <c r="G55" i="2"/>
  <c r="H55" i="2"/>
  <c r="I55" i="2"/>
  <c r="J55" i="2"/>
  <c r="B56" i="2"/>
  <c r="C56" i="2"/>
  <c r="D56" i="2"/>
  <c r="E56" i="2"/>
  <c r="F56" i="2"/>
  <c r="G56" i="2"/>
  <c r="H56" i="2"/>
  <c r="I56" i="2"/>
  <c r="J56" i="2"/>
  <c r="B57" i="2"/>
  <c r="C57" i="2"/>
  <c r="D57" i="2"/>
  <c r="E57" i="2"/>
  <c r="F57" i="2"/>
  <c r="G57" i="2"/>
  <c r="H57" i="2"/>
  <c r="I57" i="2"/>
  <c r="J57" i="2"/>
  <c r="B58" i="2"/>
  <c r="C58" i="2"/>
  <c r="D58" i="2"/>
  <c r="E58" i="2"/>
  <c r="F58" i="2"/>
  <c r="G58" i="2"/>
  <c r="H58" i="2"/>
  <c r="I58" i="2"/>
  <c r="J58" i="2"/>
  <c r="B59" i="2"/>
  <c r="C59" i="2"/>
  <c r="D59" i="2"/>
  <c r="E59" i="2"/>
  <c r="F59" i="2"/>
  <c r="G59" i="2"/>
  <c r="H59" i="2"/>
  <c r="I59" i="2"/>
  <c r="J59" i="2"/>
  <c r="B60" i="2"/>
  <c r="C60" i="2"/>
  <c r="D60" i="2"/>
  <c r="E60" i="2"/>
  <c r="F60" i="2"/>
  <c r="G60" i="2"/>
  <c r="H60" i="2"/>
  <c r="I60" i="2"/>
  <c r="J60" i="2"/>
  <c r="B61" i="2"/>
  <c r="C61" i="2"/>
  <c r="D61" i="2"/>
  <c r="E61" i="2"/>
  <c r="F61" i="2"/>
  <c r="G61" i="2"/>
  <c r="H61" i="2"/>
  <c r="I61" i="2"/>
  <c r="J61" i="2"/>
  <c r="B62" i="2"/>
  <c r="C62" i="2"/>
  <c r="D62" i="2"/>
  <c r="E62" i="2"/>
  <c r="F62" i="2"/>
  <c r="G62" i="2"/>
  <c r="H62" i="2"/>
  <c r="I62" i="2"/>
  <c r="J62" i="2"/>
  <c r="B63" i="2"/>
  <c r="C63" i="2"/>
  <c r="D63" i="2"/>
  <c r="E63" i="2"/>
  <c r="F63" i="2"/>
  <c r="G63" i="2"/>
  <c r="H63" i="2"/>
  <c r="I63" i="2"/>
  <c r="J63" i="2"/>
  <c r="B64" i="2"/>
  <c r="C64" i="2"/>
  <c r="D64" i="2"/>
  <c r="E64" i="2"/>
  <c r="F64" i="2"/>
  <c r="G64" i="2"/>
  <c r="H64" i="2"/>
  <c r="I64" i="2"/>
  <c r="J64" i="2"/>
  <c r="B65" i="2"/>
  <c r="C65" i="2"/>
  <c r="D65" i="2"/>
  <c r="E65" i="2"/>
  <c r="F65" i="2"/>
  <c r="G65" i="2"/>
  <c r="H65" i="2"/>
  <c r="I65" i="2"/>
  <c r="J65" i="2"/>
  <c r="B66" i="2"/>
  <c r="C66" i="2"/>
  <c r="D66" i="2"/>
  <c r="E66" i="2"/>
  <c r="F66" i="2"/>
  <c r="G66" i="2"/>
  <c r="H66" i="2"/>
  <c r="I66" i="2"/>
  <c r="J66" i="2"/>
  <c r="B67" i="2"/>
  <c r="C67" i="2"/>
  <c r="D67" i="2"/>
  <c r="E67" i="2"/>
  <c r="F67" i="2"/>
  <c r="G67" i="2"/>
  <c r="H67" i="2"/>
  <c r="I67" i="2"/>
  <c r="J67" i="2"/>
  <c r="B68" i="2"/>
  <c r="C68" i="2"/>
  <c r="D68" i="2"/>
  <c r="E68" i="2"/>
  <c r="F68" i="2"/>
  <c r="G68" i="2"/>
  <c r="H68" i="2"/>
  <c r="I68" i="2"/>
  <c r="J68" i="2"/>
  <c r="B69" i="2"/>
  <c r="C69" i="2"/>
  <c r="D69" i="2"/>
  <c r="E69" i="2"/>
  <c r="F69" i="2"/>
  <c r="G69" i="2"/>
  <c r="H69" i="2"/>
  <c r="I69" i="2"/>
  <c r="J69" i="2"/>
  <c r="J37" i="2"/>
  <c r="I37" i="2"/>
  <c r="H37" i="2"/>
  <c r="G37" i="2"/>
  <c r="F37" i="2"/>
  <c r="E37" i="2"/>
  <c r="D37" i="2"/>
  <c r="C37" i="2"/>
  <c r="B37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X59" i="2"/>
  <c r="W59" i="2"/>
  <c r="V59" i="2"/>
  <c r="U59" i="2"/>
  <c r="T59" i="2"/>
  <c r="S59" i="2"/>
  <c r="R59" i="2"/>
  <c r="Q59" i="2"/>
  <c r="W34" i="2"/>
  <c r="V34" i="2"/>
  <c r="U34" i="2"/>
  <c r="S34" i="2"/>
  <c r="R34" i="2"/>
  <c r="Q34" i="2"/>
  <c r="P34" i="2"/>
  <c r="X34" i="2" s="1"/>
  <c r="O34" i="2"/>
  <c r="N34" i="2"/>
  <c r="M34" i="2"/>
  <c r="X33" i="2"/>
  <c r="U33" i="2"/>
  <c r="S33" i="2"/>
  <c r="R33" i="2"/>
  <c r="Q33" i="2"/>
  <c r="P33" i="2"/>
  <c r="O33" i="2"/>
  <c r="W33" i="2" s="1"/>
  <c r="N33" i="2"/>
  <c r="V33" i="2" s="1"/>
  <c r="M33" i="2"/>
  <c r="X32" i="2"/>
  <c r="W32" i="2"/>
  <c r="U32" i="2"/>
  <c r="S32" i="2"/>
  <c r="R32" i="2"/>
  <c r="Q32" i="2"/>
  <c r="P32" i="2"/>
  <c r="O32" i="2"/>
  <c r="N32" i="2"/>
  <c r="V32" i="2" s="1"/>
  <c r="M32" i="2"/>
  <c r="X31" i="2"/>
  <c r="W31" i="2"/>
  <c r="V31" i="2"/>
  <c r="S31" i="2"/>
  <c r="R31" i="2"/>
  <c r="Q31" i="2"/>
  <c r="P31" i="2"/>
  <c r="O31" i="2"/>
  <c r="N31" i="2"/>
  <c r="M31" i="2"/>
  <c r="U31" i="2" s="1"/>
  <c r="V30" i="2"/>
  <c r="U30" i="2"/>
  <c r="S30" i="2"/>
  <c r="R30" i="2"/>
  <c r="Q30" i="2"/>
  <c r="P30" i="2"/>
  <c r="X30" i="2" s="1"/>
  <c r="O30" i="2"/>
  <c r="W30" i="2" s="1"/>
  <c r="N30" i="2"/>
  <c r="M30" i="2"/>
  <c r="X29" i="2"/>
  <c r="V29" i="2"/>
  <c r="U29" i="2"/>
  <c r="S29" i="2"/>
  <c r="R29" i="2"/>
  <c r="Q29" i="2"/>
  <c r="P29" i="2"/>
  <c r="O29" i="2"/>
  <c r="W29" i="2" s="1"/>
  <c r="N29" i="2"/>
  <c r="M29" i="2"/>
  <c r="X28" i="2"/>
  <c r="W28" i="2"/>
  <c r="S28" i="2"/>
  <c r="R28" i="2"/>
  <c r="Q28" i="2"/>
  <c r="P28" i="2"/>
  <c r="O28" i="2"/>
  <c r="N28" i="2"/>
  <c r="V28" i="2" s="1"/>
  <c r="M28" i="2"/>
  <c r="U28" i="2" s="1"/>
  <c r="W27" i="2"/>
  <c r="V27" i="2"/>
  <c r="S27" i="2"/>
  <c r="R27" i="2"/>
  <c r="Q27" i="2"/>
  <c r="P27" i="2"/>
  <c r="X27" i="2" s="1"/>
  <c r="O27" i="2"/>
  <c r="N27" i="2"/>
  <c r="M27" i="2"/>
  <c r="U27" i="2" s="1"/>
  <c r="W26" i="2"/>
  <c r="V26" i="2"/>
  <c r="U26" i="2"/>
  <c r="S26" i="2"/>
  <c r="R26" i="2"/>
  <c r="Q26" i="2"/>
  <c r="P26" i="2"/>
  <c r="X26" i="2" s="1"/>
  <c r="O26" i="2"/>
  <c r="N26" i="2"/>
  <c r="M26" i="2"/>
  <c r="X25" i="2"/>
  <c r="U25" i="2"/>
  <c r="S25" i="2"/>
  <c r="R25" i="2"/>
  <c r="Q25" i="2"/>
  <c r="P25" i="2"/>
  <c r="O25" i="2"/>
  <c r="W25" i="2" s="1"/>
  <c r="N25" i="2"/>
  <c r="V25" i="2" s="1"/>
  <c r="M25" i="2"/>
  <c r="X24" i="2"/>
  <c r="W24" i="2"/>
  <c r="U24" i="2"/>
  <c r="S24" i="2"/>
  <c r="R24" i="2"/>
  <c r="Q24" i="2"/>
  <c r="P24" i="2"/>
  <c r="O24" i="2"/>
  <c r="N24" i="2"/>
  <c r="V24" i="2" s="1"/>
  <c r="M24" i="2"/>
  <c r="X23" i="2"/>
  <c r="W23" i="2"/>
  <c r="V23" i="2"/>
  <c r="S23" i="2"/>
  <c r="R23" i="2"/>
  <c r="Q23" i="2"/>
  <c r="P23" i="2"/>
  <c r="O23" i="2"/>
  <c r="N23" i="2"/>
  <c r="M23" i="2"/>
  <c r="U23" i="2" s="1"/>
  <c r="V22" i="2"/>
  <c r="U22" i="2"/>
  <c r="S22" i="2"/>
  <c r="R22" i="2"/>
  <c r="Q22" i="2"/>
  <c r="P22" i="2"/>
  <c r="X22" i="2" s="1"/>
  <c r="O22" i="2"/>
  <c r="W22" i="2" s="1"/>
  <c r="N22" i="2"/>
  <c r="M22" i="2"/>
  <c r="X21" i="2"/>
  <c r="V21" i="2"/>
  <c r="U21" i="2"/>
  <c r="S21" i="2"/>
  <c r="R21" i="2"/>
  <c r="Q21" i="2"/>
  <c r="P21" i="2"/>
  <c r="O21" i="2"/>
  <c r="W21" i="2" s="1"/>
  <c r="N21" i="2"/>
  <c r="M21" i="2"/>
  <c r="X20" i="2"/>
  <c r="W20" i="2"/>
  <c r="S20" i="2"/>
  <c r="R20" i="2"/>
  <c r="Q20" i="2"/>
  <c r="P20" i="2"/>
  <c r="O20" i="2"/>
  <c r="N20" i="2"/>
  <c r="V20" i="2" s="1"/>
  <c r="M20" i="2"/>
  <c r="U20" i="2" s="1"/>
  <c r="W19" i="2"/>
  <c r="V19" i="2"/>
  <c r="S19" i="2"/>
  <c r="R19" i="2"/>
  <c r="Q19" i="2"/>
  <c r="P19" i="2"/>
  <c r="X19" i="2" s="1"/>
  <c r="O19" i="2"/>
  <c r="N19" i="2"/>
  <c r="M19" i="2"/>
  <c r="U19" i="2" s="1"/>
  <c r="W18" i="2"/>
  <c r="V18" i="2"/>
  <c r="U18" i="2"/>
  <c r="S18" i="2"/>
  <c r="R18" i="2"/>
  <c r="Q18" i="2"/>
  <c r="P18" i="2"/>
  <c r="X18" i="2" s="1"/>
  <c r="O18" i="2"/>
  <c r="N18" i="2"/>
  <c r="M18" i="2"/>
  <c r="X17" i="2"/>
  <c r="U17" i="2"/>
  <c r="S17" i="2"/>
  <c r="R17" i="2"/>
  <c r="Q17" i="2"/>
  <c r="P17" i="2"/>
  <c r="O17" i="2"/>
  <c r="W17" i="2" s="1"/>
  <c r="N17" i="2"/>
  <c r="V17" i="2" s="1"/>
  <c r="M17" i="2"/>
  <c r="X16" i="2"/>
  <c r="W16" i="2"/>
  <c r="U16" i="2"/>
  <c r="S16" i="2"/>
  <c r="R16" i="2"/>
  <c r="Q16" i="2"/>
  <c r="P16" i="2"/>
  <c r="O16" i="2"/>
  <c r="N16" i="2"/>
  <c r="V16" i="2" s="1"/>
  <c r="M16" i="2"/>
  <c r="X15" i="2"/>
  <c r="W15" i="2"/>
  <c r="V15" i="2"/>
  <c r="S15" i="2"/>
  <c r="R15" i="2"/>
  <c r="Q15" i="2"/>
  <c r="P15" i="2"/>
  <c r="O15" i="2"/>
  <c r="N15" i="2"/>
  <c r="M15" i="2"/>
  <c r="U15" i="2" s="1"/>
  <c r="V14" i="2"/>
  <c r="U14" i="2"/>
  <c r="S14" i="2"/>
  <c r="R14" i="2"/>
  <c r="Q14" i="2"/>
  <c r="P14" i="2"/>
  <c r="X14" i="2" s="1"/>
  <c r="O14" i="2"/>
  <c r="W14" i="2" s="1"/>
  <c r="N14" i="2"/>
  <c r="M14" i="2"/>
  <c r="X13" i="2"/>
  <c r="V13" i="2"/>
  <c r="U13" i="2"/>
  <c r="S13" i="2"/>
  <c r="R13" i="2"/>
  <c r="Q13" i="2"/>
  <c r="P13" i="2"/>
  <c r="O13" i="2"/>
  <c r="W13" i="2" s="1"/>
  <c r="N13" i="2"/>
  <c r="M13" i="2"/>
  <c r="X12" i="2"/>
  <c r="W12" i="2"/>
  <c r="S12" i="2"/>
  <c r="R12" i="2"/>
  <c r="Q12" i="2"/>
  <c r="P12" i="2"/>
  <c r="O12" i="2"/>
  <c r="N12" i="2"/>
  <c r="V12" i="2" s="1"/>
  <c r="M12" i="2"/>
  <c r="U12" i="2" s="1"/>
  <c r="W11" i="2"/>
  <c r="V11" i="2"/>
  <c r="S11" i="2"/>
  <c r="R11" i="2"/>
  <c r="Q11" i="2"/>
  <c r="P11" i="2"/>
  <c r="X11" i="2" s="1"/>
  <c r="O11" i="2"/>
  <c r="N11" i="2"/>
  <c r="M11" i="2"/>
  <c r="U11" i="2" s="1"/>
  <c r="W10" i="2"/>
  <c r="V10" i="2"/>
  <c r="U10" i="2"/>
  <c r="S10" i="2"/>
  <c r="R10" i="2"/>
  <c r="Q10" i="2"/>
  <c r="P10" i="2"/>
  <c r="X10" i="2" s="1"/>
  <c r="O10" i="2"/>
  <c r="N10" i="2"/>
  <c r="M10" i="2"/>
  <c r="X9" i="2"/>
  <c r="V9" i="2"/>
  <c r="U9" i="2"/>
  <c r="S9" i="2"/>
  <c r="R9" i="2"/>
  <c r="Q9" i="2"/>
  <c r="P9" i="2"/>
  <c r="O9" i="2"/>
  <c r="W9" i="2" s="1"/>
  <c r="N9" i="2"/>
  <c r="M9" i="2"/>
  <c r="X8" i="2"/>
  <c r="W8" i="2"/>
  <c r="U8" i="2"/>
  <c r="S8" i="2"/>
  <c r="R8" i="2"/>
  <c r="Q8" i="2"/>
  <c r="P8" i="2"/>
  <c r="O8" i="2"/>
  <c r="N8" i="2"/>
  <c r="V8" i="2" s="1"/>
  <c r="M8" i="2"/>
  <c r="X7" i="2"/>
  <c r="W7" i="2"/>
  <c r="V7" i="2"/>
  <c r="S7" i="2"/>
  <c r="R7" i="2"/>
  <c r="Q7" i="2"/>
  <c r="P7" i="2"/>
  <c r="O7" i="2"/>
  <c r="N7" i="2"/>
  <c r="M7" i="2"/>
  <c r="U7" i="2" s="1"/>
  <c r="W6" i="2"/>
  <c r="V6" i="2"/>
  <c r="U6" i="2"/>
  <c r="S6" i="2"/>
  <c r="R6" i="2"/>
  <c r="Q6" i="2"/>
  <c r="P6" i="2"/>
  <c r="X6" i="2" s="1"/>
  <c r="O6" i="2"/>
  <c r="N6" i="2"/>
  <c r="M6" i="2"/>
  <c r="X5" i="2"/>
  <c r="V5" i="2"/>
  <c r="U5" i="2"/>
  <c r="S5" i="2"/>
  <c r="R5" i="2"/>
  <c r="Q5" i="2"/>
  <c r="P5" i="2"/>
  <c r="O5" i="2"/>
  <c r="W5" i="2" s="1"/>
  <c r="N5" i="2"/>
  <c r="M5" i="2"/>
  <c r="X4" i="2"/>
  <c r="W4" i="2"/>
  <c r="U4" i="2"/>
  <c r="S4" i="2"/>
  <c r="R4" i="2"/>
  <c r="Q4" i="2"/>
  <c r="P4" i="2"/>
  <c r="O4" i="2"/>
  <c r="W40" i="2" s="1"/>
  <c r="N4" i="2"/>
  <c r="M4" i="2"/>
  <c r="X3" i="2"/>
  <c r="W3" i="2"/>
  <c r="V3" i="2"/>
  <c r="S3" i="2"/>
  <c r="R3" i="2"/>
  <c r="Q3" i="2"/>
  <c r="Q36" i="2" s="1"/>
  <c r="P39" i="2" s="1"/>
  <c r="P3" i="2"/>
  <c r="O3" i="2"/>
  <c r="N3" i="2"/>
  <c r="M3" i="2"/>
  <c r="U3" i="2" s="1"/>
  <c r="W2" i="2"/>
  <c r="V2" i="2"/>
  <c r="U2" i="2"/>
  <c r="S2" i="2"/>
  <c r="R2" i="2"/>
  <c r="Q2" i="2"/>
  <c r="P2" i="2"/>
  <c r="O2" i="2"/>
  <c r="N2" i="2"/>
  <c r="M2" i="2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D49" i="1"/>
  <c r="E49" i="1"/>
  <c r="F49" i="1"/>
  <c r="G49" i="1"/>
  <c r="H49" i="1"/>
  <c r="I49" i="1"/>
  <c r="J49" i="1"/>
  <c r="C50" i="1"/>
  <c r="D50" i="1"/>
  <c r="E50" i="1"/>
  <c r="F50" i="1"/>
  <c r="G50" i="1"/>
  <c r="H50" i="1"/>
  <c r="I50" i="1"/>
  <c r="J50" i="1"/>
  <c r="C51" i="1"/>
  <c r="D51" i="1"/>
  <c r="E51" i="1"/>
  <c r="F51" i="1"/>
  <c r="G51" i="1"/>
  <c r="H51" i="1"/>
  <c r="I51" i="1"/>
  <c r="J51" i="1"/>
  <c r="C52" i="1"/>
  <c r="D52" i="1"/>
  <c r="E52" i="1"/>
  <c r="F52" i="1"/>
  <c r="G52" i="1"/>
  <c r="H52" i="1"/>
  <c r="I52" i="1"/>
  <c r="J52" i="1"/>
  <c r="C53" i="1"/>
  <c r="D53" i="1"/>
  <c r="E53" i="1"/>
  <c r="F53" i="1"/>
  <c r="G53" i="1"/>
  <c r="H53" i="1"/>
  <c r="I53" i="1"/>
  <c r="J53" i="1"/>
  <c r="C54" i="1"/>
  <c r="D54" i="1"/>
  <c r="E54" i="1"/>
  <c r="F54" i="1"/>
  <c r="G54" i="1"/>
  <c r="H54" i="1"/>
  <c r="I54" i="1"/>
  <c r="J54" i="1"/>
  <c r="C55" i="1"/>
  <c r="D55" i="1"/>
  <c r="E55" i="1"/>
  <c r="F55" i="1"/>
  <c r="G55" i="1"/>
  <c r="H55" i="1"/>
  <c r="I55" i="1"/>
  <c r="J55" i="1"/>
  <c r="C56" i="1"/>
  <c r="D56" i="1"/>
  <c r="E56" i="1"/>
  <c r="F56" i="1"/>
  <c r="G56" i="1"/>
  <c r="H56" i="1"/>
  <c r="I56" i="1"/>
  <c r="J56" i="1"/>
  <c r="C57" i="1"/>
  <c r="D57" i="1"/>
  <c r="E57" i="1"/>
  <c r="F57" i="1"/>
  <c r="G57" i="1"/>
  <c r="H57" i="1"/>
  <c r="I57" i="1"/>
  <c r="J57" i="1"/>
  <c r="C58" i="1"/>
  <c r="D58" i="1"/>
  <c r="E58" i="1"/>
  <c r="F58" i="1"/>
  <c r="G58" i="1"/>
  <c r="H58" i="1"/>
  <c r="I58" i="1"/>
  <c r="J58" i="1"/>
  <c r="C59" i="1"/>
  <c r="D59" i="1"/>
  <c r="E59" i="1"/>
  <c r="F59" i="1"/>
  <c r="G59" i="1"/>
  <c r="H59" i="1"/>
  <c r="I59" i="1"/>
  <c r="J59" i="1"/>
  <c r="C60" i="1"/>
  <c r="D60" i="1"/>
  <c r="E60" i="1"/>
  <c r="F60" i="1"/>
  <c r="G60" i="1"/>
  <c r="H60" i="1"/>
  <c r="I60" i="1"/>
  <c r="J60" i="1"/>
  <c r="C61" i="1"/>
  <c r="D61" i="1"/>
  <c r="E61" i="1"/>
  <c r="F61" i="1"/>
  <c r="G61" i="1"/>
  <c r="H61" i="1"/>
  <c r="I61" i="1"/>
  <c r="J61" i="1"/>
  <c r="C62" i="1"/>
  <c r="D62" i="1"/>
  <c r="E62" i="1"/>
  <c r="F62" i="1"/>
  <c r="G62" i="1"/>
  <c r="H62" i="1"/>
  <c r="I62" i="1"/>
  <c r="J62" i="1"/>
  <c r="C63" i="1"/>
  <c r="D63" i="1"/>
  <c r="E63" i="1"/>
  <c r="F63" i="1"/>
  <c r="G63" i="1"/>
  <c r="H63" i="1"/>
  <c r="I63" i="1"/>
  <c r="J63" i="1"/>
  <c r="C64" i="1"/>
  <c r="D64" i="1"/>
  <c r="E64" i="1"/>
  <c r="F64" i="1"/>
  <c r="G64" i="1"/>
  <c r="H64" i="1"/>
  <c r="I64" i="1"/>
  <c r="J64" i="1"/>
  <c r="C65" i="1"/>
  <c r="D65" i="1"/>
  <c r="E65" i="1"/>
  <c r="F65" i="1"/>
  <c r="G65" i="1"/>
  <c r="H65" i="1"/>
  <c r="I65" i="1"/>
  <c r="J65" i="1"/>
  <c r="C66" i="1"/>
  <c r="D66" i="1"/>
  <c r="E66" i="1"/>
  <c r="F66" i="1"/>
  <c r="G66" i="1"/>
  <c r="H66" i="1"/>
  <c r="I66" i="1"/>
  <c r="J66" i="1"/>
  <c r="C67" i="1"/>
  <c r="D67" i="1"/>
  <c r="E67" i="1"/>
  <c r="F67" i="1"/>
  <c r="G67" i="1"/>
  <c r="H67" i="1"/>
  <c r="I67" i="1"/>
  <c r="J67" i="1"/>
  <c r="C68" i="1"/>
  <c r="D68" i="1"/>
  <c r="E68" i="1"/>
  <c r="F68" i="1"/>
  <c r="G68" i="1"/>
  <c r="H68" i="1"/>
  <c r="I68" i="1"/>
  <c r="J68" i="1"/>
  <c r="C69" i="1"/>
  <c r="D69" i="1"/>
  <c r="E69" i="1"/>
  <c r="F69" i="1"/>
  <c r="G69" i="1"/>
  <c r="H69" i="1"/>
  <c r="I69" i="1"/>
  <c r="J69" i="1"/>
  <c r="C70" i="1"/>
  <c r="D70" i="1"/>
  <c r="E70" i="1"/>
  <c r="F70" i="1"/>
  <c r="G70" i="1"/>
  <c r="H70" i="1"/>
  <c r="I70" i="1"/>
  <c r="J70" i="1"/>
  <c r="D37" i="1"/>
  <c r="E37" i="1"/>
  <c r="F37" i="1"/>
  <c r="G37" i="1"/>
  <c r="H37" i="1"/>
  <c r="I37" i="1"/>
  <c r="J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37" i="1"/>
  <c r="C37" i="1"/>
  <c r="Q65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X59" i="1"/>
  <c r="W59" i="1"/>
  <c r="V59" i="1"/>
  <c r="U59" i="1"/>
  <c r="T59" i="1"/>
  <c r="S59" i="1"/>
  <c r="R59" i="1"/>
  <c r="Q59" i="1"/>
  <c r="X41" i="1"/>
  <c r="X39" i="1"/>
  <c r="X44" i="1" s="1"/>
  <c r="X49" i="1" s="1"/>
  <c r="X54" i="1" s="1"/>
  <c r="X35" i="1"/>
  <c r="W35" i="1"/>
  <c r="V35" i="1"/>
  <c r="S35" i="1"/>
  <c r="R35" i="1"/>
  <c r="Q35" i="1"/>
  <c r="P35" i="1"/>
  <c r="O35" i="1"/>
  <c r="N35" i="1"/>
  <c r="M35" i="1"/>
  <c r="U35" i="1" s="1"/>
  <c r="W34" i="1"/>
  <c r="S34" i="1"/>
  <c r="R34" i="1"/>
  <c r="Q34" i="1"/>
  <c r="P34" i="1"/>
  <c r="X34" i="1" s="1"/>
  <c r="O34" i="1"/>
  <c r="N34" i="1"/>
  <c r="V34" i="1" s="1"/>
  <c r="M34" i="1"/>
  <c r="U34" i="1" s="1"/>
  <c r="V33" i="1"/>
  <c r="U33" i="1"/>
  <c r="S33" i="1"/>
  <c r="R33" i="1"/>
  <c r="Q33" i="1"/>
  <c r="P33" i="1"/>
  <c r="X33" i="1" s="1"/>
  <c r="O33" i="1"/>
  <c r="W33" i="1" s="1"/>
  <c r="N33" i="1"/>
  <c r="M33" i="1"/>
  <c r="X32" i="1"/>
  <c r="U32" i="1"/>
  <c r="S32" i="1"/>
  <c r="R32" i="1"/>
  <c r="Q32" i="1"/>
  <c r="P32" i="1"/>
  <c r="O32" i="1"/>
  <c r="W32" i="1" s="1"/>
  <c r="N32" i="1"/>
  <c r="V32" i="1" s="1"/>
  <c r="M32" i="1"/>
  <c r="X31" i="1"/>
  <c r="S31" i="1"/>
  <c r="R31" i="1"/>
  <c r="Q31" i="1"/>
  <c r="P31" i="1"/>
  <c r="O31" i="1"/>
  <c r="W31" i="1" s="1"/>
  <c r="N31" i="1"/>
  <c r="V31" i="1" s="1"/>
  <c r="M31" i="1"/>
  <c r="U31" i="1" s="1"/>
  <c r="W30" i="1"/>
  <c r="V30" i="1"/>
  <c r="S30" i="1"/>
  <c r="R30" i="1"/>
  <c r="Q30" i="1"/>
  <c r="P30" i="1"/>
  <c r="X30" i="1" s="1"/>
  <c r="O30" i="1"/>
  <c r="N30" i="1"/>
  <c r="M30" i="1"/>
  <c r="U30" i="1" s="1"/>
  <c r="V29" i="1"/>
  <c r="S29" i="1"/>
  <c r="R29" i="1"/>
  <c r="Q29" i="1"/>
  <c r="P29" i="1"/>
  <c r="X29" i="1" s="1"/>
  <c r="O29" i="1"/>
  <c r="W29" i="1" s="1"/>
  <c r="N29" i="1"/>
  <c r="M29" i="1"/>
  <c r="U29" i="1" s="1"/>
  <c r="U28" i="1"/>
  <c r="S28" i="1"/>
  <c r="R28" i="1"/>
  <c r="Q28" i="1"/>
  <c r="P28" i="1"/>
  <c r="X28" i="1" s="1"/>
  <c r="O28" i="1"/>
  <c r="W28" i="1" s="1"/>
  <c r="N28" i="1"/>
  <c r="V28" i="1" s="1"/>
  <c r="M28" i="1"/>
  <c r="X27" i="1"/>
  <c r="W27" i="1"/>
  <c r="V27" i="1"/>
  <c r="S27" i="1"/>
  <c r="R27" i="1"/>
  <c r="Q27" i="1"/>
  <c r="P27" i="1"/>
  <c r="O27" i="1"/>
  <c r="N27" i="1"/>
  <c r="M27" i="1"/>
  <c r="U27" i="1" s="1"/>
  <c r="W26" i="1"/>
  <c r="S26" i="1"/>
  <c r="R26" i="1"/>
  <c r="Q26" i="1"/>
  <c r="P26" i="1"/>
  <c r="X26" i="1" s="1"/>
  <c r="O26" i="1"/>
  <c r="N26" i="1"/>
  <c r="V26" i="1" s="1"/>
  <c r="M26" i="1"/>
  <c r="U26" i="1" s="1"/>
  <c r="V25" i="1"/>
  <c r="U25" i="1"/>
  <c r="S25" i="1"/>
  <c r="R25" i="1"/>
  <c r="Q25" i="1"/>
  <c r="P25" i="1"/>
  <c r="X25" i="1" s="1"/>
  <c r="O25" i="1"/>
  <c r="W25" i="1" s="1"/>
  <c r="N25" i="1"/>
  <c r="M25" i="1"/>
  <c r="X24" i="1"/>
  <c r="U24" i="1"/>
  <c r="S24" i="1"/>
  <c r="R24" i="1"/>
  <c r="Q24" i="1"/>
  <c r="P24" i="1"/>
  <c r="O24" i="1"/>
  <c r="W24" i="1" s="1"/>
  <c r="N24" i="1"/>
  <c r="V24" i="1" s="1"/>
  <c r="M24" i="1"/>
  <c r="X23" i="1"/>
  <c r="S23" i="1"/>
  <c r="R23" i="1"/>
  <c r="Q23" i="1"/>
  <c r="P23" i="1"/>
  <c r="O23" i="1"/>
  <c r="W23" i="1" s="1"/>
  <c r="N23" i="1"/>
  <c r="V23" i="1" s="1"/>
  <c r="M23" i="1"/>
  <c r="U23" i="1" s="1"/>
  <c r="W22" i="1"/>
  <c r="V22" i="1"/>
  <c r="S22" i="1"/>
  <c r="R22" i="1"/>
  <c r="Q22" i="1"/>
  <c r="P22" i="1"/>
  <c r="X22" i="1" s="1"/>
  <c r="O22" i="1"/>
  <c r="N22" i="1"/>
  <c r="M22" i="1"/>
  <c r="U22" i="1" s="1"/>
  <c r="V21" i="1"/>
  <c r="S21" i="1"/>
  <c r="R21" i="1"/>
  <c r="Q21" i="1"/>
  <c r="P21" i="1"/>
  <c r="X21" i="1" s="1"/>
  <c r="O21" i="1"/>
  <c r="W21" i="1" s="1"/>
  <c r="N21" i="1"/>
  <c r="M21" i="1"/>
  <c r="U21" i="1" s="1"/>
  <c r="U20" i="1"/>
  <c r="S20" i="1"/>
  <c r="R20" i="1"/>
  <c r="Q20" i="1"/>
  <c r="P20" i="1"/>
  <c r="X20" i="1" s="1"/>
  <c r="O20" i="1"/>
  <c r="W20" i="1" s="1"/>
  <c r="N20" i="1"/>
  <c r="V20" i="1" s="1"/>
  <c r="M20" i="1"/>
  <c r="X19" i="1"/>
  <c r="W19" i="1"/>
  <c r="V19" i="1"/>
  <c r="S19" i="1"/>
  <c r="R19" i="1"/>
  <c r="Q19" i="1"/>
  <c r="P19" i="1"/>
  <c r="O19" i="1"/>
  <c r="N19" i="1"/>
  <c r="M19" i="1"/>
  <c r="U19" i="1" s="1"/>
  <c r="W18" i="1"/>
  <c r="S18" i="1"/>
  <c r="R18" i="1"/>
  <c r="Q18" i="1"/>
  <c r="P18" i="1"/>
  <c r="X18" i="1" s="1"/>
  <c r="O18" i="1"/>
  <c r="N18" i="1"/>
  <c r="V18" i="1" s="1"/>
  <c r="M18" i="1"/>
  <c r="U18" i="1" s="1"/>
  <c r="V17" i="1"/>
  <c r="U17" i="1"/>
  <c r="S17" i="1"/>
  <c r="R17" i="1"/>
  <c r="Q17" i="1"/>
  <c r="P17" i="1"/>
  <c r="X17" i="1" s="1"/>
  <c r="O17" i="1"/>
  <c r="W17" i="1" s="1"/>
  <c r="N17" i="1"/>
  <c r="M17" i="1"/>
  <c r="X16" i="1"/>
  <c r="U16" i="1"/>
  <c r="S16" i="1"/>
  <c r="R16" i="1"/>
  <c r="Q16" i="1"/>
  <c r="P16" i="1"/>
  <c r="O16" i="1"/>
  <c r="W16" i="1" s="1"/>
  <c r="N16" i="1"/>
  <c r="V16" i="1" s="1"/>
  <c r="M16" i="1"/>
  <c r="X15" i="1"/>
  <c r="S15" i="1"/>
  <c r="R15" i="1"/>
  <c r="Q15" i="1"/>
  <c r="P15" i="1"/>
  <c r="O15" i="1"/>
  <c r="W15" i="1" s="1"/>
  <c r="N15" i="1"/>
  <c r="V15" i="1" s="1"/>
  <c r="M15" i="1"/>
  <c r="U15" i="1" s="1"/>
  <c r="W14" i="1"/>
  <c r="V14" i="1"/>
  <c r="S14" i="1"/>
  <c r="R14" i="1"/>
  <c r="Q14" i="1"/>
  <c r="P14" i="1"/>
  <c r="X14" i="1" s="1"/>
  <c r="O14" i="1"/>
  <c r="N14" i="1"/>
  <c r="M14" i="1"/>
  <c r="U14" i="1" s="1"/>
  <c r="V13" i="1"/>
  <c r="S13" i="1"/>
  <c r="R13" i="1"/>
  <c r="Q13" i="1"/>
  <c r="P13" i="1"/>
  <c r="X13" i="1" s="1"/>
  <c r="O13" i="1"/>
  <c r="W13" i="1" s="1"/>
  <c r="N13" i="1"/>
  <c r="M13" i="1"/>
  <c r="U13" i="1" s="1"/>
  <c r="U12" i="1"/>
  <c r="S12" i="1"/>
  <c r="R12" i="1"/>
  <c r="Q12" i="1"/>
  <c r="P12" i="1"/>
  <c r="X12" i="1" s="1"/>
  <c r="O12" i="1"/>
  <c r="W12" i="1" s="1"/>
  <c r="N12" i="1"/>
  <c r="V12" i="1" s="1"/>
  <c r="M12" i="1"/>
  <c r="X11" i="1"/>
  <c r="W11" i="1"/>
  <c r="V11" i="1"/>
  <c r="S11" i="1"/>
  <c r="R11" i="1"/>
  <c r="Q11" i="1"/>
  <c r="P11" i="1"/>
  <c r="O11" i="1"/>
  <c r="N11" i="1"/>
  <c r="M11" i="1"/>
  <c r="U11" i="1" s="1"/>
  <c r="W10" i="1"/>
  <c r="S10" i="1"/>
  <c r="R10" i="1"/>
  <c r="Q10" i="1"/>
  <c r="P10" i="1"/>
  <c r="X10" i="1" s="1"/>
  <c r="O10" i="1"/>
  <c r="N10" i="1"/>
  <c r="V10" i="1" s="1"/>
  <c r="M10" i="1"/>
  <c r="U10" i="1" s="1"/>
  <c r="V9" i="1"/>
  <c r="U9" i="1"/>
  <c r="S9" i="1"/>
  <c r="R9" i="1"/>
  <c r="Q9" i="1"/>
  <c r="P9" i="1"/>
  <c r="X9" i="1" s="1"/>
  <c r="O9" i="1"/>
  <c r="W9" i="1" s="1"/>
  <c r="N9" i="1"/>
  <c r="M9" i="1"/>
  <c r="X8" i="1"/>
  <c r="U8" i="1"/>
  <c r="S8" i="1"/>
  <c r="R8" i="1"/>
  <c r="Q8" i="1"/>
  <c r="P8" i="1"/>
  <c r="O8" i="1"/>
  <c r="W8" i="1" s="1"/>
  <c r="N8" i="1"/>
  <c r="V8" i="1" s="1"/>
  <c r="M8" i="1"/>
  <c r="X7" i="1"/>
  <c r="S7" i="1"/>
  <c r="R7" i="1"/>
  <c r="Q7" i="1"/>
  <c r="P7" i="1"/>
  <c r="O7" i="1"/>
  <c r="W7" i="1" s="1"/>
  <c r="N7" i="1"/>
  <c r="V7" i="1" s="1"/>
  <c r="M7" i="1"/>
  <c r="U7" i="1" s="1"/>
  <c r="W6" i="1"/>
  <c r="V6" i="1"/>
  <c r="S6" i="1"/>
  <c r="R6" i="1"/>
  <c r="Q6" i="1"/>
  <c r="P6" i="1"/>
  <c r="X6" i="1" s="1"/>
  <c r="O6" i="1"/>
  <c r="N6" i="1"/>
  <c r="M6" i="1"/>
  <c r="U6" i="1" s="1"/>
  <c r="V5" i="1"/>
  <c r="S5" i="1"/>
  <c r="R5" i="1"/>
  <c r="Q5" i="1"/>
  <c r="P5" i="1"/>
  <c r="X5" i="1" s="1"/>
  <c r="O5" i="1"/>
  <c r="N5" i="1"/>
  <c r="M5" i="1"/>
  <c r="U5" i="1" s="1"/>
  <c r="U4" i="1"/>
  <c r="S4" i="1"/>
  <c r="R4" i="1"/>
  <c r="R37" i="1" s="1"/>
  <c r="P41" i="1" s="1"/>
  <c r="Q4" i="1"/>
  <c r="P4" i="1"/>
  <c r="X4" i="1" s="1"/>
  <c r="O4" i="1"/>
  <c r="W4" i="1" s="1"/>
  <c r="N4" i="1"/>
  <c r="V4" i="1" s="1"/>
  <c r="M4" i="1"/>
  <c r="X3" i="1"/>
  <c r="W3" i="1"/>
  <c r="V3" i="1"/>
  <c r="S3" i="1"/>
  <c r="S37" i="1" s="1"/>
  <c r="P42" i="1" s="1"/>
  <c r="R3" i="1"/>
  <c r="Q3" i="1"/>
  <c r="P3" i="1"/>
  <c r="O3" i="1"/>
  <c r="N3" i="1"/>
  <c r="M3" i="1"/>
  <c r="W2" i="1"/>
  <c r="S2" i="1"/>
  <c r="R2" i="1"/>
  <c r="Q2" i="1"/>
  <c r="Q37" i="1" s="1"/>
  <c r="P40" i="1" s="1"/>
  <c r="O41" i="1" s="1"/>
  <c r="P2" i="1"/>
  <c r="O2" i="1"/>
  <c r="N2" i="1"/>
  <c r="M2" i="1"/>
  <c r="T39" i="1" s="1"/>
  <c r="T44" i="1" s="1"/>
  <c r="T49" i="1" s="1"/>
  <c r="T54" i="1" s="1"/>
  <c r="J27" i="4"/>
  <c r="K27" i="4"/>
  <c r="L27" i="4"/>
  <c r="M27" i="4"/>
  <c r="J28" i="4"/>
  <c r="K28" i="4"/>
  <c r="L28" i="4"/>
  <c r="M28" i="4"/>
  <c r="J29" i="4"/>
  <c r="K29" i="4"/>
  <c r="L29" i="4"/>
  <c r="M29" i="4"/>
  <c r="J30" i="4"/>
  <c r="K30" i="4"/>
  <c r="L30" i="4"/>
  <c r="M30" i="4"/>
  <c r="J31" i="4"/>
  <c r="K31" i="4"/>
  <c r="L31" i="4"/>
  <c r="M31" i="4"/>
  <c r="J32" i="4"/>
  <c r="K32" i="4"/>
  <c r="L32" i="4"/>
  <c r="M32" i="4"/>
  <c r="J33" i="4"/>
  <c r="K33" i="4"/>
  <c r="L33" i="4"/>
  <c r="M33" i="4"/>
  <c r="J34" i="4"/>
  <c r="K34" i="4"/>
  <c r="L34" i="4"/>
  <c r="M34" i="4"/>
  <c r="J35" i="4"/>
  <c r="K35" i="4"/>
  <c r="L35" i="4"/>
  <c r="M35" i="4"/>
  <c r="K2" i="4"/>
  <c r="L2" i="4"/>
  <c r="M2" i="4"/>
  <c r="N2" i="4"/>
  <c r="O2" i="4"/>
  <c r="K3" i="4"/>
  <c r="L3" i="4"/>
  <c r="M3" i="4"/>
  <c r="N3" i="4"/>
  <c r="O3" i="4"/>
  <c r="K4" i="4"/>
  <c r="L4" i="4"/>
  <c r="M4" i="4"/>
  <c r="N4" i="4"/>
  <c r="O4" i="4"/>
  <c r="K5" i="4"/>
  <c r="L5" i="4"/>
  <c r="M5" i="4"/>
  <c r="N5" i="4"/>
  <c r="O5" i="4"/>
  <c r="K6" i="4"/>
  <c r="L6" i="4"/>
  <c r="M6" i="4"/>
  <c r="N6" i="4"/>
  <c r="O6" i="4"/>
  <c r="K7" i="4"/>
  <c r="L7" i="4"/>
  <c r="M7" i="4"/>
  <c r="N7" i="4"/>
  <c r="O7" i="4"/>
  <c r="K8" i="4"/>
  <c r="L8" i="4"/>
  <c r="M8" i="4"/>
  <c r="N8" i="4"/>
  <c r="O8" i="4"/>
  <c r="K9" i="4"/>
  <c r="L9" i="4"/>
  <c r="M9" i="4"/>
  <c r="N9" i="4"/>
  <c r="O9" i="4"/>
  <c r="K10" i="4"/>
  <c r="L10" i="4"/>
  <c r="M10" i="4"/>
  <c r="N10" i="4"/>
  <c r="O10" i="4"/>
  <c r="K11" i="4"/>
  <c r="L11" i="4"/>
  <c r="M11" i="4"/>
  <c r="N11" i="4"/>
  <c r="O11" i="4"/>
  <c r="K12" i="4"/>
  <c r="L12" i="4"/>
  <c r="M12" i="4"/>
  <c r="N12" i="4"/>
  <c r="O12" i="4"/>
  <c r="K13" i="4"/>
  <c r="L13" i="4"/>
  <c r="M13" i="4"/>
  <c r="N13" i="4"/>
  <c r="O13" i="4"/>
  <c r="K14" i="4"/>
  <c r="L14" i="4"/>
  <c r="M14" i="4"/>
  <c r="N14" i="4"/>
  <c r="O14" i="4"/>
  <c r="K15" i="4"/>
  <c r="L15" i="4"/>
  <c r="M15" i="4"/>
  <c r="N15" i="4"/>
  <c r="O15" i="4"/>
  <c r="K16" i="4"/>
  <c r="L16" i="4"/>
  <c r="M16" i="4"/>
  <c r="N16" i="4"/>
  <c r="O16" i="4"/>
  <c r="K17" i="4"/>
  <c r="L17" i="4"/>
  <c r="M17" i="4"/>
  <c r="N17" i="4"/>
  <c r="O17" i="4"/>
  <c r="K18" i="4"/>
  <c r="L18" i="4"/>
  <c r="M18" i="4"/>
  <c r="N18" i="4"/>
  <c r="O18" i="4"/>
  <c r="K19" i="4"/>
  <c r="L19" i="4"/>
  <c r="M19" i="4"/>
  <c r="N19" i="4"/>
  <c r="O19" i="4"/>
  <c r="K20" i="4"/>
  <c r="L20" i="4"/>
  <c r="M20" i="4"/>
  <c r="N20" i="4"/>
  <c r="O20" i="4"/>
  <c r="K21" i="4"/>
  <c r="L21" i="4"/>
  <c r="M21" i="4"/>
  <c r="N21" i="4"/>
  <c r="O21" i="4"/>
  <c r="K22" i="4"/>
  <c r="L22" i="4"/>
  <c r="M22" i="4"/>
  <c r="N22" i="4"/>
  <c r="O22" i="4"/>
  <c r="K23" i="4"/>
  <c r="L23" i="4"/>
  <c r="M23" i="4"/>
  <c r="N23" i="4"/>
  <c r="O23" i="4"/>
  <c r="K24" i="4"/>
  <c r="L24" i="4"/>
  <c r="M24" i="4"/>
  <c r="N24" i="4"/>
  <c r="O24" i="4"/>
  <c r="K25" i="4"/>
  <c r="L25" i="4"/>
  <c r="M25" i="4"/>
  <c r="N25" i="4"/>
  <c r="O25" i="4"/>
  <c r="K26" i="4"/>
  <c r="L26" i="4"/>
  <c r="M26" i="4"/>
  <c r="N26" i="4"/>
  <c r="O26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" i="4"/>
  <c r="F27" i="5" l="1"/>
  <c r="G26" i="5"/>
  <c r="J26" i="5" s="1"/>
  <c r="K26" i="5" s="1"/>
  <c r="L26" i="5" s="1"/>
  <c r="G12" i="5"/>
  <c r="G7" i="5"/>
  <c r="G6" i="5"/>
  <c r="J6" i="5" s="1"/>
  <c r="K6" i="5" s="1"/>
  <c r="L6" i="5" s="1"/>
  <c r="G5" i="5"/>
  <c r="J5" i="5" s="1"/>
  <c r="K5" i="5" s="1"/>
  <c r="L5" i="5" s="1"/>
  <c r="J19" i="5"/>
  <c r="K19" i="5" s="1"/>
  <c r="L19" i="5" s="1"/>
  <c r="J8" i="5"/>
  <c r="K8" i="5" s="1"/>
  <c r="L8" i="5" s="1"/>
  <c r="J22" i="5"/>
  <c r="K22" i="5" s="1"/>
  <c r="L22" i="5" s="1"/>
  <c r="J14" i="5"/>
  <c r="K14" i="5" s="1"/>
  <c r="L14" i="5" s="1"/>
  <c r="J28" i="5"/>
  <c r="K28" i="5" s="1"/>
  <c r="L28" i="5" s="1"/>
  <c r="J20" i="5"/>
  <c r="K20" i="5" s="1"/>
  <c r="L20" i="5" s="1"/>
  <c r="J12" i="5"/>
  <c r="K12" i="5" s="1"/>
  <c r="L12" i="5" s="1"/>
  <c r="J13" i="5"/>
  <c r="K13" i="5" s="1"/>
  <c r="L13" i="5" s="1"/>
  <c r="J15" i="5"/>
  <c r="K15" i="5" s="1"/>
  <c r="L15" i="5" s="1"/>
  <c r="J29" i="5"/>
  <c r="K29" i="5" s="1"/>
  <c r="L29" i="5" s="1"/>
  <c r="J27" i="5"/>
  <c r="K27" i="5" s="1"/>
  <c r="L27" i="5" s="1"/>
  <c r="J7" i="5"/>
  <c r="K7" i="5" s="1"/>
  <c r="L7" i="5" s="1"/>
  <c r="J21" i="5"/>
  <c r="K21" i="5" s="1"/>
  <c r="L21" i="5" s="1"/>
  <c r="R36" i="3"/>
  <c r="P40" i="3" s="1"/>
  <c r="O41" i="3" s="1"/>
  <c r="V38" i="3"/>
  <c r="V43" i="3" s="1"/>
  <c r="V48" i="3" s="1"/>
  <c r="V53" i="3" s="1"/>
  <c r="X3" i="3"/>
  <c r="S39" i="3"/>
  <c r="U40" i="3"/>
  <c r="Q36" i="3"/>
  <c r="P39" i="3" s="1"/>
  <c r="O40" i="3" s="1"/>
  <c r="Q41" i="3"/>
  <c r="R41" i="3"/>
  <c r="W40" i="3"/>
  <c r="O36" i="3"/>
  <c r="O38" i="3" s="1"/>
  <c r="V40" i="3"/>
  <c r="V7" i="3"/>
  <c r="U36" i="3"/>
  <c r="W38" i="3"/>
  <c r="W43" i="3" s="1"/>
  <c r="W48" i="3" s="1"/>
  <c r="W53" i="3" s="1"/>
  <c r="U38" i="3"/>
  <c r="U43" i="3" s="1"/>
  <c r="U48" i="3" s="1"/>
  <c r="U53" i="3" s="1"/>
  <c r="T38" i="3"/>
  <c r="T43" i="3" s="1"/>
  <c r="T48" i="3" s="1"/>
  <c r="T53" i="3" s="1"/>
  <c r="S38" i="3"/>
  <c r="S43" i="3" s="1"/>
  <c r="S48" i="3" s="1"/>
  <c r="S53" i="3" s="1"/>
  <c r="R38" i="3"/>
  <c r="M36" i="3"/>
  <c r="M38" i="3" s="1"/>
  <c r="M43" i="3" s="1"/>
  <c r="M48" i="3" s="1"/>
  <c r="M53" i="3" s="1"/>
  <c r="Q38" i="3"/>
  <c r="Q43" i="3" s="1"/>
  <c r="Q48" i="3" s="1"/>
  <c r="Q53" i="3" s="1"/>
  <c r="X38" i="3"/>
  <c r="X43" i="3" s="1"/>
  <c r="X48" i="3" s="1"/>
  <c r="X53" i="3" s="1"/>
  <c r="V36" i="3"/>
  <c r="S36" i="3"/>
  <c r="P41" i="3" s="1"/>
  <c r="R39" i="3"/>
  <c r="Q39" i="3"/>
  <c r="W36" i="3"/>
  <c r="T39" i="3"/>
  <c r="X40" i="3"/>
  <c r="T41" i="3"/>
  <c r="X2" i="3"/>
  <c r="U39" i="3"/>
  <c r="Q40" i="3"/>
  <c r="U41" i="3"/>
  <c r="V39" i="3"/>
  <c r="R40" i="3"/>
  <c r="V41" i="3"/>
  <c r="N36" i="3"/>
  <c r="N38" i="3" s="1"/>
  <c r="W39" i="3"/>
  <c r="S40" i="3"/>
  <c r="W41" i="3"/>
  <c r="X39" i="3"/>
  <c r="T40" i="3"/>
  <c r="X41" i="3"/>
  <c r="P36" i="3"/>
  <c r="P38" i="3" s="1"/>
  <c r="G70" i="2"/>
  <c r="V36" i="2"/>
  <c r="O40" i="2"/>
  <c r="V39" i="2"/>
  <c r="U36" i="2"/>
  <c r="R36" i="2"/>
  <c r="P40" i="2" s="1"/>
  <c r="U38" i="2"/>
  <c r="U43" i="2" s="1"/>
  <c r="U48" i="2" s="1"/>
  <c r="U53" i="2" s="1"/>
  <c r="S36" i="2"/>
  <c r="P41" i="2" s="1"/>
  <c r="R40" i="2"/>
  <c r="Q39" i="2"/>
  <c r="W36" i="2"/>
  <c r="V40" i="2"/>
  <c r="U40" i="2"/>
  <c r="R38" i="2"/>
  <c r="R43" i="2" s="1"/>
  <c r="R48" i="2" s="1"/>
  <c r="R53" i="2" s="1"/>
  <c r="M36" i="2"/>
  <c r="M38" i="2" s="1"/>
  <c r="M43" i="2" s="1"/>
  <c r="M48" i="2" s="1"/>
  <c r="M53" i="2" s="1"/>
  <c r="Q41" i="2"/>
  <c r="P36" i="2"/>
  <c r="P38" i="2" s="1"/>
  <c r="X41" i="2"/>
  <c r="W41" i="2"/>
  <c r="U41" i="2"/>
  <c r="X2" i="2"/>
  <c r="X36" i="2" s="1"/>
  <c r="T41" i="2"/>
  <c r="S41" i="2"/>
  <c r="V38" i="2"/>
  <c r="V43" i="2" s="1"/>
  <c r="V48" i="2" s="1"/>
  <c r="V53" i="2" s="1"/>
  <c r="R41" i="2"/>
  <c r="V41" i="2"/>
  <c r="V4" i="2"/>
  <c r="S39" i="2"/>
  <c r="R39" i="2"/>
  <c r="W38" i="2"/>
  <c r="W43" i="2" s="1"/>
  <c r="W48" i="2" s="1"/>
  <c r="W53" i="2" s="1"/>
  <c r="X38" i="2"/>
  <c r="X43" i="2" s="1"/>
  <c r="X48" i="2" s="1"/>
  <c r="X53" i="2" s="1"/>
  <c r="T39" i="2"/>
  <c r="X40" i="2"/>
  <c r="Q38" i="2"/>
  <c r="Q43" i="2" s="1"/>
  <c r="Q48" i="2" s="1"/>
  <c r="Q53" i="2" s="1"/>
  <c r="U39" i="2"/>
  <c r="Q40" i="2"/>
  <c r="N36" i="2"/>
  <c r="N38" i="2" s="1"/>
  <c r="S38" i="2"/>
  <c r="S43" i="2" s="1"/>
  <c r="S48" i="2" s="1"/>
  <c r="S53" i="2" s="1"/>
  <c r="W39" i="2"/>
  <c r="S40" i="2"/>
  <c r="O36" i="2"/>
  <c r="O38" i="2" s="1"/>
  <c r="T38" i="2"/>
  <c r="T43" i="2" s="1"/>
  <c r="T48" i="2" s="1"/>
  <c r="T53" i="2" s="1"/>
  <c r="X39" i="2"/>
  <c r="T40" i="2"/>
  <c r="N42" i="1"/>
  <c r="O42" i="1"/>
  <c r="V39" i="1"/>
  <c r="V44" i="1" s="1"/>
  <c r="V49" i="1" s="1"/>
  <c r="V54" i="1" s="1"/>
  <c r="U3" i="1"/>
  <c r="U39" i="1"/>
  <c r="U44" i="1" s="1"/>
  <c r="U49" i="1" s="1"/>
  <c r="U54" i="1" s="1"/>
  <c r="S40" i="1"/>
  <c r="R40" i="1"/>
  <c r="Q40" i="1"/>
  <c r="X40" i="1"/>
  <c r="V2" i="1"/>
  <c r="V37" i="1" s="1"/>
  <c r="W40" i="1"/>
  <c r="N37" i="1"/>
  <c r="N39" i="1" s="1"/>
  <c r="V40" i="1"/>
  <c r="U40" i="1"/>
  <c r="T40" i="1"/>
  <c r="V41" i="1"/>
  <c r="R42" i="1"/>
  <c r="X2" i="1"/>
  <c r="X37" i="1" s="1"/>
  <c r="Q42" i="1"/>
  <c r="P37" i="1"/>
  <c r="P39" i="1" s="1"/>
  <c r="X42" i="1"/>
  <c r="W42" i="1"/>
  <c r="V42" i="1"/>
  <c r="U42" i="1"/>
  <c r="T42" i="1"/>
  <c r="W5" i="1"/>
  <c r="W37" i="1" s="1"/>
  <c r="U41" i="1"/>
  <c r="W41" i="1"/>
  <c r="W39" i="1"/>
  <c r="W44" i="1" s="1"/>
  <c r="W49" i="1" s="1"/>
  <c r="W54" i="1" s="1"/>
  <c r="S42" i="1"/>
  <c r="Q39" i="1"/>
  <c r="Q44" i="1" s="1"/>
  <c r="Q49" i="1" s="1"/>
  <c r="Q54" i="1" s="1"/>
  <c r="Q41" i="1"/>
  <c r="M37" i="1"/>
  <c r="M39" i="1" s="1"/>
  <c r="M44" i="1" s="1"/>
  <c r="M49" i="1" s="1"/>
  <c r="M54" i="1" s="1"/>
  <c r="R39" i="1"/>
  <c r="R44" i="1" s="1"/>
  <c r="R49" i="1" s="1"/>
  <c r="R54" i="1" s="1"/>
  <c r="R41" i="1"/>
  <c r="U2" i="1"/>
  <c r="S39" i="1"/>
  <c r="S44" i="1" s="1"/>
  <c r="S49" i="1" s="1"/>
  <c r="S54" i="1" s="1"/>
  <c r="S41" i="1"/>
  <c r="O37" i="1"/>
  <c r="O39" i="1" s="1"/>
  <c r="T41" i="1"/>
  <c r="X36" i="3" l="1"/>
  <c r="M39" i="3"/>
  <c r="X44" i="3" s="1"/>
  <c r="X49" i="3" s="1"/>
  <c r="X54" i="3" s="1"/>
  <c r="N43" i="3"/>
  <c r="N48" i="3" s="1"/>
  <c r="N53" i="3" s="1"/>
  <c r="O39" i="3"/>
  <c r="P43" i="3"/>
  <c r="P48" i="3" s="1"/>
  <c r="P53" i="3" s="1"/>
  <c r="N41" i="3"/>
  <c r="R43" i="3"/>
  <c r="R48" i="3" s="1"/>
  <c r="R53" i="3" s="1"/>
  <c r="N39" i="3"/>
  <c r="O43" i="3"/>
  <c r="O48" i="3" s="1"/>
  <c r="O53" i="3" s="1"/>
  <c r="O39" i="2"/>
  <c r="P43" i="2"/>
  <c r="P48" i="2" s="1"/>
  <c r="P53" i="2" s="1"/>
  <c r="M39" i="2"/>
  <c r="M44" i="2" s="1"/>
  <c r="M49" i="2" s="1"/>
  <c r="M54" i="2" s="1"/>
  <c r="N43" i="2"/>
  <c r="N48" i="2" s="1"/>
  <c r="N53" i="2" s="1"/>
  <c r="O41" i="2"/>
  <c r="N41" i="2"/>
  <c r="V44" i="2"/>
  <c r="V49" i="2" s="1"/>
  <c r="V54" i="2" s="1"/>
  <c r="O43" i="2"/>
  <c r="O48" i="2" s="1"/>
  <c r="O53" i="2" s="1"/>
  <c r="N39" i="2"/>
  <c r="P44" i="2"/>
  <c r="P49" i="2" s="1"/>
  <c r="P54" i="2" s="1"/>
  <c r="N40" i="1"/>
  <c r="O44" i="1"/>
  <c r="O49" i="1" s="1"/>
  <c r="O54" i="1" s="1"/>
  <c r="T45" i="1"/>
  <c r="T50" i="1" s="1"/>
  <c r="T55" i="1" s="1"/>
  <c r="U37" i="1"/>
  <c r="O40" i="1"/>
  <c r="P44" i="1"/>
  <c r="P49" i="1" s="1"/>
  <c r="P54" i="1" s="1"/>
  <c r="N44" i="1"/>
  <c r="N49" i="1" s="1"/>
  <c r="N54" i="1" s="1"/>
  <c r="M40" i="1"/>
  <c r="V45" i="1" s="1"/>
  <c r="V50" i="1" s="1"/>
  <c r="V55" i="1" s="1"/>
  <c r="V44" i="3" l="1"/>
  <c r="V49" i="3" s="1"/>
  <c r="V54" i="3" s="1"/>
  <c r="Q44" i="3"/>
  <c r="Q49" i="3" s="1"/>
  <c r="Q54" i="3" s="1"/>
  <c r="W44" i="3"/>
  <c r="W49" i="3" s="1"/>
  <c r="W54" i="3" s="1"/>
  <c r="U44" i="3"/>
  <c r="U49" i="3" s="1"/>
  <c r="U54" i="3" s="1"/>
  <c r="T44" i="3"/>
  <c r="T49" i="3" s="1"/>
  <c r="T54" i="3" s="1"/>
  <c r="R44" i="3"/>
  <c r="R49" i="3" s="1"/>
  <c r="R54" i="3" s="1"/>
  <c r="M40" i="3"/>
  <c r="N44" i="3"/>
  <c r="N49" i="3" s="1"/>
  <c r="N54" i="3" s="1"/>
  <c r="O44" i="3"/>
  <c r="O49" i="3" s="1"/>
  <c r="O54" i="3" s="1"/>
  <c r="N40" i="3"/>
  <c r="M44" i="3"/>
  <c r="M49" i="3" s="1"/>
  <c r="M54" i="3" s="1"/>
  <c r="S44" i="3"/>
  <c r="S49" i="3" s="1"/>
  <c r="S54" i="3" s="1"/>
  <c r="P44" i="3"/>
  <c r="P49" i="3" s="1"/>
  <c r="P54" i="3" s="1"/>
  <c r="M40" i="2"/>
  <c r="N44" i="2"/>
  <c r="N49" i="2" s="1"/>
  <c r="N54" i="2" s="1"/>
  <c r="R44" i="2"/>
  <c r="R49" i="2" s="1"/>
  <c r="R54" i="2" s="1"/>
  <c r="W44" i="2"/>
  <c r="W49" i="2" s="1"/>
  <c r="W54" i="2" s="1"/>
  <c r="Q44" i="2"/>
  <c r="Q49" i="2" s="1"/>
  <c r="Q54" i="2" s="1"/>
  <c r="X44" i="2"/>
  <c r="X49" i="2" s="1"/>
  <c r="X54" i="2" s="1"/>
  <c r="U44" i="2"/>
  <c r="U49" i="2" s="1"/>
  <c r="U54" i="2" s="1"/>
  <c r="O44" i="2"/>
  <c r="O49" i="2" s="1"/>
  <c r="O54" i="2" s="1"/>
  <c r="N40" i="2"/>
  <c r="S44" i="2"/>
  <c r="S49" i="2" s="1"/>
  <c r="S54" i="2" s="1"/>
  <c r="T44" i="2"/>
  <c r="T49" i="2" s="1"/>
  <c r="T54" i="2" s="1"/>
  <c r="M45" i="1"/>
  <c r="M50" i="1" s="1"/>
  <c r="M55" i="1" s="1"/>
  <c r="P45" i="1"/>
  <c r="P50" i="1" s="1"/>
  <c r="P55" i="1" s="1"/>
  <c r="W45" i="1"/>
  <c r="W50" i="1" s="1"/>
  <c r="W55" i="1" s="1"/>
  <c r="S45" i="1"/>
  <c r="S50" i="1" s="1"/>
  <c r="S55" i="1" s="1"/>
  <c r="Q45" i="1"/>
  <c r="Q50" i="1" s="1"/>
  <c r="Q55" i="1" s="1"/>
  <c r="N41" i="1"/>
  <c r="O45" i="1"/>
  <c r="O50" i="1" s="1"/>
  <c r="O55" i="1" s="1"/>
  <c r="U45" i="1"/>
  <c r="U50" i="1" s="1"/>
  <c r="U55" i="1" s="1"/>
  <c r="M41" i="1"/>
  <c r="N45" i="1"/>
  <c r="N50" i="1" s="1"/>
  <c r="N55" i="1" s="1"/>
  <c r="R45" i="1"/>
  <c r="R50" i="1" s="1"/>
  <c r="R55" i="1" s="1"/>
  <c r="X45" i="1"/>
  <c r="X50" i="1" s="1"/>
  <c r="X55" i="1" s="1"/>
  <c r="M41" i="3" l="1"/>
  <c r="N45" i="3"/>
  <c r="N50" i="3" s="1"/>
  <c r="N55" i="3" s="1"/>
  <c r="M45" i="3"/>
  <c r="M50" i="3" s="1"/>
  <c r="M55" i="3" s="1"/>
  <c r="U45" i="3"/>
  <c r="W45" i="3"/>
  <c r="O45" i="3"/>
  <c r="S45" i="3"/>
  <c r="P45" i="3"/>
  <c r="R45" i="3"/>
  <c r="X45" i="3"/>
  <c r="Q45" i="3"/>
  <c r="T45" i="3"/>
  <c r="V45" i="3"/>
  <c r="M41" i="2"/>
  <c r="N45" i="2"/>
  <c r="N50" i="2" s="1"/>
  <c r="N55" i="2" s="1"/>
  <c r="M45" i="2"/>
  <c r="M50" i="2" s="1"/>
  <c r="M55" i="2" s="1"/>
  <c r="O45" i="2"/>
  <c r="O50" i="2" s="1"/>
  <c r="O55" i="2" s="1"/>
  <c r="W45" i="2"/>
  <c r="V45" i="2"/>
  <c r="V50" i="2" s="1"/>
  <c r="V55" i="2" s="1"/>
  <c r="P45" i="2"/>
  <c r="U45" i="2"/>
  <c r="R45" i="2"/>
  <c r="S45" i="2"/>
  <c r="S50" i="2" s="1"/>
  <c r="S55" i="2" s="1"/>
  <c r="X45" i="2"/>
  <c r="X50" i="2" s="1"/>
  <c r="X55" i="2" s="1"/>
  <c r="Q45" i="2"/>
  <c r="Q50" i="2" s="1"/>
  <c r="Q55" i="2" s="1"/>
  <c r="T45" i="2"/>
  <c r="M46" i="1"/>
  <c r="M51" i="1" s="1"/>
  <c r="M56" i="1" s="1"/>
  <c r="X46" i="1"/>
  <c r="X51" i="1" s="1"/>
  <c r="X56" i="1" s="1"/>
  <c r="P46" i="1"/>
  <c r="P51" i="1" s="1"/>
  <c r="P56" i="1" s="1"/>
  <c r="V46" i="1"/>
  <c r="T46" i="1"/>
  <c r="R46" i="1"/>
  <c r="U46" i="1"/>
  <c r="U51" i="1" s="1"/>
  <c r="U56" i="1" s="1"/>
  <c r="W46" i="1"/>
  <c r="S46" i="1"/>
  <c r="S51" i="1" s="1"/>
  <c r="S56" i="1" s="1"/>
  <c r="Q46" i="1"/>
  <c r="Q51" i="1" s="1"/>
  <c r="Q56" i="1" s="1"/>
  <c r="O46" i="1"/>
  <c r="O51" i="1" s="1"/>
  <c r="O56" i="1" s="1"/>
  <c r="N46" i="1"/>
  <c r="N51" i="1" s="1"/>
  <c r="N56" i="1" s="1"/>
  <c r="M42" i="1"/>
  <c r="P50" i="3" l="1"/>
  <c r="P55" i="3" s="1"/>
  <c r="V50" i="3"/>
  <c r="V55" i="3" s="1"/>
  <c r="W50" i="3"/>
  <c r="W55" i="3" s="1"/>
  <c r="R50" i="3"/>
  <c r="R55" i="3" s="1"/>
  <c r="T50" i="3"/>
  <c r="T55" i="3" s="1"/>
  <c r="U50" i="3"/>
  <c r="U55" i="3" s="1"/>
  <c r="Q50" i="3"/>
  <c r="Q55" i="3" s="1"/>
  <c r="X50" i="3"/>
  <c r="X55" i="3" s="1"/>
  <c r="S50" i="3"/>
  <c r="S55" i="3" s="1"/>
  <c r="M46" i="3"/>
  <c r="M51" i="3" s="1"/>
  <c r="M56" i="3" s="1"/>
  <c r="S46" i="3"/>
  <c r="O46" i="3"/>
  <c r="V46" i="3"/>
  <c r="R46" i="3"/>
  <c r="P46" i="3"/>
  <c r="T46" i="3"/>
  <c r="W46" i="3"/>
  <c r="Q46" i="3"/>
  <c r="X46" i="3"/>
  <c r="U46" i="3"/>
  <c r="N46" i="3"/>
  <c r="N51" i="3" s="1"/>
  <c r="N56" i="3" s="1"/>
  <c r="O50" i="3"/>
  <c r="O55" i="3" s="1"/>
  <c r="R50" i="2"/>
  <c r="R55" i="2" s="1"/>
  <c r="U50" i="2"/>
  <c r="U55" i="2" s="1"/>
  <c r="P50" i="2"/>
  <c r="P55" i="2" s="1"/>
  <c r="T50" i="2"/>
  <c r="T55" i="2" s="1"/>
  <c r="W50" i="2"/>
  <c r="W55" i="2" s="1"/>
  <c r="M46" i="2"/>
  <c r="M51" i="2" s="1"/>
  <c r="M56" i="2" s="1"/>
  <c r="W46" i="2"/>
  <c r="W51" i="2" s="1"/>
  <c r="R46" i="2"/>
  <c r="R51" i="2" s="1"/>
  <c r="X46" i="2"/>
  <c r="Q46" i="2"/>
  <c r="U46" i="2"/>
  <c r="P46" i="2"/>
  <c r="P51" i="2" s="1"/>
  <c r="T46" i="2"/>
  <c r="T51" i="2" s="1"/>
  <c r="V46" i="2"/>
  <c r="V51" i="2" s="1"/>
  <c r="S46" i="2"/>
  <c r="S51" i="2" s="1"/>
  <c r="S56" i="2" s="1"/>
  <c r="O46" i="2"/>
  <c r="O51" i="2" s="1"/>
  <c r="O56" i="2" s="1"/>
  <c r="N46" i="2"/>
  <c r="N51" i="2" s="1"/>
  <c r="N56" i="2" s="1"/>
  <c r="R51" i="1"/>
  <c r="R56" i="1" s="1"/>
  <c r="T51" i="1"/>
  <c r="T56" i="1" s="1"/>
  <c r="V51" i="1"/>
  <c r="V56" i="1" s="1"/>
  <c r="M47" i="1"/>
  <c r="M52" i="1" s="1"/>
  <c r="M57" i="1" s="1"/>
  <c r="V47" i="1"/>
  <c r="N47" i="1"/>
  <c r="N52" i="1" s="1"/>
  <c r="N57" i="1" s="1"/>
  <c r="W47" i="1"/>
  <c r="W52" i="1" s="1"/>
  <c r="Q47" i="1"/>
  <c r="Q52" i="1" s="1"/>
  <c r="Q57" i="1" s="1"/>
  <c r="U47" i="1"/>
  <c r="P47" i="1"/>
  <c r="X47" i="1"/>
  <c r="S47" i="1"/>
  <c r="T47" i="1"/>
  <c r="R47" i="1"/>
  <c r="R52" i="1" s="1"/>
  <c r="O47" i="1"/>
  <c r="O52" i="1" s="1"/>
  <c r="O57" i="1" s="1"/>
  <c r="W51" i="1"/>
  <c r="W56" i="1" s="1"/>
  <c r="R51" i="3" l="1"/>
  <c r="W51" i="3"/>
  <c r="T51" i="3"/>
  <c r="P51" i="3"/>
  <c r="X51" i="3"/>
  <c r="S51" i="3"/>
  <c r="Q51" i="3"/>
  <c r="V51" i="3"/>
  <c r="U51" i="3"/>
  <c r="O51" i="3"/>
  <c r="O56" i="3" s="1"/>
  <c r="T56" i="2"/>
  <c r="P56" i="2"/>
  <c r="S60" i="2" s="1"/>
  <c r="U51" i="2"/>
  <c r="U56" i="2" s="1"/>
  <c r="Q51" i="2"/>
  <c r="Q56" i="2" s="1"/>
  <c r="W56" i="2"/>
  <c r="V56" i="2"/>
  <c r="X51" i="2"/>
  <c r="X56" i="2" s="1"/>
  <c r="X60" i="2" s="1"/>
  <c r="R56" i="2"/>
  <c r="W61" i="1"/>
  <c r="T52" i="1"/>
  <c r="T57" i="1" s="1"/>
  <c r="T60" i="1" s="1"/>
  <c r="V52" i="1"/>
  <c r="V57" i="1" s="1"/>
  <c r="V60" i="1" s="1"/>
  <c r="P52" i="1"/>
  <c r="P57" i="1" s="1"/>
  <c r="Q60" i="1"/>
  <c r="W57" i="1"/>
  <c r="W60" i="1" s="1"/>
  <c r="R57" i="1"/>
  <c r="R60" i="1" s="1"/>
  <c r="R61" i="1"/>
  <c r="S52" i="1"/>
  <c r="S57" i="1" s="1"/>
  <c r="S60" i="1" s="1"/>
  <c r="X52" i="1"/>
  <c r="X57" i="1" s="1"/>
  <c r="X60" i="1" s="1"/>
  <c r="U52" i="1"/>
  <c r="U57" i="1" s="1"/>
  <c r="U60" i="1" s="1"/>
  <c r="S56" i="3" l="1"/>
  <c r="Q56" i="3"/>
  <c r="V56" i="3"/>
  <c r="U56" i="3"/>
  <c r="P56" i="3"/>
  <c r="X56" i="3"/>
  <c r="T56" i="3"/>
  <c r="R56" i="3"/>
  <c r="W56" i="3"/>
  <c r="S61" i="2"/>
  <c r="S62" i="2" s="1"/>
  <c r="S63" i="2" s="1"/>
  <c r="T60" i="2"/>
  <c r="V60" i="2"/>
  <c r="W60" i="2"/>
  <c r="Q60" i="2"/>
  <c r="U60" i="2"/>
  <c r="X61" i="2"/>
  <c r="X62" i="2" s="1"/>
  <c r="X63" i="2" s="1"/>
  <c r="R60" i="2"/>
  <c r="X61" i="1"/>
  <c r="U61" i="1"/>
  <c r="U62" i="1" s="1"/>
  <c r="U63" i="1" s="1"/>
  <c r="V62" i="1"/>
  <c r="V63" i="1" s="1"/>
  <c r="T62" i="1"/>
  <c r="T63" i="1" s="1"/>
  <c r="S63" i="1"/>
  <c r="S62" i="1"/>
  <c r="S61" i="1"/>
  <c r="T61" i="1"/>
  <c r="R62" i="1"/>
  <c r="R63" i="1" s="1"/>
  <c r="W62" i="1"/>
  <c r="W63" i="1" s="1"/>
  <c r="Q63" i="1"/>
  <c r="Q62" i="1"/>
  <c r="Q61" i="1"/>
  <c r="V61" i="1"/>
  <c r="X60" i="3" l="1"/>
  <c r="X61" i="3" s="1"/>
  <c r="X62" i="3" s="1"/>
  <c r="S60" i="3"/>
  <c r="S61" i="3" s="1"/>
  <c r="Q60" i="3"/>
  <c r="Q61" i="3" s="1"/>
  <c r="W60" i="3"/>
  <c r="W61" i="3" s="1"/>
  <c r="W62" i="3" s="1"/>
  <c r="W63" i="3" s="1"/>
  <c r="R60" i="3"/>
  <c r="R61" i="3" s="1"/>
  <c r="T60" i="3"/>
  <c r="T61" i="3" s="1"/>
  <c r="U60" i="3"/>
  <c r="V60" i="3"/>
  <c r="S94" i="2"/>
  <c r="S86" i="2"/>
  <c r="S78" i="2"/>
  <c r="S70" i="2"/>
  <c r="S91" i="2"/>
  <c r="S93" i="2"/>
  <c r="S85" i="2"/>
  <c r="S77" i="2"/>
  <c r="S69" i="2"/>
  <c r="S92" i="2"/>
  <c r="S84" i="2"/>
  <c r="S76" i="2"/>
  <c r="S68" i="2"/>
  <c r="S90" i="2"/>
  <c r="S82" i="2"/>
  <c r="S74" i="2"/>
  <c r="S66" i="2"/>
  <c r="S97" i="2"/>
  <c r="S89" i="2"/>
  <c r="S81" i="2"/>
  <c r="S73" i="2"/>
  <c r="S65" i="2"/>
  <c r="S96" i="2"/>
  <c r="S88" i="2"/>
  <c r="S80" i="2"/>
  <c r="S72" i="2"/>
  <c r="S79" i="2"/>
  <c r="S71" i="2"/>
  <c r="S95" i="2"/>
  <c r="S87" i="2"/>
  <c r="S83" i="2"/>
  <c r="S75" i="2"/>
  <c r="S67" i="2"/>
  <c r="X97" i="2"/>
  <c r="X89" i="2"/>
  <c r="X81" i="2"/>
  <c r="X73" i="2"/>
  <c r="X65" i="2"/>
  <c r="X94" i="2"/>
  <c r="X96" i="2"/>
  <c r="X88" i="2"/>
  <c r="X80" i="2"/>
  <c r="X72" i="2"/>
  <c r="X95" i="2"/>
  <c r="X87" i="2"/>
  <c r="X79" i="2"/>
  <c r="X71" i="2"/>
  <c r="X86" i="2"/>
  <c r="X93" i="2"/>
  <c r="X85" i="2"/>
  <c r="X77" i="2"/>
  <c r="X69" i="2"/>
  <c r="X92" i="2"/>
  <c r="X84" i="2"/>
  <c r="X76" i="2"/>
  <c r="X68" i="2"/>
  <c r="X91" i="2"/>
  <c r="X83" i="2"/>
  <c r="X75" i="2"/>
  <c r="X67" i="2"/>
  <c r="X78" i="2"/>
  <c r="X70" i="2"/>
  <c r="X82" i="2"/>
  <c r="X90" i="2"/>
  <c r="X74" i="2"/>
  <c r="X66" i="2"/>
  <c r="U63" i="2"/>
  <c r="U62" i="2"/>
  <c r="U61" i="2"/>
  <c r="Q61" i="2"/>
  <c r="W61" i="2"/>
  <c r="V61" i="2"/>
  <c r="R62" i="2"/>
  <c r="R63" i="2" s="1"/>
  <c r="R61" i="2"/>
  <c r="T62" i="2"/>
  <c r="T63" i="2" s="1"/>
  <c r="T61" i="2"/>
  <c r="T94" i="1"/>
  <c r="T86" i="1"/>
  <c r="T78" i="1"/>
  <c r="T70" i="1"/>
  <c r="T93" i="1"/>
  <c r="T85" i="1"/>
  <c r="T77" i="1"/>
  <c r="T69" i="1"/>
  <c r="T92" i="1"/>
  <c r="T84" i="1"/>
  <c r="T76" i="1"/>
  <c r="T68" i="1"/>
  <c r="T91" i="1"/>
  <c r="T83" i="1"/>
  <c r="T75" i="1"/>
  <c r="T67" i="1"/>
  <c r="T96" i="1"/>
  <c r="T88" i="1"/>
  <c r="T98" i="1"/>
  <c r="T90" i="1"/>
  <c r="T82" i="1"/>
  <c r="T74" i="1"/>
  <c r="T66" i="1"/>
  <c r="T97" i="1"/>
  <c r="T89" i="1"/>
  <c r="T81" i="1"/>
  <c r="T73" i="1"/>
  <c r="T65" i="1"/>
  <c r="T71" i="1"/>
  <c r="T80" i="1"/>
  <c r="T72" i="1"/>
  <c r="T79" i="1"/>
  <c r="T95" i="1"/>
  <c r="T87" i="1"/>
  <c r="W91" i="1"/>
  <c r="W83" i="1"/>
  <c r="W75" i="1"/>
  <c r="W67" i="1"/>
  <c r="W98" i="1"/>
  <c r="W90" i="1"/>
  <c r="W82" i="1"/>
  <c r="W74" i="1"/>
  <c r="W66" i="1"/>
  <c r="W97" i="1"/>
  <c r="W89" i="1"/>
  <c r="W81" i="1"/>
  <c r="W73" i="1"/>
  <c r="W65" i="1"/>
  <c r="W96" i="1"/>
  <c r="W88" i="1"/>
  <c r="W80" i="1"/>
  <c r="W72" i="1"/>
  <c r="W95" i="1"/>
  <c r="W87" i="1"/>
  <c r="W79" i="1"/>
  <c r="W71" i="1"/>
  <c r="W93" i="1"/>
  <c r="W94" i="1"/>
  <c r="W86" i="1"/>
  <c r="W78" i="1"/>
  <c r="W70" i="1"/>
  <c r="W84" i="1"/>
  <c r="W76" i="1"/>
  <c r="W68" i="1"/>
  <c r="W92" i="1"/>
  <c r="W85" i="1"/>
  <c r="W77" i="1"/>
  <c r="W69" i="1"/>
  <c r="R96" i="1"/>
  <c r="R88" i="1"/>
  <c r="R80" i="1"/>
  <c r="R72" i="1"/>
  <c r="R95" i="1"/>
  <c r="R87" i="1"/>
  <c r="R79" i="1"/>
  <c r="R71" i="1"/>
  <c r="R94" i="1"/>
  <c r="R86" i="1"/>
  <c r="R78" i="1"/>
  <c r="R70" i="1"/>
  <c r="R90" i="1"/>
  <c r="R93" i="1"/>
  <c r="R85" i="1"/>
  <c r="R77" i="1"/>
  <c r="R69" i="1"/>
  <c r="R92" i="1"/>
  <c r="R84" i="1"/>
  <c r="R76" i="1"/>
  <c r="R68" i="1"/>
  <c r="R91" i="1"/>
  <c r="R83" i="1"/>
  <c r="R75" i="1"/>
  <c r="R67" i="1"/>
  <c r="R98" i="1"/>
  <c r="R81" i="1"/>
  <c r="R73" i="1"/>
  <c r="R65" i="1"/>
  <c r="R97" i="1"/>
  <c r="R89" i="1"/>
  <c r="R82" i="1"/>
  <c r="R74" i="1"/>
  <c r="R66" i="1"/>
  <c r="V92" i="1"/>
  <c r="V84" i="1"/>
  <c r="V76" i="1"/>
  <c r="V68" i="1"/>
  <c r="V91" i="1"/>
  <c r="V83" i="1"/>
  <c r="V75" i="1"/>
  <c r="V67" i="1"/>
  <c r="V98" i="1"/>
  <c r="V90" i="1"/>
  <c r="V82" i="1"/>
  <c r="V74" i="1"/>
  <c r="V66" i="1"/>
  <c r="V94" i="1"/>
  <c r="V97" i="1"/>
  <c r="V89" i="1"/>
  <c r="V81" i="1"/>
  <c r="V73" i="1"/>
  <c r="V65" i="1"/>
  <c r="V96" i="1"/>
  <c r="V88" i="1"/>
  <c r="V80" i="1"/>
  <c r="V72" i="1"/>
  <c r="V95" i="1"/>
  <c r="V87" i="1"/>
  <c r="V79" i="1"/>
  <c r="V71" i="1"/>
  <c r="V86" i="1"/>
  <c r="V78" i="1"/>
  <c r="V70" i="1"/>
  <c r="V93" i="1"/>
  <c r="V85" i="1"/>
  <c r="V77" i="1"/>
  <c r="V69" i="1"/>
  <c r="U93" i="1"/>
  <c r="U85" i="1"/>
  <c r="U77" i="1"/>
  <c r="U69" i="1"/>
  <c r="U92" i="1"/>
  <c r="U84" i="1"/>
  <c r="U76" i="1"/>
  <c r="U68" i="1"/>
  <c r="U91" i="1"/>
  <c r="U83" i="1"/>
  <c r="U75" i="1"/>
  <c r="U67" i="1"/>
  <c r="U95" i="1"/>
  <c r="U98" i="1"/>
  <c r="U90" i="1"/>
  <c r="U82" i="1"/>
  <c r="U74" i="1"/>
  <c r="U66" i="1"/>
  <c r="U97" i="1"/>
  <c r="U89" i="1"/>
  <c r="U81" i="1"/>
  <c r="U73" i="1"/>
  <c r="U65" i="1"/>
  <c r="U96" i="1"/>
  <c r="U88" i="1"/>
  <c r="U80" i="1"/>
  <c r="U72" i="1"/>
  <c r="U94" i="1"/>
  <c r="U86" i="1"/>
  <c r="U78" i="1"/>
  <c r="U70" i="1"/>
  <c r="U87" i="1"/>
  <c r="U79" i="1"/>
  <c r="U71" i="1"/>
  <c r="S95" i="1"/>
  <c r="S87" i="1"/>
  <c r="S79" i="1"/>
  <c r="S71" i="1"/>
  <c r="S94" i="1"/>
  <c r="S86" i="1"/>
  <c r="S78" i="1"/>
  <c r="S70" i="1"/>
  <c r="S93" i="1"/>
  <c r="S85" i="1"/>
  <c r="S77" i="1"/>
  <c r="S69" i="1"/>
  <c r="S92" i="1"/>
  <c r="S84" i="1"/>
  <c r="S76" i="1"/>
  <c r="S68" i="1"/>
  <c r="S91" i="1"/>
  <c r="S83" i="1"/>
  <c r="S75" i="1"/>
  <c r="S67" i="1"/>
  <c r="S97" i="1"/>
  <c r="S89" i="1"/>
  <c r="S98" i="1"/>
  <c r="S90" i="1"/>
  <c r="S82" i="1"/>
  <c r="S74" i="1"/>
  <c r="S66" i="1"/>
  <c r="S81" i="1"/>
  <c r="S73" i="1"/>
  <c r="S65" i="1"/>
  <c r="S96" i="1"/>
  <c r="S88" i="1"/>
  <c r="S80" i="1"/>
  <c r="S72" i="1"/>
  <c r="X62" i="1"/>
  <c r="X63" i="1" s="1"/>
  <c r="Q97" i="1"/>
  <c r="Q89" i="1"/>
  <c r="Q81" i="1"/>
  <c r="Q73" i="1"/>
  <c r="Q96" i="1"/>
  <c r="Q88" i="1"/>
  <c r="Q80" i="1"/>
  <c r="Q72" i="1"/>
  <c r="Q95" i="1"/>
  <c r="Q87" i="1"/>
  <c r="Q79" i="1"/>
  <c r="Q71" i="1"/>
  <c r="Q94" i="1"/>
  <c r="Q86" i="1"/>
  <c r="Q78" i="1"/>
  <c r="Q70" i="1"/>
  <c r="Q91" i="1"/>
  <c r="Q93" i="1"/>
  <c r="Q85" i="1"/>
  <c r="Q77" i="1"/>
  <c r="Q69" i="1"/>
  <c r="Q92" i="1"/>
  <c r="Q84" i="1"/>
  <c r="Q76" i="1"/>
  <c r="Q68" i="1"/>
  <c r="Q98" i="1"/>
  <c r="Q90" i="1"/>
  <c r="Q83" i="1"/>
  <c r="Q75" i="1"/>
  <c r="Q67" i="1"/>
  <c r="Q82" i="1"/>
  <c r="Q74" i="1"/>
  <c r="Q66" i="1"/>
  <c r="R62" i="3" l="1"/>
  <c r="R63" i="3" s="1"/>
  <c r="R78" i="3" s="1"/>
  <c r="X63" i="3"/>
  <c r="X73" i="3" s="1"/>
  <c r="W82" i="3"/>
  <c r="W74" i="3"/>
  <c r="W66" i="3"/>
  <c r="W89" i="3"/>
  <c r="W81" i="3"/>
  <c r="W73" i="3"/>
  <c r="W65" i="3"/>
  <c r="W88" i="3"/>
  <c r="W80" i="3"/>
  <c r="W72" i="3"/>
  <c r="W84" i="3"/>
  <c r="W68" i="3"/>
  <c r="W87" i="3"/>
  <c r="W79" i="3"/>
  <c r="W71" i="3"/>
  <c r="W86" i="3"/>
  <c r="W78" i="3"/>
  <c r="W70" i="3"/>
  <c r="W85" i="3"/>
  <c r="W77" i="3"/>
  <c r="W69" i="3"/>
  <c r="W76" i="3"/>
  <c r="W83" i="3"/>
  <c r="W75" i="3"/>
  <c r="W67" i="3"/>
  <c r="R89" i="3"/>
  <c r="R72" i="3"/>
  <c r="X65" i="3"/>
  <c r="X88" i="3"/>
  <c r="X84" i="3"/>
  <c r="U61" i="3"/>
  <c r="T62" i="3"/>
  <c r="T63" i="3" s="1"/>
  <c r="V61" i="3"/>
  <c r="V62" i="3" s="1"/>
  <c r="Q62" i="3"/>
  <c r="Q63" i="3" s="1"/>
  <c r="S62" i="3"/>
  <c r="S63" i="3" s="1"/>
  <c r="T93" i="2"/>
  <c r="T85" i="2"/>
  <c r="T77" i="2"/>
  <c r="T69" i="2"/>
  <c r="T92" i="2"/>
  <c r="T84" i="2"/>
  <c r="T76" i="2"/>
  <c r="T68" i="2"/>
  <c r="T90" i="2"/>
  <c r="T91" i="2"/>
  <c r="T83" i="2"/>
  <c r="T75" i="2"/>
  <c r="T67" i="2"/>
  <c r="T97" i="2"/>
  <c r="T89" i="2"/>
  <c r="T81" i="2"/>
  <c r="T73" i="2"/>
  <c r="T65" i="2"/>
  <c r="T96" i="2"/>
  <c r="T88" i="2"/>
  <c r="T80" i="2"/>
  <c r="T72" i="2"/>
  <c r="T95" i="2"/>
  <c r="T87" i="2"/>
  <c r="T79" i="2"/>
  <c r="T71" i="2"/>
  <c r="T82" i="2"/>
  <c r="T74" i="2"/>
  <c r="T66" i="2"/>
  <c r="T78" i="2"/>
  <c r="T70" i="2"/>
  <c r="T94" i="2"/>
  <c r="T86" i="2"/>
  <c r="R95" i="2"/>
  <c r="R87" i="2"/>
  <c r="R79" i="2"/>
  <c r="R71" i="2"/>
  <c r="R92" i="2"/>
  <c r="R94" i="2"/>
  <c r="R86" i="2"/>
  <c r="R78" i="2"/>
  <c r="R70" i="2"/>
  <c r="R93" i="2"/>
  <c r="R85" i="2"/>
  <c r="R77" i="2"/>
  <c r="R69" i="2"/>
  <c r="R84" i="2"/>
  <c r="R91" i="2"/>
  <c r="R83" i="2"/>
  <c r="R75" i="2"/>
  <c r="R67" i="2"/>
  <c r="R90" i="2"/>
  <c r="R82" i="2"/>
  <c r="R74" i="2"/>
  <c r="R66" i="2"/>
  <c r="R97" i="2"/>
  <c r="R89" i="2"/>
  <c r="R81" i="2"/>
  <c r="R73" i="2"/>
  <c r="R65" i="2"/>
  <c r="R96" i="2"/>
  <c r="R88" i="2"/>
  <c r="R76" i="2"/>
  <c r="R68" i="2"/>
  <c r="R80" i="2"/>
  <c r="R72" i="2"/>
  <c r="Q63" i="2"/>
  <c r="Q62" i="2"/>
  <c r="V62" i="2"/>
  <c r="V63" i="2" s="1"/>
  <c r="U92" i="2"/>
  <c r="U84" i="2"/>
  <c r="U76" i="2"/>
  <c r="U68" i="2"/>
  <c r="U91" i="2"/>
  <c r="U83" i="2"/>
  <c r="U75" i="2"/>
  <c r="U67" i="2"/>
  <c r="U90" i="2"/>
  <c r="U82" i="2"/>
  <c r="U74" i="2"/>
  <c r="U66" i="2"/>
  <c r="U97" i="2"/>
  <c r="U89" i="2"/>
  <c r="U96" i="2"/>
  <c r="U88" i="2"/>
  <c r="U80" i="2"/>
  <c r="U72" i="2"/>
  <c r="U95" i="2"/>
  <c r="U87" i="2"/>
  <c r="U79" i="2"/>
  <c r="U71" i="2"/>
  <c r="U94" i="2"/>
  <c r="U86" i="2"/>
  <c r="U78" i="2"/>
  <c r="U70" i="2"/>
  <c r="U93" i="2"/>
  <c r="U85" i="2"/>
  <c r="U81" i="2"/>
  <c r="U73" i="2"/>
  <c r="U65" i="2"/>
  <c r="U77" i="2"/>
  <c r="U69" i="2"/>
  <c r="W62" i="2"/>
  <c r="W63" i="2" s="1"/>
  <c r="X98" i="1"/>
  <c r="X90" i="1"/>
  <c r="X82" i="1"/>
  <c r="X74" i="1"/>
  <c r="X66" i="1"/>
  <c r="X97" i="1"/>
  <c r="X89" i="1"/>
  <c r="X81" i="1"/>
  <c r="X73" i="1"/>
  <c r="X65" i="1"/>
  <c r="X96" i="1"/>
  <c r="X88" i="1"/>
  <c r="X80" i="1"/>
  <c r="X72" i="1"/>
  <c r="X92" i="1"/>
  <c r="X95" i="1"/>
  <c r="X87" i="1"/>
  <c r="X79" i="1"/>
  <c r="X71" i="1"/>
  <c r="X94" i="1"/>
  <c r="X86" i="1"/>
  <c r="X78" i="1"/>
  <c r="X70" i="1"/>
  <c r="X93" i="1"/>
  <c r="X85" i="1"/>
  <c r="X77" i="1"/>
  <c r="X69" i="1"/>
  <c r="X83" i="1"/>
  <c r="X75" i="1"/>
  <c r="X67" i="1"/>
  <c r="X84" i="1"/>
  <c r="X76" i="1"/>
  <c r="X68" i="1"/>
  <c r="X91" i="1"/>
  <c r="R65" i="3" l="1"/>
  <c r="R84" i="3"/>
  <c r="X67" i="3"/>
  <c r="R73" i="3"/>
  <c r="R75" i="3"/>
  <c r="X77" i="3"/>
  <c r="X78" i="3"/>
  <c r="R81" i="3"/>
  <c r="R69" i="3"/>
  <c r="X86" i="3"/>
  <c r="R74" i="3"/>
  <c r="X74" i="3"/>
  <c r="X71" i="3"/>
  <c r="R82" i="3"/>
  <c r="R70" i="3"/>
  <c r="X82" i="3"/>
  <c r="X80" i="3"/>
  <c r="R67" i="3"/>
  <c r="R71" i="3"/>
  <c r="R80" i="3"/>
  <c r="R83" i="3"/>
  <c r="R86" i="3"/>
  <c r="R76" i="3"/>
  <c r="X87" i="3"/>
  <c r="X81" i="3"/>
  <c r="X68" i="3"/>
  <c r="X75" i="3"/>
  <c r="X89" i="3"/>
  <c r="R77" i="3"/>
  <c r="R79" i="3"/>
  <c r="X66" i="3"/>
  <c r="X76" i="3"/>
  <c r="X70" i="3"/>
  <c r="X72" i="3"/>
  <c r="R66" i="3"/>
  <c r="R68" i="3"/>
  <c r="R85" i="3"/>
  <c r="R87" i="3"/>
  <c r="V63" i="3"/>
  <c r="V67" i="3" s="1"/>
  <c r="X69" i="3"/>
  <c r="R88" i="3"/>
  <c r="X83" i="3"/>
  <c r="X85" i="3"/>
  <c r="X79" i="3"/>
  <c r="Q88" i="3"/>
  <c r="Q80" i="3"/>
  <c r="Q72" i="3"/>
  <c r="Q66" i="3"/>
  <c r="Q87" i="3"/>
  <c r="Q79" i="3"/>
  <c r="Q71" i="3"/>
  <c r="Q86" i="3"/>
  <c r="Q78" i="3"/>
  <c r="Q70" i="3"/>
  <c r="Q82" i="3"/>
  <c r="Q85" i="3"/>
  <c r="Q77" i="3"/>
  <c r="Q69" i="3"/>
  <c r="Q84" i="3"/>
  <c r="Q76" i="3"/>
  <c r="Q68" i="3"/>
  <c r="Q83" i="3"/>
  <c r="Q75" i="3"/>
  <c r="Q67" i="3"/>
  <c r="Q74" i="3"/>
  <c r="Q89" i="3"/>
  <c r="Q81" i="3"/>
  <c r="Q73" i="3"/>
  <c r="Q65" i="3"/>
  <c r="U62" i="3"/>
  <c r="U63" i="3" s="1"/>
  <c r="T85" i="3"/>
  <c r="T77" i="3"/>
  <c r="T69" i="3"/>
  <c r="T71" i="3"/>
  <c r="T84" i="3"/>
  <c r="T76" i="3"/>
  <c r="T68" i="3"/>
  <c r="T83" i="3"/>
  <c r="T75" i="3"/>
  <c r="T67" i="3"/>
  <c r="T79" i="3"/>
  <c r="T82" i="3"/>
  <c r="T74" i="3"/>
  <c r="T66" i="3"/>
  <c r="T89" i="3"/>
  <c r="T81" i="3"/>
  <c r="T73" i="3"/>
  <c r="T65" i="3"/>
  <c r="T88" i="3"/>
  <c r="T80" i="3"/>
  <c r="T72" i="3"/>
  <c r="T87" i="3"/>
  <c r="T86" i="3"/>
  <c r="T78" i="3"/>
  <c r="T70" i="3"/>
  <c r="S86" i="3"/>
  <c r="S78" i="3"/>
  <c r="S70" i="3"/>
  <c r="S85" i="3"/>
  <c r="S77" i="3"/>
  <c r="S69" i="3"/>
  <c r="S88" i="3"/>
  <c r="S80" i="3"/>
  <c r="S72" i="3"/>
  <c r="S84" i="3"/>
  <c r="S76" i="3"/>
  <c r="S68" i="3"/>
  <c r="S83" i="3"/>
  <c r="S75" i="3"/>
  <c r="S67" i="3"/>
  <c r="S82" i="3"/>
  <c r="S74" i="3"/>
  <c r="S66" i="3"/>
  <c r="S89" i="3"/>
  <c r="S81" i="3"/>
  <c r="S73" i="3"/>
  <c r="S65" i="3"/>
  <c r="S87" i="3"/>
  <c r="S79" i="3"/>
  <c r="S71" i="3"/>
  <c r="W90" i="2"/>
  <c r="W82" i="2"/>
  <c r="W74" i="2"/>
  <c r="W66" i="2"/>
  <c r="W95" i="2"/>
  <c r="W87" i="2"/>
  <c r="W97" i="2"/>
  <c r="W89" i="2"/>
  <c r="W81" i="2"/>
  <c r="W73" i="2"/>
  <c r="W65" i="2"/>
  <c r="W96" i="2"/>
  <c r="W88" i="2"/>
  <c r="W80" i="2"/>
  <c r="W72" i="2"/>
  <c r="W94" i="2"/>
  <c r="W86" i="2"/>
  <c r="W78" i="2"/>
  <c r="W70" i="2"/>
  <c r="W93" i="2"/>
  <c r="W85" i="2"/>
  <c r="W77" i="2"/>
  <c r="W69" i="2"/>
  <c r="W92" i="2"/>
  <c r="W84" i="2"/>
  <c r="W76" i="2"/>
  <c r="W68" i="2"/>
  <c r="W79" i="2"/>
  <c r="W71" i="2"/>
  <c r="W91" i="2"/>
  <c r="W83" i="2"/>
  <c r="W75" i="2"/>
  <c r="W67" i="2"/>
  <c r="V91" i="2"/>
  <c r="V83" i="2"/>
  <c r="V75" i="2"/>
  <c r="V67" i="2"/>
  <c r="V88" i="2"/>
  <c r="V90" i="2"/>
  <c r="V82" i="2"/>
  <c r="V74" i="2"/>
  <c r="V66" i="2"/>
  <c r="V96" i="2"/>
  <c r="V97" i="2"/>
  <c r="V89" i="2"/>
  <c r="V81" i="2"/>
  <c r="V73" i="2"/>
  <c r="V65" i="2"/>
  <c r="V95" i="2"/>
  <c r="V87" i="2"/>
  <c r="V79" i="2"/>
  <c r="V71" i="2"/>
  <c r="V94" i="2"/>
  <c r="V86" i="2"/>
  <c r="V78" i="2"/>
  <c r="V70" i="2"/>
  <c r="V93" i="2"/>
  <c r="V85" i="2"/>
  <c r="V77" i="2"/>
  <c r="V69" i="2"/>
  <c r="V76" i="2"/>
  <c r="V68" i="2"/>
  <c r="V92" i="2"/>
  <c r="V84" i="2"/>
  <c r="V80" i="2"/>
  <c r="V72" i="2"/>
  <c r="Q96" i="2"/>
  <c r="Q88" i="2"/>
  <c r="Q80" i="2"/>
  <c r="Q72" i="2"/>
  <c r="Q85" i="2"/>
  <c r="Q95" i="2"/>
  <c r="Q87" i="2"/>
  <c r="Q79" i="2"/>
  <c r="Q71" i="2"/>
  <c r="Q94" i="2"/>
  <c r="Q86" i="2"/>
  <c r="Q78" i="2"/>
  <c r="Q70" i="2"/>
  <c r="Q93" i="2"/>
  <c r="Q92" i="2"/>
  <c r="Q84" i="2"/>
  <c r="Q76" i="2"/>
  <c r="Q68" i="2"/>
  <c r="Q91" i="2"/>
  <c r="Q83" i="2"/>
  <c r="Q75" i="2"/>
  <c r="Q67" i="2"/>
  <c r="Q90" i="2"/>
  <c r="Q82" i="2"/>
  <c r="Q74" i="2"/>
  <c r="Q66" i="2"/>
  <c r="Q97" i="2"/>
  <c r="Q89" i="2"/>
  <c r="Q81" i="2"/>
  <c r="Q73" i="2"/>
  <c r="Q65" i="2"/>
  <c r="Q77" i="2"/>
  <c r="Q69" i="2"/>
  <c r="V69" i="3" l="1"/>
  <c r="V72" i="3"/>
  <c r="V66" i="3"/>
  <c r="V87" i="3"/>
  <c r="V83" i="3"/>
  <c r="V78" i="3"/>
  <c r="V80" i="3"/>
  <c r="V74" i="3"/>
  <c r="V86" i="3"/>
  <c r="V88" i="3"/>
  <c r="V82" i="3"/>
  <c r="V68" i="3"/>
  <c r="V77" i="3"/>
  <c r="V65" i="3"/>
  <c r="V85" i="3"/>
  <c r="V76" i="3"/>
  <c r="V71" i="3"/>
  <c r="V73" i="3"/>
  <c r="V84" i="3"/>
  <c r="V79" i="3"/>
  <c r="V81" i="3"/>
  <c r="V75" i="3"/>
  <c r="V70" i="3"/>
  <c r="V89" i="3"/>
  <c r="U84" i="3"/>
  <c r="U76" i="3"/>
  <c r="U68" i="3"/>
  <c r="U78" i="3"/>
  <c r="U83" i="3"/>
  <c r="U75" i="3"/>
  <c r="U67" i="3"/>
  <c r="U82" i="3"/>
  <c r="U74" i="3"/>
  <c r="U66" i="3"/>
  <c r="U89" i="3"/>
  <c r="U81" i="3"/>
  <c r="U73" i="3"/>
  <c r="U65" i="3"/>
  <c r="U86" i="3"/>
  <c r="U70" i="3"/>
  <c r="U88" i="3"/>
  <c r="U80" i="3"/>
  <c r="U72" i="3"/>
  <c r="U87" i="3"/>
  <c r="U79" i="3"/>
  <c r="U71" i="3"/>
  <c r="U85" i="3"/>
  <c r="U77" i="3"/>
  <c r="U69" i="3"/>
</calcChain>
</file>

<file path=xl/sharedStrings.xml><?xml version="1.0" encoding="utf-8"?>
<sst xmlns="http://schemas.openxmlformats.org/spreadsheetml/2006/main" count="62" uniqueCount="22">
  <si>
    <t>flow rate</t>
  </si>
  <si>
    <t>power</t>
  </si>
  <si>
    <t>exergy</t>
  </si>
  <si>
    <t>dh</t>
  </si>
  <si>
    <t>dex</t>
  </si>
  <si>
    <t>beta</t>
  </si>
  <si>
    <t>dt</t>
  </si>
  <si>
    <t>T_out</t>
  </si>
  <si>
    <t>P_out</t>
  </si>
  <si>
    <t>rho_out</t>
  </si>
  <si>
    <t>Power</t>
  </si>
  <si>
    <t>a</t>
  </si>
  <si>
    <t>b</t>
  </si>
  <si>
    <t>c</t>
  </si>
  <si>
    <t>d</t>
  </si>
  <si>
    <t>Exergy Ouput</t>
  </si>
  <si>
    <t>Beta</t>
  </si>
  <si>
    <t>DT</t>
  </si>
  <si>
    <t>Grad T</t>
  </si>
  <si>
    <t>m_dot</t>
  </si>
  <si>
    <t>W</t>
  </si>
  <si>
    <t>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</si>
</sst>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2" formatCode="0.000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0" fontId="1" fillId="0" borderId="0" xfId="0" applyFont="1"/>
    <xf numFmtId="2" fontId="3" fillId="0" borderId="2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0" fillId="0" borderId="0" xfId="0" applyNumberFormat="1"/>
    <xf numFmtId="0" fontId="4" fillId="0" borderId="4" xfId="0" applyFont="1" applyBorder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9" fontId="0" fillId="0" borderId="0" xfId="1" applyFont="1"/>
    <xf numFmtId="0" fontId="1" fillId="0" borderId="2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1" fontId="0" fillId="0" borderId="0" xfId="0" applyNumberFormat="1"/>
    <xf numFmtId="0" fontId="5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72" fontId="0" fillId="0" borderId="0" xfId="0" applyNumberFormat="1"/>
    <xf numFmtId="172" fontId="4" fillId="0" borderId="0" xfId="0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Evaluation!$P$5:$AA$5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8.8000000000000007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</c:numCache>
            </c:numRef>
          </c:xVal>
          <c:yVal>
            <c:numRef>
              <c:f>Evaluation!$P$6:$AA$6</c:f>
              <c:numCache>
                <c:formatCode>0.00</c:formatCode>
                <c:ptCount val="12"/>
                <c:pt idx="0">
                  <c:v>944.90210305165215</c:v>
                </c:pt>
                <c:pt idx="1">
                  <c:v>967.18226930386254</c:v>
                </c:pt>
                <c:pt idx="2">
                  <c:v>1039.4039349610102</c:v>
                </c:pt>
                <c:pt idx="3">
                  <c:v>1212.3715927307003</c:v>
                </c:pt>
                <c:pt idx="4">
                  <c:v>1229.8072044479877</c:v>
                </c:pt>
                <c:pt idx="5">
                  <c:v>1296.0565282567513</c:v>
                </c:pt>
                <c:pt idx="6">
                  <c:v>1308.382791428322</c:v>
                </c:pt>
                <c:pt idx="7">
                  <c:v>1240.8198539521663</c:v>
                </c:pt>
                <c:pt idx="8">
                  <c:v>1067.4015758177502</c:v>
                </c:pt>
                <c:pt idx="9">
                  <c:v>762.16181701454116</c:v>
                </c:pt>
                <c:pt idx="10">
                  <c:v>299.13443753200772</c:v>
                </c:pt>
                <c:pt idx="11">
                  <c:v>-347.64670264038432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36-4B6D-B06F-F76949F8C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43040"/>
        <c:axId val="2012279664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Evaluation!$P$5:$AA$5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8.8000000000000007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</c:numCache>
            </c:numRef>
          </c:xVal>
          <c:yVal>
            <c:numRef>
              <c:f>Evaluation!$P$7:$AA$7</c:f>
              <c:numCache>
                <c:formatCode>0.00</c:formatCode>
                <c:ptCount val="12"/>
                <c:pt idx="0">
                  <c:v>161.15654466938093</c:v>
                </c:pt>
                <c:pt idx="1">
                  <c:v>165.27206092041951</c:v>
                </c:pt>
                <c:pt idx="2">
                  <c:v>165.97309199580758</c:v>
                </c:pt>
                <c:pt idx="3">
                  <c:v>157.43046499883158</c:v>
                </c:pt>
                <c:pt idx="4">
                  <c:v>155.62796392033994</c:v>
                </c:pt>
                <c:pt idx="5">
                  <c:v>143.82993741983813</c:v>
                </c:pt>
                <c:pt idx="6">
                  <c:v>127.11369104439365</c:v>
                </c:pt>
                <c:pt idx="7">
                  <c:v>105.10329111918338</c:v>
                </c:pt>
                <c:pt idx="8">
                  <c:v>77.422803969384347</c:v>
                </c:pt>
                <c:pt idx="9">
                  <c:v>43.696295920173441</c:v>
                </c:pt>
                <c:pt idx="10">
                  <c:v>3.5478332967276742</c:v>
                </c:pt>
                <c:pt idx="11">
                  <c:v>-43.398517575776054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36-4B6D-B06F-F76949F8C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86656"/>
        <c:axId val="1845183744"/>
      </c:scatterChart>
      <c:valAx>
        <c:axId val="10804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2279664"/>
        <c:crosses val="autoZero"/>
        <c:crossBetween val="midCat"/>
      </c:valAx>
      <c:valAx>
        <c:axId val="20122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043040"/>
        <c:crosses val="autoZero"/>
        <c:crossBetween val="midCat"/>
      </c:valAx>
      <c:valAx>
        <c:axId val="184518374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5186656"/>
        <c:crosses val="max"/>
        <c:crossBetween val="midCat"/>
      </c:valAx>
      <c:valAx>
        <c:axId val="184518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518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'grad=75.0'!$B$2:$B$35</c:f>
              <c:numCache>
                <c:formatCode>General</c:formatCode>
                <c:ptCount val="34"/>
                <c:pt idx="0">
                  <c:v>4.6700559705882352</c:v>
                </c:pt>
                <c:pt idx="1">
                  <c:v>5.0195159411764703</c:v>
                </c:pt>
                <c:pt idx="2">
                  <c:v>5.3689759117647053</c:v>
                </c:pt>
                <c:pt idx="3">
                  <c:v>5.7184358823529413</c:v>
                </c:pt>
                <c:pt idx="4">
                  <c:v>6.0678958529411764</c:v>
                </c:pt>
                <c:pt idx="5">
                  <c:v>6.4173558235294124</c:v>
                </c:pt>
                <c:pt idx="6">
                  <c:v>6.7668157941176474</c:v>
                </c:pt>
                <c:pt idx="7">
                  <c:v>7.1162757647058834</c:v>
                </c:pt>
                <c:pt idx="8">
                  <c:v>7.4657357352941167</c:v>
                </c:pt>
                <c:pt idx="9">
                  <c:v>7.8151957058823536</c:v>
                </c:pt>
                <c:pt idx="10">
                  <c:v>8.1646556764705878</c:v>
                </c:pt>
                <c:pt idx="11">
                  <c:v>8.5141156470588246</c:v>
                </c:pt>
                <c:pt idx="12">
                  <c:v>8.8635756176470597</c:v>
                </c:pt>
                <c:pt idx="13">
                  <c:v>9.2130355882352948</c:v>
                </c:pt>
                <c:pt idx="14">
                  <c:v>9.5624955588235299</c:v>
                </c:pt>
                <c:pt idx="15">
                  <c:v>9.9119555294117649</c:v>
                </c:pt>
                <c:pt idx="16">
                  <c:v>10.2614155</c:v>
                </c:pt>
                <c:pt idx="17">
                  <c:v>10.61087547058824</c:v>
                </c:pt>
                <c:pt idx="18">
                  <c:v>10.96033544117647</c:v>
                </c:pt>
                <c:pt idx="19">
                  <c:v>11.309795411764711</c:v>
                </c:pt>
                <c:pt idx="20">
                  <c:v>11.65925538235294</c:v>
                </c:pt>
                <c:pt idx="21">
                  <c:v>12.008715352941181</c:v>
                </c:pt>
                <c:pt idx="22">
                  <c:v>12.358175323529411</c:v>
                </c:pt>
                <c:pt idx="23">
                  <c:v>12.707635294117649</c:v>
                </c:pt>
                <c:pt idx="24">
                  <c:v>13.057095264705881</c:v>
                </c:pt>
                <c:pt idx="25">
                  <c:v>13.406555235294119</c:v>
                </c:pt>
                <c:pt idx="26">
                  <c:v>13.756015205882351</c:v>
                </c:pt>
                <c:pt idx="27">
                  <c:v>14.105475176470589</c:v>
                </c:pt>
                <c:pt idx="28">
                  <c:v>14.454935147058819</c:v>
                </c:pt>
                <c:pt idx="29">
                  <c:v>14.80439511764706</c:v>
                </c:pt>
                <c:pt idx="30">
                  <c:v>15.153855088235289</c:v>
                </c:pt>
                <c:pt idx="31">
                  <c:v>15.50331505882353</c:v>
                </c:pt>
                <c:pt idx="32">
                  <c:v>15.85277502941176</c:v>
                </c:pt>
                <c:pt idx="33">
                  <c:v>16.202235000000002</c:v>
                </c:pt>
              </c:numCache>
            </c:numRef>
          </c:xVal>
          <c:yVal>
            <c:numRef>
              <c:f>'grad=75.0'!$F$2:$F$35</c:f>
              <c:numCache>
                <c:formatCode>General</c:formatCode>
                <c:ptCount val="34"/>
                <c:pt idx="0">
                  <c:v>73.884901572297622</c:v>
                </c:pt>
                <c:pt idx="1">
                  <c:v>70.211074878142824</c:v>
                </c:pt>
                <c:pt idx="2">
                  <c:v>66.640582262570433</c:v>
                </c:pt>
                <c:pt idx="3">
                  <c:v>63.204472539951269</c:v>
                </c:pt>
                <c:pt idx="4">
                  <c:v>59.919866642029938</c:v>
                </c:pt>
                <c:pt idx="5">
                  <c:v>56.794486971442844</c:v>
                </c:pt>
                <c:pt idx="6">
                  <c:v>53.829222692329949</c:v>
                </c:pt>
                <c:pt idx="7">
                  <c:v>51.020674998671858</c:v>
                </c:pt>
                <c:pt idx="8">
                  <c:v>48.362678921729781</c:v>
                </c:pt>
                <c:pt idx="9">
                  <c:v>45.847420959130147</c:v>
                </c:pt>
                <c:pt idx="10">
                  <c:v>43.466214620506463</c:v>
                </c:pt>
                <c:pt idx="11">
                  <c:v>41.210027373730611</c:v>
                </c:pt>
                <c:pt idx="12">
                  <c:v>39.069830507633156</c:v>
                </c:pt>
                <c:pt idx="13">
                  <c:v>37.036824361763223</c:v>
                </c:pt>
                <c:pt idx="14">
                  <c:v>35.102577327230478</c:v>
                </c:pt>
                <c:pt idx="15">
                  <c:v>33.259106660333231</c:v>
                </c:pt>
                <c:pt idx="16">
                  <c:v>31.49892099005584</c:v>
                </c:pt>
                <c:pt idx="17">
                  <c:v>29.815037424826581</c:v>
                </c:pt>
                <c:pt idx="18">
                  <c:v>28.200979482153429</c:v>
                </c:pt>
                <c:pt idx="19">
                  <c:v>26.650756069032131</c:v>
                </c:pt>
                <c:pt idx="20">
                  <c:v>25.158817396419071</c:v>
                </c:pt>
                <c:pt idx="21">
                  <c:v>23.71998301657322</c:v>
                </c:pt>
                <c:pt idx="22">
                  <c:v>22.329342083229111</c:v>
                </c:pt>
                <c:pt idx="23">
                  <c:v>20.982137727387141</c:v>
                </c:pt>
                <c:pt idx="24">
                  <c:v>19.673664213457759</c:v>
                </c:pt>
                <c:pt idx="25">
                  <c:v>18.399226419354079</c:v>
                </c:pt>
                <c:pt idx="26">
                  <c:v>17.154215479829841</c:v>
                </c:pt>
                <c:pt idx="27">
                  <c:v>15.934357561731989</c:v>
                </c:pt>
                <c:pt idx="28">
                  <c:v>14.736151995503461</c:v>
                </c:pt>
                <c:pt idx="29">
                  <c:v>13.55739430121602</c:v>
                </c:pt>
                <c:pt idx="30">
                  <c:v>12.39737635647262</c:v>
                </c:pt>
                <c:pt idx="31">
                  <c:v>11.25585968248356</c:v>
                </c:pt>
                <c:pt idx="32">
                  <c:v>9.8248189579184668</c:v>
                </c:pt>
                <c:pt idx="33">
                  <c:v>7.6484106756843317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4E-44D6-AA69-6950C5501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030880"/>
        <c:axId val="1648045104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'grad=75.0'!$B$2:$B$35</c:f>
              <c:numCache>
                <c:formatCode>General</c:formatCode>
                <c:ptCount val="34"/>
                <c:pt idx="0">
                  <c:v>4.6700559705882352</c:v>
                </c:pt>
                <c:pt idx="1">
                  <c:v>5.0195159411764703</c:v>
                </c:pt>
                <c:pt idx="2">
                  <c:v>5.3689759117647053</c:v>
                </c:pt>
                <c:pt idx="3">
                  <c:v>5.7184358823529413</c:v>
                </c:pt>
                <c:pt idx="4">
                  <c:v>6.0678958529411764</c:v>
                </c:pt>
                <c:pt idx="5">
                  <c:v>6.4173558235294124</c:v>
                </c:pt>
                <c:pt idx="6">
                  <c:v>6.7668157941176474</c:v>
                </c:pt>
                <c:pt idx="7">
                  <c:v>7.1162757647058834</c:v>
                </c:pt>
                <c:pt idx="8">
                  <c:v>7.4657357352941167</c:v>
                </c:pt>
                <c:pt idx="9">
                  <c:v>7.8151957058823536</c:v>
                </c:pt>
                <c:pt idx="10">
                  <c:v>8.1646556764705878</c:v>
                </c:pt>
                <c:pt idx="11">
                  <c:v>8.5141156470588246</c:v>
                </c:pt>
                <c:pt idx="12">
                  <c:v>8.8635756176470597</c:v>
                </c:pt>
                <c:pt idx="13">
                  <c:v>9.2130355882352948</c:v>
                </c:pt>
                <c:pt idx="14">
                  <c:v>9.5624955588235299</c:v>
                </c:pt>
                <c:pt idx="15">
                  <c:v>9.9119555294117649</c:v>
                </c:pt>
                <c:pt idx="16">
                  <c:v>10.2614155</c:v>
                </c:pt>
                <c:pt idx="17">
                  <c:v>10.61087547058824</c:v>
                </c:pt>
                <c:pt idx="18">
                  <c:v>10.96033544117647</c:v>
                </c:pt>
                <c:pt idx="19">
                  <c:v>11.309795411764711</c:v>
                </c:pt>
                <c:pt idx="20">
                  <c:v>11.65925538235294</c:v>
                </c:pt>
                <c:pt idx="21">
                  <c:v>12.008715352941181</c:v>
                </c:pt>
                <c:pt idx="22">
                  <c:v>12.358175323529411</c:v>
                </c:pt>
                <c:pt idx="23">
                  <c:v>12.707635294117649</c:v>
                </c:pt>
                <c:pt idx="24">
                  <c:v>13.057095264705881</c:v>
                </c:pt>
                <c:pt idx="25">
                  <c:v>13.406555235294119</c:v>
                </c:pt>
                <c:pt idx="26">
                  <c:v>13.756015205882351</c:v>
                </c:pt>
                <c:pt idx="27">
                  <c:v>14.105475176470589</c:v>
                </c:pt>
                <c:pt idx="28">
                  <c:v>14.454935147058819</c:v>
                </c:pt>
                <c:pt idx="29">
                  <c:v>14.80439511764706</c:v>
                </c:pt>
                <c:pt idx="30">
                  <c:v>15.153855088235289</c:v>
                </c:pt>
                <c:pt idx="31">
                  <c:v>15.50331505882353</c:v>
                </c:pt>
                <c:pt idx="32">
                  <c:v>15.85277502941176</c:v>
                </c:pt>
                <c:pt idx="33">
                  <c:v>16.202235000000002</c:v>
                </c:pt>
              </c:numCache>
            </c:numRef>
          </c:xVal>
          <c:yVal>
            <c:numRef>
              <c:f>'grad=75.0'!$G$2:$G$35</c:f>
              <c:numCache>
                <c:formatCode>General</c:formatCode>
                <c:ptCount val="34"/>
                <c:pt idx="0">
                  <c:v>3.7984722965809512</c:v>
                </c:pt>
                <c:pt idx="1">
                  <c:v>3.7594528441880319</c:v>
                </c:pt>
                <c:pt idx="2">
                  <c:v>3.7132267721905801</c:v>
                </c:pt>
                <c:pt idx="3">
                  <c:v>3.661127978426439</c:v>
                </c:pt>
                <c:pt idx="4">
                  <c:v>3.6042301051690031</c:v>
                </c:pt>
                <c:pt idx="5">
                  <c:v>3.543408469234671</c:v>
                </c:pt>
                <c:pt idx="6">
                  <c:v>3.4793739140077871</c:v>
                </c:pt>
                <c:pt idx="7">
                  <c:v>3.4127099544785651</c:v>
                </c:pt>
                <c:pt idx="8">
                  <c:v>3.343896510864016</c:v>
                </c:pt>
                <c:pt idx="9">
                  <c:v>3.2733293322780468</c:v>
                </c:pt>
                <c:pt idx="10">
                  <c:v>3.2013354431149552</c:v>
                </c:pt>
                <c:pt idx="11">
                  <c:v>3.128185545808325</c:v>
                </c:pt>
                <c:pt idx="12">
                  <c:v>3.0541041055221521</c:v>
                </c:pt>
                <c:pt idx="13">
                  <c:v>2.9792776544091182</c:v>
                </c:pt>
                <c:pt idx="14">
                  <c:v>2.9038617101167752</c:v>
                </c:pt>
                <c:pt idx="15">
                  <c:v>2.8279865824726449</c:v>
                </c:pt>
                <c:pt idx="16">
                  <c:v>2.7517622312986409</c:v>
                </c:pt>
                <c:pt idx="17">
                  <c:v>2.6752822422323388</c:v>
                </c:pt>
                <c:pt idx="18">
                  <c:v>2.5986269150532419</c:v>
                </c:pt>
                <c:pt idx="19">
                  <c:v>2.5218654359620269</c:v>
                </c:pt>
                <c:pt idx="20">
                  <c:v>2.4450571509787649</c:v>
                </c:pt>
                <c:pt idx="21">
                  <c:v>2.3682520878998381</c:v>
                </c:pt>
                <c:pt idx="22">
                  <c:v>2.2914910832444662</c:v>
                </c:pt>
                <c:pt idx="23">
                  <c:v>2.214806135741147</c:v>
                </c:pt>
                <c:pt idx="24">
                  <c:v>2.1382218508588342</c:v>
                </c:pt>
                <c:pt idx="25">
                  <c:v>2.0617591097381891</c:v>
                </c:pt>
                <c:pt idx="26">
                  <c:v>1.9854417890800029</c:v>
                </c:pt>
                <c:pt idx="27">
                  <c:v>1.909307099906256</c:v>
                </c:pt>
                <c:pt idx="28">
                  <c:v>1.833418823182517</c:v>
                </c:pt>
                <c:pt idx="29">
                  <c:v>1.7578804838010249</c:v>
                </c:pt>
                <c:pt idx="30">
                  <c:v>1.6828419226071181</c:v>
                </c:pt>
                <c:pt idx="31">
                  <c:v>1.608487953032989</c:v>
                </c:pt>
                <c:pt idx="32">
                  <c:v>1.5319502077555329</c:v>
                </c:pt>
                <c:pt idx="33">
                  <c:v>1.4414122848391571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4E-44D6-AA69-6950C5501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275920"/>
        <c:axId val="2012285072"/>
      </c:scatterChart>
      <c:valAx>
        <c:axId val="194903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8045104"/>
        <c:crosses val="autoZero"/>
        <c:crossBetween val="midCat"/>
      </c:valAx>
      <c:valAx>
        <c:axId val="16480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9030880"/>
        <c:crosses val="autoZero"/>
        <c:crossBetween val="midCat"/>
      </c:valAx>
      <c:valAx>
        <c:axId val="2012285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2275920"/>
        <c:crosses val="max"/>
        <c:crossBetween val="midCat"/>
      </c:valAx>
      <c:valAx>
        <c:axId val="201227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228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'grad=75.0'!$B$2:$B$35</c:f>
              <c:numCache>
                <c:formatCode>General</c:formatCode>
                <c:ptCount val="34"/>
                <c:pt idx="0">
                  <c:v>4.6700559705882352</c:v>
                </c:pt>
                <c:pt idx="1">
                  <c:v>5.0195159411764703</c:v>
                </c:pt>
                <c:pt idx="2">
                  <c:v>5.3689759117647053</c:v>
                </c:pt>
                <c:pt idx="3">
                  <c:v>5.7184358823529413</c:v>
                </c:pt>
                <c:pt idx="4">
                  <c:v>6.0678958529411764</c:v>
                </c:pt>
                <c:pt idx="5">
                  <c:v>6.4173558235294124</c:v>
                </c:pt>
                <c:pt idx="6">
                  <c:v>6.7668157941176474</c:v>
                </c:pt>
                <c:pt idx="7">
                  <c:v>7.1162757647058834</c:v>
                </c:pt>
                <c:pt idx="8">
                  <c:v>7.4657357352941167</c:v>
                </c:pt>
                <c:pt idx="9">
                  <c:v>7.8151957058823536</c:v>
                </c:pt>
                <c:pt idx="10">
                  <c:v>8.1646556764705878</c:v>
                </c:pt>
                <c:pt idx="11">
                  <c:v>8.5141156470588246</c:v>
                </c:pt>
                <c:pt idx="12">
                  <c:v>8.8635756176470597</c:v>
                </c:pt>
                <c:pt idx="13">
                  <c:v>9.2130355882352948</c:v>
                </c:pt>
                <c:pt idx="14">
                  <c:v>9.5624955588235299</c:v>
                </c:pt>
                <c:pt idx="15">
                  <c:v>9.9119555294117649</c:v>
                </c:pt>
                <c:pt idx="16">
                  <c:v>10.2614155</c:v>
                </c:pt>
                <c:pt idx="17">
                  <c:v>10.61087547058824</c:v>
                </c:pt>
                <c:pt idx="18">
                  <c:v>10.96033544117647</c:v>
                </c:pt>
                <c:pt idx="19">
                  <c:v>11.309795411764711</c:v>
                </c:pt>
                <c:pt idx="20">
                  <c:v>11.65925538235294</c:v>
                </c:pt>
                <c:pt idx="21">
                  <c:v>12.008715352941181</c:v>
                </c:pt>
                <c:pt idx="22">
                  <c:v>12.358175323529411</c:v>
                </c:pt>
                <c:pt idx="23">
                  <c:v>12.707635294117649</c:v>
                </c:pt>
                <c:pt idx="24">
                  <c:v>13.057095264705881</c:v>
                </c:pt>
                <c:pt idx="25">
                  <c:v>13.406555235294119</c:v>
                </c:pt>
                <c:pt idx="26">
                  <c:v>13.756015205882351</c:v>
                </c:pt>
                <c:pt idx="27">
                  <c:v>14.105475176470589</c:v>
                </c:pt>
                <c:pt idx="28">
                  <c:v>14.454935147058819</c:v>
                </c:pt>
                <c:pt idx="29">
                  <c:v>14.80439511764706</c:v>
                </c:pt>
                <c:pt idx="30">
                  <c:v>15.153855088235289</c:v>
                </c:pt>
                <c:pt idx="31">
                  <c:v>15.50331505882353</c:v>
                </c:pt>
                <c:pt idx="32">
                  <c:v>15.85277502941176</c:v>
                </c:pt>
                <c:pt idx="33">
                  <c:v>16.202235000000002</c:v>
                </c:pt>
              </c:numCache>
            </c:numRef>
          </c:xVal>
          <c:yVal>
            <c:numRef>
              <c:f>'grad=75.0'!$H$2:$H$35</c:f>
              <c:numCache>
                <c:formatCode>General</c:formatCode>
                <c:ptCount val="34"/>
                <c:pt idx="0">
                  <c:v>144.7547042664317</c:v>
                </c:pt>
                <c:pt idx="1">
                  <c:v>137.8599666576815</c:v>
                </c:pt>
                <c:pt idx="2">
                  <c:v>131.15857698160531</c:v>
                </c:pt>
                <c:pt idx="3">
                  <c:v>124.70266396263651</c:v>
                </c:pt>
                <c:pt idx="4">
                  <c:v>118.52148660485391</c:v>
                </c:pt>
                <c:pt idx="5">
                  <c:v>112.6284916234524</c:v>
                </c:pt>
                <c:pt idx="6">
                  <c:v>107.0251985045433</c:v>
                </c:pt>
                <c:pt idx="7">
                  <c:v>101.7054183482058</c:v>
                </c:pt>
                <c:pt idx="8">
                  <c:v>96.657791500203246</c:v>
                </c:pt>
                <c:pt idx="9">
                  <c:v>91.867723473307308</c:v>
                </c:pt>
                <c:pt idx="10">
                  <c:v>87.318777553491032</c:v>
                </c:pt>
                <c:pt idx="11">
                  <c:v>82.993661834681177</c:v>
                </c:pt>
                <c:pt idx="12">
                  <c:v>78.874919865038066</c:v>
                </c:pt>
                <c:pt idx="13">
                  <c:v>74.945403911097969</c:v>
                </c:pt>
                <c:pt idx="14">
                  <c:v>71.188583908390456</c:v>
                </c:pt>
                <c:pt idx="15">
                  <c:v>67.588724406463427</c:v>
                </c:pt>
                <c:pt idx="16">
                  <c:v>64.13094799978893</c:v>
                </c:pt>
                <c:pt idx="17">
                  <c:v>60.801198971645313</c:v>
                </c:pt>
                <c:pt idx="18">
                  <c:v>57.586124640089849</c:v>
                </c:pt>
                <c:pt idx="19">
                  <c:v>54.47290164963573</c:v>
                </c:pt>
                <c:pt idx="20">
                  <c:v>51.449044796087037</c:v>
                </c:pt>
                <c:pt idx="21">
                  <c:v>48.502242682255883</c:v>
                </c:pt>
                <c:pt idx="22">
                  <c:v>45.620266679317012</c:v>
                </c:pt>
                <c:pt idx="23">
                  <c:v>42.791000626834148</c:v>
                </c:pt>
                <c:pt idx="24">
                  <c:v>40.002638717609898</c:v>
                </c:pt>
                <c:pt idx="25">
                  <c:v>37.244096994785927</c:v>
                </c:pt>
                <c:pt idx="26">
                  <c:v>34.505631319950112</c:v>
                </c:pt>
                <c:pt idx="27">
                  <c:v>31.779568414768558</c:v>
                </c:pt>
                <c:pt idx="28">
                  <c:v>29.060892440311651</c:v>
                </c:pt>
                <c:pt idx="29">
                  <c:v>26.34737625615799</c:v>
                </c:pt>
                <c:pt idx="30">
                  <c:v>23.639615147158342</c:v>
                </c:pt>
                <c:pt idx="31">
                  <c:v>20.944115353237351</c:v>
                </c:pt>
                <c:pt idx="32">
                  <c:v>18.469691775604019</c:v>
                </c:pt>
                <c:pt idx="33">
                  <c:v>15.80563472627153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5-4368-8FA2-6DAF97C6D80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'grad=75.0'!$B$37:$B$70</c:f>
              <c:numCache>
                <c:formatCode>General</c:formatCode>
                <c:ptCount val="34"/>
                <c:pt idx="0">
                  <c:v>4.6700559705882352</c:v>
                </c:pt>
                <c:pt idx="1">
                  <c:v>5.0195159411764703</c:v>
                </c:pt>
                <c:pt idx="2">
                  <c:v>5.3689759117647053</c:v>
                </c:pt>
                <c:pt idx="3">
                  <c:v>5.7184358823529413</c:v>
                </c:pt>
                <c:pt idx="4">
                  <c:v>6.0678958529411764</c:v>
                </c:pt>
                <c:pt idx="5">
                  <c:v>6.4173558235294124</c:v>
                </c:pt>
                <c:pt idx="6">
                  <c:v>6.7668157941176474</c:v>
                </c:pt>
                <c:pt idx="7">
                  <c:v>7.1162757647058834</c:v>
                </c:pt>
                <c:pt idx="8">
                  <c:v>7.4657357352941167</c:v>
                </c:pt>
                <c:pt idx="9">
                  <c:v>7.8151957058823536</c:v>
                </c:pt>
                <c:pt idx="10">
                  <c:v>8.1646556764705878</c:v>
                </c:pt>
                <c:pt idx="11">
                  <c:v>8.5141156470588246</c:v>
                </c:pt>
                <c:pt idx="12">
                  <c:v>8.8635756176470597</c:v>
                </c:pt>
                <c:pt idx="13">
                  <c:v>9.2130355882352948</c:v>
                </c:pt>
                <c:pt idx="14">
                  <c:v>9.5624955588235299</c:v>
                </c:pt>
                <c:pt idx="15">
                  <c:v>9.9119555294117649</c:v>
                </c:pt>
                <c:pt idx="16">
                  <c:v>10.2614155</c:v>
                </c:pt>
                <c:pt idx="17">
                  <c:v>10.61087547058824</c:v>
                </c:pt>
                <c:pt idx="18">
                  <c:v>10.96033544117647</c:v>
                </c:pt>
                <c:pt idx="19">
                  <c:v>11.309795411764711</c:v>
                </c:pt>
                <c:pt idx="20">
                  <c:v>11.65925538235294</c:v>
                </c:pt>
                <c:pt idx="21">
                  <c:v>12.008715352941181</c:v>
                </c:pt>
                <c:pt idx="22">
                  <c:v>12.358175323529411</c:v>
                </c:pt>
                <c:pt idx="23">
                  <c:v>12.707635294117649</c:v>
                </c:pt>
                <c:pt idx="24">
                  <c:v>13.057095264705881</c:v>
                </c:pt>
                <c:pt idx="25">
                  <c:v>13.406555235294119</c:v>
                </c:pt>
                <c:pt idx="26">
                  <c:v>13.756015205882351</c:v>
                </c:pt>
                <c:pt idx="27">
                  <c:v>14.105475176470589</c:v>
                </c:pt>
                <c:pt idx="28">
                  <c:v>14.454935147058819</c:v>
                </c:pt>
                <c:pt idx="29">
                  <c:v>14.80439511764706</c:v>
                </c:pt>
                <c:pt idx="30">
                  <c:v>15.153855088235289</c:v>
                </c:pt>
                <c:pt idx="31">
                  <c:v>15.50331505882353</c:v>
                </c:pt>
                <c:pt idx="32">
                  <c:v>15.85277502941176</c:v>
                </c:pt>
                <c:pt idx="33">
                  <c:v>16.202235000000002</c:v>
                </c:pt>
              </c:numCache>
            </c:numRef>
          </c:xVal>
          <c:yVal>
            <c:numRef>
              <c:f>'grad=75.0'!$H$37:$H$70</c:f>
              <c:numCache>
                <c:formatCode>General</c:formatCode>
                <c:ptCount val="34"/>
                <c:pt idx="0">
                  <c:v>144.801714644588</c:v>
                </c:pt>
                <c:pt idx="1">
                  <c:v>137.74979875631678</c:v>
                </c:pt>
                <c:pt idx="2">
                  <c:v>131.02373644944043</c:v>
                </c:pt>
                <c:pt idx="3">
                  <c:v>124.61093292852441</c:v>
                </c:pt>
                <c:pt idx="4">
                  <c:v>118.49879339813437</c:v>
                </c:pt>
                <c:pt idx="5">
                  <c:v>112.67472306283572</c:v>
                </c:pt>
                <c:pt idx="6">
                  <c:v>107.12612712719407</c:v>
                </c:pt>
                <c:pt idx="7">
                  <c:v>101.8404107957749</c:v>
                </c:pt>
                <c:pt idx="8">
                  <c:v>96.804979273143843</c:v>
                </c:pt>
                <c:pt idx="9">
                  <c:v>92.007237763866186</c:v>
                </c:pt>
                <c:pt idx="10">
                  <c:v>87.434591472507762</c:v>
                </c:pt>
                <c:pt idx="11">
                  <c:v>83.074445603633848</c:v>
                </c:pt>
                <c:pt idx="12">
                  <c:v>78.914205361810133</c:v>
                </c:pt>
                <c:pt idx="13">
                  <c:v>74.941275951602051</c:v>
                </c:pt>
                <c:pt idx="14">
                  <c:v>71.143062577575165</c:v>
                </c:pt>
                <c:pt idx="15">
                  <c:v>67.506970444295035</c:v>
                </c:pt>
                <c:pt idx="16">
                  <c:v>64.02040475632711</c:v>
                </c:pt>
                <c:pt idx="17">
                  <c:v>60.670770718236959</c:v>
                </c:pt>
                <c:pt idx="18">
                  <c:v>57.445473534590164</c:v>
                </c:pt>
                <c:pt idx="19">
                  <c:v>54.331918409952138</c:v>
                </c:pt>
                <c:pt idx="20">
                  <c:v>51.317510548888549</c:v>
                </c:pt>
                <c:pt idx="21">
                  <c:v>48.389655155964775</c:v>
                </c:pt>
                <c:pt idx="22">
                  <c:v>45.535757435746504</c:v>
                </c:pt>
                <c:pt idx="23">
                  <c:v>42.743222592799029</c:v>
                </c:pt>
                <c:pt idx="24">
                  <c:v>39.999455831688209</c:v>
                </c:pt>
                <c:pt idx="25">
                  <c:v>37.291862356979266</c:v>
                </c:pt>
                <c:pt idx="26">
                  <c:v>34.607847373237888</c:v>
                </c:pt>
                <c:pt idx="27">
                  <c:v>31.934816085029496</c:v>
                </c:pt>
                <c:pt idx="28">
                  <c:v>29.260173696919821</c:v>
                </c:pt>
                <c:pt idx="29">
                  <c:v>26.571325413474113</c:v>
                </c:pt>
                <c:pt idx="30">
                  <c:v>23.85567643925819</c:v>
                </c:pt>
                <c:pt idx="31">
                  <c:v>21.100631978837356</c:v>
                </c:pt>
                <c:pt idx="32">
                  <c:v>18.293597236777174</c:v>
                </c:pt>
                <c:pt idx="33">
                  <c:v>15.421977417643205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0A5-4368-8FA2-6DAF97C6D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603664"/>
        <c:axId val="1767746560"/>
      </c:scatterChart>
      <c:valAx>
        <c:axId val="210160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746560"/>
        <c:crosses val="autoZero"/>
        <c:crossBetween val="midCat"/>
      </c:valAx>
      <c:valAx>
        <c:axId val="17677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60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'grad=50.0'!$B$37:$B$70</c:f>
              <c:numCache>
                <c:formatCode>General</c:formatCode>
                <c:ptCount val="34"/>
                <c:pt idx="0">
                  <c:v>4.6700559705882352</c:v>
                </c:pt>
                <c:pt idx="1">
                  <c:v>5.0195159411764703</c:v>
                </c:pt>
                <c:pt idx="2">
                  <c:v>5.3689759117647053</c:v>
                </c:pt>
                <c:pt idx="3">
                  <c:v>5.7184358823529413</c:v>
                </c:pt>
                <c:pt idx="4">
                  <c:v>6.0678958529411764</c:v>
                </c:pt>
                <c:pt idx="5">
                  <c:v>6.4173558235294124</c:v>
                </c:pt>
                <c:pt idx="6">
                  <c:v>6.7668157941176474</c:v>
                </c:pt>
                <c:pt idx="7">
                  <c:v>7.1162757647058834</c:v>
                </c:pt>
                <c:pt idx="8">
                  <c:v>7.4657357352941167</c:v>
                </c:pt>
                <c:pt idx="9">
                  <c:v>7.8151957058823536</c:v>
                </c:pt>
                <c:pt idx="10">
                  <c:v>8.1646556764705878</c:v>
                </c:pt>
                <c:pt idx="11">
                  <c:v>8.5141156470588246</c:v>
                </c:pt>
                <c:pt idx="12">
                  <c:v>8.8635756176470597</c:v>
                </c:pt>
                <c:pt idx="13">
                  <c:v>9.2130355882352948</c:v>
                </c:pt>
                <c:pt idx="14">
                  <c:v>9.5624955588235299</c:v>
                </c:pt>
                <c:pt idx="15">
                  <c:v>9.9119555294117649</c:v>
                </c:pt>
                <c:pt idx="16">
                  <c:v>10.2614155</c:v>
                </c:pt>
                <c:pt idx="17">
                  <c:v>10.61087547058824</c:v>
                </c:pt>
                <c:pt idx="18">
                  <c:v>10.96033544117647</c:v>
                </c:pt>
                <c:pt idx="19">
                  <c:v>11.309795411764711</c:v>
                </c:pt>
                <c:pt idx="20">
                  <c:v>11.65925538235294</c:v>
                </c:pt>
                <c:pt idx="21">
                  <c:v>12.008715352941181</c:v>
                </c:pt>
                <c:pt idx="22">
                  <c:v>12.358175323529411</c:v>
                </c:pt>
                <c:pt idx="23">
                  <c:v>12.707635294117649</c:v>
                </c:pt>
                <c:pt idx="24">
                  <c:v>13.057095264705881</c:v>
                </c:pt>
                <c:pt idx="25">
                  <c:v>13.406555235294119</c:v>
                </c:pt>
                <c:pt idx="26">
                  <c:v>13.756015205882351</c:v>
                </c:pt>
                <c:pt idx="27">
                  <c:v>14.105475176470589</c:v>
                </c:pt>
                <c:pt idx="28">
                  <c:v>14.454935147058819</c:v>
                </c:pt>
                <c:pt idx="29">
                  <c:v>14.80439511764706</c:v>
                </c:pt>
                <c:pt idx="30">
                  <c:v>15.153855088235289</c:v>
                </c:pt>
                <c:pt idx="31">
                  <c:v>15.50331505882353</c:v>
                </c:pt>
                <c:pt idx="32">
                  <c:v>15.85277502941176</c:v>
                </c:pt>
                <c:pt idx="33">
                  <c:v>16.202235000000002</c:v>
                </c:pt>
              </c:numCache>
            </c:numRef>
          </c:xVal>
          <c:yVal>
            <c:numRef>
              <c:f>'grad=50.0'!$H$37:$H$70</c:f>
              <c:numCache>
                <c:formatCode>General</c:formatCode>
                <c:ptCount val="34"/>
                <c:pt idx="0">
                  <c:v>75.185733181942979</c:v>
                </c:pt>
                <c:pt idx="1">
                  <c:v>70.966204770835503</c:v>
                </c:pt>
                <c:pt idx="2">
                  <c:v>67.050262446617751</c:v>
                </c:pt>
                <c:pt idx="3">
                  <c:v>63.41737412563873</c:v>
                </c:pt>
                <c:pt idx="4">
                  <c:v>60.047007724247401</c:v>
                </c:pt>
                <c:pt idx="5">
                  <c:v>56.918631158792735</c:v>
                </c:pt>
                <c:pt idx="6">
                  <c:v>54.011712345623728</c:v>
                </c:pt>
                <c:pt idx="7">
                  <c:v>51.305719201089389</c:v>
                </c:pt>
                <c:pt idx="8">
                  <c:v>48.780119641538647</c:v>
                </c:pt>
                <c:pt idx="9">
                  <c:v>46.414381583320463</c:v>
                </c:pt>
                <c:pt idx="10">
                  <c:v>44.187972942783873</c:v>
                </c:pt>
                <c:pt idx="11">
                  <c:v>42.080361636277821</c:v>
                </c:pt>
                <c:pt idx="12">
                  <c:v>40.071015580151283</c:v>
                </c:pt>
                <c:pt idx="13">
                  <c:v>38.139402690753251</c:v>
                </c:pt>
                <c:pt idx="14">
                  <c:v>36.264990884432692</c:v>
                </c:pt>
                <c:pt idx="15">
                  <c:v>34.427248077538621</c:v>
                </c:pt>
                <c:pt idx="16">
                  <c:v>32.605642186419942</c:v>
                </c:pt>
                <c:pt idx="17">
                  <c:v>30.779641127425691</c:v>
                </c:pt>
                <c:pt idx="18">
                  <c:v>28.928712816904891</c:v>
                </c:pt>
                <c:pt idx="19">
                  <c:v>27.032325171206395</c:v>
                </c:pt>
                <c:pt idx="20">
                  <c:v>25.069946106679268</c:v>
                </c:pt>
                <c:pt idx="21">
                  <c:v>23.021043539672462</c:v>
                </c:pt>
                <c:pt idx="22">
                  <c:v>20.865085386535071</c:v>
                </c:pt>
                <c:pt idx="23">
                  <c:v>18.581539563615848</c:v>
                </c:pt>
                <c:pt idx="24">
                  <c:v>16.149873987263931</c:v>
                </c:pt>
                <c:pt idx="25">
                  <c:v>13.549556573828255</c:v>
                </c:pt>
                <c:pt idx="26">
                  <c:v>10.760055239657817</c:v>
                </c:pt>
                <c:pt idx="27">
                  <c:v>7.7608379011015813</c:v>
                </c:pt>
                <c:pt idx="28">
                  <c:v>4.5313724745086006</c:v>
                </c:pt>
                <c:pt idx="29">
                  <c:v>1.0511268762274995</c:v>
                </c:pt>
                <c:pt idx="30">
                  <c:v>-2.7004309773921022</c:v>
                </c:pt>
                <c:pt idx="31">
                  <c:v>-6.7438331700018352</c:v>
                </c:pt>
                <c:pt idx="32">
                  <c:v>-11.099611785252307</c:v>
                </c:pt>
                <c:pt idx="33">
                  <c:v>-15.788298906794921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9F-46FE-8CAF-AAC26FEFDFC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'grad=50.0'!$B$2:$B$35</c:f>
              <c:numCache>
                <c:formatCode>General</c:formatCode>
                <c:ptCount val="34"/>
                <c:pt idx="0">
                  <c:v>4.6700559705882352</c:v>
                </c:pt>
                <c:pt idx="1">
                  <c:v>5.0195159411764703</c:v>
                </c:pt>
                <c:pt idx="2">
                  <c:v>5.3689759117647053</c:v>
                </c:pt>
                <c:pt idx="3">
                  <c:v>5.7184358823529413</c:v>
                </c:pt>
                <c:pt idx="4">
                  <c:v>6.0678958529411764</c:v>
                </c:pt>
                <c:pt idx="5">
                  <c:v>6.4173558235294124</c:v>
                </c:pt>
                <c:pt idx="6">
                  <c:v>6.7668157941176474</c:v>
                </c:pt>
                <c:pt idx="7">
                  <c:v>7.1162757647058834</c:v>
                </c:pt>
                <c:pt idx="8">
                  <c:v>7.4657357352941167</c:v>
                </c:pt>
                <c:pt idx="9">
                  <c:v>7.8151957058823536</c:v>
                </c:pt>
                <c:pt idx="10">
                  <c:v>8.1646556764705878</c:v>
                </c:pt>
                <c:pt idx="11">
                  <c:v>8.5141156470588246</c:v>
                </c:pt>
                <c:pt idx="12">
                  <c:v>8.8635756176470597</c:v>
                </c:pt>
                <c:pt idx="13">
                  <c:v>9.2130355882352948</c:v>
                </c:pt>
                <c:pt idx="14">
                  <c:v>9.5624955588235299</c:v>
                </c:pt>
                <c:pt idx="15">
                  <c:v>9.9119555294117649</c:v>
                </c:pt>
                <c:pt idx="16">
                  <c:v>10.2614155</c:v>
                </c:pt>
                <c:pt idx="17">
                  <c:v>10.61087547058824</c:v>
                </c:pt>
                <c:pt idx="18">
                  <c:v>10.96033544117647</c:v>
                </c:pt>
                <c:pt idx="19">
                  <c:v>11.309795411764711</c:v>
                </c:pt>
                <c:pt idx="20">
                  <c:v>11.65925538235294</c:v>
                </c:pt>
                <c:pt idx="21">
                  <c:v>12.008715352941181</c:v>
                </c:pt>
                <c:pt idx="22">
                  <c:v>12.358175323529411</c:v>
                </c:pt>
                <c:pt idx="23">
                  <c:v>12.707635294117649</c:v>
                </c:pt>
                <c:pt idx="24">
                  <c:v>13.057095264705881</c:v>
                </c:pt>
                <c:pt idx="25">
                  <c:v>13.406555235294119</c:v>
                </c:pt>
                <c:pt idx="26">
                  <c:v>13.756015205882351</c:v>
                </c:pt>
                <c:pt idx="27">
                  <c:v>14.105475176470589</c:v>
                </c:pt>
                <c:pt idx="28">
                  <c:v>14.454935147058819</c:v>
                </c:pt>
                <c:pt idx="29">
                  <c:v>14.80439511764706</c:v>
                </c:pt>
                <c:pt idx="30">
                  <c:v>15.153855088235289</c:v>
                </c:pt>
                <c:pt idx="31">
                  <c:v>15.50331505882353</c:v>
                </c:pt>
                <c:pt idx="32">
                  <c:v>15.85277502941176</c:v>
                </c:pt>
                <c:pt idx="33">
                  <c:v>16.202235000000002</c:v>
                </c:pt>
              </c:numCache>
            </c:numRef>
          </c:xVal>
          <c:yVal>
            <c:numRef>
              <c:f>'grad=50.0'!$C$2:$C$35</c:f>
              <c:numCache>
                <c:formatCode>General</c:formatCode>
                <c:ptCount val="34"/>
                <c:pt idx="0">
                  <c:v>878.08046653432484</c:v>
                </c:pt>
                <c:pt idx="1">
                  <c:v>916.44845644675786</c:v>
                </c:pt>
                <c:pt idx="2">
                  <c:v>951.58511720785498</c:v>
                </c:pt>
                <c:pt idx="3">
                  <c:v>983.86210080520141</c:v>
                </c:pt>
                <c:pt idx="4">
                  <c:v>1013.6046163131959</c:v>
                </c:pt>
                <c:pt idx="5">
                  <c:v>1041.09645006305</c:v>
                </c:pt>
                <c:pt idx="6">
                  <c:v>1066.5855182702101</c:v>
                </c:pt>
                <c:pt idx="7">
                  <c:v>1090.2890586085471</c:v>
                </c:pt>
                <c:pt idx="8">
                  <c:v>1112.39834282928</c:v>
                </c:pt>
                <c:pt idx="9">
                  <c:v>1133.0828879213209</c:v>
                </c:pt>
                <c:pt idx="10">
                  <c:v>1152.492007798736</c:v>
                </c:pt>
                <c:pt idx="11">
                  <c:v>1170.757004080273</c:v>
                </c:pt>
                <c:pt idx="12">
                  <c:v>1187.991132190795</c:v>
                </c:pt>
                <c:pt idx="13">
                  <c:v>1204.2884053281689</c:v>
                </c:pt>
                <c:pt idx="14">
                  <c:v>1219.722006680945</c:v>
                </c:pt>
                <c:pt idx="15">
                  <c:v>1234.3320245413711</c:v>
                </c:pt>
                <c:pt idx="16">
                  <c:v>1248.110807123473</c:v>
                </c:pt>
                <c:pt idx="17">
                  <c:v>1260.986414340698</c:v>
                </c:pt>
                <c:pt idx="18">
                  <c:v>1272.81310854051</c:v>
                </c:pt>
                <c:pt idx="19">
                  <c:v>1283.438023285903</c:v>
                </c:pt>
                <c:pt idx="20">
                  <c:v>1293.0235649884689</c:v>
                </c:pt>
                <c:pt idx="21">
                  <c:v>1303.0954554577561</c:v>
                </c:pt>
                <c:pt idx="22">
                  <c:v>1297.983912066755</c:v>
                </c:pt>
                <c:pt idx="23">
                  <c:v>1160.8531176895069</c:v>
                </c:pt>
                <c:pt idx="24">
                  <c:v>1090.764313288083</c:v>
                </c:pt>
                <c:pt idx="25">
                  <c:v>1005.4861998591761</c:v>
                </c:pt>
                <c:pt idx="26">
                  <c:v>794.56607566068794</c:v>
                </c:pt>
                <c:pt idx="27">
                  <c:v>675.05014117065048</c:v>
                </c:pt>
                <c:pt idx="28">
                  <c:v>609.69965340329338</c:v>
                </c:pt>
                <c:pt idx="29">
                  <c:v>504.41102771989563</c:v>
                </c:pt>
                <c:pt idx="30">
                  <c:v>87.216878392491722</c:v>
                </c:pt>
                <c:pt idx="31">
                  <c:v>-50.909034507241202</c:v>
                </c:pt>
                <c:pt idx="32">
                  <c:v>-202.02875104019219</c:v>
                </c:pt>
                <c:pt idx="33">
                  <c:v>-367.86259576427091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9F-46FE-8CAF-AAC26FEFD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20512"/>
        <c:axId val="2012277584"/>
      </c:scatterChart>
      <c:valAx>
        <c:axId val="201812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2277584"/>
        <c:crosses val="autoZero"/>
        <c:crossBetween val="midCat"/>
      </c:valAx>
      <c:valAx>
        <c:axId val="20122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812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'grad=35.0'!$B$2:$B$26</c:f>
              <c:numCache>
                <c:formatCode>General</c:formatCode>
                <c:ptCount val="25"/>
                <c:pt idx="0">
                  <c:v>4.6700559705882352</c:v>
                </c:pt>
                <c:pt idx="1">
                  <c:v>5.0195159411764703</c:v>
                </c:pt>
                <c:pt idx="2">
                  <c:v>5.3689759117647053</c:v>
                </c:pt>
                <c:pt idx="3">
                  <c:v>5.7184358823529413</c:v>
                </c:pt>
                <c:pt idx="4">
                  <c:v>6.0678958529411764</c:v>
                </c:pt>
                <c:pt idx="5">
                  <c:v>6.4173558235294124</c:v>
                </c:pt>
                <c:pt idx="6">
                  <c:v>6.7668157941176474</c:v>
                </c:pt>
                <c:pt idx="7">
                  <c:v>7.1162757647058834</c:v>
                </c:pt>
                <c:pt idx="8">
                  <c:v>7.4657357352941167</c:v>
                </c:pt>
                <c:pt idx="9">
                  <c:v>7.8151957058823536</c:v>
                </c:pt>
                <c:pt idx="10">
                  <c:v>8.1646556764705878</c:v>
                </c:pt>
                <c:pt idx="11">
                  <c:v>8.5141156470588246</c:v>
                </c:pt>
                <c:pt idx="12">
                  <c:v>8.8635756176470597</c:v>
                </c:pt>
                <c:pt idx="13">
                  <c:v>9.2130355882352948</c:v>
                </c:pt>
                <c:pt idx="14">
                  <c:v>9.5624955588235299</c:v>
                </c:pt>
                <c:pt idx="15">
                  <c:v>9.9119555294117649</c:v>
                </c:pt>
                <c:pt idx="16">
                  <c:v>10.2614155</c:v>
                </c:pt>
                <c:pt idx="17">
                  <c:v>10.61087547058824</c:v>
                </c:pt>
                <c:pt idx="18">
                  <c:v>10.96033544117647</c:v>
                </c:pt>
                <c:pt idx="19">
                  <c:v>11.309795411764711</c:v>
                </c:pt>
                <c:pt idx="20">
                  <c:v>11.65925538235294</c:v>
                </c:pt>
                <c:pt idx="21">
                  <c:v>12.008715352941181</c:v>
                </c:pt>
                <c:pt idx="22">
                  <c:v>12.358175323529411</c:v>
                </c:pt>
                <c:pt idx="23">
                  <c:v>12.707635294117649</c:v>
                </c:pt>
                <c:pt idx="24">
                  <c:v>13.057095264705881</c:v>
                </c:pt>
              </c:numCache>
            </c:numRef>
          </c:xVal>
          <c:yVal>
            <c:numRef>
              <c:f>'grad=35.0'!$H$2:$H$26</c:f>
              <c:numCache>
                <c:formatCode>General</c:formatCode>
                <c:ptCount val="25"/>
                <c:pt idx="0">
                  <c:v>42.078180492942472</c:v>
                </c:pt>
                <c:pt idx="1">
                  <c:v>40.144311748865107</c:v>
                </c:pt>
                <c:pt idx="2">
                  <c:v>38.29134336339348</c:v>
                </c:pt>
                <c:pt idx="3">
                  <c:v>36.51776139467546</c:v>
                </c:pt>
                <c:pt idx="4">
                  <c:v>34.819324538404771</c:v>
                </c:pt>
                <c:pt idx="5">
                  <c:v>33.189940104612113</c:v>
                </c:pt>
                <c:pt idx="6">
                  <c:v>31.62228970137738</c:v>
                </c:pt>
                <c:pt idx="7">
                  <c:v>30.10835332887962</c:v>
                </c:pt>
                <c:pt idx="8">
                  <c:v>28.639911400213862</c:v>
                </c:pt>
                <c:pt idx="9">
                  <c:v>27.209061855175211</c:v>
                </c:pt>
                <c:pt idx="10">
                  <c:v>25.80871236113455</c:v>
                </c:pt>
                <c:pt idx="11">
                  <c:v>24.432773811926548</c:v>
                </c:pt>
                <c:pt idx="12">
                  <c:v>23.07512390993594</c:v>
                </c:pt>
                <c:pt idx="13">
                  <c:v>21.766026025917711</c:v>
                </c:pt>
                <c:pt idx="14">
                  <c:v>20.357047375873378</c:v>
                </c:pt>
                <c:pt idx="15">
                  <c:v>18.503052021277028</c:v>
                </c:pt>
                <c:pt idx="16">
                  <c:v>16.634661596229019</c:v>
                </c:pt>
                <c:pt idx="17">
                  <c:v>14.719912831019091</c:v>
                </c:pt>
                <c:pt idx="18">
                  <c:v>12.0048019764339</c:v>
                </c:pt>
                <c:pt idx="19">
                  <c:v>9.8565260454478221</c:v>
                </c:pt>
                <c:pt idx="20">
                  <c:v>7.597568457705961</c:v>
                </c:pt>
                <c:pt idx="21">
                  <c:v>5.1936234208403684</c:v>
                </c:pt>
                <c:pt idx="22">
                  <c:v>2.6748845982153848</c:v>
                </c:pt>
                <c:pt idx="23">
                  <c:v>9.3599708057581665E-2</c:v>
                </c:pt>
                <c:pt idx="24">
                  <c:v>-2.6367106750165021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D9-4DE5-9FBC-A47FAD6C8A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'grad=35.0'!$B$37:$B$61</c:f>
              <c:numCache>
                <c:formatCode>General</c:formatCode>
                <c:ptCount val="25"/>
                <c:pt idx="0">
                  <c:v>4.6700559705882352</c:v>
                </c:pt>
                <c:pt idx="1">
                  <c:v>5.0195159411764703</c:v>
                </c:pt>
                <c:pt idx="2">
                  <c:v>5.3689759117647053</c:v>
                </c:pt>
                <c:pt idx="3">
                  <c:v>5.7184358823529413</c:v>
                </c:pt>
                <c:pt idx="4">
                  <c:v>6.0678958529411764</c:v>
                </c:pt>
                <c:pt idx="5">
                  <c:v>6.4173558235294124</c:v>
                </c:pt>
                <c:pt idx="6">
                  <c:v>6.7668157941176474</c:v>
                </c:pt>
                <c:pt idx="7">
                  <c:v>7.1162757647058834</c:v>
                </c:pt>
                <c:pt idx="8">
                  <c:v>7.4657357352941167</c:v>
                </c:pt>
                <c:pt idx="9">
                  <c:v>7.8151957058823536</c:v>
                </c:pt>
                <c:pt idx="10">
                  <c:v>8.1646556764705878</c:v>
                </c:pt>
                <c:pt idx="11">
                  <c:v>8.5141156470588246</c:v>
                </c:pt>
                <c:pt idx="12">
                  <c:v>8.8635756176470597</c:v>
                </c:pt>
                <c:pt idx="13">
                  <c:v>9.2130355882352948</c:v>
                </c:pt>
                <c:pt idx="14">
                  <c:v>9.5624955588235299</c:v>
                </c:pt>
                <c:pt idx="15">
                  <c:v>9.9119555294117649</c:v>
                </c:pt>
                <c:pt idx="16">
                  <c:v>10.2614155</c:v>
                </c:pt>
                <c:pt idx="17">
                  <c:v>10.61087547058824</c:v>
                </c:pt>
                <c:pt idx="18">
                  <c:v>10.96033544117647</c:v>
                </c:pt>
                <c:pt idx="19">
                  <c:v>11.309795411764711</c:v>
                </c:pt>
                <c:pt idx="20">
                  <c:v>11.65925538235294</c:v>
                </c:pt>
                <c:pt idx="21">
                  <c:v>12.008715352941181</c:v>
                </c:pt>
                <c:pt idx="22">
                  <c:v>12.358175323529411</c:v>
                </c:pt>
                <c:pt idx="23">
                  <c:v>12.707635294117649</c:v>
                </c:pt>
                <c:pt idx="24">
                  <c:v>13.057095264705881</c:v>
                </c:pt>
              </c:numCache>
            </c:numRef>
          </c:xVal>
          <c:yVal>
            <c:numRef>
              <c:f>'grad=35.0'!$H$37:$H$61</c:f>
              <c:numCache>
                <c:formatCode>General</c:formatCode>
                <c:ptCount val="25"/>
                <c:pt idx="0">
                  <c:v>42.018185524642099</c:v>
                </c:pt>
                <c:pt idx="1">
                  <c:v>40.065332038577822</c:v>
                </c:pt>
                <c:pt idx="2">
                  <c:v>38.229261235230865</c:v>
                </c:pt>
                <c:pt idx="3">
                  <c:v>36.494914088423116</c:v>
                </c:pt>
                <c:pt idx="4">
                  <c:v>34.847231571976451</c:v>
                </c:pt>
                <c:pt idx="5">
                  <c:v>33.271154659712792</c:v>
                </c:pt>
                <c:pt idx="6">
                  <c:v>31.751624325454024</c:v>
                </c:pt>
                <c:pt idx="7">
                  <c:v>30.273581543022043</c:v>
                </c:pt>
                <c:pt idx="8">
                  <c:v>28.821967286238738</c:v>
                </c:pt>
                <c:pt idx="9">
                  <c:v>27.381722528925977</c:v>
                </c:pt>
                <c:pt idx="10">
                  <c:v>25.937788244905683</c:v>
                </c:pt>
                <c:pt idx="11">
                  <c:v>24.47510540799972</c:v>
                </c:pt>
                <c:pt idx="12">
                  <c:v>22.97861499203001</c:v>
                </c:pt>
                <c:pt idx="13">
                  <c:v>21.43325797081846</c:v>
                </c:pt>
                <c:pt idx="14">
                  <c:v>19.823975318186889</c:v>
                </c:pt>
                <c:pt idx="15">
                  <c:v>18.135708007957298</c:v>
                </c:pt>
                <c:pt idx="16">
                  <c:v>16.353397013951444</c:v>
                </c:pt>
                <c:pt idx="17">
                  <c:v>14.461983309991325</c:v>
                </c:pt>
                <c:pt idx="18">
                  <c:v>12.446407869898835</c:v>
                </c:pt>
                <c:pt idx="19">
                  <c:v>10.291611667495772</c:v>
                </c:pt>
                <c:pt idx="20">
                  <c:v>7.9825356766041295</c:v>
                </c:pt>
                <c:pt idx="21">
                  <c:v>5.5041208710457283</c:v>
                </c:pt>
                <c:pt idx="22">
                  <c:v>2.8413082246425603</c:v>
                </c:pt>
                <c:pt idx="23">
                  <c:v>-2.0961288783610144E-2</c:v>
                </c:pt>
                <c:pt idx="24">
                  <c:v>-3.0977466954108053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D9-4DE5-9FBC-A47FAD6C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7536"/>
        <c:axId val="1721791264"/>
      </c:scatterChart>
      <c:valAx>
        <c:axId val="750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1791264"/>
        <c:crosses val="autoZero"/>
        <c:crossBetween val="midCat"/>
      </c:valAx>
      <c:valAx>
        <c:axId val="17217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0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6413359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6C8AEE8-388D-4BFE-8890-AAB5394C08BD}"/>
                </a:ext>
              </a:extLst>
            </xdr:cNvPr>
            <xdr:cNvSpPr txBox="1"/>
          </xdr:nvSpPr>
          <xdr:spPr>
            <a:xfrm>
              <a:off x="3657600" y="190500"/>
              <a:ext cx="6413359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∇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acc>
                          <m:accPr>
                            <m:chr m:val="̇"/>
                            <m:ctrlPr>
                              <a:rPr lang="it-I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it-IT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∇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acc>
                          <m:accPr>
                            <m:chr m:val="̇"/>
                            <m:ctrlPr>
                              <a:rPr lang="it-I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∇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  <m:acc>
                      <m:accPr>
                        <m:chr m:val="̇"/>
                        <m:ctrlPr>
                          <a:rPr lang="it-I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</m:acc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∇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6C8AEE8-388D-4BFE-8890-AAB5394C08BD}"/>
                </a:ext>
              </a:extLst>
            </xdr:cNvPr>
            <xdr:cNvSpPr txBox="1"/>
          </xdr:nvSpPr>
          <xdr:spPr>
            <a:xfrm>
              <a:off x="3657600" y="190500"/>
              <a:ext cx="6413359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i="0">
                  <a:latin typeface="Cambria Math" panose="02040503050406030204" pitchFamily="18" charset="0"/>
                </a:rPr>
                <a:t>𝑥</a:t>
              </a:r>
              <a:r>
                <a:rPr lang="it-IT" sz="1100" b="0" i="0">
                  <a:latin typeface="Cambria Math" panose="02040503050406030204" pitchFamily="18" charset="0"/>
                </a:rPr>
                <a:t>=(𝑎_1 〖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∇𝑇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it-IT" sz="1100" b="0" i="0">
                  <a:latin typeface="Cambria Math" panose="02040503050406030204" pitchFamily="18" charset="0"/>
                </a:rPr>
                <a:t>2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∇𝑇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𝑚 ̇^3</a:t>
              </a:r>
              <a:r>
                <a:rPr lang="it-IT" sz="1100" b="0" i="0">
                  <a:latin typeface="Cambria Math" panose="02040503050406030204" pitchFamily="18" charset="0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 〖∇𝑇〗^2+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 ∇𝑇+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_3 ) 𝑚 ̇^2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 〖∇𝑇〗^2+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 ∇𝑇+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_3 ) 𝑚 ̇+(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 〖∇𝑇〗^2+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 ∇𝑇+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_3 )</a:t>
              </a:r>
              <a:endParaRPr lang="it-IT" sz="1100"/>
            </a:p>
          </xdr:txBody>
        </xdr:sp>
      </mc:Fallback>
    </mc:AlternateContent>
    <xdr:clientData/>
  </xdr:oneCellAnchor>
  <xdr:twoCellAnchor>
    <xdr:from>
      <xdr:col>13</xdr:col>
      <xdr:colOff>552450</xdr:colOff>
      <xdr:row>19</xdr:row>
      <xdr:rowOff>161925</xdr:rowOff>
    </xdr:from>
    <xdr:to>
      <xdr:col>21</xdr:col>
      <xdr:colOff>247650</xdr:colOff>
      <xdr:row>34</xdr:row>
      <xdr:rowOff>47625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77DC2CD-303E-481A-B30E-60F668002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9</xdr:row>
      <xdr:rowOff>33337</xdr:rowOff>
    </xdr:from>
    <xdr:to>
      <xdr:col>19</xdr:col>
      <xdr:colOff>219075</xdr:colOff>
      <xdr:row>23</xdr:row>
      <xdr:rowOff>109537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F78CB00-4811-4CC8-B4B2-294B6FDAB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15</xdr:row>
      <xdr:rowOff>128587</xdr:rowOff>
    </xdr:from>
    <xdr:to>
      <xdr:col>18</xdr:col>
      <xdr:colOff>495300</xdr:colOff>
      <xdr:row>30</xdr:row>
      <xdr:rowOff>14287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D87215F-E80F-4867-8747-3321DDBBE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490537</xdr:colOff>
      <xdr:row>10</xdr:row>
      <xdr:rowOff>176212</xdr:rowOff>
    </xdr:from>
    <xdr:to>
      <xdr:col>15</xdr:col>
      <xdr:colOff>185737</xdr:colOff>
      <xdr:row>25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80AE867-D765-4970-955F-8EB13E7BE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576262</xdr:colOff>
      <xdr:row>28</xdr:row>
      <xdr:rowOff>90487</xdr:rowOff>
    </xdr:from>
    <xdr:to>
      <xdr:col>11</xdr:col>
      <xdr:colOff>280987</xdr:colOff>
      <xdr:row>42</xdr:row>
      <xdr:rowOff>166687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7C876C9-8116-4412-A46F-DF293ED07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B6E1-E55B-452F-80E3-C62A93E522A2}">
  <dimension ref="B2:AA29"/>
  <sheetViews>
    <sheetView tabSelected="1" workbookViewId="0">
      <selection activeCell="G7" sqref="G7"/>
    </sheetView>
  </sheetViews>
  <sheetFormatPr defaultRowHeight="15" x14ac:dyDescent="0.25"/>
  <cols>
    <col min="10" max="10" width="14" bestFit="1" customWidth="1"/>
    <col min="11" max="12" width="13.42578125" bestFit="1" customWidth="1"/>
    <col min="19" max="19" width="10.28515625" bestFit="1" customWidth="1"/>
  </cols>
  <sheetData>
    <row r="2" spans="2:27" x14ac:dyDescent="0.25">
      <c r="S2" s="21"/>
    </row>
    <row r="3" spans="2:27" x14ac:dyDescent="0.25">
      <c r="B3" s="20" t="s">
        <v>10</v>
      </c>
      <c r="C3" s="20"/>
      <c r="D3" s="20"/>
    </row>
    <row r="4" spans="2:27" x14ac:dyDescent="0.25">
      <c r="B4" s="16">
        <v>75</v>
      </c>
      <c r="C4" s="16">
        <v>50</v>
      </c>
      <c r="D4" s="16">
        <v>35</v>
      </c>
      <c r="J4" s="3">
        <v>1</v>
      </c>
      <c r="K4" s="3">
        <v>2</v>
      </c>
      <c r="L4" s="3">
        <v>3</v>
      </c>
      <c r="O4" s="19" t="s">
        <v>18</v>
      </c>
      <c r="P4">
        <v>50</v>
      </c>
    </row>
    <row r="5" spans="2:27" x14ac:dyDescent="0.25">
      <c r="B5">
        <f>'grad=75.0'!Q60</f>
        <v>-0.26152946248636905</v>
      </c>
      <c r="C5">
        <f>'grad=50.0'!Q60</f>
        <v>-4.327690001755478</v>
      </c>
      <c r="D5">
        <f>'grad=35.0'!Q60</f>
        <v>-2.1533773848912108</v>
      </c>
      <c r="F5" s="17">
        <f t="shared" ref="F5:G8" si="0">(C5-$B5)/(C$4-$B$4)</f>
        <v>0.16264642157076437</v>
      </c>
      <c r="G5" s="17">
        <f t="shared" si="0"/>
        <v>4.7296198060121045E-2</v>
      </c>
      <c r="I5" s="3" t="s">
        <v>11</v>
      </c>
      <c r="J5" s="23">
        <f>(F5-G5)/(C$4-D$4)</f>
        <v>7.6900149007095549E-3</v>
      </c>
      <c r="K5" s="22">
        <f>F5-J5*(B$4+C$4)</f>
        <v>-0.79860544101792996</v>
      </c>
      <c r="L5" s="22">
        <f>B5-B$4*K5-B$4^2*J5</f>
        <v>16.377544797367129</v>
      </c>
      <c r="O5" t="s">
        <v>19</v>
      </c>
      <c r="P5">
        <v>5</v>
      </c>
      <c r="Q5">
        <v>6</v>
      </c>
      <c r="R5">
        <v>7</v>
      </c>
      <c r="S5">
        <v>8.8000000000000007</v>
      </c>
      <c r="T5">
        <v>9</v>
      </c>
      <c r="U5">
        <v>10</v>
      </c>
      <c r="V5">
        <v>11</v>
      </c>
      <c r="W5">
        <v>12</v>
      </c>
      <c r="X5">
        <v>13</v>
      </c>
      <c r="Y5">
        <v>14</v>
      </c>
      <c r="Z5">
        <v>15</v>
      </c>
      <c r="AA5">
        <v>16</v>
      </c>
    </row>
    <row r="6" spans="2:27" x14ac:dyDescent="0.25">
      <c r="B6">
        <f>'grad=75.0'!Q61</f>
        <v>0.3972133517923338</v>
      </c>
      <c r="C6">
        <f>'grad=50.0'!Q61</f>
        <v>102.86916973406771</v>
      </c>
      <c r="D6">
        <f>'grad=35.0'!Q61</f>
        <v>31.868917181506223</v>
      </c>
      <c r="F6" s="17">
        <f t="shared" si="0"/>
        <v>-4.098878255291015</v>
      </c>
      <c r="G6" s="17">
        <f t="shared" si="0"/>
        <v>-0.78679259574284721</v>
      </c>
      <c r="I6" s="3" t="s">
        <v>12</v>
      </c>
      <c r="J6" s="23">
        <f t="shared" ref="J6:J8" si="1">(F6-G6)/(C$4-D$4)</f>
        <v>-0.22080571063654453</v>
      </c>
      <c r="K6" s="22">
        <f t="shared" ref="K6:K8" si="2">F6-J6*(B$4+C$4)</f>
        <v>23.501835574277049</v>
      </c>
      <c r="L6" s="22">
        <f>B6-B$4*K6-B$4^2*J6</f>
        <v>-520.20833238842351</v>
      </c>
      <c r="O6" t="s">
        <v>20</v>
      </c>
      <c r="P6" s="7">
        <f>($J$5*$P$4^2+$K$5*$P$4+$L$5)*P$5^3+($J$6*$P$4^2+$K$6*$P$4+$L$6)*P$5^2+($J$7*$P$4^2+$K$7*$P$4+$L$7)*P$5+($J$8*$P$4^2+$K$8*$P$4+$L$8)</f>
        <v>944.90210305165215</v>
      </c>
      <c r="Q6" s="7">
        <f t="shared" ref="P6:AA6" si="3">($J$5*$P$4^2+$K$5*$P$4+$L$5)*Q$5^3+($J$6*$P$4^2+$K$6*$P$4+$L$6)*Q$5^2+($J$7*$P$4^2+$K$7*$P$4+$L$7)*Q$5+($J$8*$P$4^2+$K$8*$P$4+$L$8)</f>
        <v>967.18226930386254</v>
      </c>
      <c r="R6" s="7">
        <f t="shared" si="3"/>
        <v>1039.4039349610102</v>
      </c>
      <c r="S6" s="7">
        <f>($J$5*$P$4^2+$K$5*$P$4+$L$5)*S$5^3+($J$6*$P$4^2+$K$6*$P$4+$L$6)*S$5^2+($J$7*$P$4^2+$K$7*$P$4+$L$7)*S$5+($J$8*$P$4^2+$K$8*$P$4+$L$8)</f>
        <v>1212.3715927307003</v>
      </c>
      <c r="T6" s="7">
        <f t="shared" si="3"/>
        <v>1229.8072044479877</v>
      </c>
      <c r="U6" s="7">
        <f t="shared" si="3"/>
        <v>1296.0565282567513</v>
      </c>
      <c r="V6" s="7">
        <f t="shared" si="3"/>
        <v>1308.382791428322</v>
      </c>
      <c r="W6" s="7">
        <f t="shared" si="3"/>
        <v>1240.8198539521663</v>
      </c>
      <c r="X6" s="7">
        <f t="shared" si="3"/>
        <v>1067.4015758177502</v>
      </c>
      <c r="Y6" s="7">
        <f t="shared" si="3"/>
        <v>762.16181701454116</v>
      </c>
      <c r="Z6" s="7">
        <f t="shared" si="3"/>
        <v>299.13443753200772</v>
      </c>
      <c r="AA6" s="7">
        <f t="shared" si="3"/>
        <v>-347.64670264038432</v>
      </c>
    </row>
    <row r="7" spans="2:27" x14ac:dyDescent="0.25">
      <c r="B7">
        <f>'grad=75.0'!Q62</f>
        <v>145.99640661523947</v>
      </c>
      <c r="C7">
        <f>'grad=50.0'!Q62</f>
        <v>-715.46091066278314</v>
      </c>
      <c r="D7">
        <f>'grad=35.0'!Q62</f>
        <v>-79.859013734652152</v>
      </c>
      <c r="F7" s="17">
        <f t="shared" si="0"/>
        <v>34.458292691120903</v>
      </c>
      <c r="G7" s="17">
        <f t="shared" si="0"/>
        <v>5.6463855087472909</v>
      </c>
      <c r="I7" s="3" t="s">
        <v>13</v>
      </c>
      <c r="J7" s="23">
        <f t="shared" si="1"/>
        <v>1.9207938121582409</v>
      </c>
      <c r="K7" s="22">
        <f t="shared" si="2"/>
        <v>-205.6409338286592</v>
      </c>
      <c r="L7" s="22">
        <f>B7-B$4*K7-B$4^2*J7</f>
        <v>4764.6012503745751</v>
      </c>
      <c r="O7" t="s">
        <v>21</v>
      </c>
      <c r="P7" s="7">
        <f t="shared" ref="P7:AA7" si="4">($J$12*$P$4^2+$K$12*$P$4+$L$12)*P$5^3+($J$13*$P$4^2+$K$13*$P$4+$L$13)*P$5^2+($J$14*$P$4^2+$K$14*$P$4+$L$14)*P$5+($J$15*$P$4^2+$K$15*$P$4+$L$15)</f>
        <v>161.15654466938093</v>
      </c>
      <c r="Q7" s="7">
        <f t="shared" si="4"/>
        <v>165.27206092041951</v>
      </c>
      <c r="R7" s="7">
        <f t="shared" si="4"/>
        <v>165.97309199580758</v>
      </c>
      <c r="S7" s="7">
        <f t="shared" si="4"/>
        <v>157.43046499883158</v>
      </c>
      <c r="T7" s="7">
        <f t="shared" si="4"/>
        <v>155.62796392033994</v>
      </c>
      <c r="U7" s="7">
        <f t="shared" si="4"/>
        <v>143.82993741983813</v>
      </c>
      <c r="V7" s="7">
        <f t="shared" si="4"/>
        <v>127.11369104439365</v>
      </c>
      <c r="W7" s="7">
        <f t="shared" si="4"/>
        <v>105.10329111918338</v>
      </c>
      <c r="X7" s="7">
        <f t="shared" si="4"/>
        <v>77.422803969384347</v>
      </c>
      <c r="Y7" s="7">
        <f t="shared" si="4"/>
        <v>43.696295920173441</v>
      </c>
      <c r="Z7" s="7">
        <f t="shared" si="4"/>
        <v>3.5478332967276742</v>
      </c>
      <c r="AA7" s="7">
        <f t="shared" si="4"/>
        <v>-43.398517575776054</v>
      </c>
    </row>
    <row r="8" spans="2:27" x14ac:dyDescent="0.25">
      <c r="B8">
        <f>'grad=75.0'!Q63</f>
        <v>744.26033843832556</v>
      </c>
      <c r="C8">
        <f>'grad=50.0'!Q63</f>
        <v>2491.4386632333167</v>
      </c>
      <c r="D8">
        <f>'grad=35.0'!Q63</f>
        <v>452.40643945204619</v>
      </c>
      <c r="F8" s="17">
        <f t="shared" si="0"/>
        <v>-69.887132991799646</v>
      </c>
      <c r="G8" s="17">
        <f t="shared" si="0"/>
        <v>7.2963474746569847</v>
      </c>
      <c r="I8" s="3" t="s">
        <v>14</v>
      </c>
      <c r="J8" s="23">
        <f t="shared" si="1"/>
        <v>-5.1455653644304418</v>
      </c>
      <c r="K8" s="22">
        <f t="shared" si="2"/>
        <v>573.30853756200565</v>
      </c>
      <c r="L8" s="22">
        <f>B8-B$4*K8-B$4^2*J8</f>
        <v>-13310.07480379086</v>
      </c>
      <c r="O8" t="s">
        <v>5</v>
      </c>
      <c r="P8" s="7">
        <f t="shared" ref="P8:AA8" si="5">($J$19*$P$4^2+$K$19*$P$4+$L$19)*P$5^3+($J$20*$P$4^2+$K$20*$P$4+$L$20)*P$5^2+($J$21*$P$4^2+$K$21*$P$4+$L$21)*P$5+($J$22*$P$4^2+$K$22*$P$4+$L$22)</f>
        <v>3.162331874921728</v>
      </c>
      <c r="Q8" s="7">
        <f t="shared" si="5"/>
        <v>2.9341522807872966</v>
      </c>
      <c r="R8" s="7">
        <f t="shared" si="5"/>
        <v>2.7185065928205185</v>
      </c>
      <c r="S8" s="7">
        <f t="shared" si="5"/>
        <v>2.3494000216983473</v>
      </c>
      <c r="T8" s="7">
        <f t="shared" si="5"/>
        <v>2.3091154612991236</v>
      </c>
      <c r="U8" s="7">
        <f t="shared" si="5"/>
        <v>2.1075192806991079</v>
      </c>
      <c r="V8" s="7">
        <f t="shared" si="5"/>
        <v>1.9027555321759477</v>
      </c>
      <c r="W8" s="7">
        <f t="shared" si="5"/>
        <v>1.6908988472069417</v>
      </c>
      <c r="X8" s="7">
        <f t="shared" si="5"/>
        <v>1.468023857269392</v>
      </c>
      <c r="Y8" s="7">
        <f t="shared" si="5"/>
        <v>1.2302051938405993</v>
      </c>
      <c r="Z8" s="7">
        <f t="shared" si="5"/>
        <v>0.97351748839786323</v>
      </c>
      <c r="AA8" s="7">
        <f t="shared" si="5"/>
        <v>0.69403537241848312</v>
      </c>
    </row>
    <row r="9" spans="2:27" x14ac:dyDescent="0.25">
      <c r="O9" t="s">
        <v>17</v>
      </c>
      <c r="P9" s="7">
        <f t="shared" ref="P9:AA9" si="6">($J$26*$P$4^2+$K$26*$P$4+$L$26)*P$5^3+($J$27*$P$4^2+$K$27*$P$4+$L$27)*P$5^2+($J$28*$P$4^2+$K$28*$P$4+$L$28)*P$5+($J$29*$P$4^2+$K$29*$P$4+$L$29)</f>
        <v>71.193654414878608</v>
      </c>
      <c r="Q9" s="7">
        <f t="shared" si="6"/>
        <v>60.682248903503933</v>
      </c>
      <c r="R9" s="7">
        <f t="shared" si="6"/>
        <v>52.185045795883255</v>
      </c>
      <c r="S9" s="7">
        <f t="shared" si="6"/>
        <v>40.430180106460483</v>
      </c>
      <c r="T9" s="7">
        <f t="shared" si="6"/>
        <v>39.308823041069758</v>
      </c>
      <c r="U9" s="7">
        <f t="shared" si="6"/>
        <v>33.96759151845967</v>
      </c>
      <c r="V9" s="7">
        <f t="shared" si="6"/>
        <v>28.71613864876926</v>
      </c>
      <c r="W9" s="7">
        <f t="shared" si="6"/>
        <v>23.073358494290034</v>
      </c>
      <c r="X9" s="7">
        <f t="shared" si="6"/>
        <v>16.558145117313302</v>
      </c>
      <c r="Y9" s="7">
        <f t="shared" si="6"/>
        <v>8.6893925801304874</v>
      </c>
      <c r="Z9" s="7">
        <f t="shared" si="6"/>
        <v>-1.0140050549668729</v>
      </c>
      <c r="AA9" s="7">
        <f t="shared" si="6"/>
        <v>-13.03315372568747</v>
      </c>
    </row>
    <row r="10" spans="2:27" x14ac:dyDescent="0.25">
      <c r="B10" s="20" t="s">
        <v>15</v>
      </c>
      <c r="C10" s="20"/>
      <c r="D10" s="20"/>
    </row>
    <row r="11" spans="2:27" x14ac:dyDescent="0.25">
      <c r="B11" s="16">
        <v>75</v>
      </c>
      <c r="C11" s="16">
        <v>50</v>
      </c>
      <c r="D11" s="16">
        <v>35</v>
      </c>
      <c r="J11" s="3">
        <v>1</v>
      </c>
      <c r="K11" s="3">
        <v>2</v>
      </c>
      <c r="L11" s="3">
        <v>3</v>
      </c>
    </row>
    <row r="12" spans="2:27" x14ac:dyDescent="0.25">
      <c r="B12">
        <f>'grad=75.0'!R60</f>
        <v>3.4979670411439394E-2</v>
      </c>
      <c r="C12">
        <f>'grad=50.0'!R60</f>
        <v>-6.2655612470507882E-2</v>
      </c>
      <c r="D12">
        <f>'grad=35.0'!R60</f>
        <v>5.4978860936421466E-2</v>
      </c>
      <c r="F12" s="17">
        <f t="shared" ref="F12:G15" si="7">(C12-$B12)/(C$4-$B$4)</f>
        <v>3.9054113152778912E-3</v>
      </c>
      <c r="G12" s="17">
        <f t="shared" si="7"/>
        <v>-4.9997976312455184E-4</v>
      </c>
      <c r="I12" s="3" t="s">
        <v>11</v>
      </c>
      <c r="J12" s="23">
        <f>(F12-G12)/(C$4-D$4)</f>
        <v>2.9369273856016286E-4</v>
      </c>
      <c r="K12" s="22">
        <f>F12-J12*(B$4+C$4)</f>
        <v>-3.2806181004742467E-2</v>
      </c>
      <c r="L12" s="22">
        <f>B12-B$4*K12-B$4^2*J12</f>
        <v>0.84342159136620865</v>
      </c>
      <c r="O12" t="s">
        <v>19</v>
      </c>
      <c r="P12">
        <v>16</v>
      </c>
    </row>
    <row r="13" spans="2:27" x14ac:dyDescent="0.25">
      <c r="B13">
        <f>'grad=75.0'!R61</f>
        <v>-3.5265816099981353</v>
      </c>
      <c r="C13">
        <f>'grad=50.0'!R61</f>
        <v>-0.57944156335612163</v>
      </c>
      <c r="D13">
        <f>'grad=35.0'!R61</f>
        <v>-3.441768386275271</v>
      </c>
      <c r="F13" s="17">
        <f t="shared" si="7"/>
        <v>-0.11788560186568056</v>
      </c>
      <c r="G13" s="17">
        <f t="shared" si="7"/>
        <v>-2.1203305930716067E-3</v>
      </c>
      <c r="I13" s="3" t="s">
        <v>12</v>
      </c>
      <c r="J13" s="23">
        <f t="shared" ref="J13:J15" si="8">(F13-G13)/(C$4-D$4)</f>
        <v>-7.7176847515072634E-3</v>
      </c>
      <c r="K13" s="22">
        <f t="shared" ref="K13:K15" si="9">F13-J13*(B$4+C$4)</f>
        <v>0.84682499207272743</v>
      </c>
      <c r="L13" s="22">
        <f>B13-B$4*K13-B$4^2*J13</f>
        <v>-23.626479288224338</v>
      </c>
      <c r="O13" s="19" t="s">
        <v>18</v>
      </c>
      <c r="P13">
        <v>20</v>
      </c>
      <c r="Q13">
        <v>25</v>
      </c>
      <c r="R13">
        <v>30</v>
      </c>
      <c r="S13">
        <v>35</v>
      </c>
      <c r="T13">
        <v>40</v>
      </c>
      <c r="U13">
        <v>45</v>
      </c>
      <c r="V13">
        <v>50</v>
      </c>
      <c r="W13">
        <v>55</v>
      </c>
      <c r="X13">
        <v>60</v>
      </c>
      <c r="Y13">
        <v>65</v>
      </c>
      <c r="Z13">
        <v>70</v>
      </c>
      <c r="AA13">
        <v>75</v>
      </c>
    </row>
    <row r="14" spans="2:27" x14ac:dyDescent="0.25">
      <c r="B14">
        <f>'grad=75.0'!R62</f>
        <v>44.576799426579619</v>
      </c>
      <c r="C14">
        <f>'grad=50.0'!R62</f>
        <v>16.191034182772128</v>
      </c>
      <c r="D14">
        <f>'grad=35.0'!R62</f>
        <v>36.532088802229595</v>
      </c>
      <c r="F14" s="17">
        <f t="shared" si="7"/>
        <v>1.1354306097522997</v>
      </c>
      <c r="G14" s="17">
        <f t="shared" si="7"/>
        <v>0.20111776560875061</v>
      </c>
      <c r="I14" s="3" t="s">
        <v>13</v>
      </c>
      <c r="J14" s="23">
        <f t="shared" si="8"/>
        <v>6.2287522942903274E-2</v>
      </c>
      <c r="K14" s="22">
        <f t="shared" si="9"/>
        <v>-6.6505097581106094</v>
      </c>
      <c r="L14" s="22">
        <f>B14-B$4*K14-B$4^2*J14</f>
        <v>192.99771473104448</v>
      </c>
      <c r="O14" t="s">
        <v>20</v>
      </c>
      <c r="P14" s="7">
        <f t="shared" ref="P14:AA14" si="10">($J$5*P13^2+$K$5*P13+$L$5)*$P$12^3+($J$6*P13^2+$K$6*P13+$L$6)*$P$12^2+($J$7*P13^2+$K$7*P13+$L$7)*$P$12+($J$8*P13^2+$K$8*P13+$L$8)</f>
        <v>-2374.9821648585366</v>
      </c>
      <c r="Q14" s="7">
        <f t="shared" si="10"/>
        <v>-2106.9897637120703</v>
      </c>
      <c r="R14" s="7">
        <f t="shared" si="10"/>
        <v>-1811.0386255429239</v>
      </c>
      <c r="S14" s="7">
        <f t="shared" si="10"/>
        <v>-1487.1287503512358</v>
      </c>
      <c r="T14" s="7">
        <f t="shared" si="10"/>
        <v>-1135.2601381368822</v>
      </c>
      <c r="U14" s="7">
        <f t="shared" si="10"/>
        <v>-755.43278889993053</v>
      </c>
      <c r="V14" s="7">
        <f t="shared" si="10"/>
        <v>-347.64670264038432</v>
      </c>
      <c r="W14" s="7">
        <f t="shared" si="10"/>
        <v>88.098120641850983</v>
      </c>
      <c r="X14" s="7">
        <f t="shared" si="10"/>
        <v>551.80168094667533</v>
      </c>
      <c r="Y14" s="7">
        <f t="shared" si="10"/>
        <v>1043.4639782740887</v>
      </c>
      <c r="Z14" s="7">
        <f t="shared" si="10"/>
        <v>1563.0850126241166</v>
      </c>
      <c r="AA14" s="7">
        <f t="shared" si="10"/>
        <v>2110.6647839967918</v>
      </c>
    </row>
    <row r="15" spans="2:27" x14ac:dyDescent="0.25">
      <c r="B15">
        <f>'grad=75.0'!R63</f>
        <v>191.02114196974017</v>
      </c>
      <c r="C15">
        <f>'grad=50.0'!R63</f>
        <v>102.51936439823649</v>
      </c>
      <c r="D15">
        <f>'grad=35.0'!R63</f>
        <v>-22.858946119786378</v>
      </c>
      <c r="F15" s="17">
        <f t="shared" si="7"/>
        <v>3.5400711028601473</v>
      </c>
      <c r="G15" s="17">
        <f t="shared" si="7"/>
        <v>5.3470022022381638</v>
      </c>
      <c r="I15" s="3" t="s">
        <v>14</v>
      </c>
      <c r="J15" s="23">
        <f t="shared" si="8"/>
        <v>-0.12046207329186777</v>
      </c>
      <c r="K15" s="22">
        <f t="shared" si="9"/>
        <v>18.597830264343617</v>
      </c>
      <c r="L15" s="22">
        <f>B15-B$4*K15-B$4^2*J15</f>
        <v>-526.21696558927476</v>
      </c>
      <c r="O15" t="s">
        <v>21</v>
      </c>
      <c r="P15" s="7">
        <f t="shared" ref="P15:AA15" si="11">($J$12*P13^2+$K$12*P13+$L$12)*$P$12^3+($J$13*P13^2+$K$13*P13+$L$13)*$P$12^2+($J$14*P13^2+$K$14*P13+$L$14)*$P$12+($J$15*P13^2+$K$15*P13+$L$15)</f>
        <v>-98.571713426203871</v>
      </c>
      <c r="Q15" s="7">
        <f t="shared" si="11"/>
        <v>-102.29823760335898</v>
      </c>
      <c r="R15" s="7">
        <f t="shared" si="11"/>
        <v>-100.85593905295775</v>
      </c>
      <c r="S15" s="7">
        <f t="shared" si="11"/>
        <v>-94.244817774999319</v>
      </c>
      <c r="T15" s="7">
        <f t="shared" si="11"/>
        <v>-82.464873769482438</v>
      </c>
      <c r="U15" s="7">
        <f t="shared" si="11"/>
        <v>-65.516107036407448</v>
      </c>
      <c r="V15" s="7">
        <f t="shared" si="11"/>
        <v>-43.398517575776054</v>
      </c>
      <c r="W15" s="7">
        <f t="shared" si="11"/>
        <v>-16.112105387585757</v>
      </c>
      <c r="X15" s="7">
        <f t="shared" si="11"/>
        <v>16.343129528162194</v>
      </c>
      <c r="Y15" s="7">
        <f t="shared" si="11"/>
        <v>53.96718717146473</v>
      </c>
      <c r="Z15" s="7">
        <f t="shared" si="11"/>
        <v>96.760067542329352</v>
      </c>
      <c r="AA15" s="7">
        <f t="shared" si="11"/>
        <v>144.72177064074776</v>
      </c>
    </row>
    <row r="16" spans="2:27" x14ac:dyDescent="0.25">
      <c r="O16" t="s">
        <v>5</v>
      </c>
      <c r="P16" s="7">
        <f t="shared" ref="P16:AA16" si="12">($J$19*P13^2+$K$19*P13+$L$19)*$P$12^3+($J$20*P13^2+$K$20*P13+$L$20)*$P$12^2+($J$21*P13^2+$K$21*P13+$L$21)*$P$12+($J$22*P13^2+$K$22*P13+$L$22)</f>
        <v>-1.9948774535736291E-2</v>
      </c>
      <c r="Q16" s="7">
        <f t="shared" si="12"/>
        <v>7.9689291677649265E-2</v>
      </c>
      <c r="R16" s="7">
        <f t="shared" si="12"/>
        <v>0.18707107453596716</v>
      </c>
      <c r="S16" s="7">
        <f t="shared" si="12"/>
        <v>0.30219657403921119</v>
      </c>
      <c r="T16" s="7">
        <f t="shared" si="12"/>
        <v>0.425065790187376</v>
      </c>
      <c r="U16" s="7">
        <f t="shared" si="12"/>
        <v>0.55567872298047138</v>
      </c>
      <c r="V16" s="7">
        <f t="shared" si="12"/>
        <v>0.69403537241848312</v>
      </c>
      <c r="W16" s="7">
        <f t="shared" si="12"/>
        <v>0.84013573850143874</v>
      </c>
      <c r="X16" s="7">
        <f t="shared" si="12"/>
        <v>0.99397982122930095</v>
      </c>
      <c r="Y16" s="7">
        <f t="shared" si="12"/>
        <v>1.1555676206020866</v>
      </c>
      <c r="Z16" s="7">
        <f t="shared" si="12"/>
        <v>1.3248991366198233</v>
      </c>
      <c r="AA16" s="7">
        <f t="shared" si="12"/>
        <v>1.5019743692824683</v>
      </c>
    </row>
    <row r="17" spans="2:27" x14ac:dyDescent="0.25">
      <c r="B17" s="20" t="s">
        <v>16</v>
      </c>
      <c r="C17" s="20"/>
      <c r="D17" s="20"/>
      <c r="O17" t="s">
        <v>17</v>
      </c>
      <c r="P17" s="7">
        <f t="shared" ref="P17:AA17" si="13">($J$26*P13^2+$K$26*P13+$L$26)*$P$12^3+($J$27*P13^2+$K$27*P13+$L$27)*$P$12^2+($J$28*P13^2+$K$28*P13+$L$28)*$P$12+($J$29*P13^2+$K$29*P13+$L$29)</f>
        <v>-72.516859671372799</v>
      </c>
      <c r="Q17" s="7">
        <f t="shared" si="13"/>
        <v>-60.835254473248966</v>
      </c>
      <c r="R17" s="7">
        <f t="shared" si="13"/>
        <v>-49.860710957995707</v>
      </c>
      <c r="S17" s="7">
        <f t="shared" si="13"/>
        <v>-39.593229125613192</v>
      </c>
      <c r="T17" s="7">
        <f t="shared" si="13"/>
        <v>-30.032808976100881</v>
      </c>
      <c r="U17" s="7">
        <f t="shared" si="13"/>
        <v>-21.179450509458803</v>
      </c>
      <c r="V17" s="7">
        <f t="shared" si="13"/>
        <v>-13.03315372568747</v>
      </c>
      <c r="W17" s="7">
        <f t="shared" si="13"/>
        <v>-5.5939186247864257</v>
      </c>
      <c r="X17" s="7">
        <f t="shared" si="13"/>
        <v>1.138254793243874</v>
      </c>
      <c r="Y17" s="7">
        <f t="shared" si="13"/>
        <v>7.1633665284043389</v>
      </c>
      <c r="Z17" s="7">
        <f t="shared" si="13"/>
        <v>12.48141658069278</v>
      </c>
      <c r="AA17" s="7">
        <f t="shared" si="13"/>
        <v>17.092404950112837</v>
      </c>
    </row>
    <row r="18" spans="2:27" x14ac:dyDescent="0.25">
      <c r="B18" s="16">
        <v>75</v>
      </c>
      <c r="C18" s="16">
        <v>50</v>
      </c>
      <c r="D18" s="16">
        <v>35</v>
      </c>
      <c r="J18" s="3">
        <v>1</v>
      </c>
      <c r="K18" s="3">
        <v>2</v>
      </c>
      <c r="L18" s="3">
        <v>3</v>
      </c>
    </row>
    <row r="19" spans="2:27" x14ac:dyDescent="0.25">
      <c r="B19">
        <f>'grad=75.0'!U60</f>
        <v>4.7357305824444841E-4</v>
      </c>
      <c r="C19">
        <f>'grad=50.0'!U60</f>
        <v>-6.5422808711659516E-4</v>
      </c>
      <c r="D19">
        <f>'grad=35.0'!U60</f>
        <v>-1.9977631584845731E-4</v>
      </c>
      <c r="F19" s="17">
        <f t="shared" ref="F19:G22" si="14">(C19-$B19)/(C$4-$B$4)</f>
        <v>4.5112045814441743E-5</v>
      </c>
      <c r="G19" s="17">
        <f t="shared" si="14"/>
        <v>1.6833734352322644E-5</v>
      </c>
      <c r="I19" s="3" t="s">
        <v>11</v>
      </c>
      <c r="J19" s="23">
        <f>(F19-G19)/(C$4-D$4)</f>
        <v>1.8852207641412734E-6</v>
      </c>
      <c r="K19" s="22">
        <f>F19-J19*(B$4+C$4)</f>
        <v>-1.9054054970321744E-4</v>
      </c>
      <c r="L19" s="22">
        <f>B19-B$4*K19-B$4^2*J19</f>
        <v>4.1597474876910942E-3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2:27" x14ac:dyDescent="0.25">
      <c r="B20">
        <f>'grad=75.0'!U61</f>
        <v>-1.7261967743621202E-2</v>
      </c>
      <c r="C20">
        <f>'grad=50.0'!U61</f>
        <v>1.8043058651925334E-2</v>
      </c>
      <c r="D20">
        <f>'grad=35.0'!U61</f>
        <v>4.9546454103449123E-3</v>
      </c>
      <c r="F20" s="17">
        <f t="shared" si="14"/>
        <v>-1.4122010558218615E-3</v>
      </c>
      <c r="G20" s="17">
        <f t="shared" si="14"/>
        <v>-5.5541532884915285E-4</v>
      </c>
      <c r="I20" s="3" t="s">
        <v>12</v>
      </c>
      <c r="J20" s="23">
        <f t="shared" ref="J20:J22" si="15">(F20-G20)/(C$4-D$4)</f>
        <v>-5.7119048464847248E-5</v>
      </c>
      <c r="K20" s="22">
        <f t="shared" ref="K20:K22" si="16">F20-J20*(B$4+C$4)</f>
        <v>5.7276800022840451E-3</v>
      </c>
      <c r="L20" s="22">
        <f>B20-B$4*K20-B$4^2*J20</f>
        <v>-0.1255433203001588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2:27" x14ac:dyDescent="0.25">
      <c r="B21">
        <f>'grad=75.0'!U62</f>
        <v>-1.4440916095255569E-2</v>
      </c>
      <c r="C21">
        <f>'grad=50.0'!U62</f>
        <v>-0.36711848337800007</v>
      </c>
      <c r="D21">
        <f>'grad=35.0'!U62</f>
        <v>-0.22731759537141294</v>
      </c>
      <c r="F21" s="17">
        <f t="shared" si="14"/>
        <v>1.410710269130978E-2</v>
      </c>
      <c r="G21" s="17">
        <f t="shared" si="14"/>
        <v>5.3219169819039343E-3</v>
      </c>
      <c r="I21" s="3" t="s">
        <v>13</v>
      </c>
      <c r="J21" s="23">
        <f t="shared" si="15"/>
        <v>5.8567904729372306E-4</v>
      </c>
      <c r="K21" s="22">
        <f t="shared" si="16"/>
        <v>-5.9102778220405605E-2</v>
      </c>
      <c r="L21" s="22">
        <f>B21-B$4*K21-B$4^2*J21</f>
        <v>1.1238228094079727</v>
      </c>
    </row>
    <row r="22" spans="2:27" x14ac:dyDescent="0.25">
      <c r="B22">
        <f>'grad=75.0'!U63</f>
        <v>4.2123375226043178</v>
      </c>
      <c r="C22">
        <f>'grad=50.0'!U63</f>
        <v>4.6286263364031681</v>
      </c>
      <c r="D22">
        <f>'grad=35.0'!U63</f>
        <v>3.4891726646487937</v>
      </c>
      <c r="F22" s="17">
        <f t="shared" si="14"/>
        <v>-1.665155255195401E-2</v>
      </c>
      <c r="G22" s="17">
        <f t="shared" si="14"/>
        <v>1.8079121448888104E-2</v>
      </c>
      <c r="I22" s="3" t="s">
        <v>14</v>
      </c>
      <c r="J22" s="23">
        <f t="shared" si="15"/>
        <v>-2.3153782667228078E-3</v>
      </c>
      <c r="K22" s="22">
        <f t="shared" si="16"/>
        <v>0.27277073078839698</v>
      </c>
      <c r="L22" s="22">
        <f>B22-B$4*K22-B$4^2*J22</f>
        <v>-3.2214645362096608</v>
      </c>
    </row>
    <row r="23" spans="2:27" x14ac:dyDescent="0.25">
      <c r="C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2:27" x14ac:dyDescent="0.25">
      <c r="B24" s="20" t="s">
        <v>17</v>
      </c>
      <c r="C24" s="20"/>
      <c r="D24" s="20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2:27" x14ac:dyDescent="0.25">
      <c r="B25" s="16">
        <v>75</v>
      </c>
      <c r="C25" s="16">
        <v>50</v>
      </c>
      <c r="D25" s="16">
        <v>35</v>
      </c>
      <c r="J25" s="3">
        <v>1</v>
      </c>
      <c r="K25" s="3">
        <v>2</v>
      </c>
      <c r="L25" s="3">
        <v>3</v>
      </c>
    </row>
    <row r="26" spans="2:27" x14ac:dyDescent="0.25">
      <c r="B26">
        <f>'grad=75.0'!V60</f>
        <v>-4.9186685666687428E-2</v>
      </c>
      <c r="C26">
        <f>'grad=50.0'!V60</f>
        <v>-8.0184322951430242E-2</v>
      </c>
      <c r="D26">
        <f>'grad=35.0'!V60</f>
        <v>-5.8810291197082198E-2</v>
      </c>
      <c r="F26" s="17">
        <f t="shared" ref="F26:G29" si="17">(C26-$B26)/(C$4-$B$4)</f>
        <v>1.2399054913897125E-3</v>
      </c>
      <c r="G26" s="17">
        <f t="shared" si="17"/>
        <v>2.4059013825986926E-4</v>
      </c>
      <c r="I26" s="3" t="s">
        <v>11</v>
      </c>
      <c r="J26" s="23">
        <f>(F26-G26)/(C$4-D$4)</f>
        <v>6.662102354198955E-5</v>
      </c>
      <c r="K26" s="22">
        <f>F26-J26*(B$4+C$4)</f>
        <v>-7.0877224513589817E-3</v>
      </c>
      <c r="L26" s="22">
        <f>B26-B$4*K26-B$4^2*J26</f>
        <v>0.10764924076154492</v>
      </c>
    </row>
    <row r="27" spans="2:27" x14ac:dyDescent="0.25">
      <c r="B27">
        <f>'grad=75.0'!V61</f>
        <v>2.0748084635167605</v>
      </c>
      <c r="C27">
        <f>'grad=50.0'!V61</f>
        <v>2.4504190150027578</v>
      </c>
      <c r="D27">
        <f>'grad=35.0'!V61</f>
        <v>1.3637359340107926</v>
      </c>
      <c r="F27" s="17">
        <f t="shared" si="17"/>
        <v>-1.5024422059439893E-2</v>
      </c>
      <c r="G27" s="17">
        <f t="shared" si="17"/>
        <v>1.7776813237649198E-2</v>
      </c>
      <c r="I27" s="3" t="s">
        <v>12</v>
      </c>
      <c r="J27" s="23">
        <f t="shared" ref="J27:J29" si="18">(F27-G27)/(C$4-D$4)</f>
        <v>-2.186749019805939E-3</v>
      </c>
      <c r="K27" s="22">
        <f t="shared" ref="K27:K29" si="19">F27-J27*(B$4+C$4)</f>
        <v>0.25831920541630249</v>
      </c>
      <c r="L27" s="22">
        <f>B27-B$4*K27-B$4^2*J27</f>
        <v>-4.9986687062975204</v>
      </c>
    </row>
    <row r="28" spans="2:27" x14ac:dyDescent="0.25">
      <c r="B28">
        <f>'grad=75.0'!V62</f>
        <v>-36.818448531284908</v>
      </c>
      <c r="C28">
        <f>'grad=50.0'!V62</f>
        <v>-30.169241287824828</v>
      </c>
      <c r="D28">
        <f>'grad=35.0'!V62</f>
        <v>-14.659248735490305</v>
      </c>
      <c r="F28" s="17">
        <f t="shared" si="17"/>
        <v>-0.2659682897384032</v>
      </c>
      <c r="G28" s="17">
        <f t="shared" si="17"/>
        <v>-0.55397999489486505</v>
      </c>
      <c r="I28" s="3" t="s">
        <v>13</v>
      </c>
      <c r="J28" s="23">
        <f t="shared" si="18"/>
        <v>1.9200780343764122E-2</v>
      </c>
      <c r="K28" s="22">
        <f t="shared" si="19"/>
        <v>-2.6660658327089184</v>
      </c>
      <c r="L28" s="22">
        <f>B28-B$4*K28-B$4^2*J28</f>
        <v>55.132099488210784</v>
      </c>
    </row>
    <row r="29" spans="2:27" x14ac:dyDescent="0.25">
      <c r="B29">
        <f>'grad=75.0'!V63</f>
        <v>276.5052792811324</v>
      </c>
      <c r="C29">
        <f>'grad=50.0'!V63</f>
        <v>170.80242584786271</v>
      </c>
      <c r="D29">
        <f>'grad=35.0'!V63</f>
        <v>86.725304278718269</v>
      </c>
      <c r="F29" s="17">
        <f t="shared" si="17"/>
        <v>4.2281141373307882</v>
      </c>
      <c r="G29" s="17">
        <f t="shared" si="17"/>
        <v>4.7444993750603528</v>
      </c>
      <c r="I29" s="3" t="s">
        <v>14</v>
      </c>
      <c r="J29" s="23">
        <f t="shared" si="18"/>
        <v>-3.4425682515304305E-2</v>
      </c>
      <c r="K29" s="22">
        <f t="shared" si="19"/>
        <v>8.531324451743826</v>
      </c>
      <c r="L29" s="22">
        <f>B29-B$4*K29-B$4^2*J29</f>
        <v>-169.69959045106785</v>
      </c>
    </row>
  </sheetData>
  <mergeCells count="4">
    <mergeCell ref="B3:D3"/>
    <mergeCell ref="B10:D10"/>
    <mergeCell ref="B17:D17"/>
    <mergeCell ref="B24:D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"/>
  <sheetViews>
    <sheetView workbookViewId="0">
      <selection activeCell="R60" sqref="R60"/>
    </sheetView>
  </sheetViews>
  <sheetFormatPr defaultRowHeight="15" x14ac:dyDescent="0.25"/>
  <cols>
    <col min="13" max="14" width="9.28515625" bestFit="1" customWidth="1"/>
    <col min="15" max="15" width="9.7109375" bestFit="1" customWidth="1"/>
    <col min="16" max="17" width="10.5703125" bestFit="1" customWidth="1"/>
    <col min="18" max="18" width="12" bestFit="1" customWidth="1"/>
    <col min="20" max="20" width="10.7109375" customWidth="1"/>
    <col min="21" max="21" width="12.7109375" bestFit="1" customWidth="1"/>
    <col min="22" max="22" width="12" bestFit="1" customWidth="1"/>
    <col min="23" max="23" width="12.7109375" bestFit="1" customWidth="1"/>
    <col min="24" max="24" width="9.7109375" bestFit="1" customWidth="1"/>
  </cols>
  <sheetData>
    <row r="1" spans="1:2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</row>
    <row r="2" spans="1:24" x14ac:dyDescent="0.25">
      <c r="A2" s="1">
        <v>1</v>
      </c>
      <c r="B2">
        <v>4.6700559705882352</v>
      </c>
      <c r="C2">
        <v>1371.2521159109319</v>
      </c>
      <c r="D2">
        <v>319.22681019366291</v>
      </c>
      <c r="E2">
        <v>317.37568518577802</v>
      </c>
      <c r="F2">
        <v>73.884901572297622</v>
      </c>
      <c r="G2">
        <v>3.7984722965809512</v>
      </c>
      <c r="H2">
        <v>144.7547042664317</v>
      </c>
      <c r="I2">
        <v>154.7547042664317</v>
      </c>
      <c r="J2">
        <v>17.272431244661341</v>
      </c>
      <c r="K2">
        <v>269.28391489292397</v>
      </c>
      <c r="M2">
        <f>$B2^M$1</f>
        <v>1</v>
      </c>
      <c r="N2">
        <f>$B2^N$1</f>
        <v>4.6700559705882352</v>
      </c>
      <c r="O2">
        <f t="shared" ref="O2:S17" si="0">$B2^O$1</f>
        <v>21.809422768426824</v>
      </c>
      <c r="P2">
        <f t="shared" si="0"/>
        <v>101.85122501477468</v>
      </c>
      <c r="Q2">
        <f>$B2^Q$1</f>
        <v>475.65092149197437</v>
      </c>
      <c r="R2">
        <f t="shared" si="0"/>
        <v>2221.3164258293909</v>
      </c>
      <c r="S2">
        <f t="shared" si="0"/>
        <v>10373.672037010265</v>
      </c>
      <c r="U2">
        <f>$C2*M2</f>
        <v>1371.2521159109319</v>
      </c>
      <c r="V2">
        <f>$C2*N2</f>
        <v>6403.8241310915982</v>
      </c>
      <c r="W2">
        <f>$C2*O2</f>
        <v>29906.217118001336</v>
      </c>
      <c r="X2">
        <f>$C2*P2</f>
        <v>139663.70780963023</v>
      </c>
    </row>
    <row r="3" spans="1:24" x14ac:dyDescent="0.25">
      <c r="A3" s="1">
        <v>2</v>
      </c>
      <c r="B3">
        <v>5.0195159411764703</v>
      </c>
      <c r="C3">
        <v>1436.7113287395291</v>
      </c>
      <c r="D3">
        <v>327.88964943608852</v>
      </c>
      <c r="E3">
        <v>307.6432783221145</v>
      </c>
      <c r="F3">
        <v>70.211074878142824</v>
      </c>
      <c r="G3">
        <v>3.7594528441880319</v>
      </c>
      <c r="H3">
        <v>137.8599666576815</v>
      </c>
      <c r="I3">
        <v>147.8599666576815</v>
      </c>
      <c r="J3">
        <v>17.095001805655649</v>
      </c>
      <c r="K3">
        <v>276.13550761697257</v>
      </c>
      <c r="M3">
        <f>$B3^M$1</f>
        <v>1</v>
      </c>
      <c r="N3">
        <f>$B3^N$1</f>
        <v>5.0195159411764703</v>
      </c>
      <c r="O3">
        <f t="shared" si="0"/>
        <v>25.195540283724707</v>
      </c>
      <c r="P3">
        <f t="shared" si="0"/>
        <v>126.46941610071009</v>
      </c>
      <c r="Q3">
        <f t="shared" si="0"/>
        <v>634.81525018879449</v>
      </c>
      <c r="R3">
        <f t="shared" si="0"/>
        <v>3186.4652680245831</v>
      </c>
      <c r="S3">
        <f t="shared" si="0"/>
        <v>15994.513208854551</v>
      </c>
      <c r="U3">
        <f t="shared" ref="U3:X35" si="1">$C3*M3</f>
        <v>1436.7113287395291</v>
      </c>
      <c r="V3">
        <f t="shared" si="1"/>
        <v>7211.5954174768949</v>
      </c>
      <c r="W3">
        <f t="shared" si="1"/>
        <v>36198.718159340453</v>
      </c>
      <c r="X3">
        <f t="shared" si="1"/>
        <v>181700.0428509636</v>
      </c>
    </row>
    <row r="4" spans="1:24" x14ac:dyDescent="0.25">
      <c r="A4" s="1">
        <v>3</v>
      </c>
      <c r="B4">
        <v>5.3689759117647053</v>
      </c>
      <c r="C4">
        <v>1496.514998271263</v>
      </c>
      <c r="D4">
        <v>334.50346499625431</v>
      </c>
      <c r="E4">
        <v>298.13930582328442</v>
      </c>
      <c r="F4">
        <v>66.640582262570433</v>
      </c>
      <c r="G4">
        <v>3.7132267721905801</v>
      </c>
      <c r="H4">
        <v>131.15857698160531</v>
      </c>
      <c r="I4">
        <v>141.15857698160531</v>
      </c>
      <c r="J4">
        <v>16.884802391800381</v>
      </c>
      <c r="K4">
        <v>282.80165016484898</v>
      </c>
      <c r="M4">
        <f t="shared" ref="M4:M35" si="2">$B4^M$1</f>
        <v>1</v>
      </c>
      <c r="N4">
        <f t="shared" ref="N4:N35" si="3">$B4^N$1</f>
        <v>5.3689759117647053</v>
      </c>
      <c r="O4">
        <f t="shared" si="0"/>
        <v>28.82590234110965</v>
      </c>
      <c r="P4">
        <f t="shared" si="0"/>
        <v>154.76557530429955</v>
      </c>
      <c r="Q4">
        <f t="shared" si="0"/>
        <v>830.93264577919081</v>
      </c>
      <c r="R4">
        <f t="shared" si="0"/>
        <v>4461.2573594873902</v>
      </c>
      <c r="S4">
        <f t="shared" si="0"/>
        <v>23952.383299270812</v>
      </c>
      <c r="U4">
        <f t="shared" si="1"/>
        <v>1496.514998271263</v>
      </c>
      <c r="V4">
        <f t="shared" si="1"/>
        <v>8034.7529773130109</v>
      </c>
      <c r="W4">
        <f t="shared" si="1"/>
        <v>43138.395192173302</v>
      </c>
      <c r="X4">
        <f t="shared" si="1"/>
        <v>231609.00465896487</v>
      </c>
    </row>
    <row r="5" spans="1:24" x14ac:dyDescent="0.25">
      <c r="A5" s="1">
        <v>4</v>
      </c>
      <c r="B5">
        <v>5.7184358823529413</v>
      </c>
      <c r="C5">
        <v>1551.2610822224419</v>
      </c>
      <c r="D5">
        <v>339.34329058279212</v>
      </c>
      <c r="E5">
        <v>288.93053493185909</v>
      </c>
      <c r="F5">
        <v>63.204472539951269</v>
      </c>
      <c r="G5">
        <v>3.661127978426439</v>
      </c>
      <c r="H5">
        <v>124.70266396263651</v>
      </c>
      <c r="I5">
        <v>134.70266396263651</v>
      </c>
      <c r="J5">
        <v>16.647898509671009</v>
      </c>
      <c r="K5">
        <v>289.26264016320812</v>
      </c>
      <c r="M5">
        <f t="shared" si="2"/>
        <v>1</v>
      </c>
      <c r="N5">
        <f t="shared" si="3"/>
        <v>5.7184358823529413</v>
      </c>
      <c r="O5">
        <f t="shared" si="0"/>
        <v>32.700508940581663</v>
      </c>
      <c r="P5">
        <f t="shared" si="0"/>
        <v>186.99576369702535</v>
      </c>
      <c r="Q5">
        <f t="shared" si="0"/>
        <v>1069.3232849730614</v>
      </c>
      <c r="R5">
        <f t="shared" si="0"/>
        <v>6114.8566426254738</v>
      </c>
      <c r="S5">
        <f t="shared" si="0"/>
        <v>34967.41564063375</v>
      </c>
      <c r="U5">
        <f t="shared" si="1"/>
        <v>1551.2610822224419</v>
      </c>
      <c r="V5">
        <f t="shared" si="1"/>
        <v>8870.7870354784682</v>
      </c>
      <c r="W5">
        <f t="shared" si="1"/>
        <v>50727.026888391352</v>
      </c>
      <c r="X5">
        <f t="shared" si="1"/>
        <v>290079.25076365954</v>
      </c>
    </row>
    <row r="6" spans="1:24" x14ac:dyDescent="0.25">
      <c r="A6" s="1">
        <v>5</v>
      </c>
      <c r="B6">
        <v>6.0678958529411764</v>
      </c>
      <c r="C6">
        <v>1601.4940876186561</v>
      </c>
      <c r="D6">
        <v>342.64791547158711</v>
      </c>
      <c r="E6">
        <v>280.05806492660992</v>
      </c>
      <c r="F6">
        <v>59.919866642029938</v>
      </c>
      <c r="G6">
        <v>3.6042301051690031</v>
      </c>
      <c r="H6">
        <v>118.52148660485391</v>
      </c>
      <c r="I6">
        <v>128.52148660485389</v>
      </c>
      <c r="J6">
        <v>16.3891722305058</v>
      </c>
      <c r="K6">
        <v>295.49939729631978</v>
      </c>
      <c r="M6">
        <f t="shared" si="2"/>
        <v>1</v>
      </c>
      <c r="N6">
        <f t="shared" si="3"/>
        <v>6.0678958529411764</v>
      </c>
      <c r="O6">
        <f t="shared" si="0"/>
        <v>36.819360082140726</v>
      </c>
      <c r="P6">
        <f t="shared" si="0"/>
        <v>223.41604235036959</v>
      </c>
      <c r="Q6">
        <f t="shared" si="0"/>
        <v>1355.6652768583378</v>
      </c>
      <c r="R6">
        <f t="shared" si="0"/>
        <v>8226.0357114250601</v>
      </c>
      <c r="S6">
        <f t="shared" si="0"/>
        <v>49914.727979502139</v>
      </c>
      <c r="U6">
        <f t="shared" si="1"/>
        <v>1601.4940876186561</v>
      </c>
      <c r="V6">
        <f t="shared" si="1"/>
        <v>9717.699332771057</v>
      </c>
      <c r="W6">
        <f t="shared" si="1"/>
        <v>58965.987481450728</v>
      </c>
      <c r="X6">
        <f t="shared" si="1"/>
        <v>357799.47090327617</v>
      </c>
    </row>
    <row r="7" spans="1:24" x14ac:dyDescent="0.25">
      <c r="A7" s="1">
        <v>6</v>
      </c>
      <c r="B7">
        <v>6.4173558235294124</v>
      </c>
      <c r="C7">
        <v>1647.70756882808</v>
      </c>
      <c r="D7">
        <v>344.62303196393958</v>
      </c>
      <c r="E7">
        <v>271.54513010130478</v>
      </c>
      <c r="F7">
        <v>56.794486971442844</v>
      </c>
      <c r="G7">
        <v>3.543408469234671</v>
      </c>
      <c r="H7">
        <v>112.6284916234524</v>
      </c>
      <c r="I7">
        <v>122.6284916234524</v>
      </c>
      <c r="J7">
        <v>16.112603799084258</v>
      </c>
      <c r="K7">
        <v>301.49354010248618</v>
      </c>
      <c r="M7">
        <f t="shared" si="2"/>
        <v>1</v>
      </c>
      <c r="N7">
        <f t="shared" si="3"/>
        <v>6.4173558235294124</v>
      </c>
      <c r="O7">
        <f t="shared" si="0"/>
        <v>41.182455765786862</v>
      </c>
      <c r="P7">
        <f t="shared" si="0"/>
        <v>264.28247233581476</v>
      </c>
      <c r="Q7">
        <f t="shared" si="0"/>
        <v>1695.9946629009917</v>
      </c>
      <c r="R7">
        <f t="shared" si="0"/>
        <v>10883.801226642481</v>
      </c>
      <c r="S7">
        <f t="shared" si="0"/>
        <v>69845.225183930685</v>
      </c>
      <c r="U7">
        <f t="shared" si="1"/>
        <v>1647.70756882808</v>
      </c>
      <c r="V7">
        <f t="shared" si="1"/>
        <v>10573.925762292369</v>
      </c>
      <c r="W7">
        <f t="shared" si="1"/>
        <v>67856.64406821462</v>
      </c>
      <c r="X7">
        <f t="shared" si="1"/>
        <v>435460.22997631965</v>
      </c>
    </row>
    <row r="8" spans="1:24" x14ac:dyDescent="0.25">
      <c r="A8" s="1">
        <v>7</v>
      </c>
      <c r="B8">
        <v>6.7668157941176474</v>
      </c>
      <c r="C8">
        <v>1690.337536876254</v>
      </c>
      <c r="D8">
        <v>345.44127572068521</v>
      </c>
      <c r="E8">
        <v>263.40093698382509</v>
      </c>
      <c r="F8">
        <v>53.829222692329949</v>
      </c>
      <c r="G8">
        <v>3.4793739140077871</v>
      </c>
      <c r="H8">
        <v>107.0251985045433</v>
      </c>
      <c r="I8">
        <v>117.0251985045433</v>
      </c>
      <c r="J8">
        <v>15.821425565815479</v>
      </c>
      <c r="K8">
        <v>307.22874170340111</v>
      </c>
      <c r="M8">
        <f t="shared" si="2"/>
        <v>1</v>
      </c>
      <c r="N8">
        <f t="shared" si="3"/>
        <v>6.7668157941176474</v>
      </c>
      <c r="O8">
        <f t="shared" si="0"/>
        <v>45.789795991520045</v>
      </c>
      <c r="P8">
        <f t="shared" si="0"/>
        <v>309.85111472484277</v>
      </c>
      <c r="Q8">
        <f t="shared" si="0"/>
        <v>2096.7054169450253</v>
      </c>
      <c r="R8">
        <f t="shared" si="0"/>
        <v>14188.019330995625</v>
      </c>
      <c r="S8">
        <f t="shared" si="0"/>
        <v>96007.713296227681</v>
      </c>
      <c r="U8">
        <f>$C8*M8</f>
        <v>1690.337536876254</v>
      </c>
      <c r="V8">
        <f t="shared" si="1"/>
        <v>11438.202741924157</v>
      </c>
      <c r="W8">
        <f t="shared" si="1"/>
        <v>77400.210970372165</v>
      </c>
      <c r="X8">
        <f t="shared" si="1"/>
        <v>523752.97006235237</v>
      </c>
    </row>
    <row r="9" spans="1:24" x14ac:dyDescent="0.25">
      <c r="A9" s="1">
        <v>8</v>
      </c>
      <c r="B9">
        <v>7.1162757647058834</v>
      </c>
      <c r="C9">
        <v>1729.770464808777</v>
      </c>
      <c r="D9">
        <v>345.24750940755621</v>
      </c>
      <c r="E9">
        <v>255.62546956168899</v>
      </c>
      <c r="F9">
        <v>51.020674998671858</v>
      </c>
      <c r="G9">
        <v>3.4127099544785651</v>
      </c>
      <c r="H9">
        <v>101.7054183482058</v>
      </c>
      <c r="I9">
        <v>111.7054183482058</v>
      </c>
      <c r="J9">
        <v>15.518290892830819</v>
      </c>
      <c r="K9">
        <v>312.69017019657622</v>
      </c>
      <c r="M9">
        <f t="shared" si="2"/>
        <v>1</v>
      </c>
      <c r="N9">
        <f t="shared" si="3"/>
        <v>7.1162757647058834</v>
      </c>
      <c r="O9">
        <f t="shared" si="0"/>
        <v>50.641380759340308</v>
      </c>
      <c r="P9">
        <f t="shared" si="0"/>
        <v>360.37803058893627</v>
      </c>
      <c r="Q9">
        <f t="shared" si="0"/>
        <v>2564.5494452124826</v>
      </c>
      <c r="R9">
        <f t="shared" si="0"/>
        <v>18250.041064355508</v>
      </c>
      <c r="S9">
        <f t="shared" si="0"/>
        <v>129872.32493116028</v>
      </c>
      <c r="U9">
        <f t="shared" si="1"/>
        <v>1729.770464808777</v>
      </c>
      <c r="V9">
        <f>$C9*N9</f>
        <v>12309.52363722273</v>
      </c>
      <c r="W9">
        <f t="shared" si="1"/>
        <v>87597.964734642344</v>
      </c>
      <c r="X9">
        <f t="shared" si="1"/>
        <v>623371.27347869589</v>
      </c>
    </row>
    <row r="10" spans="1:24" x14ac:dyDescent="0.25">
      <c r="A10" s="1">
        <v>9</v>
      </c>
      <c r="B10">
        <v>7.4657357352941167</v>
      </c>
      <c r="C10">
        <v>1766.3467537411309</v>
      </c>
      <c r="D10">
        <v>344.16215992695771</v>
      </c>
      <c r="E10">
        <v>248.21224080460209</v>
      </c>
      <c r="F10">
        <v>48.362678921729781</v>
      </c>
      <c r="G10">
        <v>3.343896510864016</v>
      </c>
      <c r="H10">
        <v>96.657791500203246</v>
      </c>
      <c r="I10">
        <v>106.6577915002032</v>
      </c>
      <c r="J10">
        <v>15.205382075617511</v>
      </c>
      <c r="K10">
        <v>317.8645171817073</v>
      </c>
      <c r="M10">
        <f t="shared" si="2"/>
        <v>1</v>
      </c>
      <c r="N10">
        <f t="shared" si="3"/>
        <v>7.4657357352941167</v>
      </c>
      <c r="O10">
        <f t="shared" si="0"/>
        <v>55.737210069247588</v>
      </c>
      <c r="P10">
        <f t="shared" si="0"/>
        <v>416.1192809995768</v>
      </c>
      <c r="Q10">
        <f t="shared" si="0"/>
        <v>3106.6365863034348</v>
      </c>
      <c r="R10">
        <f t="shared" si="0"/>
        <v>23193.327778937677</v>
      </c>
      <c r="S10">
        <f t="shared" si="0"/>
        <v>173155.25601960477</v>
      </c>
      <c r="U10">
        <f t="shared" si="1"/>
        <v>1766.3467537411309</v>
      </c>
      <c r="V10">
        <f>$C10*N10</f>
        <v>13187.078080325919</v>
      </c>
      <c r="W10">
        <f t="shared" si="1"/>
        <v>98451.240068402956</v>
      </c>
      <c r="X10">
        <f t="shared" si="1"/>
        <v>735010.94116269599</v>
      </c>
    </row>
    <row r="11" spans="1:24" x14ac:dyDescent="0.25">
      <c r="A11" s="1">
        <v>10</v>
      </c>
      <c r="B11">
        <v>7.8151957058823536</v>
      </c>
      <c r="C11">
        <v>1800.3655393029189</v>
      </c>
      <c r="D11">
        <v>342.28472902565039</v>
      </c>
      <c r="E11">
        <v>241.1504509584671</v>
      </c>
      <c r="F11">
        <v>45.847420959130147</v>
      </c>
      <c r="G11">
        <v>3.2733293322780468</v>
      </c>
      <c r="H11">
        <v>91.867723473307308</v>
      </c>
      <c r="I11">
        <v>101.86772347330729</v>
      </c>
      <c r="J11">
        <v>14.8844986664235</v>
      </c>
      <c r="K11">
        <v>322.73980066760208</v>
      </c>
      <c r="M11">
        <f t="shared" si="2"/>
        <v>1</v>
      </c>
      <c r="N11">
        <f t="shared" si="3"/>
        <v>7.8151957058823536</v>
      </c>
      <c r="O11">
        <f t="shared" si="0"/>
        <v>61.077283921241978</v>
      </c>
      <c r="P11">
        <f t="shared" si="0"/>
        <v>477.33092702824763</v>
      </c>
      <c r="Q11">
        <f t="shared" si="0"/>
        <v>3730.434611196004</v>
      </c>
      <c r="R11">
        <f t="shared" si="0"/>
        <v>29154.076554493917</v>
      </c>
      <c r="S11">
        <f t="shared" si="0"/>
        <v>227844.81389764627</v>
      </c>
      <c r="U11">
        <f t="shared" si="1"/>
        <v>1800.3655393029189</v>
      </c>
      <c r="V11">
        <f t="shared" si="1"/>
        <v>14070.209031778741</v>
      </c>
      <c r="W11">
        <f t="shared" si="1"/>
        <v>109961.43720602432</v>
      </c>
      <c r="X11">
        <f t="shared" si="1"/>
        <v>859370.15186517325</v>
      </c>
    </row>
    <row r="12" spans="1:24" x14ac:dyDescent="0.25">
      <c r="A12" s="1">
        <v>11</v>
      </c>
      <c r="B12">
        <v>8.1646556764705878</v>
      </c>
      <c r="C12">
        <v>1832.0894734148881</v>
      </c>
      <c r="D12">
        <v>339.69697385314288</v>
      </c>
      <c r="E12">
        <v>234.42656362858679</v>
      </c>
      <c r="F12">
        <v>43.466214620506463</v>
      </c>
      <c r="G12">
        <v>3.2013354431149552</v>
      </c>
      <c r="H12">
        <v>87.318777553491032</v>
      </c>
      <c r="I12">
        <v>97.318777553491032</v>
      </c>
      <c r="J12">
        <v>14.55712771212575</v>
      </c>
      <c r="K12">
        <v>327.30510199500623</v>
      </c>
      <c r="M12">
        <f t="shared" si="2"/>
        <v>1</v>
      </c>
      <c r="N12">
        <f t="shared" si="3"/>
        <v>8.1646556764705878</v>
      </c>
      <c r="O12">
        <f t="shared" si="0"/>
        <v>66.661602315323393</v>
      </c>
      <c r="P12">
        <f t="shared" si="0"/>
        <v>544.26902974642996</v>
      </c>
      <c r="Q12">
        <f t="shared" si="0"/>
        <v>4443.7692232463287</v>
      </c>
      <c r="R12">
        <f t="shared" si="0"/>
        <v>36281.845613503436</v>
      </c>
      <c r="S12">
        <f t="shared" si="0"/>
        <v>296228.77674112032</v>
      </c>
      <c r="U12">
        <f t="shared" si="1"/>
        <v>1832.0894734148881</v>
      </c>
      <c r="V12">
        <f t="shared" si="1"/>
        <v>14958.379718918875</v>
      </c>
      <c r="W12">
        <f t="shared" si="1"/>
        <v>122130.01988287352</v>
      </c>
      <c r="X12">
        <f t="shared" si="1"/>
        <v>997149.56010416895</v>
      </c>
    </row>
    <row r="13" spans="1:24" x14ac:dyDescent="0.25">
      <c r="A13" s="1">
        <v>12</v>
      </c>
      <c r="B13">
        <v>8.5141156470588246</v>
      </c>
      <c r="C13">
        <v>1861.749196369786</v>
      </c>
      <c r="D13">
        <v>336.46568392443788</v>
      </c>
      <c r="E13">
        <v>228.02543917866501</v>
      </c>
      <c r="F13">
        <v>41.210027373730611</v>
      </c>
      <c r="G13">
        <v>3.128185545808325</v>
      </c>
      <c r="H13">
        <v>82.993661834681177</v>
      </c>
      <c r="I13">
        <v>92.993661834681177</v>
      </c>
      <c r="J13">
        <v>14.224500152114301</v>
      </c>
      <c r="K13">
        <v>331.55025842714667</v>
      </c>
      <c r="M13">
        <f t="shared" si="2"/>
        <v>1</v>
      </c>
      <c r="N13">
        <f t="shared" si="3"/>
        <v>8.5141156470588246</v>
      </c>
      <c r="O13">
        <f t="shared" si="0"/>
        <v>72.490165251491902</v>
      </c>
      <c r="P13">
        <f t="shared" si="0"/>
        <v>617.18965022560712</v>
      </c>
      <c r="Q13">
        <f t="shared" si="0"/>
        <v>5254.8240581886039</v>
      </c>
      <c r="R13">
        <f t="shared" si="0"/>
        <v>44740.179736364742</v>
      </c>
      <c r="S13">
        <f t="shared" si="0"/>
        <v>380923.06434560718</v>
      </c>
      <c r="U13">
        <f t="shared" si="1"/>
        <v>1861.749196369786</v>
      </c>
      <c r="V13">
        <f t="shared" si="1"/>
        <v>15851.147963711188</v>
      </c>
      <c r="W13">
        <f t="shared" si="1"/>
        <v>134958.50690167805</v>
      </c>
      <c r="X13">
        <f t="shared" si="1"/>
        <v>1149052.3353152734</v>
      </c>
    </row>
    <row r="14" spans="1:24" x14ac:dyDescent="0.25">
      <c r="A14" s="1">
        <v>13</v>
      </c>
      <c r="B14">
        <v>8.8635756176470597</v>
      </c>
      <c r="C14">
        <v>1889.5473879661381</v>
      </c>
      <c r="D14">
        <v>332.64505525297568</v>
      </c>
      <c r="E14">
        <v>221.9311395680744</v>
      </c>
      <c r="F14">
        <v>39.069830507633156</v>
      </c>
      <c r="G14">
        <v>3.0541041055221521</v>
      </c>
      <c r="H14">
        <v>78.874919865038066</v>
      </c>
      <c r="I14">
        <v>88.874919865038066</v>
      </c>
      <c r="J14">
        <v>13.887636675447601</v>
      </c>
      <c r="K14">
        <v>335.46551896147429</v>
      </c>
      <c r="M14">
        <f t="shared" si="2"/>
        <v>1</v>
      </c>
      <c r="N14">
        <f t="shared" si="3"/>
        <v>8.8635756176470597</v>
      </c>
      <c r="O14">
        <f t="shared" si="0"/>
        <v>78.562972729747457</v>
      </c>
      <c r="P14">
        <f t="shared" si="0"/>
        <v>696.34884953726043</v>
      </c>
      <c r="Q14">
        <f t="shared" si="0"/>
        <v>6172.1406841350426</v>
      </c>
      <c r="R14">
        <f t="shared" si="0"/>
        <v>54707.23567658681</v>
      </c>
      <c r="S14">
        <f t="shared" si="0"/>
        <v>484901.72025186615</v>
      </c>
      <c r="U14">
        <f t="shared" si="1"/>
        <v>1889.5473879661381</v>
      </c>
      <c r="V14">
        <f t="shared" si="1"/>
        <v>16748.14615636535</v>
      </c>
      <c r="W14">
        <f t="shared" si="1"/>
        <v>148448.45991234924</v>
      </c>
      <c r="X14">
        <f t="shared" si="1"/>
        <v>1315784.1497563557</v>
      </c>
    </row>
    <row r="15" spans="1:24" x14ac:dyDescent="0.25">
      <c r="A15" s="1">
        <v>14</v>
      </c>
      <c r="B15">
        <v>9.2130355882352948</v>
      </c>
      <c r="C15">
        <v>1915.6623703522171</v>
      </c>
      <c r="D15">
        <v>328.27869336800109</v>
      </c>
      <c r="E15">
        <v>216.12749222088229</v>
      </c>
      <c r="F15">
        <v>37.036824361763223</v>
      </c>
      <c r="G15">
        <v>2.9792776544091182</v>
      </c>
      <c r="H15">
        <v>74.945403911097969</v>
      </c>
      <c r="I15">
        <v>84.945403911097969</v>
      </c>
      <c r="J15">
        <v>13.54738548201512</v>
      </c>
      <c r="K15">
        <v>339.04117699896773</v>
      </c>
      <c r="M15">
        <f t="shared" si="2"/>
        <v>1</v>
      </c>
      <c r="N15">
        <f t="shared" si="3"/>
        <v>9.2130355882352948</v>
      </c>
      <c r="O15">
        <f t="shared" si="0"/>
        <v>84.880024750090058</v>
      </c>
      <c r="P15">
        <f t="shared" si="0"/>
        <v>782.00268875287236</v>
      </c>
      <c r="Q15">
        <f t="shared" si="0"/>
        <v>7204.6186015759013</v>
      </c>
      <c r="R15">
        <f t="shared" si="0"/>
        <v>66376.407575980775</v>
      </c>
      <c r="S15">
        <f t="shared" si="0"/>
        <v>611528.20521672175</v>
      </c>
      <c r="U15">
        <f t="shared" si="1"/>
        <v>1915.6623703522171</v>
      </c>
      <c r="V15">
        <f t="shared" si="1"/>
        <v>17649.065593098156</v>
      </c>
      <c r="W15">
        <f t="shared" si="1"/>
        <v>162601.46940831238</v>
      </c>
      <c r="X15">
        <f t="shared" si="1"/>
        <v>1498053.1243581346</v>
      </c>
    </row>
    <row r="16" spans="1:24" x14ac:dyDescent="0.25">
      <c r="A16" s="1">
        <v>15</v>
      </c>
      <c r="B16">
        <v>9.5624955588235299</v>
      </c>
      <c r="C16">
        <v>1940.25130337415</v>
      </c>
      <c r="D16">
        <v>323.40129415455579</v>
      </c>
      <c r="E16">
        <v>210.59848133570429</v>
      </c>
      <c r="F16">
        <v>35.102577327230478</v>
      </c>
      <c r="G16">
        <v>2.9038617101167752</v>
      </c>
      <c r="H16">
        <v>71.188583908390456</v>
      </c>
      <c r="I16">
        <v>81.188583908390456</v>
      </c>
      <c r="J16">
        <v>13.20445374240148</v>
      </c>
      <c r="K16">
        <v>342.26721276126398</v>
      </c>
      <c r="M16">
        <f t="shared" si="2"/>
        <v>1</v>
      </c>
      <c r="N16">
        <f t="shared" si="3"/>
        <v>9.5624955588235299</v>
      </c>
      <c r="O16">
        <f t="shared" si="0"/>
        <v>91.441321312519733</v>
      </c>
      <c r="P16">
        <f t="shared" si="0"/>
        <v>874.40722894392536</v>
      </c>
      <c r="Q16">
        <f t="shared" si="0"/>
        <v>8361.5152433794756</v>
      </c>
      <c r="R16">
        <f t="shared" si="0"/>
        <v>79956.952379851486</v>
      </c>
      <c r="S16">
        <f t="shared" si="0"/>
        <v>764588.00202939427</v>
      </c>
      <c r="U16">
        <f t="shared" si="1"/>
        <v>1940.25130337415</v>
      </c>
      <c r="V16">
        <f t="shared" si="1"/>
        <v>18553.644471516873</v>
      </c>
      <c r="W16">
        <f t="shared" si="1"/>
        <v>177419.14285887085</v>
      </c>
      <c r="X16">
        <f t="shared" si="1"/>
        <v>1696569.7656382299</v>
      </c>
    </row>
    <row r="17" spans="1:24" x14ac:dyDescent="0.25">
      <c r="A17" s="1">
        <v>16</v>
      </c>
      <c r="B17">
        <v>9.9119555294117649</v>
      </c>
      <c r="C17">
        <v>1963.4530746083419</v>
      </c>
      <c r="D17">
        <v>318.0400597298746</v>
      </c>
      <c r="E17">
        <v>205.32852146494531</v>
      </c>
      <c r="F17">
        <v>33.259106660333231</v>
      </c>
      <c r="G17">
        <v>2.8279865824726449</v>
      </c>
      <c r="H17">
        <v>67.588724406463427</v>
      </c>
      <c r="I17">
        <v>77.588724406463427</v>
      </c>
      <c r="J17">
        <v>12.85943400207252</v>
      </c>
      <c r="K17">
        <v>345.13300403637641</v>
      </c>
      <c r="M17">
        <f t="shared" si="2"/>
        <v>1</v>
      </c>
      <c r="N17">
        <f t="shared" si="3"/>
        <v>9.9119555294117649</v>
      </c>
      <c r="O17">
        <f t="shared" si="0"/>
        <v>98.246862417036468</v>
      </c>
      <c r="P17">
        <f t="shared" si="0"/>
        <v>973.81853118190156</v>
      </c>
      <c r="Q17">
        <f t="shared" si="0"/>
        <v>9652.4459747920919</v>
      </c>
      <c r="R17">
        <f t="shared" si="0"/>
        <v>95674.615252188814</v>
      </c>
      <c r="S17">
        <f t="shared" si="0"/>
        <v>948322.5316732761</v>
      </c>
      <c r="U17">
        <f t="shared" si="1"/>
        <v>1963.4530746083419</v>
      </c>
      <c r="V17">
        <f t="shared" si="1"/>
        <v>19461.659559604686</v>
      </c>
      <c r="W17">
        <f t="shared" si="1"/>
        <v>192903.10408335301</v>
      </c>
      <c r="X17">
        <f t="shared" si="1"/>
        <v>1912046.9891596842</v>
      </c>
    </row>
    <row r="18" spans="1:24" x14ac:dyDescent="0.25">
      <c r="A18" s="1">
        <v>17</v>
      </c>
      <c r="B18">
        <v>10.2614155</v>
      </c>
      <c r="C18">
        <v>1985.391024302309</v>
      </c>
      <c r="D18">
        <v>312.21590407788818</v>
      </c>
      <c r="E18">
        <v>200.30265656570529</v>
      </c>
      <c r="F18">
        <v>31.49892099005584</v>
      </c>
      <c r="G18">
        <v>2.7517622312986409</v>
      </c>
      <c r="H18">
        <v>64.13094799978893</v>
      </c>
      <c r="I18">
        <v>74.13094799978893</v>
      </c>
      <c r="J18">
        <v>12.512826270852001</v>
      </c>
      <c r="K18">
        <v>347.62718206496999</v>
      </c>
      <c r="M18">
        <f t="shared" si="2"/>
        <v>1</v>
      </c>
      <c r="N18">
        <f t="shared" si="3"/>
        <v>10.2614155</v>
      </c>
      <c r="O18">
        <f t="shared" ref="O18:S35" si="4">$B18^O$1</f>
        <v>105.29664806364025</v>
      </c>
      <c r="P18">
        <f t="shared" si="4"/>
        <v>1080.492656538283</v>
      </c>
      <c r="Q18">
        <f t="shared" si="4"/>
        <v>11087.384093438113</v>
      </c>
      <c r="R18">
        <f t="shared" si="4"/>
        <v>113772.25499085931</v>
      </c>
      <c r="S18">
        <f t="shared" si="4"/>
        <v>1167464.3808331559</v>
      </c>
      <c r="U18">
        <f t="shared" si="1"/>
        <v>1985.391024302309</v>
      </c>
      <c r="V18">
        <f t="shared" si="1"/>
        <v>20372.92223033659</v>
      </c>
      <c r="W18">
        <f t="shared" si="1"/>
        <v>209055.01995467045</v>
      </c>
      <c r="X18">
        <f t="shared" si="1"/>
        <v>2145200.4221156645</v>
      </c>
    </row>
    <row r="19" spans="1:24" x14ac:dyDescent="0.25">
      <c r="A19" s="1">
        <v>18</v>
      </c>
      <c r="B19">
        <v>10.61087547058824</v>
      </c>
      <c r="C19">
        <v>2006.1756305692479</v>
      </c>
      <c r="D19">
        <v>305.94448716419561</v>
      </c>
      <c r="E19">
        <v>195.50671450437301</v>
      </c>
      <c r="F19">
        <v>29.815037424826581</v>
      </c>
      <c r="G19">
        <v>2.6752822422323388</v>
      </c>
      <c r="H19">
        <v>60.801198971645313</v>
      </c>
      <c r="I19">
        <v>70.801198971645306</v>
      </c>
      <c r="J19">
        <v>12.165056101795029</v>
      </c>
      <c r="K19">
        <v>349.73770024480939</v>
      </c>
      <c r="M19">
        <f t="shared" si="2"/>
        <v>1</v>
      </c>
      <c r="N19">
        <f t="shared" si="3"/>
        <v>10.61087547058824</v>
      </c>
      <c r="O19">
        <f t="shared" si="4"/>
        <v>112.59067825233122</v>
      </c>
      <c r="P19">
        <f t="shared" si="4"/>
        <v>1194.6856660845542</v>
      </c>
      <c r="Q19">
        <f t="shared" si="4"/>
        <v>12676.66082931997</v>
      </c>
      <c r="R19">
        <f t="shared" si="4"/>
        <v>134510.46944279806</v>
      </c>
      <c r="S19">
        <f t="shared" si="4"/>
        <v>1427273.840747895</v>
      </c>
      <c r="U19">
        <f t="shared" si="1"/>
        <v>2006.1756305692479</v>
      </c>
      <c r="V19">
        <f t="shared" si="1"/>
        <v>21287.279788099127</v>
      </c>
      <c r="W19">
        <f t="shared" si="1"/>
        <v>225876.67493908989</v>
      </c>
      <c r="X19">
        <f t="shared" si="1"/>
        <v>2396749.2694892227</v>
      </c>
    </row>
    <row r="20" spans="1:24" x14ac:dyDescent="0.25">
      <c r="A20" s="1">
        <v>19</v>
      </c>
      <c r="B20">
        <v>10.96033544117647</v>
      </c>
      <c r="C20">
        <v>2025.9071584017699</v>
      </c>
      <c r="D20">
        <v>299.23708143374392</v>
      </c>
      <c r="E20">
        <v>190.92742762058441</v>
      </c>
      <c r="F20">
        <v>28.200979482153429</v>
      </c>
      <c r="G20">
        <v>2.5986269150532419</v>
      </c>
      <c r="H20">
        <v>57.586124640089849</v>
      </c>
      <c r="I20">
        <v>67.586124640089849</v>
      </c>
      <c r="J20">
        <v>11.816488634439869</v>
      </c>
      <c r="K20">
        <v>351.45213382504329</v>
      </c>
      <c r="M20">
        <f t="shared" si="2"/>
        <v>1</v>
      </c>
      <c r="N20">
        <f t="shared" si="3"/>
        <v>10.96033544117647</v>
      </c>
      <c r="O20">
        <f t="shared" si="4"/>
        <v>120.12895298310902</v>
      </c>
      <c r="P20">
        <f t="shared" si="4"/>
        <v>1316.6536208921916</v>
      </c>
      <c r="Q20">
        <f t="shared" si="4"/>
        <v>14430.965344818016</v>
      </c>
      <c r="R20">
        <f t="shared" si="4"/>
        <v>158168.22091919833</v>
      </c>
      <c r="S20">
        <f t="shared" si="4"/>
        <v>1733576.757408519</v>
      </c>
      <c r="U20">
        <f t="shared" si="1"/>
        <v>2025.9071584017699</v>
      </c>
      <c r="V20">
        <f t="shared" si="1"/>
        <v>22204.622028764032</v>
      </c>
      <c r="W20">
        <f t="shared" si="1"/>
        <v>243370.1057797902</v>
      </c>
      <c r="X20">
        <f t="shared" si="1"/>
        <v>2667417.9957011011</v>
      </c>
    </row>
    <row r="21" spans="1:24" x14ac:dyDescent="0.25">
      <c r="A21" s="1">
        <v>20</v>
      </c>
      <c r="B21">
        <v>11.309795411764711</v>
      </c>
      <c r="C21">
        <v>2044.678023816768</v>
      </c>
      <c r="D21">
        <v>292.10122627756181</v>
      </c>
      <c r="E21">
        <v>186.55250423588259</v>
      </c>
      <c r="F21">
        <v>26.650756069032131</v>
      </c>
      <c r="G21">
        <v>2.5218654359620269</v>
      </c>
      <c r="H21">
        <v>54.47290164963573</v>
      </c>
      <c r="I21">
        <v>64.47290164963573</v>
      </c>
      <c r="J21">
        <v>11.4674384726064</v>
      </c>
      <c r="K21">
        <v>352.75814085994028</v>
      </c>
      <c r="M21">
        <f t="shared" si="2"/>
        <v>1</v>
      </c>
      <c r="N21">
        <f t="shared" si="3"/>
        <v>11.309795411764711</v>
      </c>
      <c r="O21">
        <f t="shared" si="4"/>
        <v>127.9114722559741</v>
      </c>
      <c r="P21">
        <f t="shared" si="4"/>
        <v>1446.6525820326849</v>
      </c>
      <c r="Q21">
        <f t="shared" si="4"/>
        <v>16361.344734690832</v>
      </c>
      <c r="R21">
        <f t="shared" si="4"/>
        <v>185043.46161070708</v>
      </c>
      <c r="S21">
        <f t="shared" si="4"/>
        <v>2092803.6931018345</v>
      </c>
      <c r="U21">
        <f t="shared" si="1"/>
        <v>2044.678023816768</v>
      </c>
      <c r="V21">
        <f t="shared" si="1"/>
        <v>23124.890132299017</v>
      </c>
      <c r="W21">
        <f t="shared" si="1"/>
        <v>261537.77631583848</v>
      </c>
      <c r="X21">
        <f t="shared" si="1"/>
        <v>2957938.7425800152</v>
      </c>
    </row>
    <row r="22" spans="1:24" x14ac:dyDescent="0.25">
      <c r="A22" s="1">
        <v>21</v>
      </c>
      <c r="B22">
        <v>11.65925538235294</v>
      </c>
      <c r="C22">
        <v>2062.5742554452559</v>
      </c>
      <c r="D22">
        <v>284.54107755544652</v>
      </c>
      <c r="E22">
        <v>182.3706071022045</v>
      </c>
      <c r="F22">
        <v>25.158817396419071</v>
      </c>
      <c r="G22">
        <v>2.4450571509787649</v>
      </c>
      <c r="H22">
        <v>51.449044796087037</v>
      </c>
      <c r="I22">
        <v>61.449044796087037</v>
      </c>
      <c r="J22">
        <v>11.118175474798599</v>
      </c>
      <c r="K22">
        <v>353.64391699528068</v>
      </c>
      <c r="M22">
        <f t="shared" si="2"/>
        <v>1</v>
      </c>
      <c r="N22">
        <f t="shared" si="3"/>
        <v>11.65925538235294</v>
      </c>
      <c r="O22">
        <f t="shared" si="4"/>
        <v>135.938236070926</v>
      </c>
      <c r="P22">
        <f t="shared" si="4"/>
        <v>1584.9386105775086</v>
      </c>
      <c r="Q22">
        <f t="shared" si="4"/>
        <v>18479.204026074807</v>
      </c>
      <c r="R22">
        <f t="shared" si="4"/>
        <v>215453.75900261081</v>
      </c>
      <c r="S22">
        <f t="shared" si="4"/>
        <v>2512030.3992993631</v>
      </c>
      <c r="U22">
        <f t="shared" si="1"/>
        <v>2062.5742554452559</v>
      </c>
      <c r="V22">
        <f t="shared" si="1"/>
        <v>24048.079989302707</v>
      </c>
      <c r="W22">
        <f t="shared" si="1"/>
        <v>280382.70605053159</v>
      </c>
      <c r="X22">
        <f t="shared" si="1"/>
        <v>3269053.574638343</v>
      </c>
    </row>
    <row r="23" spans="1:24" x14ac:dyDescent="0.25">
      <c r="A23" s="1">
        <v>22</v>
      </c>
      <c r="B23">
        <v>12.008715352941181</v>
      </c>
      <c r="C23">
        <v>2079.6750646390551</v>
      </c>
      <c r="D23">
        <v>276.55733965530169</v>
      </c>
      <c r="E23">
        <v>178.371173495932</v>
      </c>
      <c r="F23">
        <v>23.71998301657322</v>
      </c>
      <c r="G23">
        <v>2.3682520878998381</v>
      </c>
      <c r="H23">
        <v>48.502242682255883</v>
      </c>
      <c r="I23">
        <v>58.502242682255883</v>
      </c>
      <c r="J23">
        <v>10.76892712764948</v>
      </c>
      <c r="K23">
        <v>354.09841207434351</v>
      </c>
      <c r="M23">
        <f t="shared" si="2"/>
        <v>1</v>
      </c>
      <c r="N23">
        <f t="shared" si="3"/>
        <v>12.008715352941181</v>
      </c>
      <c r="O23">
        <f t="shared" si="4"/>
        <v>144.20924442796522</v>
      </c>
      <c r="P23">
        <f t="shared" si="4"/>
        <v>1731.7677675981533</v>
      </c>
      <c r="Q23">
        <f t="shared" si="4"/>
        <v>20796.306178484618</v>
      </c>
      <c r="R23">
        <f t="shared" si="4"/>
        <v>249736.92129003376</v>
      </c>
      <c r="S23">
        <f t="shared" si="4"/>
        <v>2999019.6008918914</v>
      </c>
      <c r="U23">
        <f t="shared" si="1"/>
        <v>2079.6750646390551</v>
      </c>
      <c r="V23">
        <f t="shared" si="1"/>
        <v>24974.225877859964</v>
      </c>
      <c r="W23">
        <f t="shared" si="1"/>
        <v>299908.36972727784</v>
      </c>
      <c r="X23">
        <f t="shared" si="1"/>
        <v>3601514.2440195219</v>
      </c>
    </row>
    <row r="24" spans="1:24" x14ac:dyDescent="0.25">
      <c r="A24" s="1">
        <v>23</v>
      </c>
      <c r="B24">
        <v>12.358175323529411</v>
      </c>
      <c r="C24">
        <v>2096.0493846495328</v>
      </c>
      <c r="D24">
        <v>268.14671309594888</v>
      </c>
      <c r="E24">
        <v>174.54401433007311</v>
      </c>
      <c r="F24">
        <v>22.329342083229111</v>
      </c>
      <c r="G24">
        <v>2.2914910832444662</v>
      </c>
      <c r="H24">
        <v>45.620266679317012</v>
      </c>
      <c r="I24">
        <v>55.620266679317012</v>
      </c>
      <c r="J24">
        <v>10.41987912317293</v>
      </c>
      <c r="K24">
        <v>354.11108011821648</v>
      </c>
      <c r="M24">
        <f t="shared" si="2"/>
        <v>1</v>
      </c>
      <c r="N24">
        <f t="shared" si="3"/>
        <v>12.358175323529411</v>
      </c>
      <c r="O24">
        <f t="shared" si="4"/>
        <v>152.72449732709126</v>
      </c>
      <c r="P24">
        <f t="shared" si="4"/>
        <v>1887.3961141660925</v>
      </c>
      <c r="Q24">
        <f t="shared" si="4"/>
        <v>23324.772083812706</v>
      </c>
      <c r="R24">
        <f t="shared" si="4"/>
        <v>288251.62279312185</v>
      </c>
      <c r="S24">
        <f t="shared" si="4"/>
        <v>3562264.0917692664</v>
      </c>
      <c r="U24">
        <f t="shared" si="1"/>
        <v>2096.0493846495328</v>
      </c>
      <c r="V24">
        <f t="shared" si="1"/>
        <v>25903.345782274861</v>
      </c>
      <c r="W24">
        <f t="shared" si="1"/>
        <v>320118.08864335885</v>
      </c>
      <c r="X24">
        <f t="shared" si="1"/>
        <v>3956075.4636877575</v>
      </c>
    </row>
    <row r="25" spans="1:24" x14ac:dyDescent="0.25">
      <c r="A25" s="1">
        <v>24</v>
      </c>
      <c r="B25">
        <v>12.707635294117649</v>
      </c>
      <c r="C25">
        <v>2111.7486471170319</v>
      </c>
      <c r="D25">
        <v>259.30093669749118</v>
      </c>
      <c r="E25">
        <v>170.87867681374911</v>
      </c>
      <c r="F25">
        <v>20.982137727387141</v>
      </c>
      <c r="G25">
        <v>2.214806135741147</v>
      </c>
      <c r="H25">
        <v>42.791000626834148</v>
      </c>
      <c r="I25">
        <v>52.791000626834148</v>
      </c>
      <c r="J25">
        <v>10.07117696613896</v>
      </c>
      <c r="K25">
        <v>353.67100624362558</v>
      </c>
      <c r="M25">
        <f t="shared" si="2"/>
        <v>1</v>
      </c>
      <c r="N25">
        <f t="shared" si="3"/>
        <v>12.707635294117649</v>
      </c>
      <c r="O25">
        <f t="shared" si="4"/>
        <v>161.48399476830454</v>
      </c>
      <c r="P25">
        <f t="shared" si="4"/>
        <v>2052.0797113528165</v>
      </c>
      <c r="Q25">
        <f t="shared" si="4"/>
        <v>26077.080566329809</v>
      </c>
      <c r="R25">
        <f t="shared" si="4"/>
        <v>331378.0293722421</v>
      </c>
      <c r="S25">
        <f t="shared" si="4"/>
        <v>4211031.1417458588</v>
      </c>
      <c r="U25">
        <f t="shared" si="1"/>
        <v>2111.7486471170319</v>
      </c>
      <c r="V25">
        <f t="shared" si="1"/>
        <v>26835.331640409589</v>
      </c>
      <c r="W25">
        <f t="shared" si="1"/>
        <v>341013.60748302098</v>
      </c>
      <c r="X25">
        <f t="shared" si="1"/>
        <v>4333476.5542256199</v>
      </c>
    </row>
    <row r="26" spans="1:24" x14ac:dyDescent="0.25">
      <c r="A26" s="1">
        <v>25</v>
      </c>
      <c r="B26">
        <v>13.057095264705881</v>
      </c>
      <c r="C26">
        <v>2126.796338005428</v>
      </c>
      <c r="D26">
        <v>250.00574972355511</v>
      </c>
      <c r="E26">
        <v>167.36365883823561</v>
      </c>
      <c r="F26">
        <v>19.673664213457759</v>
      </c>
      <c r="G26">
        <v>2.1382218508588342</v>
      </c>
      <c r="H26">
        <v>40.002638717609898</v>
      </c>
      <c r="I26">
        <v>50.002638717609898</v>
      </c>
      <c r="J26">
        <v>9.7229325426527158</v>
      </c>
      <c r="K26">
        <v>352.76537391874763</v>
      </c>
      <c r="M26">
        <f t="shared" si="2"/>
        <v>1</v>
      </c>
      <c r="N26">
        <f t="shared" si="3"/>
        <v>13.057095264705881</v>
      </c>
      <c r="O26">
        <f t="shared" si="4"/>
        <v>170.48773675160473</v>
      </c>
      <c r="P26">
        <f t="shared" si="4"/>
        <v>2226.074620229801</v>
      </c>
      <c r="Q26">
        <f t="shared" si="4"/>
        <v>29066.068382684472</v>
      </c>
      <c r="R26">
        <f t="shared" si="4"/>
        <v>379518.42384316673</v>
      </c>
      <c r="S26">
        <f t="shared" si="4"/>
        <v>4955408.2148312517</v>
      </c>
      <c r="U26">
        <f t="shared" si="1"/>
        <v>2126.796338005428</v>
      </c>
      <c r="V26">
        <f t="shared" si="1"/>
        <v>27769.78239396448</v>
      </c>
      <c r="W26">
        <f t="shared" si="1"/>
        <v>362592.69419814635</v>
      </c>
      <c r="X26">
        <f t="shared" si="1"/>
        <v>4734407.3504315643</v>
      </c>
    </row>
    <row r="27" spans="1:24" x14ac:dyDescent="0.25">
      <c r="A27" s="1">
        <v>26</v>
      </c>
      <c r="B27">
        <v>13.406555235294119</v>
      </c>
      <c r="C27">
        <v>2141.177441775154</v>
      </c>
      <c r="D27">
        <v>240.24045215439949</v>
      </c>
      <c r="E27">
        <v>163.98574096054011</v>
      </c>
      <c r="F27">
        <v>18.399226419354079</v>
      </c>
      <c r="G27">
        <v>2.0617591097381891</v>
      </c>
      <c r="H27">
        <v>37.244096994785927</v>
      </c>
      <c r="I27">
        <v>47.244096994785927</v>
      </c>
      <c r="J27">
        <v>9.3752408035360553</v>
      </c>
      <c r="K27">
        <v>351.37737155720868</v>
      </c>
      <c r="M27">
        <f t="shared" si="2"/>
        <v>1</v>
      </c>
      <c r="N27">
        <f t="shared" si="3"/>
        <v>13.406555235294119</v>
      </c>
      <c r="O27">
        <f t="shared" si="4"/>
        <v>179.73572327699216</v>
      </c>
      <c r="P27">
        <f t="shared" si="4"/>
        <v>2409.6369018685346</v>
      </c>
      <c r="Q27">
        <f t="shared" si="4"/>
        <v>32304.930221903502</v>
      </c>
      <c r="R27">
        <f t="shared" si="4"/>
        <v>433097.83139227162</v>
      </c>
      <c r="S27">
        <f t="shared" si="4"/>
        <v>5806349.9988465887</v>
      </c>
      <c r="U27">
        <f t="shared" si="1"/>
        <v>2141.177441775154</v>
      </c>
      <c r="V27">
        <f t="shared" si="1"/>
        <v>28705.813641724359</v>
      </c>
      <c r="W27">
        <f t="shared" si="1"/>
        <v>384846.07616183709</v>
      </c>
      <c r="X27">
        <f t="shared" si="1"/>
        <v>5159460.177149877</v>
      </c>
    </row>
    <row r="28" spans="1:24" x14ac:dyDescent="0.25">
      <c r="A28" s="1">
        <v>27</v>
      </c>
      <c r="B28">
        <v>13.756015205882351</v>
      </c>
      <c r="C28">
        <v>2154.8339175650071</v>
      </c>
      <c r="D28">
        <v>229.97893734847619</v>
      </c>
      <c r="E28">
        <v>160.7298727932876</v>
      </c>
      <c r="F28">
        <v>17.154215479829841</v>
      </c>
      <c r="G28">
        <v>1.9854417890800029</v>
      </c>
      <c r="H28">
        <v>34.505631319950112</v>
      </c>
      <c r="I28">
        <v>44.505631319950112</v>
      </c>
      <c r="J28">
        <v>9.0282103210360773</v>
      </c>
      <c r="K28">
        <v>349.48392405644478</v>
      </c>
      <c r="M28">
        <f t="shared" si="2"/>
        <v>1</v>
      </c>
      <c r="N28">
        <f t="shared" si="3"/>
        <v>13.756015205882351</v>
      </c>
      <c r="O28">
        <f t="shared" si="4"/>
        <v>189.22795434446647</v>
      </c>
      <c r="P28">
        <f t="shared" si="4"/>
        <v>2603.0226173404922</v>
      </c>
      <c r="Q28">
        <f t="shared" si="4"/>
        <v>35807.218705391489</v>
      </c>
      <c r="R28">
        <f t="shared" si="4"/>
        <v>492564.64499172027</v>
      </c>
      <c r="S28">
        <f t="shared" si="4"/>
        <v>6775726.7463861462</v>
      </c>
      <c r="U28">
        <f t="shared" si="1"/>
        <v>2154.8339175650071</v>
      </c>
      <c r="V28">
        <f t="shared" si="1"/>
        <v>29641.928136175273</v>
      </c>
      <c r="W28">
        <f t="shared" si="1"/>
        <v>407754.814172899</v>
      </c>
      <c r="X28">
        <f t="shared" si="1"/>
        <v>5609081.4240341308</v>
      </c>
    </row>
    <row r="29" spans="1:24" x14ac:dyDescent="0.25">
      <c r="A29" s="1">
        <v>28</v>
      </c>
      <c r="B29">
        <v>14.105475176470589</v>
      </c>
      <c r="C29">
        <v>2167.6769819590909</v>
      </c>
      <c r="D29">
        <v>219.19326491515159</v>
      </c>
      <c r="E29">
        <v>157.58029847423751</v>
      </c>
      <c r="F29">
        <v>15.934357561731989</v>
      </c>
      <c r="G29">
        <v>1.909307099906256</v>
      </c>
      <c r="H29">
        <v>31.779568414768558</v>
      </c>
      <c r="I29">
        <v>41.779568414768562</v>
      </c>
      <c r="J29">
        <v>8.6820103012884342</v>
      </c>
      <c r="K29">
        <v>347.05380180458923</v>
      </c>
      <c r="M29">
        <f t="shared" si="2"/>
        <v>1</v>
      </c>
      <c r="N29">
        <f t="shared" si="3"/>
        <v>14.105475176470589</v>
      </c>
      <c r="O29">
        <f t="shared" si="4"/>
        <v>198.96442995402802</v>
      </c>
      <c r="P29">
        <f t="shared" si="4"/>
        <v>2806.4878277171638</v>
      </c>
      <c r="Q29">
        <f t="shared" si="4"/>
        <v>39586.84438693132</v>
      </c>
      <c r="R29">
        <f t="shared" si="4"/>
        <v>558391.25081466383</v>
      </c>
      <c r="S29">
        <f t="shared" si="4"/>
        <v>7876373.9271246037</v>
      </c>
      <c r="U29">
        <f t="shared" si="1"/>
        <v>2167.6769819590909</v>
      </c>
      <c r="V29">
        <f t="shared" si="1"/>
        <v>30576.113859630641</v>
      </c>
      <c r="W29">
        <f t="shared" si="1"/>
        <v>431290.61503995839</v>
      </c>
      <c r="X29">
        <f t="shared" si="1"/>
        <v>6083559.0642908663</v>
      </c>
    </row>
    <row r="30" spans="1:24" x14ac:dyDescent="0.25">
      <c r="A30" s="1">
        <v>29</v>
      </c>
      <c r="B30">
        <v>14.454935147058819</v>
      </c>
      <c r="C30">
        <v>2179.6301242402992</v>
      </c>
      <c r="D30">
        <v>207.86042616927159</v>
      </c>
      <c r="E30">
        <v>154.5236935992167</v>
      </c>
      <c r="F30">
        <v>14.736151995503461</v>
      </c>
      <c r="G30">
        <v>1.833418823182517</v>
      </c>
      <c r="H30">
        <v>29.060892440311651</v>
      </c>
      <c r="I30">
        <v>39.060892440311648</v>
      </c>
      <c r="J30">
        <v>8.3369307694022954</v>
      </c>
      <c r="K30">
        <v>344.04624334605722</v>
      </c>
      <c r="M30">
        <f t="shared" si="2"/>
        <v>1</v>
      </c>
      <c r="N30">
        <f t="shared" si="3"/>
        <v>14.454935147058819</v>
      </c>
      <c r="O30">
        <f t="shared" si="4"/>
        <v>208.94515010567636</v>
      </c>
      <c r="P30">
        <f t="shared" si="4"/>
        <v>3020.2885940700221</v>
      </c>
      <c r="Q30">
        <f t="shared" si="4"/>
        <v>43658.075752683624</v>
      </c>
      <c r="R30">
        <f t="shared" si="4"/>
        <v>631074.65365042293</v>
      </c>
      <c r="S30">
        <f t="shared" si="4"/>
        <v>9122143.19146947</v>
      </c>
      <c r="U30">
        <f t="shared" si="1"/>
        <v>2179.6301242402992</v>
      </c>
      <c r="V30">
        <f t="shared" si="1"/>
        <v>31506.412090469283</v>
      </c>
      <c r="W30">
        <f t="shared" si="1"/>
        <v>455423.14348424331</v>
      </c>
      <c r="X30">
        <f t="shared" si="1"/>
        <v>6583112.0035344008</v>
      </c>
    </row>
    <row r="31" spans="1:24" x14ac:dyDescent="0.25">
      <c r="A31" s="1">
        <v>30</v>
      </c>
      <c r="B31">
        <v>14.80439511764706</v>
      </c>
      <c r="C31">
        <v>2190.711126695277</v>
      </c>
      <c r="D31">
        <v>195.97125538718251</v>
      </c>
      <c r="E31">
        <v>151.55454551735059</v>
      </c>
      <c r="F31">
        <v>13.55739430121602</v>
      </c>
      <c r="G31">
        <v>1.7578804838010249</v>
      </c>
      <c r="H31">
        <v>26.34737625615799</v>
      </c>
      <c r="I31">
        <v>36.347376256157993</v>
      </c>
      <c r="J31">
        <v>7.9934424742587122</v>
      </c>
      <c r="K31">
        <v>340.40751459962479</v>
      </c>
      <c r="M31">
        <f t="shared" si="2"/>
        <v>1</v>
      </c>
      <c r="N31">
        <f t="shared" si="3"/>
        <v>14.80439511764706</v>
      </c>
      <c r="O31">
        <f t="shared" si="4"/>
        <v>219.17011479941209</v>
      </c>
      <c r="P31">
        <f t="shared" si="4"/>
        <v>3244.6809774705621</v>
      </c>
      <c r="Q31">
        <f t="shared" si="4"/>
        <v>48035.539221187471</v>
      </c>
      <c r="R31">
        <f t="shared" si="4"/>
        <v>711137.10231969168</v>
      </c>
      <c r="S31">
        <f t="shared" si="4"/>
        <v>10527954.64555932</v>
      </c>
      <c r="U31">
        <f t="shared" si="1"/>
        <v>2190.711126695277</v>
      </c>
      <c r="V31">
        <f t="shared" si="1"/>
        <v>32432.153108222647</v>
      </c>
      <c r="W31">
        <f t="shared" si="1"/>
        <v>480138.40913015325</v>
      </c>
      <c r="X31">
        <f t="shared" si="1"/>
        <v>7108158.7199212676</v>
      </c>
    </row>
    <row r="32" spans="1:24" x14ac:dyDescent="0.25">
      <c r="A32" s="1">
        <v>31</v>
      </c>
      <c r="B32">
        <v>15.153855088235289</v>
      </c>
      <c r="C32">
        <v>2201.1210626324992</v>
      </c>
      <c r="D32">
        <v>183.53565800339629</v>
      </c>
      <c r="E32">
        <v>148.6802429373646</v>
      </c>
      <c r="F32">
        <v>12.39737635647262</v>
      </c>
      <c r="G32">
        <v>1.6828419226071181</v>
      </c>
      <c r="H32">
        <v>23.639615147158342</v>
      </c>
      <c r="I32">
        <v>33.639615147158338</v>
      </c>
      <c r="J32">
        <v>7.6522267728603612</v>
      </c>
      <c r="K32">
        <v>336.05659960510332</v>
      </c>
      <c r="M32">
        <f t="shared" si="2"/>
        <v>1</v>
      </c>
      <c r="N32">
        <f t="shared" si="3"/>
        <v>15.153855088235289</v>
      </c>
      <c r="O32">
        <f t="shared" si="4"/>
        <v>229.63932403523458</v>
      </c>
      <c r="P32">
        <f t="shared" si="4"/>
        <v>3479.9210389902519</v>
      </c>
      <c r="Q32">
        <f t="shared" si="4"/>
        <v>52734.219143359463</v>
      </c>
      <c r="R32">
        <f t="shared" si="4"/>
        <v>799126.71508971264</v>
      </c>
      <c r="S32">
        <f t="shared" si="4"/>
        <v>12109850.437606994</v>
      </c>
      <c r="U32">
        <f t="shared" si="1"/>
        <v>2201.1210626324992</v>
      </c>
      <c r="V32">
        <f t="shared" si="1"/>
        <v>33355.469614795365</v>
      </c>
      <c r="W32">
        <f t="shared" si="1"/>
        <v>505463.95294264436</v>
      </c>
      <c r="X32">
        <f t="shared" si="1"/>
        <v>7659727.4952194141</v>
      </c>
    </row>
    <row r="33" spans="1:24" x14ac:dyDescent="0.25">
      <c r="A33" s="1">
        <v>32</v>
      </c>
      <c r="B33">
        <v>15.50331505882353</v>
      </c>
      <c r="C33">
        <v>2211.192911914477</v>
      </c>
      <c r="D33">
        <v>170.569666521866</v>
      </c>
      <c r="E33">
        <v>145.9161974982286</v>
      </c>
      <c r="F33">
        <v>11.25585968248356</v>
      </c>
      <c r="G33">
        <v>1.608487953032989</v>
      </c>
      <c r="H33">
        <v>20.944115353237351</v>
      </c>
      <c r="I33">
        <v>30.944115353237351</v>
      </c>
      <c r="J33">
        <v>7.3141240497227553</v>
      </c>
      <c r="K33">
        <v>330.84679299456349</v>
      </c>
      <c r="M33">
        <f t="shared" si="2"/>
        <v>1</v>
      </c>
      <c r="N33">
        <f t="shared" si="3"/>
        <v>15.50331505882353</v>
      </c>
      <c r="O33">
        <f t="shared" si="4"/>
        <v>240.35277781314443</v>
      </c>
      <c r="P33">
        <f t="shared" si="4"/>
        <v>3726.2648397005878</v>
      </c>
      <c r="Q33">
        <f t="shared" si="4"/>
        <v>57769.45780249477</v>
      </c>
      <c r="R33">
        <f t="shared" si="4"/>
        <v>895618.10508948762</v>
      </c>
      <c r="S33">
        <f t="shared" si="4"/>
        <v>13885049.655588849</v>
      </c>
      <c r="U33">
        <f t="shared" si="1"/>
        <v>2211.192911914477</v>
      </c>
      <c r="V33">
        <f t="shared" si="1"/>
        <v>34280.820369247565</v>
      </c>
      <c r="W33">
        <f t="shared" si="1"/>
        <v>531466.35865938012</v>
      </c>
      <c r="X33">
        <f t="shared" si="1"/>
        <v>8239490.4014620744</v>
      </c>
    </row>
    <row r="34" spans="1:24" x14ac:dyDescent="0.25">
      <c r="A34" s="1">
        <v>33</v>
      </c>
      <c r="B34">
        <v>15.85277502941176</v>
      </c>
      <c r="C34">
        <v>2155.13341998742</v>
      </c>
      <c r="D34">
        <v>152.31726370051231</v>
      </c>
      <c r="E34">
        <v>139.01113483214999</v>
      </c>
      <c r="F34">
        <v>9.8248189579184668</v>
      </c>
      <c r="G34">
        <v>1.5319502077555329</v>
      </c>
      <c r="H34">
        <v>18.469691775604019</v>
      </c>
      <c r="I34">
        <v>28.469691775604019</v>
      </c>
      <c r="J34">
        <v>6.9660912513484696</v>
      </c>
      <c r="K34">
        <v>327.0341600125326</v>
      </c>
      <c r="M34">
        <f t="shared" si="2"/>
        <v>1</v>
      </c>
      <c r="N34">
        <f t="shared" si="3"/>
        <v>15.85277502941176</v>
      </c>
      <c r="O34">
        <f t="shared" si="4"/>
        <v>251.31047613314101</v>
      </c>
      <c r="P34">
        <f t="shared" si="4"/>
        <v>3983.9684406730375</v>
      </c>
      <c r="Q34">
        <f t="shared" si="4"/>
        <v>63156.955414266034</v>
      </c>
      <c r="R34">
        <f t="shared" si="4"/>
        <v>1001213.0057249484</v>
      </c>
      <c r="S34">
        <f t="shared" si="4"/>
        <v>15872004.536278754</v>
      </c>
      <c r="U34">
        <f t="shared" si="1"/>
        <v>2155.13341998742</v>
      </c>
      <c r="V34">
        <f t="shared" si="1"/>
        <v>34164.845265427335</v>
      </c>
      <c r="W34">
        <f t="shared" si="1"/>
        <v>541607.60590748303</v>
      </c>
      <c r="X34">
        <f t="shared" si="1"/>
        <v>8585983.5306696314</v>
      </c>
    </row>
    <row r="35" spans="1:24" x14ac:dyDescent="0.25">
      <c r="A35" s="1">
        <v>34</v>
      </c>
      <c r="B35">
        <v>16.202235000000002</v>
      </c>
      <c r="C35">
        <v>1923.988787847029</v>
      </c>
      <c r="D35">
        <v>121.2485337741749</v>
      </c>
      <c r="E35">
        <v>121.3660563704108</v>
      </c>
      <c r="F35">
        <v>7.6484106756843317</v>
      </c>
      <c r="G35">
        <v>1.4414122848391571</v>
      </c>
      <c r="H35">
        <v>15.80563472627153</v>
      </c>
      <c r="I35">
        <v>25.805634726271531</v>
      </c>
      <c r="J35">
        <v>6.5543967788061392</v>
      </c>
      <c r="K35">
        <v>337.81473190426442</v>
      </c>
      <c r="M35">
        <f t="shared" si="2"/>
        <v>1</v>
      </c>
      <c r="N35">
        <f t="shared" si="3"/>
        <v>16.202235000000002</v>
      </c>
      <c r="O35">
        <f t="shared" si="4"/>
        <v>262.51241899522506</v>
      </c>
      <c r="P35">
        <f t="shared" si="4"/>
        <v>4253.2879029791011</v>
      </c>
      <c r="Q35">
        <f t="shared" si="4"/>
        <v>68912.770126724601</v>
      </c>
      <c r="R35">
        <f t="shared" si="4"/>
        <v>1116540.8960941718</v>
      </c>
      <c r="S35">
        <f t="shared" si="4"/>
        <v>18090457.985628359</v>
      </c>
      <c r="U35">
        <f t="shared" si="1"/>
        <v>1923.988787847029</v>
      </c>
      <c r="V35">
        <f t="shared" si="1"/>
        <v>31172.918478062711</v>
      </c>
      <c r="W35">
        <f t="shared" si="1"/>
        <v>505070.95081741444</v>
      </c>
      <c r="X35">
        <f t="shared" si="1"/>
        <v>8183278.2368171923</v>
      </c>
    </row>
    <row r="37" spans="1:24" x14ac:dyDescent="0.25">
      <c r="B37">
        <f>B2</f>
        <v>4.6700559705882352</v>
      </c>
      <c r="C37">
        <f>Q$63+Q$62*$P65+Q$61*$P65^2+Q$60*$P65^3</f>
        <v>1408.097626623063</v>
      </c>
      <c r="D37">
        <f t="shared" ref="D37:J37" si="5">R$63+R$62*$P65+R$61*$P65^2+R$60*$P65^3</f>
        <v>325.84730330376209</v>
      </c>
      <c r="E37">
        <f t="shared" si="5"/>
        <v>319.28029955216806</v>
      </c>
      <c r="F37">
        <f t="shared" si="5"/>
        <v>74.01509020911503</v>
      </c>
      <c r="G37">
        <f t="shared" si="5"/>
        <v>3.8166580799535144</v>
      </c>
      <c r="H37">
        <f t="shared" si="5"/>
        <v>144.801714644588</v>
      </c>
      <c r="I37">
        <f t="shared" si="5"/>
        <v>154.80171464458198</v>
      </c>
      <c r="J37">
        <f t="shared" si="5"/>
        <v>17.355125725074892</v>
      </c>
      <c r="M37" s="3">
        <f>SUM(M2:M35)</f>
        <v>34</v>
      </c>
      <c r="N37" s="3">
        <f>SUM(N2:N35)</f>
        <v>354.82894650000003</v>
      </c>
      <c r="O37" s="3">
        <f t="shared" ref="O37:X37" si="6">SUM(O2:O35)</f>
        <v>4102.6916400575965</v>
      </c>
      <c r="P37" s="3">
        <f t="shared" si="6"/>
        <v>51157.796316814427</v>
      </c>
      <c r="Q37" s="3">
        <f t="shared" si="6"/>
        <v>672915.81890176237</v>
      </c>
      <c r="R37" s="3">
        <f t="shared" si="6"/>
        <v>9192213.8020291198</v>
      </c>
      <c r="S37" s="3">
        <f t="shared" si="6"/>
        <v>129045203.59086993</v>
      </c>
      <c r="U37" s="3">
        <f>SUM(U2:U35)</f>
        <v>65358.97558396816</v>
      </c>
      <c r="V37" s="3">
        <f t="shared" si="6"/>
        <v>707396.59603795572</v>
      </c>
      <c r="W37" s="3">
        <f t="shared" si="6"/>
        <v>8385581.5143421888</v>
      </c>
      <c r="X37" s="3">
        <f t="shared" si="6"/>
        <v>106220157.63785124</v>
      </c>
    </row>
    <row r="38" spans="1:24" x14ac:dyDescent="0.25">
      <c r="B38">
        <f t="shared" ref="B38:B70" si="7">B3</f>
        <v>5.0195159411764703</v>
      </c>
      <c r="C38">
        <f t="shared" ref="C38:C70" si="8">Q$63+Q$62*$P66+Q$61*$P66^2+Q$60*$P66^3</f>
        <v>1454.0241553905353</v>
      </c>
      <c r="D38">
        <f t="shared" ref="D38:D70" si="9">R$63+R$62*$P66+R$61*$P66^2+R$60*$P66^3</f>
        <v>330.34482677186196</v>
      </c>
      <c r="E38">
        <f t="shared" ref="E38:E70" si="10">S$63+S$62*$P66+S$61*$P66^2+S$60*$P66^3</f>
        <v>308.46421973655708</v>
      </c>
      <c r="F38">
        <f t="shared" ref="F38:F70" si="11">T$63+T$62*$P66+T$61*$P66^2+T$60*$P66^3</f>
        <v>70.20865266403473</v>
      </c>
      <c r="G38">
        <f t="shared" ref="G38:G70" si="12">U$63+U$62*$P66+U$61*$P66^2+U$60*$P66^3</f>
        <v>3.7648190185554293</v>
      </c>
      <c r="H38">
        <f t="shared" ref="H38:H70" si="13">V$63+V$62*$P66+V$61*$P66^2+V$60*$P66^3</f>
        <v>137.74979875631678</v>
      </c>
      <c r="I38">
        <f t="shared" ref="I38:I70" si="14">W$63+W$62*$P66+W$61*$P66^2+W$60*$P66^3</f>
        <v>147.74979875631277</v>
      </c>
      <c r="J38">
        <f t="shared" ref="J38:J70" si="15">X$63+X$62*$P66+X$61*$P66^2+X$60*$P66^3</f>
        <v>17.119402899192593</v>
      </c>
    </row>
    <row r="39" spans="1:24" x14ac:dyDescent="0.25">
      <c r="B39">
        <f t="shared" si="7"/>
        <v>5.3689759117647053</v>
      </c>
      <c r="C39">
        <f t="shared" si="8"/>
        <v>1499.085804326375</v>
      </c>
      <c r="D39">
        <f t="shared" si="9"/>
        <v>334.1096560420346</v>
      </c>
      <c r="E39">
        <f t="shared" si="10"/>
        <v>298.21609893510782</v>
      </c>
      <c r="F39">
        <f t="shared" si="11"/>
        <v>66.588007755407375</v>
      </c>
      <c r="G39">
        <f t="shared" si="12"/>
        <v>3.7105056023598841</v>
      </c>
      <c r="H39">
        <f t="shared" si="13"/>
        <v>131.02373644944043</v>
      </c>
      <c r="I39">
        <f t="shared" si="14"/>
        <v>141.0237364494381</v>
      </c>
      <c r="J39">
        <f t="shared" si="15"/>
        <v>16.872428675438435</v>
      </c>
      <c r="M39" s="4">
        <f>M37</f>
        <v>34</v>
      </c>
      <c r="N39" s="5">
        <f>N37</f>
        <v>354.82894650000003</v>
      </c>
      <c r="O39" s="5">
        <f>O37</f>
        <v>4102.6916400575965</v>
      </c>
      <c r="P39" s="5">
        <f>P37</f>
        <v>51157.796316814427</v>
      </c>
      <c r="Q39" s="4">
        <f t="shared" ref="Q39:X39" si="16">SUMPRODUCT(C2:C35,$M$2:$M$35)</f>
        <v>65358.97558396816</v>
      </c>
      <c r="R39" s="5">
        <f t="shared" si="16"/>
        <v>9632.8635706637251</v>
      </c>
      <c r="S39" s="5">
        <f t="shared" si="16"/>
        <v>7078.6839514859175</v>
      </c>
      <c r="T39" s="5">
        <f t="shared" si="16"/>
        <v>1167.7974131228227</v>
      </c>
      <c r="U39" s="5">
        <f t="shared" si="16"/>
        <v>91.501844026074167</v>
      </c>
      <c r="V39" s="5">
        <f t="shared" si="16"/>
        <v>2332.9450825935933</v>
      </c>
      <c r="W39" s="5">
        <f t="shared" si="16"/>
        <v>2672.9450825935924</v>
      </c>
      <c r="X39" s="5">
        <f t="shared" si="16"/>
        <v>416.07761918460767</v>
      </c>
    </row>
    <row r="40" spans="1:24" x14ac:dyDescent="0.25">
      <c r="B40">
        <f t="shared" si="7"/>
        <v>5.7184358823529413</v>
      </c>
      <c r="C40">
        <f t="shared" si="8"/>
        <v>1543.2156059161939</v>
      </c>
      <c r="D40">
        <f t="shared" si="9"/>
        <v>337.15074804616552</v>
      </c>
      <c r="E40">
        <f t="shared" si="10"/>
        <v>288.51205211682418</v>
      </c>
      <c r="F40">
        <f t="shared" si="11"/>
        <v>63.146145665056878</v>
      </c>
      <c r="G40">
        <f t="shared" si="12"/>
        <v>3.6538390949915995</v>
      </c>
      <c r="H40">
        <f t="shared" si="13"/>
        <v>124.61093292852441</v>
      </c>
      <c r="I40">
        <f t="shared" si="14"/>
        <v>134.61093292852354</v>
      </c>
      <c r="J40">
        <f t="shared" si="15"/>
        <v>16.614754464341935</v>
      </c>
      <c r="M40" s="4">
        <f t="shared" ref="M40:O42" si="17">N39</f>
        <v>354.82894650000003</v>
      </c>
      <c r="N40" s="5">
        <f t="shared" si="17"/>
        <v>4102.6916400575965</v>
      </c>
      <c r="O40" s="5">
        <f t="shared" si="17"/>
        <v>51157.796316814427</v>
      </c>
      <c r="P40" s="5">
        <f>Q37</f>
        <v>672915.81890176237</v>
      </c>
      <c r="Q40" s="4">
        <f t="shared" ref="Q40:X40" si="18">SUMPRODUCT(C2:C35,$N$2:$N$35)</f>
        <v>707396.59603795572</v>
      </c>
      <c r="R40" s="5">
        <f t="shared" si="18"/>
        <v>93790.922773221697</v>
      </c>
      <c r="S40" s="5">
        <f t="shared" si="18"/>
        <v>67832.692269457853</v>
      </c>
      <c r="T40" s="5">
        <f t="shared" si="18"/>
        <v>10040.962020306642</v>
      </c>
      <c r="U40" s="5">
        <f t="shared" si="18"/>
        <v>871.00323215211279</v>
      </c>
      <c r="V40" s="5">
        <f t="shared" si="18"/>
        <v>20101.465868349598</v>
      </c>
      <c r="W40" s="5">
        <f t="shared" si="18"/>
        <v>23649.7553333496</v>
      </c>
      <c r="X40" s="5">
        <f t="shared" si="18"/>
        <v>3960.6300287530744</v>
      </c>
    </row>
    <row r="41" spans="1:24" x14ac:dyDescent="0.25">
      <c r="B41">
        <f t="shared" si="7"/>
        <v>6.0678958529411764</v>
      </c>
      <c r="C41">
        <f t="shared" si="8"/>
        <v>1586.3465926456029</v>
      </c>
      <c r="D41">
        <f t="shared" si="9"/>
        <v>339.47705971614039</v>
      </c>
      <c r="E41">
        <f t="shared" si="10"/>
        <v>279.32819425071011</v>
      </c>
      <c r="F41">
        <f t="shared" si="11"/>
        <v>59.876056574807265</v>
      </c>
      <c r="G41">
        <f t="shared" si="12"/>
        <v>3.5949407600752936</v>
      </c>
      <c r="H41">
        <f t="shared" si="13"/>
        <v>118.49879339813437</v>
      </c>
      <c r="I41">
        <f t="shared" si="14"/>
        <v>128.49879339813464</v>
      </c>
      <c r="J41">
        <f t="shared" si="15"/>
        <v>16.346931676432622</v>
      </c>
      <c r="M41" s="4">
        <f t="shared" si="17"/>
        <v>4102.6916400575965</v>
      </c>
      <c r="N41" s="5">
        <f t="shared" si="17"/>
        <v>51157.796316814427</v>
      </c>
      <c r="O41" s="5">
        <f t="shared" si="17"/>
        <v>672915.81890176237</v>
      </c>
      <c r="P41" s="5">
        <f>R37</f>
        <v>9192213.8020291198</v>
      </c>
      <c r="Q41" s="4">
        <f t="shared" ref="Q41:X41" si="19">SUMPRODUCT(C2:C35,$O$2:$O$35)</f>
        <v>8385581.5143421888</v>
      </c>
      <c r="R41" s="5">
        <f t="shared" si="19"/>
        <v>1012599.7248846308</v>
      </c>
      <c r="S41" s="5">
        <f t="shared" si="19"/>
        <v>731101.40668336116</v>
      </c>
      <c r="T41" s="5">
        <f t="shared" si="19"/>
        <v>97299.837065515647</v>
      </c>
      <c r="U41" s="5">
        <f t="shared" si="19"/>
        <v>9280.4901370694606</v>
      </c>
      <c r="V41" s="5">
        <f t="shared" si="19"/>
        <v>194902.1125042004</v>
      </c>
      <c r="W41" s="5">
        <f t="shared" si="19"/>
        <v>235929.02890477623</v>
      </c>
      <c r="X41" s="5">
        <f t="shared" si="19"/>
        <v>42200.288772297972</v>
      </c>
    </row>
    <row r="42" spans="1:24" x14ac:dyDescent="0.25">
      <c r="B42">
        <f t="shared" si="7"/>
        <v>6.4173558235294124</v>
      </c>
      <c r="C42">
        <f t="shared" si="8"/>
        <v>1628.4117970002139</v>
      </c>
      <c r="D42">
        <f t="shared" si="9"/>
        <v>341.097547983845</v>
      </c>
      <c r="E42">
        <f t="shared" si="10"/>
        <v>270.64064030576958</v>
      </c>
      <c r="F42">
        <f t="shared" si="11"/>
        <v>56.7707306664825</v>
      </c>
      <c r="G42">
        <f t="shared" si="12"/>
        <v>3.5339318612356854</v>
      </c>
      <c r="H42">
        <f t="shared" si="13"/>
        <v>112.67472306283572</v>
      </c>
      <c r="I42">
        <f t="shared" si="14"/>
        <v>122.67472306283693</v>
      </c>
      <c r="J42">
        <f t="shared" si="15"/>
        <v>16.069511722240016</v>
      </c>
      <c r="M42" s="4">
        <f t="shared" si="17"/>
        <v>51157.796316814427</v>
      </c>
      <c r="N42" s="5">
        <f t="shared" si="17"/>
        <v>672915.81890176237</v>
      </c>
      <c r="O42" s="5">
        <f t="shared" si="17"/>
        <v>9192213.8020291198</v>
      </c>
      <c r="P42" s="5">
        <f>S37</f>
        <v>129045203.59086993</v>
      </c>
      <c r="Q42" s="4">
        <f t="shared" ref="Q42:X42" si="20">SUMPRODUCT(C2:C35,$P$2:$P$35)</f>
        <v>106220157.63785124</v>
      </c>
      <c r="R42" s="5">
        <f t="shared" si="20"/>
        <v>11865520.703628486</v>
      </c>
      <c r="S42" s="5">
        <f t="shared" si="20"/>
        <v>8641072.1904187743</v>
      </c>
      <c r="T42" s="5">
        <f t="shared" si="20"/>
        <v>1046602.1230837862</v>
      </c>
      <c r="U42" s="5">
        <f t="shared" si="20"/>
        <v>108213.01769234531</v>
      </c>
      <c r="V42" s="5">
        <f t="shared" si="20"/>
        <v>2094461.4429538813</v>
      </c>
      <c r="W42" s="5">
        <f t="shared" si="20"/>
        <v>2606039.4061220246</v>
      </c>
      <c r="X42" s="5">
        <f t="shared" si="20"/>
        <v>492066.74734754703</v>
      </c>
    </row>
    <row r="43" spans="1:24" x14ac:dyDescent="0.25">
      <c r="B43">
        <f t="shared" si="7"/>
        <v>6.7668157941176474</v>
      </c>
      <c r="C43">
        <f t="shared" si="8"/>
        <v>1669.3442514656388</v>
      </c>
      <c r="D43">
        <f t="shared" si="9"/>
        <v>342.0211697811647</v>
      </c>
      <c r="E43">
        <f t="shared" si="10"/>
        <v>262.42550525100643</v>
      </c>
      <c r="F43">
        <f t="shared" si="11"/>
        <v>53.823158121906545</v>
      </c>
      <c r="G43">
        <f t="shared" si="12"/>
        <v>3.4709336620974955</v>
      </c>
      <c r="H43">
        <f t="shared" si="13"/>
        <v>107.12612712719407</v>
      </c>
      <c r="I43">
        <f t="shared" si="14"/>
        <v>117.12612712719597</v>
      </c>
      <c r="J43">
        <f t="shared" si="15"/>
        <v>15.783046012293653</v>
      </c>
    </row>
    <row r="44" spans="1:24" x14ac:dyDescent="0.25">
      <c r="B44">
        <f t="shared" si="7"/>
        <v>7.1162757647058834</v>
      </c>
      <c r="C44">
        <f t="shared" si="8"/>
        <v>1709.0769885274885</v>
      </c>
      <c r="D44">
        <f t="shared" si="9"/>
        <v>342.25688203998556</v>
      </c>
      <c r="E44">
        <f t="shared" si="10"/>
        <v>254.65890405542461</v>
      </c>
      <c r="F44">
        <f t="shared" si="11"/>
        <v>51.026329122903405</v>
      </c>
      <c r="G44">
        <f t="shared" si="12"/>
        <v>3.4060674262854422</v>
      </c>
      <c r="H44">
        <f t="shared" si="13"/>
        <v>101.8404107957749</v>
      </c>
      <c r="I44">
        <f t="shared" si="14"/>
        <v>111.84041079577727</v>
      </c>
      <c r="J44">
        <f t="shared" si="15"/>
        <v>15.488085957123047</v>
      </c>
      <c r="M44" s="4">
        <f>M39</f>
        <v>34</v>
      </c>
      <c r="N44" s="5">
        <f>N39</f>
        <v>354.82894650000003</v>
      </c>
      <c r="O44" s="5">
        <f>O39</f>
        <v>4102.6916400575965</v>
      </c>
      <c r="P44" s="5">
        <f>P39</f>
        <v>51157.796316814427</v>
      </c>
      <c r="Q44" s="4">
        <f>Q39</f>
        <v>65358.97558396816</v>
      </c>
      <c r="R44" s="5">
        <f t="shared" ref="R44:X44" si="21">R39</f>
        <v>9632.8635706637251</v>
      </c>
      <c r="S44" s="5">
        <f t="shared" si="21"/>
        <v>7078.6839514859175</v>
      </c>
      <c r="T44" s="5">
        <f t="shared" si="21"/>
        <v>1167.7974131228227</v>
      </c>
      <c r="U44" s="5">
        <f t="shared" si="21"/>
        <v>91.501844026074167</v>
      </c>
      <c r="V44" s="5">
        <f t="shared" si="21"/>
        <v>2332.9450825935933</v>
      </c>
      <c r="W44" s="5">
        <f t="shared" si="21"/>
        <v>2672.9450825935924</v>
      </c>
      <c r="X44" s="5">
        <f t="shared" si="21"/>
        <v>416.07761918460767</v>
      </c>
    </row>
    <row r="45" spans="1:24" x14ac:dyDescent="0.25">
      <c r="B45">
        <f t="shared" si="7"/>
        <v>7.4657357352941167</v>
      </c>
      <c r="C45">
        <f t="shared" si="8"/>
        <v>1747.5430406713749</v>
      </c>
      <c r="D45">
        <f t="shared" si="9"/>
        <v>341.81364169219285</v>
      </c>
      <c r="E45">
        <f t="shared" si="10"/>
        <v>247.31695168802821</v>
      </c>
      <c r="F45">
        <f t="shared" si="11"/>
        <v>48.373233851297016</v>
      </c>
      <c r="G45">
        <f t="shared" si="12"/>
        <v>3.3394544174242435</v>
      </c>
      <c r="H45">
        <f t="shared" si="13"/>
        <v>96.804979273143843</v>
      </c>
      <c r="I45">
        <f t="shared" si="14"/>
        <v>106.80497927314656</v>
      </c>
      <c r="J45">
        <f t="shared" si="15"/>
        <v>15.185182967257733</v>
      </c>
      <c r="M45" s="4">
        <f t="shared" ref="M45:X45" si="22">M40-M$39*$M40/$M$39</f>
        <v>0</v>
      </c>
      <c r="N45" s="5">
        <f t="shared" si="22"/>
        <v>399.64513198995292</v>
      </c>
      <c r="O45" s="5">
        <f t="shared" si="22"/>
        <v>8341.5094798734208</v>
      </c>
      <c r="P45" s="5">
        <f t="shared" si="22"/>
        <v>139025.61383244337</v>
      </c>
      <c r="Q45" s="4">
        <f t="shared" si="22"/>
        <v>25300.818073877832</v>
      </c>
      <c r="R45" s="5">
        <f t="shared" si="22"/>
        <v>-6739.042890214725</v>
      </c>
      <c r="S45" s="5">
        <f t="shared" si="22"/>
        <v>-6041.4832926658273</v>
      </c>
      <c r="T45" s="5">
        <f t="shared" si="22"/>
        <v>-2146.3416803932541</v>
      </c>
      <c r="U45" s="5">
        <f t="shared" si="22"/>
        <v>-83.923324276687822</v>
      </c>
      <c r="V45" s="5">
        <f t="shared" si="22"/>
        <v>-4245.488422798644</v>
      </c>
      <c r="W45" s="5">
        <f t="shared" si="22"/>
        <v>-4245.4884227986367</v>
      </c>
      <c r="X45" s="5">
        <f t="shared" si="22"/>
        <v>-381.61653823229472</v>
      </c>
    </row>
    <row r="46" spans="1:24" x14ac:dyDescent="0.25">
      <c r="B46">
        <f t="shared" si="7"/>
        <v>7.8151957058823536</v>
      </c>
      <c r="C46">
        <f t="shared" si="8"/>
        <v>1784.6754403829098</v>
      </c>
      <c r="D46">
        <f t="shared" si="9"/>
        <v>340.70040566967231</v>
      </c>
      <c r="E46">
        <f t="shared" si="10"/>
        <v>240.37576311782087</v>
      </c>
      <c r="F46">
        <f t="shared" si="11"/>
        <v>45.856862488911375</v>
      </c>
      <c r="G46">
        <f t="shared" si="12"/>
        <v>3.2712158991386211</v>
      </c>
      <c r="H46">
        <f t="shared" si="13"/>
        <v>92.007237763866186</v>
      </c>
      <c r="I46">
        <f t="shared" si="14"/>
        <v>102.00723776386904</v>
      </c>
      <c r="J46">
        <f t="shared" si="15"/>
        <v>14.874888453227229</v>
      </c>
      <c r="M46" s="4">
        <f t="shared" ref="M46:X46" si="23">M41-M$39*$M41/$M$39</f>
        <v>0</v>
      </c>
      <c r="N46" s="5">
        <f t="shared" si="23"/>
        <v>8341.5094798734208</v>
      </c>
      <c r="O46" s="5">
        <f t="shared" si="23"/>
        <v>177854.68086063029</v>
      </c>
      <c r="P46" s="5">
        <f t="shared" si="23"/>
        <v>3019135.470477242</v>
      </c>
      <c r="Q46" s="4">
        <f t="shared" si="23"/>
        <v>498883.78695763741</v>
      </c>
      <c r="R46" s="5">
        <f t="shared" si="23"/>
        <v>-149772.88809117617</v>
      </c>
      <c r="S46" s="5">
        <f t="shared" si="23"/>
        <v>-123064.98950402543</v>
      </c>
      <c r="T46" s="5">
        <f t="shared" si="23"/>
        <v>-43615.241878598827</v>
      </c>
      <c r="U46" s="5">
        <f t="shared" si="23"/>
        <v>-1760.7995845666755</v>
      </c>
      <c r="V46" s="5">
        <f t="shared" si="23"/>
        <v>-86608.307703747094</v>
      </c>
      <c r="W46" s="5">
        <f t="shared" si="23"/>
        <v>-86608.307703747094</v>
      </c>
      <c r="X46" s="5">
        <f t="shared" si="23"/>
        <v>-8006.7162231066832</v>
      </c>
    </row>
    <row r="47" spans="1:24" x14ac:dyDescent="0.25">
      <c r="B47">
        <f t="shared" si="7"/>
        <v>8.1646556764705878</v>
      </c>
      <c r="C47">
        <f t="shared" si="8"/>
        <v>1820.4072201477043</v>
      </c>
      <c r="D47">
        <f t="shared" si="9"/>
        <v>338.92613090430973</v>
      </c>
      <c r="E47">
        <f t="shared" si="10"/>
        <v>233.81145331380679</v>
      </c>
      <c r="F47">
        <f t="shared" si="11"/>
        <v>43.470205217570474</v>
      </c>
      <c r="G47">
        <f t="shared" si="12"/>
        <v>3.201473135053293</v>
      </c>
      <c r="H47">
        <f t="shared" si="13"/>
        <v>87.434591472507762</v>
      </c>
      <c r="I47">
        <f t="shared" si="14"/>
        <v>97.43459147251059</v>
      </c>
      <c r="J47">
        <f t="shared" si="15"/>
        <v>14.557753825561065</v>
      </c>
      <c r="M47" s="4">
        <f t="shared" ref="M47:X47" si="24">M42-M$39*$M42/$M$39</f>
        <v>0</v>
      </c>
      <c r="N47" s="5">
        <f t="shared" si="24"/>
        <v>139025.61383244337</v>
      </c>
      <c r="O47" s="5">
        <f t="shared" si="24"/>
        <v>3019135.470477242</v>
      </c>
      <c r="P47" s="5">
        <f t="shared" si="24"/>
        <v>52071082.296967819</v>
      </c>
      <c r="Q47" s="4">
        <f t="shared" si="24"/>
        <v>7878358.8025485724</v>
      </c>
      <c r="R47" s="5">
        <f t="shared" si="24"/>
        <v>-2628481.4285972957</v>
      </c>
      <c r="S47" s="5">
        <f t="shared" si="24"/>
        <v>-2009806.3913818039</v>
      </c>
      <c r="T47" s="5">
        <f t="shared" si="24"/>
        <v>-710513.82397033612</v>
      </c>
      <c r="U47" s="5">
        <f t="shared" si="24"/>
        <v>-29464.414639973082</v>
      </c>
      <c r="V47" s="5">
        <f t="shared" si="24"/>
        <v>-1415783.5380354379</v>
      </c>
      <c r="W47" s="5">
        <f t="shared" si="24"/>
        <v>-1415783.5380354375</v>
      </c>
      <c r="X47" s="5">
        <f t="shared" si="24"/>
        <v>-133980.72601219517</v>
      </c>
    </row>
    <row r="48" spans="1:24" x14ac:dyDescent="0.25">
      <c r="B48">
        <f t="shared" si="7"/>
        <v>8.5141156470588246</v>
      </c>
      <c r="C48">
        <f t="shared" si="8"/>
        <v>1854.6714124513705</v>
      </c>
      <c r="D48">
        <f t="shared" si="9"/>
        <v>336.49977432799062</v>
      </c>
      <c r="E48">
        <f t="shared" si="10"/>
        <v>227.6001372449897</v>
      </c>
      <c r="F48">
        <f t="shared" si="11"/>
        <v>41.206252219098246</v>
      </c>
      <c r="G48">
        <f t="shared" si="12"/>
        <v>3.1303473887929774</v>
      </c>
      <c r="H48">
        <f t="shared" si="13"/>
        <v>83.074445603633848</v>
      </c>
      <c r="I48">
        <f t="shared" si="14"/>
        <v>93.074445603636562</v>
      </c>
      <c r="J48">
        <f t="shared" si="15"/>
        <v>14.234330494788759</v>
      </c>
    </row>
    <row r="49" spans="2:24" x14ac:dyDescent="0.25">
      <c r="B49">
        <f t="shared" si="7"/>
        <v>8.8635756176470597</v>
      </c>
      <c r="C49">
        <f t="shared" si="8"/>
        <v>1887.4010497795193</v>
      </c>
      <c r="D49">
        <f t="shared" si="9"/>
        <v>333.43029287260066</v>
      </c>
      <c r="E49">
        <f t="shared" si="10"/>
        <v>221.71792988037373</v>
      </c>
      <c r="F49">
        <f t="shared" si="11"/>
        <v>39.057993675318713</v>
      </c>
      <c r="G49">
        <f t="shared" si="12"/>
        <v>3.0579599239823945</v>
      </c>
      <c r="H49">
        <f t="shared" si="13"/>
        <v>78.914205361810133</v>
      </c>
      <c r="I49">
        <f t="shared" si="14"/>
        <v>88.914205361812577</v>
      </c>
      <c r="J49">
        <f t="shared" si="15"/>
        <v>13.905169871439849</v>
      </c>
      <c r="M49" s="4">
        <f t="shared" ref="M49:Q50" si="25">M44</f>
        <v>34</v>
      </c>
      <c r="N49" s="5">
        <f t="shared" si="25"/>
        <v>354.82894650000003</v>
      </c>
      <c r="O49" s="5">
        <f t="shared" si="25"/>
        <v>4102.6916400575965</v>
      </c>
      <c r="P49" s="6">
        <f t="shared" si="25"/>
        <v>51157.796316814427</v>
      </c>
      <c r="Q49" s="4">
        <f t="shared" si="25"/>
        <v>65358.97558396816</v>
      </c>
      <c r="R49" s="5">
        <f t="shared" ref="R49:X50" si="26">R44</f>
        <v>9632.8635706637251</v>
      </c>
      <c r="S49" s="5">
        <f t="shared" si="26"/>
        <v>7078.6839514859175</v>
      </c>
      <c r="T49" s="5">
        <f t="shared" si="26"/>
        <v>1167.7974131228227</v>
      </c>
      <c r="U49" s="5">
        <f t="shared" si="26"/>
        <v>91.501844026074167</v>
      </c>
      <c r="V49" s="5">
        <f t="shared" si="26"/>
        <v>2332.9450825935933</v>
      </c>
      <c r="W49" s="5">
        <f t="shared" si="26"/>
        <v>2672.9450825935924</v>
      </c>
      <c r="X49" s="5">
        <f t="shared" si="26"/>
        <v>416.07761918460767</v>
      </c>
    </row>
    <row r="50" spans="2:24" x14ac:dyDescent="0.25">
      <c r="B50">
        <f t="shared" si="7"/>
        <v>9.2130355882352948</v>
      </c>
      <c r="C50">
        <f t="shared" si="8"/>
        <v>1918.5291646177629</v>
      </c>
      <c r="D50">
        <f t="shared" si="9"/>
        <v>329.72664347002564</v>
      </c>
      <c r="E50">
        <f t="shared" si="10"/>
        <v>216.14094618896257</v>
      </c>
      <c r="F50">
        <f t="shared" si="11"/>
        <v>37.018419768055821</v>
      </c>
      <c r="G50">
        <f t="shared" si="12"/>
        <v>2.9844320042462642</v>
      </c>
      <c r="H50">
        <f t="shared" si="13"/>
        <v>74.941275951602051</v>
      </c>
      <c r="I50">
        <f t="shared" si="14"/>
        <v>84.941275951604169</v>
      </c>
      <c r="J50">
        <f t="shared" si="15"/>
        <v>13.57082336604385</v>
      </c>
      <c r="M50" s="4">
        <f t="shared" si="25"/>
        <v>0</v>
      </c>
      <c r="N50" s="5">
        <f t="shared" si="25"/>
        <v>399.64513198995292</v>
      </c>
      <c r="O50" s="5">
        <f t="shared" si="25"/>
        <v>8341.5094798734208</v>
      </c>
      <c r="P50" s="6">
        <f t="shared" si="25"/>
        <v>139025.61383244337</v>
      </c>
      <c r="Q50" s="4">
        <f t="shared" si="25"/>
        <v>25300.818073877832</v>
      </c>
      <c r="R50" s="5">
        <f t="shared" si="26"/>
        <v>-6739.042890214725</v>
      </c>
      <c r="S50" s="5">
        <f t="shared" si="26"/>
        <v>-6041.4832926658273</v>
      </c>
      <c r="T50" s="5">
        <f t="shared" si="26"/>
        <v>-2146.3416803932541</v>
      </c>
      <c r="U50" s="5">
        <f t="shared" si="26"/>
        <v>-83.923324276687822</v>
      </c>
      <c r="V50" s="5">
        <f t="shared" si="26"/>
        <v>-4245.488422798644</v>
      </c>
      <c r="W50" s="5">
        <f t="shared" si="26"/>
        <v>-4245.4884227986367</v>
      </c>
      <c r="X50" s="5">
        <f t="shared" si="26"/>
        <v>-381.61653823229472</v>
      </c>
    </row>
    <row r="51" spans="2:24" x14ac:dyDescent="0.25">
      <c r="B51">
        <f t="shared" si="7"/>
        <v>9.5624955588235299</v>
      </c>
      <c r="C51">
        <f t="shared" si="8"/>
        <v>1947.9887894517126</v>
      </c>
      <c r="D51">
        <f t="shared" si="9"/>
        <v>325.397783052151</v>
      </c>
      <c r="E51">
        <f t="shared" si="10"/>
        <v>210.84530113976052</v>
      </c>
      <c r="F51">
        <f t="shared" si="11"/>
        <v>35.080520679133585</v>
      </c>
      <c r="G51">
        <f t="shared" si="12"/>
        <v>2.9098848932093042</v>
      </c>
      <c r="H51">
        <f t="shared" si="13"/>
        <v>71.143062577575165</v>
      </c>
      <c r="I51">
        <f t="shared" si="14"/>
        <v>81.14306257757687</v>
      </c>
      <c r="J51">
        <f t="shared" si="15"/>
        <v>13.231842389130289</v>
      </c>
      <c r="M51" s="4">
        <f>M46</f>
        <v>0</v>
      </c>
      <c r="N51" s="5">
        <f t="shared" ref="N51:Q52" si="27">N46-N$45*$N46/$N$45</f>
        <v>0</v>
      </c>
      <c r="O51" s="5">
        <f t="shared" si="27"/>
        <v>3748.2678627924761</v>
      </c>
      <c r="P51" s="6">
        <f t="shared" si="27"/>
        <v>117352.40620185295</v>
      </c>
      <c r="Q51" s="4">
        <f t="shared" si="27"/>
        <v>-29202.249674257357</v>
      </c>
      <c r="R51" s="5">
        <f t="shared" ref="R51:X52" si="28">R46-R$45*$N46/$N$45</f>
        <v>-9113.624023340788</v>
      </c>
      <c r="S51" s="5">
        <f t="shared" si="28"/>
        <v>3034.6076744429301</v>
      </c>
      <c r="T51" s="5">
        <f t="shared" si="28"/>
        <v>1183.826196870381</v>
      </c>
      <c r="U51" s="5">
        <f t="shared" si="28"/>
        <v>-9.1275410446194201</v>
      </c>
      <c r="V51" s="5">
        <f t="shared" si="28"/>
        <v>2004.7619691697473</v>
      </c>
      <c r="W51" s="5">
        <f t="shared" si="28"/>
        <v>2004.7619691696018</v>
      </c>
      <c r="X51" s="5">
        <f t="shared" si="28"/>
        <v>-41.504797933634109</v>
      </c>
    </row>
    <row r="52" spans="2:24" x14ac:dyDescent="0.25">
      <c r="B52">
        <f t="shared" si="7"/>
        <v>9.9119555294117649</v>
      </c>
      <c r="C52">
        <f t="shared" si="8"/>
        <v>1975.7129567669799</v>
      </c>
      <c r="D52">
        <f t="shared" si="9"/>
        <v>320.45266855086243</v>
      </c>
      <c r="E52">
        <f t="shared" si="10"/>
        <v>205.80710970177114</v>
      </c>
      <c r="F52">
        <f t="shared" si="11"/>
        <v>33.237286590375923</v>
      </c>
      <c r="G52">
        <f t="shared" si="12"/>
        <v>2.8344398544962344</v>
      </c>
      <c r="H52">
        <f t="shared" si="13"/>
        <v>67.506970444295035</v>
      </c>
      <c r="I52">
        <f t="shared" si="14"/>
        <v>77.506970444296257</v>
      </c>
      <c r="J52">
        <f t="shared" si="15"/>
        <v>12.888778351228698</v>
      </c>
      <c r="M52" s="4">
        <f>M47</f>
        <v>0</v>
      </c>
      <c r="N52" s="5">
        <f t="shared" si="27"/>
        <v>0</v>
      </c>
      <c r="O52" s="5">
        <f t="shared" si="27"/>
        <v>117352.40620185295</v>
      </c>
      <c r="P52" s="6">
        <f t="shared" si="27"/>
        <v>3707872.653334327</v>
      </c>
      <c r="Q52" s="4">
        <f t="shared" si="27"/>
        <v>-923103.9993861001</v>
      </c>
      <c r="R52" s="5">
        <f t="shared" si="28"/>
        <v>-284152.67425926169</v>
      </c>
      <c r="S52" s="5">
        <f t="shared" si="28"/>
        <v>91860.452498164494</v>
      </c>
      <c r="T52" s="5">
        <f t="shared" si="28"/>
        <v>36139.758734461619</v>
      </c>
      <c r="U52" s="5">
        <f t="shared" si="28"/>
        <v>-269.78485847222328</v>
      </c>
      <c r="V52" s="5">
        <f t="shared" si="28"/>
        <v>61105.79890999943</v>
      </c>
      <c r="W52" s="5">
        <f t="shared" si="28"/>
        <v>61105.798909997335</v>
      </c>
      <c r="X52" s="5">
        <f t="shared" si="28"/>
        <v>-1226.7669881411712</v>
      </c>
    </row>
    <row r="53" spans="2:24" x14ac:dyDescent="0.25">
      <c r="B53">
        <f t="shared" si="7"/>
        <v>10.2614155</v>
      </c>
      <c r="C53">
        <f t="shared" si="8"/>
        <v>2001.6346990491766</v>
      </c>
      <c r="D53">
        <f t="shared" si="9"/>
        <v>314.9002568980456</v>
      </c>
      <c r="E53">
        <f t="shared" si="10"/>
        <v>201.00248684399847</v>
      </c>
      <c r="F53">
        <f t="shared" si="11"/>
        <v>31.481707683606832</v>
      </c>
      <c r="G53">
        <f t="shared" si="12"/>
        <v>2.7582181517317745</v>
      </c>
      <c r="H53">
        <f t="shared" si="13"/>
        <v>64.02040475632711</v>
      </c>
      <c r="I53">
        <f t="shared" si="14"/>
        <v>74.020404756327821</v>
      </c>
      <c r="J53">
        <f t="shared" si="15"/>
        <v>12.542182662868591</v>
      </c>
      <c r="X53" s="7"/>
    </row>
    <row r="54" spans="2:24" x14ac:dyDescent="0.25">
      <c r="B54">
        <f t="shared" si="7"/>
        <v>10.61087547058824</v>
      </c>
      <c r="C54">
        <f t="shared" si="8"/>
        <v>2025.687048783914</v>
      </c>
      <c r="D54">
        <f t="shared" si="9"/>
        <v>308.74950502558613</v>
      </c>
      <c r="E54">
        <f t="shared" si="10"/>
        <v>196.4075475354465</v>
      </c>
      <c r="F54">
        <f t="shared" si="11"/>
        <v>29.806774140650276</v>
      </c>
      <c r="G54">
        <f t="shared" si="12"/>
        <v>2.6813410485406415</v>
      </c>
      <c r="H54">
        <f t="shared" si="13"/>
        <v>60.670770718236959</v>
      </c>
      <c r="I54">
        <f t="shared" si="14"/>
        <v>70.670770718237151</v>
      </c>
      <c r="J54">
        <f t="shared" si="15"/>
        <v>12.192606734579497</v>
      </c>
      <c r="M54" s="4">
        <f t="shared" ref="M54:Q56" si="29">M49</f>
        <v>34</v>
      </c>
      <c r="N54" s="5">
        <f t="shared" si="29"/>
        <v>354.82894650000003</v>
      </c>
      <c r="O54" s="5">
        <f t="shared" si="29"/>
        <v>4102.6916400575965</v>
      </c>
      <c r="P54" s="6">
        <f t="shared" si="29"/>
        <v>51157.796316814427</v>
      </c>
      <c r="Q54" s="4">
        <f t="shared" si="29"/>
        <v>65358.97558396816</v>
      </c>
      <c r="R54" s="5">
        <f t="shared" ref="R54:X56" si="30">R49</f>
        <v>9632.8635706637251</v>
      </c>
      <c r="S54" s="5">
        <f t="shared" si="30"/>
        <v>7078.6839514859175</v>
      </c>
      <c r="T54" s="5">
        <f t="shared" si="30"/>
        <v>1167.7974131228227</v>
      </c>
      <c r="U54" s="5">
        <f t="shared" si="30"/>
        <v>91.501844026074167</v>
      </c>
      <c r="V54" s="5">
        <f t="shared" si="30"/>
        <v>2332.9450825935933</v>
      </c>
      <c r="W54" s="5">
        <f t="shared" si="30"/>
        <v>2672.9450825935924</v>
      </c>
      <c r="X54" s="5">
        <f t="shared" si="30"/>
        <v>416.07761918460767</v>
      </c>
    </row>
    <row r="55" spans="2:24" x14ac:dyDescent="0.25">
      <c r="B55">
        <f t="shared" si="7"/>
        <v>10.96033544117647</v>
      </c>
      <c r="C55">
        <f t="shared" si="8"/>
        <v>2047.8030384568035</v>
      </c>
      <c r="D55">
        <f t="shared" si="9"/>
        <v>302.00936986536993</v>
      </c>
      <c r="E55">
        <f t="shared" si="10"/>
        <v>191.99840674511921</v>
      </c>
      <c r="F55">
        <f t="shared" si="11"/>
        <v>28.205476143330294</v>
      </c>
      <c r="G55">
        <f t="shared" si="12"/>
        <v>2.6039298085475586</v>
      </c>
      <c r="H55">
        <f t="shared" si="13"/>
        <v>57.445473534590164</v>
      </c>
      <c r="I55">
        <f t="shared" si="14"/>
        <v>67.445473534589809</v>
      </c>
      <c r="J55">
        <f t="shared" si="15"/>
        <v>11.840601976890957</v>
      </c>
      <c r="M55" s="4">
        <f t="shared" si="29"/>
        <v>0</v>
      </c>
      <c r="N55" s="5">
        <f t="shared" si="29"/>
        <v>399.64513198995292</v>
      </c>
      <c r="O55" s="5">
        <f t="shared" si="29"/>
        <v>8341.5094798734208</v>
      </c>
      <c r="P55" s="6">
        <f t="shared" si="29"/>
        <v>139025.61383244337</v>
      </c>
      <c r="Q55" s="4">
        <f t="shared" si="29"/>
        <v>25300.818073877832</v>
      </c>
      <c r="R55" s="5">
        <f t="shared" si="30"/>
        <v>-6739.042890214725</v>
      </c>
      <c r="S55" s="5">
        <f t="shared" si="30"/>
        <v>-6041.4832926658273</v>
      </c>
      <c r="T55" s="5">
        <f t="shared" si="30"/>
        <v>-2146.3416803932541</v>
      </c>
      <c r="U55" s="5">
        <f t="shared" si="30"/>
        <v>-83.923324276687822</v>
      </c>
      <c r="V55" s="5">
        <f t="shared" si="30"/>
        <v>-4245.488422798644</v>
      </c>
      <c r="W55" s="5">
        <f t="shared" si="30"/>
        <v>-4245.4884227986367</v>
      </c>
      <c r="X55" s="5">
        <f t="shared" si="30"/>
        <v>-381.61653823229472</v>
      </c>
    </row>
    <row r="56" spans="2:24" x14ac:dyDescent="0.25">
      <c r="B56">
        <f t="shared" si="7"/>
        <v>11.309795411764711</v>
      </c>
      <c r="C56">
        <f t="shared" si="8"/>
        <v>2067.9157005534576</v>
      </c>
      <c r="D56">
        <f t="shared" si="9"/>
        <v>294.68880834928223</v>
      </c>
      <c r="E56">
        <f t="shared" si="10"/>
        <v>187.75117944202032</v>
      </c>
      <c r="F56">
        <f t="shared" si="11"/>
        <v>26.670803873470788</v>
      </c>
      <c r="G56">
        <f t="shared" si="12"/>
        <v>2.5261056953772401</v>
      </c>
      <c r="H56">
        <f t="shared" si="13"/>
        <v>54.331918409952138</v>
      </c>
      <c r="I56">
        <f t="shared" si="14"/>
        <v>64.331918409951314</v>
      </c>
      <c r="J56">
        <f t="shared" si="15"/>
        <v>11.486719800332468</v>
      </c>
      <c r="M56" s="4">
        <f t="shared" si="29"/>
        <v>0</v>
      </c>
      <c r="N56" s="5">
        <f t="shared" si="29"/>
        <v>0</v>
      </c>
      <c r="O56" s="5">
        <f t="shared" si="29"/>
        <v>3748.2678627924761</v>
      </c>
      <c r="P56" s="6">
        <f t="shared" si="29"/>
        <v>117352.40620185295</v>
      </c>
      <c r="Q56" s="4">
        <f t="shared" si="29"/>
        <v>-29202.249674257357</v>
      </c>
      <c r="R56" s="5">
        <f t="shared" si="30"/>
        <v>-9113.624023340788</v>
      </c>
      <c r="S56" s="5">
        <f t="shared" si="30"/>
        <v>3034.6076744429301</v>
      </c>
      <c r="T56" s="5">
        <f t="shared" si="30"/>
        <v>1183.826196870381</v>
      </c>
      <c r="U56" s="5">
        <f t="shared" si="30"/>
        <v>-9.1275410446194201</v>
      </c>
      <c r="V56" s="5">
        <f t="shared" si="30"/>
        <v>2004.7619691697473</v>
      </c>
      <c r="W56" s="5">
        <f t="shared" si="30"/>
        <v>2004.7619691696018</v>
      </c>
      <c r="X56" s="5">
        <f t="shared" si="30"/>
        <v>-41.504797933634109</v>
      </c>
    </row>
    <row r="57" spans="2:24" x14ac:dyDescent="0.25">
      <c r="B57">
        <f t="shared" si="7"/>
        <v>11.65925538235294</v>
      </c>
      <c r="C57">
        <f t="shared" si="8"/>
        <v>2085.9580675594862</v>
      </c>
      <c r="D57">
        <f t="shared" si="9"/>
        <v>286.79677740920926</v>
      </c>
      <c r="E57">
        <f t="shared" si="10"/>
        <v>183.64198059515391</v>
      </c>
      <c r="F57">
        <f t="shared" si="11"/>
        <v>25.1957475128958</v>
      </c>
      <c r="G57">
        <f t="shared" si="12"/>
        <v>2.447989972654411</v>
      </c>
      <c r="H57">
        <f t="shared" si="13"/>
        <v>51.317510548888549</v>
      </c>
      <c r="I57">
        <f t="shared" si="14"/>
        <v>61.317510548887157</v>
      </c>
      <c r="J57">
        <f t="shared" si="15"/>
        <v>11.131511615433583</v>
      </c>
      <c r="M57" s="4">
        <f>M52</f>
        <v>0</v>
      </c>
      <c r="N57" s="5">
        <f>N52</f>
        <v>0</v>
      </c>
      <c r="O57" s="5">
        <f>O52-O$51*$O52/$O$51</f>
        <v>0</v>
      </c>
      <c r="P57" s="6">
        <f>P52-P$51*$O52/$O$51</f>
        <v>33752.300819071941</v>
      </c>
      <c r="Q57" s="4">
        <f>Q52-Q$51*$O52/$O$51</f>
        <v>-8827.2210908901179</v>
      </c>
      <c r="R57" s="5">
        <f t="shared" ref="R57:X57" si="31">R52-R$51*$O52/$O$51</f>
        <v>1180.6443582788925</v>
      </c>
      <c r="S57" s="5">
        <f t="shared" si="31"/>
        <v>-3148.3690456558106</v>
      </c>
      <c r="T57" s="5">
        <f t="shared" si="31"/>
        <v>-923.98852506002004</v>
      </c>
      <c r="U57" s="5">
        <f t="shared" si="31"/>
        <v>15.984180321674501</v>
      </c>
      <c r="V57" s="5">
        <f t="shared" si="31"/>
        <v>-1660.1638109151681</v>
      </c>
      <c r="W57" s="5">
        <f t="shared" si="31"/>
        <v>-1660.1638109127089</v>
      </c>
      <c r="X57" s="5">
        <f t="shared" si="31"/>
        <v>72.683340578125126</v>
      </c>
    </row>
    <row r="58" spans="2:24" x14ac:dyDescent="0.25">
      <c r="B58">
        <f t="shared" si="7"/>
        <v>12.008715352941181</v>
      </c>
      <c r="C58">
        <f t="shared" si="8"/>
        <v>2101.8631719605028</v>
      </c>
      <c r="D58">
        <f t="shared" si="9"/>
        <v>278.34223397703573</v>
      </c>
      <c r="E58">
        <f t="shared" si="10"/>
        <v>179.64692517352395</v>
      </c>
      <c r="F58">
        <f t="shared" si="11"/>
        <v>23.773297243429205</v>
      </c>
      <c r="G58">
        <f t="shared" si="12"/>
        <v>2.3697039040037851</v>
      </c>
      <c r="H58">
        <f t="shared" si="13"/>
        <v>48.389655155964775</v>
      </c>
      <c r="I58">
        <f t="shared" si="14"/>
        <v>58.389655155962998</v>
      </c>
      <c r="J58">
        <f t="shared" si="15"/>
        <v>10.775528832723804</v>
      </c>
    </row>
    <row r="59" spans="2:24" x14ac:dyDescent="0.25">
      <c r="B59">
        <f t="shared" si="7"/>
        <v>12.358175323529411</v>
      </c>
      <c r="C59">
        <f t="shared" si="8"/>
        <v>2115.564046242117</v>
      </c>
      <c r="D59">
        <f t="shared" si="9"/>
        <v>269.3341349846483</v>
      </c>
      <c r="E59">
        <f t="shared" si="10"/>
        <v>175.74212814613452</v>
      </c>
      <c r="F59">
        <f t="shared" si="11"/>
        <v>22.396443246895124</v>
      </c>
      <c r="G59">
        <f t="shared" si="12"/>
        <v>2.2913687530500844</v>
      </c>
      <c r="H59">
        <f t="shared" si="13"/>
        <v>45.535757435746504</v>
      </c>
      <c r="I59">
        <f t="shared" si="14"/>
        <v>55.535757435744358</v>
      </c>
      <c r="J59">
        <f t="shared" si="15"/>
        <v>10.419322862732681</v>
      </c>
      <c r="Q59" s="8" t="str">
        <f>C1</f>
        <v>power</v>
      </c>
      <c r="R59" s="8" t="str">
        <f t="shared" ref="R59:X59" si="32">D1</f>
        <v>exergy</v>
      </c>
      <c r="S59" s="8" t="str">
        <f t="shared" si="32"/>
        <v>dh</v>
      </c>
      <c r="T59" s="8" t="str">
        <f t="shared" si="32"/>
        <v>dex</v>
      </c>
      <c r="U59" s="8" t="str">
        <f t="shared" si="32"/>
        <v>beta</v>
      </c>
      <c r="V59" s="8" t="str">
        <f t="shared" si="32"/>
        <v>dt</v>
      </c>
      <c r="W59" s="8" t="str">
        <f t="shared" si="32"/>
        <v>T_out</v>
      </c>
      <c r="X59" s="8" t="str">
        <f t="shared" si="32"/>
        <v>P_out</v>
      </c>
    </row>
    <row r="60" spans="2:24" x14ac:dyDescent="0.25">
      <c r="B60">
        <f t="shared" si="7"/>
        <v>12.707635294117649</v>
      </c>
      <c r="C60">
        <f t="shared" si="8"/>
        <v>2126.9937228899425</v>
      </c>
      <c r="D60">
        <f t="shared" si="9"/>
        <v>259.7814373639319</v>
      </c>
      <c r="E60">
        <f t="shared" si="10"/>
        <v>171.90370448198908</v>
      </c>
      <c r="F60">
        <f t="shared" si="11"/>
        <v>21.058175705117385</v>
      </c>
      <c r="G60">
        <f t="shared" si="12"/>
        <v>2.213105783418027</v>
      </c>
      <c r="H60">
        <f t="shared" si="13"/>
        <v>42.743222592799029</v>
      </c>
      <c r="I60">
        <f t="shared" si="14"/>
        <v>52.743222592796727</v>
      </c>
      <c r="J60">
        <f t="shared" si="15"/>
        <v>10.063445115989715</v>
      </c>
      <c r="Q60" s="9">
        <f t="shared" ref="Q60:X60" si="33">Q57/$P$57</f>
        <v>-0.26152946248636905</v>
      </c>
      <c r="R60" s="9">
        <f t="shared" si="33"/>
        <v>3.4979670411439394E-2</v>
      </c>
      <c r="S60" s="9">
        <f t="shared" si="33"/>
        <v>-9.3278649729170632E-2</v>
      </c>
      <c r="T60" s="9">
        <f t="shared" si="33"/>
        <v>-2.7375571520680295E-2</v>
      </c>
      <c r="U60" s="9">
        <f t="shared" si="33"/>
        <v>4.7357305824444841E-4</v>
      </c>
      <c r="V60" s="9">
        <f t="shared" si="33"/>
        <v>-4.9186685666687428E-2</v>
      </c>
      <c r="W60" s="9">
        <f t="shared" si="33"/>
        <v>-4.9186685666614563E-2</v>
      </c>
      <c r="X60" s="9">
        <f t="shared" si="33"/>
        <v>2.1534336567969603E-3</v>
      </c>
    </row>
    <row r="61" spans="2:24" x14ac:dyDescent="0.25">
      <c r="B61">
        <f t="shared" si="7"/>
        <v>13.057095264705881</v>
      </c>
      <c r="C61">
        <f t="shared" si="8"/>
        <v>2136.0852343895885</v>
      </c>
      <c r="D61">
        <f t="shared" si="9"/>
        <v>249.69309804677277</v>
      </c>
      <c r="E61">
        <f t="shared" si="10"/>
        <v>168.10776915009203</v>
      </c>
      <c r="F61">
        <f t="shared" si="11"/>
        <v>19.751484799920092</v>
      </c>
      <c r="G61">
        <f t="shared" si="12"/>
        <v>2.1350362587323337</v>
      </c>
      <c r="H61">
        <f t="shared" si="13"/>
        <v>39.999455831688209</v>
      </c>
      <c r="I61">
        <f t="shared" si="14"/>
        <v>49.99945583168568</v>
      </c>
      <c r="J61">
        <f t="shared" si="15"/>
        <v>9.7084470030244479</v>
      </c>
      <c r="Q61" s="9">
        <f t="shared" ref="Q61:X61" si="34">(Q56-$P$56*Q60)/$O$56</f>
        <v>0.3972133517923338</v>
      </c>
      <c r="R61" s="9">
        <f t="shared" si="34"/>
        <v>-3.5265816099981353</v>
      </c>
      <c r="S61" s="9">
        <f t="shared" si="34"/>
        <v>3.7300113490301507</v>
      </c>
      <c r="T61" s="9">
        <f t="shared" si="34"/>
        <v>1.1729192114615266</v>
      </c>
      <c r="U61" s="9">
        <f t="shared" si="34"/>
        <v>-1.7261967743621202E-2</v>
      </c>
      <c r="V61" s="9">
        <f t="shared" si="34"/>
        <v>2.0748084635167605</v>
      </c>
      <c r="W61" s="9">
        <f t="shared" si="34"/>
        <v>2.0748084635144406</v>
      </c>
      <c r="X61" s="9">
        <f t="shared" si="34"/>
        <v>-7.8493701604244695E-2</v>
      </c>
    </row>
    <row r="62" spans="2:24" x14ac:dyDescent="0.25">
      <c r="B62">
        <f t="shared" si="7"/>
        <v>13.406555235294119</v>
      </c>
      <c r="C62">
        <f t="shared" si="8"/>
        <v>2142.7716132266692</v>
      </c>
      <c r="D62">
        <f t="shared" si="9"/>
        <v>239.07807396505592</v>
      </c>
      <c r="E62">
        <f t="shared" si="10"/>
        <v>164.33043711944694</v>
      </c>
      <c r="F62">
        <f t="shared" si="11"/>
        <v>18.469360713127102</v>
      </c>
      <c r="G62">
        <f t="shared" si="12"/>
        <v>2.0572814426177199</v>
      </c>
      <c r="H62">
        <f t="shared" si="13"/>
        <v>37.291862356979266</v>
      </c>
      <c r="I62">
        <f t="shared" si="14"/>
        <v>47.29186235697675</v>
      </c>
      <c r="J62">
        <f t="shared" si="15"/>
        <v>9.3548799343663962</v>
      </c>
      <c r="Q62" s="9">
        <f t="shared" ref="Q62:X62" si="35">(Q55-$P$55*Q60-$O$55*Q61)/$N$55</f>
        <v>145.99640661523947</v>
      </c>
      <c r="R62" s="9">
        <f t="shared" si="35"/>
        <v>44.576799426579619</v>
      </c>
      <c r="S62" s="9">
        <f t="shared" si="35"/>
        <v>-60.521910186022033</v>
      </c>
      <c r="T62" s="9">
        <f t="shared" si="35"/>
        <v>-20.328917124037304</v>
      </c>
      <c r="U62" s="9">
        <f t="shared" si="35"/>
        <v>-1.4440916095255569E-2</v>
      </c>
      <c r="V62" s="9">
        <f t="shared" si="35"/>
        <v>-36.818448531284908</v>
      </c>
      <c r="W62" s="9">
        <f t="shared" si="35"/>
        <v>-36.818448531261815</v>
      </c>
      <c r="X62" s="9">
        <f t="shared" si="35"/>
        <v>-6.5665802165788323E-2</v>
      </c>
    </row>
    <row r="63" spans="2:24" x14ac:dyDescent="0.25">
      <c r="B63">
        <f t="shared" si="7"/>
        <v>13.756015205882351</v>
      </c>
      <c r="C63">
        <f t="shared" si="8"/>
        <v>2146.985891886794</v>
      </c>
      <c r="D63">
        <f t="shared" si="9"/>
        <v>227.94532205066764</v>
      </c>
      <c r="E63">
        <f t="shared" si="10"/>
        <v>160.54782335905799</v>
      </c>
      <c r="F63">
        <f t="shared" si="11"/>
        <v>17.204793626562505</v>
      </c>
      <c r="G63">
        <f t="shared" si="12"/>
        <v>1.9799625986989109</v>
      </c>
      <c r="H63">
        <f t="shared" si="13"/>
        <v>34.607847373237888</v>
      </c>
      <c r="I63">
        <f t="shared" si="14"/>
        <v>44.607847373235501</v>
      </c>
      <c r="J63">
        <f t="shared" si="15"/>
        <v>9.0032953205450887</v>
      </c>
      <c r="Q63" s="10">
        <f t="shared" ref="Q63:X63" si="36">(Q54-$P$54*Q60-$O$54*Q61-$N$54*Q62)/$M$54</f>
        <v>744.26033843832556</v>
      </c>
      <c r="R63" s="10">
        <f t="shared" si="36"/>
        <v>191.02114196974017</v>
      </c>
      <c r="S63" s="10">
        <f t="shared" si="36"/>
        <v>530.07215786841664</v>
      </c>
      <c r="T63" s="10">
        <f t="shared" si="36"/>
        <v>146.15981553870546</v>
      </c>
      <c r="U63" s="10">
        <f t="shared" si="36"/>
        <v>4.2123375226043178</v>
      </c>
      <c r="V63" s="10">
        <f t="shared" si="36"/>
        <v>276.5052792811324</v>
      </c>
      <c r="W63" s="10">
        <f t="shared" si="36"/>
        <v>286.50527928106169</v>
      </c>
      <c r="X63" s="10">
        <f t="shared" si="36"/>
        <v>19.154361163555595</v>
      </c>
    </row>
    <row r="64" spans="2:24" x14ac:dyDescent="0.25">
      <c r="B64">
        <f t="shared" si="7"/>
        <v>14.105475176470589</v>
      </c>
      <c r="C64">
        <f t="shared" si="8"/>
        <v>2148.6611028555758</v>
      </c>
      <c r="D64">
        <f t="shared" si="9"/>
        <v>216.30379923549293</v>
      </c>
      <c r="E64">
        <f t="shared" si="10"/>
        <v>156.73604283792906</v>
      </c>
      <c r="F64">
        <f t="shared" si="11"/>
        <v>15.950773722050144</v>
      </c>
      <c r="G64">
        <f t="shared" si="12"/>
        <v>1.9032009906006202</v>
      </c>
      <c r="H64">
        <f t="shared" si="13"/>
        <v>31.934816085029496</v>
      </c>
      <c r="I64">
        <f t="shared" si="14"/>
        <v>41.934816085027535</v>
      </c>
      <c r="J64">
        <f t="shared" si="15"/>
        <v>8.6542445720900485</v>
      </c>
    </row>
    <row r="65" spans="2:24" x14ac:dyDescent="0.25">
      <c r="B65">
        <f t="shared" si="7"/>
        <v>14.454935147058819</v>
      </c>
      <c r="C65">
        <f t="shared" si="8"/>
        <v>2147.7302786186256</v>
      </c>
      <c r="D65">
        <f t="shared" si="9"/>
        <v>204.16246245141821</v>
      </c>
      <c r="E65">
        <f t="shared" si="10"/>
        <v>152.87121052506404</v>
      </c>
      <c r="F65">
        <f t="shared" si="11"/>
        <v>14.700291181414158</v>
      </c>
      <c r="G65">
        <f t="shared" si="12"/>
        <v>1.8271178819475704</v>
      </c>
      <c r="H65">
        <f t="shared" si="13"/>
        <v>29.260173696919821</v>
      </c>
      <c r="I65">
        <f t="shared" si="14"/>
        <v>39.260173696918201</v>
      </c>
      <c r="J65">
        <f t="shared" si="15"/>
        <v>8.3082790995308127</v>
      </c>
      <c r="P65" s="11">
        <f>B2</f>
        <v>4.6700559705882352</v>
      </c>
      <c r="Q65" s="12">
        <f t="shared" ref="Q65:Q98" si="37">ABS((Q$63+Q$62*$P65+Q$61*$P65^2+Q$60*$P65^3 - C2)/C2)</f>
        <v>2.6869975465929785E-2</v>
      </c>
      <c r="R65" s="12">
        <f t="shared" ref="R65:R98" si="38">ABS((R$63+R$62*$P65+R$61*$P65^2+R$60*$P65^3 - D2)/D2)</f>
        <v>2.0739151282696999E-2</v>
      </c>
      <c r="S65" s="12">
        <f t="shared" ref="S65:S98" si="39">ABS((S$63+S$62*$P65+S$61*$P65^2+S$60*$P65^3 - E2)/E2)</f>
        <v>6.0011351067273981E-3</v>
      </c>
      <c r="T65" s="12">
        <f t="shared" ref="T65:T98" si="40">ABS((T$63+T$62*$P65+T$61*$P65^2+T$60*$P65^3 - F2)/F2)</f>
        <v>1.7620465622467715E-3</v>
      </c>
      <c r="U65" s="12">
        <f t="shared" ref="U65:U98" si="41">ABS((U$63+U$62*$P65+U$61*$P65^2+U$60*$P65^3 - G2)/G2)</f>
        <v>4.7876572349711205E-3</v>
      </c>
      <c r="V65" s="12">
        <f t="shared" ref="V65:V98" si="42">ABS((V$63+V$62*$P65+V$61*$P65^2+V$60*$P65^3 - H2)/H2)</f>
        <v>3.2475889743641833E-4</v>
      </c>
      <c r="W65" s="12">
        <f t="shared" ref="W65:W98" si="43">ABS((W$63+W$62*$P65+W$61*$P65^2+W$60*$P65^3 - I2)/I2)</f>
        <v>3.0377349995991632E-4</v>
      </c>
      <c r="X65" s="12">
        <f t="shared" ref="X65:X98" si="44">ABS((X$63+X$62*$P65+X$61*$P65^2+X$60*$P65^3 - J2)/J2)</f>
        <v>4.7876572349425583E-3</v>
      </c>
    </row>
    <row r="66" spans="2:24" x14ac:dyDescent="0.25">
      <c r="B66">
        <f t="shared" si="7"/>
        <v>14.80439511764706</v>
      </c>
      <c r="C66">
        <f t="shared" si="8"/>
        <v>2144.1264516615538</v>
      </c>
      <c r="D66">
        <f t="shared" si="9"/>
        <v>191.53026863032812</v>
      </c>
      <c r="E66">
        <f t="shared" si="10"/>
        <v>148.92944138946677</v>
      </c>
      <c r="F66">
        <f t="shared" si="11"/>
        <v>13.446336186478391</v>
      </c>
      <c r="G66">
        <f t="shared" si="12"/>
        <v>1.7518345363644783</v>
      </c>
      <c r="H66">
        <f t="shared" si="13"/>
        <v>26.571325413474113</v>
      </c>
      <c r="I66">
        <f t="shared" si="14"/>
        <v>36.571325413473318</v>
      </c>
      <c r="J66">
        <f t="shared" si="15"/>
        <v>7.9659503133968839</v>
      </c>
      <c r="P66" s="11">
        <f t="shared" ref="P66:P83" si="45">B3</f>
        <v>5.0195159411764703</v>
      </c>
      <c r="Q66" s="12">
        <f t="shared" si="37"/>
        <v>1.2050316792723585E-2</v>
      </c>
      <c r="R66" s="12">
        <f t="shared" si="38"/>
        <v>7.487815916104419E-3</v>
      </c>
      <c r="S66" s="12">
        <f t="shared" si="39"/>
        <v>2.6684848078592791E-3</v>
      </c>
      <c r="T66" s="12">
        <f t="shared" si="40"/>
        <v>3.4499031845019063E-5</v>
      </c>
      <c r="U66" s="12">
        <f t="shared" si="41"/>
        <v>1.4273817467063828E-3</v>
      </c>
      <c r="V66" s="12">
        <f t="shared" si="42"/>
        <v>7.9912902951931796E-4</v>
      </c>
      <c r="W66" s="12">
        <f t="shared" si="43"/>
        <v>7.4508268775537868E-4</v>
      </c>
      <c r="X66" s="12">
        <f t="shared" si="44"/>
        <v>1.4273817466852656E-3</v>
      </c>
    </row>
    <row r="67" spans="2:24" x14ac:dyDescent="0.25">
      <c r="B67">
        <f t="shared" si="7"/>
        <v>15.153855088235289</v>
      </c>
      <c r="C67">
        <f t="shared" si="8"/>
        <v>2137.7826544699747</v>
      </c>
      <c r="D67">
        <f t="shared" si="9"/>
        <v>178.41617470410932</v>
      </c>
      <c r="E67">
        <f t="shared" si="10"/>
        <v>144.8868504001415</v>
      </c>
      <c r="F67">
        <f t="shared" si="11"/>
        <v>12.181898919066853</v>
      </c>
      <c r="G67">
        <f t="shared" si="12"/>
        <v>1.6774722174760657</v>
      </c>
      <c r="H67">
        <f t="shared" si="13"/>
        <v>23.85567643925819</v>
      </c>
      <c r="I67">
        <f t="shared" si="14"/>
        <v>33.855676439258247</v>
      </c>
      <c r="J67">
        <f t="shared" si="15"/>
        <v>7.6278096242178064</v>
      </c>
      <c r="P67" s="11">
        <f t="shared" si="45"/>
        <v>5.3689759117647053</v>
      </c>
      <c r="Q67" s="12">
        <f t="shared" si="37"/>
        <v>1.7178618711350354E-3</v>
      </c>
      <c r="R67" s="12">
        <f t="shared" si="38"/>
        <v>1.1772940953664484E-3</v>
      </c>
      <c r="S67" s="12">
        <f t="shared" si="39"/>
        <v>2.5757459792612327E-4</v>
      </c>
      <c r="T67" s="12">
        <f t="shared" si="40"/>
        <v>7.8892628752716171E-4</v>
      </c>
      <c r="U67" s="12">
        <f t="shared" si="41"/>
        <v>7.3283157685804308E-4</v>
      </c>
      <c r="V67" s="12">
        <f t="shared" si="42"/>
        <v>1.028072545982134E-3</v>
      </c>
      <c r="W67" s="12">
        <f t="shared" si="43"/>
        <v>9.5524150958800494E-4</v>
      </c>
      <c r="X67" s="12">
        <f t="shared" si="44"/>
        <v>7.3283157687145282E-4</v>
      </c>
    </row>
    <row r="68" spans="2:24" x14ac:dyDescent="0.25">
      <c r="B68">
        <f t="shared" si="7"/>
        <v>15.50331505882353</v>
      </c>
      <c r="C68">
        <f t="shared" si="8"/>
        <v>2128.6319195294968</v>
      </c>
      <c r="D68">
        <f t="shared" si="9"/>
        <v>164.82913760464672</v>
      </c>
      <c r="E68">
        <f t="shared" si="10"/>
        <v>140.71955252609183</v>
      </c>
      <c r="F68">
        <f t="shared" si="11"/>
        <v>10.899969561003559</v>
      </c>
      <c r="G68">
        <f t="shared" si="12"/>
        <v>1.6041521889070489</v>
      </c>
      <c r="H68">
        <f t="shared" si="13"/>
        <v>21.100631978837356</v>
      </c>
      <c r="I68">
        <f t="shared" si="14"/>
        <v>31.100631978838578</v>
      </c>
      <c r="J68">
        <f t="shared" si="15"/>
        <v>7.2944084425230944</v>
      </c>
      <c r="P68" s="11">
        <f t="shared" si="45"/>
        <v>5.7184358823529413</v>
      </c>
      <c r="Q68" s="12">
        <f t="shared" si="37"/>
        <v>5.1864102042201198E-3</v>
      </c>
      <c r="R68" s="12">
        <f t="shared" si="38"/>
        <v>6.4611341891012662E-3</v>
      </c>
      <c r="S68" s="12">
        <f t="shared" si="39"/>
        <v>1.4483855613723921E-3</v>
      </c>
      <c r="T68" s="12">
        <f t="shared" si="40"/>
        <v>9.2282828335483146E-4</v>
      </c>
      <c r="U68" s="12">
        <f t="shared" si="41"/>
        <v>1.9908846338587281E-3</v>
      </c>
      <c r="V68" s="12">
        <f t="shared" si="42"/>
        <v>7.3559803132662376E-4</v>
      </c>
      <c r="W68" s="12">
        <f t="shared" si="43"/>
        <v>6.8098901249949982E-4</v>
      </c>
      <c r="X68" s="12">
        <f t="shared" si="44"/>
        <v>1.9908846338665522E-3</v>
      </c>
    </row>
    <row r="69" spans="2:24" x14ac:dyDescent="0.25">
      <c r="B69">
        <f t="shared" si="7"/>
        <v>15.85277502941176</v>
      </c>
      <c r="C69">
        <f t="shared" si="8"/>
        <v>2116.6072793257345</v>
      </c>
      <c r="D69">
        <f t="shared" si="9"/>
        <v>150.77811426382661</v>
      </c>
      <c r="E69">
        <f t="shared" si="10"/>
        <v>136.40366273632173</v>
      </c>
      <c r="F69">
        <f t="shared" si="11"/>
        <v>9.5935382941124061</v>
      </c>
      <c r="G69">
        <f t="shared" si="12"/>
        <v>1.5319957142821505</v>
      </c>
      <c r="H69">
        <f t="shared" si="13"/>
        <v>18.293597236777174</v>
      </c>
      <c r="I69">
        <f t="shared" si="14"/>
        <v>28.293597236779846</v>
      </c>
      <c r="J69">
        <f t="shared" si="15"/>
        <v>6.9662981788422886</v>
      </c>
      <c r="P69" s="11">
        <f t="shared" si="45"/>
        <v>6.0678958529411764</v>
      </c>
      <c r="Q69" s="12">
        <f t="shared" si="37"/>
        <v>9.4583521039261452E-3</v>
      </c>
      <c r="R69" s="12">
        <f t="shared" si="38"/>
        <v>9.2539764938673781E-3</v>
      </c>
      <c r="S69" s="12">
        <f t="shared" si="39"/>
        <v>2.6061405376455364E-3</v>
      </c>
      <c r="T69" s="12">
        <f t="shared" si="40"/>
        <v>7.3114427113798845E-4</v>
      </c>
      <c r="U69" s="12">
        <f t="shared" si="41"/>
        <v>2.5773451812599823E-3</v>
      </c>
      <c r="V69" s="12">
        <f t="shared" si="42"/>
        <v>1.9146913669076786E-4</v>
      </c>
      <c r="W69" s="12">
        <f t="shared" si="43"/>
        <v>1.7657130584728631E-4</v>
      </c>
      <c r="X69" s="12">
        <f t="shared" si="44"/>
        <v>2.5773451812626685E-3</v>
      </c>
    </row>
    <row r="70" spans="2:24" x14ac:dyDescent="0.25">
      <c r="B70">
        <f t="shared" si="7"/>
        <v>16.202235000000002</v>
      </c>
      <c r="C70">
        <f t="shared" si="8"/>
        <v>2101.6417663442971</v>
      </c>
      <c r="D70">
        <f t="shared" si="9"/>
        <v>136.27206161353365</v>
      </c>
      <c r="E70">
        <f t="shared" si="10"/>
        <v>131.91529599983511</v>
      </c>
      <c r="F70">
        <f t="shared" si="11"/>
        <v>8.2555953002174647</v>
      </c>
      <c r="G70">
        <f t="shared" si="12"/>
        <v>1.4611240572260851</v>
      </c>
      <c r="H70">
        <f t="shared" si="13"/>
        <v>15.421977417643205</v>
      </c>
      <c r="I70">
        <f t="shared" si="14"/>
        <v>25.421977417647525</v>
      </c>
      <c r="J70">
        <f t="shared" si="15"/>
        <v>6.6440302437048917</v>
      </c>
      <c r="P70" s="11">
        <f t="shared" si="45"/>
        <v>6.4173558235294124</v>
      </c>
      <c r="Q70" s="12">
        <f t="shared" si="37"/>
        <v>1.1710677424143895E-2</v>
      </c>
      <c r="R70" s="12">
        <f t="shared" si="38"/>
        <v>1.0229972036411874E-2</v>
      </c>
      <c r="S70" s="12">
        <f t="shared" si="39"/>
        <v>3.3309004481051172E-3</v>
      </c>
      <c r="T70" s="12">
        <f t="shared" si="40"/>
        <v>4.1828540457260926E-4</v>
      </c>
      <c r="U70" s="12">
        <f t="shared" si="41"/>
        <v>2.6744328465841431E-3</v>
      </c>
      <c r="V70" s="12">
        <f t="shared" si="42"/>
        <v>4.1047730211893346E-4</v>
      </c>
      <c r="W70" s="12">
        <f t="shared" si="43"/>
        <v>3.7700406139290645E-4</v>
      </c>
      <c r="X70" s="12">
        <f t="shared" si="44"/>
        <v>2.6744328465826079E-3</v>
      </c>
    </row>
    <row r="71" spans="2:24" x14ac:dyDescent="0.25">
      <c r="P71" s="11">
        <f t="shared" si="45"/>
        <v>6.7668157941176474</v>
      </c>
      <c r="Q71" s="12">
        <f t="shared" si="37"/>
        <v>1.2419581860206979E-2</v>
      </c>
      <c r="R71" s="12">
        <f t="shared" si="38"/>
        <v>9.9006869760575999E-3</v>
      </c>
      <c r="S71" s="12">
        <f t="shared" si="39"/>
        <v>3.7032204364503165E-3</v>
      </c>
      <c r="T71" s="12">
        <f t="shared" si="40"/>
        <v>1.126631617563546E-4</v>
      </c>
      <c r="U71" s="12">
        <f t="shared" si="41"/>
        <v>2.4257961687622828E-3</v>
      </c>
      <c r="V71" s="12">
        <f t="shared" si="42"/>
        <v>9.4303607058000686E-4</v>
      </c>
      <c r="W71" s="12">
        <f t="shared" si="43"/>
        <v>8.6245205257016175E-4</v>
      </c>
      <c r="X71" s="12">
        <f t="shared" si="44"/>
        <v>2.4257961687568293E-3</v>
      </c>
    </row>
    <row r="72" spans="2:24" x14ac:dyDescent="0.25">
      <c r="P72" s="11">
        <f t="shared" si="45"/>
        <v>7.1162757647058834</v>
      </c>
      <c r="Q72" s="12">
        <f t="shared" si="37"/>
        <v>1.1963134243696355E-2</v>
      </c>
      <c r="R72" s="12">
        <f t="shared" si="38"/>
        <v>8.6622706495480921E-3</v>
      </c>
      <c r="S72" s="12">
        <f t="shared" si="39"/>
        <v>3.7811784088717989E-3</v>
      </c>
      <c r="T72" s="12">
        <f t="shared" si="40"/>
        <v>1.1082025535128115E-4</v>
      </c>
      <c r="U72" s="12">
        <f t="shared" si="41"/>
        <v>1.9464086552112975E-3</v>
      </c>
      <c r="V72" s="12">
        <f t="shared" si="42"/>
        <v>1.3272886514947946E-3</v>
      </c>
      <c r="W72" s="12">
        <f t="shared" si="43"/>
        <v>1.2084682154869298E-3</v>
      </c>
      <c r="X72" s="12">
        <f t="shared" si="44"/>
        <v>1.9464086552035318E-3</v>
      </c>
    </row>
    <row r="73" spans="2:24" x14ac:dyDescent="0.25">
      <c r="P73" s="11">
        <f t="shared" si="45"/>
        <v>7.4657357352941167</v>
      </c>
      <c r="Q73" s="12">
        <f t="shared" si="37"/>
        <v>1.0645538895423355E-2</v>
      </c>
      <c r="R73" s="12">
        <f t="shared" si="38"/>
        <v>6.8238711520851062E-3</v>
      </c>
      <c r="S73" s="12">
        <f t="shared" si="39"/>
        <v>3.6069498976832016E-3</v>
      </c>
      <c r="T73" s="12">
        <f t="shared" si="40"/>
        <v>2.1824534543086013E-4</v>
      </c>
      <c r="U73" s="12">
        <f t="shared" si="41"/>
        <v>1.3284183363152726E-3</v>
      </c>
      <c r="V73" s="12">
        <f t="shared" si="42"/>
        <v>1.5227719427076708E-3</v>
      </c>
      <c r="W73" s="12">
        <f t="shared" si="43"/>
        <v>1.3800001938261957E-3</v>
      </c>
      <c r="X73" s="12">
        <f t="shared" si="44"/>
        <v>1.3284183363052771E-3</v>
      </c>
    </row>
    <row r="74" spans="2:24" x14ac:dyDescent="0.25">
      <c r="P74" s="11">
        <f t="shared" si="45"/>
        <v>7.8151957058823536</v>
      </c>
      <c r="Q74" s="12">
        <f t="shared" si="37"/>
        <v>8.7149518125548015E-3</v>
      </c>
      <c r="R74" s="12">
        <f t="shared" si="38"/>
        <v>4.6286708743566484E-3</v>
      </c>
      <c r="S74" s="12">
        <f t="shared" si="39"/>
        <v>3.2124668959448068E-3</v>
      </c>
      <c r="T74" s="12">
        <f t="shared" si="40"/>
        <v>2.0593371630749018E-4</v>
      </c>
      <c r="U74" s="12">
        <f t="shared" si="41"/>
        <v>6.4565246111513764E-4</v>
      </c>
      <c r="V74" s="12">
        <f t="shared" si="42"/>
        <v>1.518643167416847E-3</v>
      </c>
      <c r="W74" s="12">
        <f t="shared" si="43"/>
        <v>1.3695632512913316E-3</v>
      </c>
      <c r="X74" s="12">
        <f t="shared" si="44"/>
        <v>6.4565246110373834E-4</v>
      </c>
    </row>
    <row r="75" spans="2:24" x14ac:dyDescent="0.25">
      <c r="P75" s="11">
        <f t="shared" si="45"/>
        <v>8.1646556764705878</v>
      </c>
      <c r="Q75" s="12">
        <f t="shared" si="37"/>
        <v>6.3764643794436979E-3</v>
      </c>
      <c r="R75" s="12">
        <f t="shared" si="38"/>
        <v>2.2692075825391316E-3</v>
      </c>
      <c r="S75" s="12">
        <f t="shared" si="39"/>
        <v>2.6238934072102251E-3</v>
      </c>
      <c r="T75" s="12">
        <f t="shared" si="40"/>
        <v>9.1809169463032407E-5</v>
      </c>
      <c r="U75" s="12">
        <f t="shared" si="41"/>
        <v>4.3010781214421891E-5</v>
      </c>
      <c r="V75" s="12">
        <f t="shared" si="42"/>
        <v>1.3263346357063168E-3</v>
      </c>
      <c r="W75" s="12">
        <f t="shared" si="43"/>
        <v>1.1900469974142612E-3</v>
      </c>
      <c r="X75" s="12">
        <f t="shared" si="44"/>
        <v>4.3010781226669906E-5</v>
      </c>
    </row>
    <row r="76" spans="2:24" x14ac:dyDescent="0.25">
      <c r="P76" s="11">
        <f t="shared" si="45"/>
        <v>8.5141156470588246</v>
      </c>
      <c r="Q76" s="12">
        <f t="shared" si="37"/>
        <v>3.8016849596155941E-3</v>
      </c>
      <c r="R76" s="12">
        <f t="shared" si="38"/>
        <v>1.0131910973837862E-4</v>
      </c>
      <c r="S76" s="12">
        <f t="shared" si="39"/>
        <v>1.8651512533304534E-3</v>
      </c>
      <c r="T76" s="12">
        <f t="shared" si="40"/>
        <v>9.160767106821317E-5</v>
      </c>
      <c r="U76" s="12">
        <f t="shared" si="41"/>
        <v>6.9108528026708312E-4</v>
      </c>
      <c r="V76" s="12">
        <f t="shared" si="42"/>
        <v>9.7337275120583952E-4</v>
      </c>
      <c r="W76" s="12">
        <f t="shared" si="43"/>
        <v>8.6870188098407978E-4</v>
      </c>
      <c r="X76" s="12">
        <f t="shared" si="44"/>
        <v>6.9108528027942199E-4</v>
      </c>
    </row>
    <row r="77" spans="2:24" x14ac:dyDescent="0.25">
      <c r="P77" s="11">
        <f t="shared" si="45"/>
        <v>8.8635756176470597</v>
      </c>
      <c r="Q77" s="12">
        <f t="shared" si="37"/>
        <v>1.1359006925616417E-3</v>
      </c>
      <c r="R77" s="12">
        <f t="shared" si="38"/>
        <v>2.3605870799065635E-3</v>
      </c>
      <c r="S77" s="12">
        <f t="shared" si="39"/>
        <v>9.6070199123755515E-4</v>
      </c>
      <c r="T77" s="12">
        <f t="shared" si="40"/>
        <v>3.0296605233880348E-4</v>
      </c>
      <c r="U77" s="12">
        <f t="shared" si="41"/>
        <v>1.2625039379864857E-3</v>
      </c>
      <c r="V77" s="12">
        <f t="shared" si="42"/>
        <v>4.9807336526347737E-4</v>
      </c>
      <c r="W77" s="12">
        <f t="shared" si="43"/>
        <v>4.420313046039116E-4</v>
      </c>
      <c r="X77" s="12">
        <f t="shared" si="44"/>
        <v>1.2625039379987491E-3</v>
      </c>
    </row>
    <row r="78" spans="2:24" x14ac:dyDescent="0.25">
      <c r="P78" s="11">
        <f t="shared" si="45"/>
        <v>9.2130355882352948</v>
      </c>
      <c r="Q78" s="12">
        <f t="shared" si="37"/>
        <v>1.4965028858497562E-3</v>
      </c>
      <c r="R78" s="12">
        <f t="shared" si="38"/>
        <v>4.4107343281075944E-3</v>
      </c>
      <c r="S78" s="12">
        <f t="shared" si="39"/>
        <v>6.2250146624264646E-5</v>
      </c>
      <c r="T78" s="12">
        <f t="shared" si="40"/>
        <v>4.9692688356949564E-4</v>
      </c>
      <c r="U78" s="12">
        <f t="shared" si="41"/>
        <v>1.7300669608681662E-3</v>
      </c>
      <c r="V78" s="12">
        <f t="shared" si="42"/>
        <v>5.5079554989316032E-5</v>
      </c>
      <c r="W78" s="12">
        <f t="shared" si="43"/>
        <v>4.8595442528245993E-5</v>
      </c>
      <c r="X78" s="12">
        <f t="shared" si="44"/>
        <v>1.7300669608793255E-3</v>
      </c>
    </row>
    <row r="79" spans="2:24" x14ac:dyDescent="0.25">
      <c r="P79" s="11">
        <f t="shared" si="45"/>
        <v>9.5624955588235299</v>
      </c>
      <c r="Q79" s="12">
        <f t="shared" si="37"/>
        <v>3.9878783042727036E-3</v>
      </c>
      <c r="R79" s="12">
        <f t="shared" si="38"/>
        <v>6.1734103532717381E-3</v>
      </c>
      <c r="S79" s="12">
        <f t="shared" si="39"/>
        <v>1.1719923263016653E-3</v>
      </c>
      <c r="T79" s="12">
        <f t="shared" si="40"/>
        <v>6.2834839422980053E-4</v>
      </c>
      <c r="U79" s="12">
        <f t="shared" si="41"/>
        <v>2.0741976353573712E-3</v>
      </c>
      <c r="V79" s="12">
        <f t="shared" si="42"/>
        <v>6.3944706181921101E-4</v>
      </c>
      <c r="W79" s="12">
        <f t="shared" si="43"/>
        <v>5.6068635049663586E-4</v>
      </c>
      <c r="X79" s="12">
        <f t="shared" si="44"/>
        <v>2.0741976353675514E-3</v>
      </c>
    </row>
    <row r="80" spans="2:24" x14ac:dyDescent="0.25">
      <c r="P80" s="11">
        <f t="shared" si="45"/>
        <v>9.9119555294117649</v>
      </c>
      <c r="Q80" s="12">
        <f t="shared" si="37"/>
        <v>6.2440413357388348E-3</v>
      </c>
      <c r="R80" s="12">
        <f t="shared" si="38"/>
        <v>7.5858645701329646E-3</v>
      </c>
      <c r="S80" s="12">
        <f t="shared" si="39"/>
        <v>2.330841489585924E-3</v>
      </c>
      <c r="T80" s="12">
        <f t="shared" si="40"/>
        <v>6.560630199767618E-4</v>
      </c>
      <c r="U80" s="12">
        <f t="shared" si="41"/>
        <v>2.2819316271108568E-3</v>
      </c>
      <c r="V80" s="12">
        <f t="shared" si="42"/>
        <v>1.2095798949650542E-3</v>
      </c>
      <c r="W80" s="12">
        <f t="shared" si="43"/>
        <v>1.0536835447749607E-3</v>
      </c>
      <c r="X80" s="12">
        <f t="shared" si="44"/>
        <v>2.2819316271189259E-3</v>
      </c>
    </row>
    <row r="81" spans="16:24" x14ac:dyDescent="0.25">
      <c r="P81" s="11">
        <f t="shared" si="45"/>
        <v>10.2614155</v>
      </c>
      <c r="Q81" s="12">
        <f t="shared" si="37"/>
        <v>8.1815997695344582E-3</v>
      </c>
      <c r="R81" s="12">
        <f t="shared" si="38"/>
        <v>8.5977452945118129E-3</v>
      </c>
      <c r="S81" s="12">
        <f t="shared" si="39"/>
        <v>3.4938641867868188E-3</v>
      </c>
      <c r="T81" s="12">
        <f t="shared" si="40"/>
        <v>5.4647289202200064E-4</v>
      </c>
      <c r="U81" s="12">
        <f t="shared" si="41"/>
        <v>2.3461040200725633E-3</v>
      </c>
      <c r="V81" s="12">
        <f t="shared" si="42"/>
        <v>1.7237113579263361E-3</v>
      </c>
      <c r="W81" s="12">
        <f t="shared" si="43"/>
        <v>1.4911888549087977E-3</v>
      </c>
      <c r="X81" s="12">
        <f t="shared" si="44"/>
        <v>2.3461040200785039E-3</v>
      </c>
    </row>
    <row r="82" spans="16:24" x14ac:dyDescent="0.25">
      <c r="P82" s="11">
        <f t="shared" si="45"/>
        <v>10.61087547058824</v>
      </c>
      <c r="Q82" s="12">
        <f t="shared" si="37"/>
        <v>9.7256780101200382E-3</v>
      </c>
      <c r="R82" s="12">
        <f t="shared" si="38"/>
        <v>9.1683883157702255E-3</v>
      </c>
      <c r="S82" s="12">
        <f t="shared" si="39"/>
        <v>4.6076833389440425E-3</v>
      </c>
      <c r="T82" s="12">
        <f t="shared" si="40"/>
        <v>2.7715156142733323E-4</v>
      </c>
      <c r="U82" s="12">
        <f t="shared" si="41"/>
        <v>2.2647353661074026E-3</v>
      </c>
      <c r="V82" s="12">
        <f t="shared" si="42"/>
        <v>2.1451592339351627E-3</v>
      </c>
      <c r="W82" s="12">
        <f t="shared" si="43"/>
        <v>1.8421757724807661E-3</v>
      </c>
      <c r="X82" s="12">
        <f t="shared" si="44"/>
        <v>2.2647353661116986E-3</v>
      </c>
    </row>
    <row r="83" spans="16:24" x14ac:dyDescent="0.25">
      <c r="P83" s="11">
        <f t="shared" si="45"/>
        <v>10.96033544117647</v>
      </c>
      <c r="Q83" s="12">
        <f t="shared" si="37"/>
        <v>1.0807938539645187E-2</v>
      </c>
      <c r="R83" s="12">
        <f t="shared" si="38"/>
        <v>9.2645216907712696E-3</v>
      </c>
      <c r="S83" s="12">
        <f t="shared" si="39"/>
        <v>5.6093518772120949E-3</v>
      </c>
      <c r="T83" s="12">
        <f t="shared" si="40"/>
        <v>1.594505318409739E-4</v>
      </c>
      <c r="U83" s="12">
        <f t="shared" si="41"/>
        <v>2.0406521088495791E-3</v>
      </c>
      <c r="V83" s="12">
        <f t="shared" si="42"/>
        <v>2.4424478358067553E-3</v>
      </c>
      <c r="W83" s="12">
        <f t="shared" si="43"/>
        <v>2.0810648080362222E-3</v>
      </c>
      <c r="X83" s="12">
        <f t="shared" si="44"/>
        <v>2.0406521088513528E-3</v>
      </c>
    </row>
    <row r="84" spans="16:24" x14ac:dyDescent="0.25">
      <c r="P84" s="11">
        <f>B21</f>
        <v>11.309795411764711</v>
      </c>
      <c r="Q84" s="12">
        <f t="shared" si="37"/>
        <v>1.1364956470413926E-2</v>
      </c>
      <c r="R84" s="12">
        <f t="shared" si="38"/>
        <v>8.8585114985502821E-3</v>
      </c>
      <c r="S84" s="12">
        <f t="shared" si="39"/>
        <v>6.4254039957677587E-3</v>
      </c>
      <c r="T84" s="12">
        <f t="shared" si="40"/>
        <v>7.5224148938698033E-4</v>
      </c>
      <c r="U84" s="12">
        <f t="shared" si="41"/>
        <v>1.68139796626205E-3</v>
      </c>
      <c r="V84" s="12">
        <f t="shared" si="42"/>
        <v>2.5881353005643526E-3</v>
      </c>
      <c r="W84" s="12">
        <f t="shared" si="43"/>
        <v>2.1867053611230348E-3</v>
      </c>
      <c r="X84" s="12">
        <f t="shared" si="44"/>
        <v>1.6813979662613832E-3</v>
      </c>
    </row>
    <row r="85" spans="16:24" x14ac:dyDescent="0.25">
      <c r="P85" s="11">
        <f t="shared" ref="P85:P96" si="46">B22</f>
        <v>11.65925538235294</v>
      </c>
      <c r="Q85" s="12">
        <f t="shared" si="37"/>
        <v>1.1337197704517233E-2</v>
      </c>
      <c r="R85" s="12">
        <f t="shared" si="38"/>
        <v>7.9275016217058604E-3</v>
      </c>
      <c r="S85" s="12">
        <f t="shared" si="39"/>
        <v>6.9713728168755967E-3</v>
      </c>
      <c r="T85" s="12">
        <f t="shared" si="40"/>
        <v>1.4678796659967407E-3</v>
      </c>
      <c r="U85" s="12">
        <f t="shared" si="41"/>
        <v>1.1994900301091555E-3</v>
      </c>
      <c r="V85" s="12">
        <f t="shared" si="42"/>
        <v>2.5565925999172599E-3</v>
      </c>
      <c r="W85" s="12">
        <f t="shared" si="43"/>
        <v>2.1405417714199563E-3</v>
      </c>
      <c r="X85" s="12">
        <f t="shared" si="44"/>
        <v>1.1994900301054144E-3</v>
      </c>
    </row>
    <row r="86" spans="16:24" x14ac:dyDescent="0.25">
      <c r="P86" s="11">
        <f t="shared" si="46"/>
        <v>12.008715352941181</v>
      </c>
      <c r="Q86" s="12">
        <f t="shared" si="37"/>
        <v>1.0669025992913268E-2</v>
      </c>
      <c r="R86" s="12">
        <f t="shared" si="38"/>
        <v>6.4539755985457406E-3</v>
      </c>
      <c r="S86" s="12">
        <f t="shared" si="39"/>
        <v>7.1522301086450538E-3</v>
      </c>
      <c r="T86" s="12">
        <f t="shared" si="40"/>
        <v>2.2476502963233221E-3</v>
      </c>
      <c r="U86" s="12">
        <f t="shared" si="41"/>
        <v>6.1303275583066196E-4</v>
      </c>
      <c r="V86" s="12">
        <f t="shared" si="42"/>
        <v>2.3212849564232044E-3</v>
      </c>
      <c r="W86" s="12">
        <f t="shared" si="43"/>
        <v>1.9244993205539609E-3</v>
      </c>
      <c r="X86" s="12">
        <f t="shared" si="44"/>
        <v>6.1303275582337991E-4</v>
      </c>
    </row>
    <row r="87" spans="16:24" x14ac:dyDescent="0.25">
      <c r="P87" s="11">
        <f t="shared" si="46"/>
        <v>12.358175323529411</v>
      </c>
      <c r="Q87" s="12">
        <f t="shared" si="37"/>
        <v>9.3102107877325053E-3</v>
      </c>
      <c r="R87" s="12">
        <f t="shared" si="38"/>
        <v>4.4282544991499952E-3</v>
      </c>
      <c r="S87" s="12">
        <f t="shared" si="39"/>
        <v>6.8642503763876057E-3</v>
      </c>
      <c r="T87" s="12">
        <f t="shared" si="40"/>
        <v>3.005066759956663E-3</v>
      </c>
      <c r="U87" s="12">
        <f t="shared" si="41"/>
        <v>5.3384538685870835E-5</v>
      </c>
      <c r="V87" s="12">
        <f t="shared" si="42"/>
        <v>1.8524495738825343E-3</v>
      </c>
      <c r="W87" s="12">
        <f t="shared" si="43"/>
        <v>1.5193965908128211E-3</v>
      </c>
      <c r="X87" s="12">
        <f t="shared" si="44"/>
        <v>5.338453869502222E-5</v>
      </c>
    </row>
    <row r="88" spans="16:24" x14ac:dyDescent="0.25">
      <c r="P88" s="11">
        <f t="shared" si="46"/>
        <v>12.707635294117649</v>
      </c>
      <c r="Q88" s="12">
        <f t="shared" si="37"/>
        <v>7.219171558946344E-3</v>
      </c>
      <c r="R88" s="12">
        <f t="shared" si="38"/>
        <v>1.8530618229169234E-3</v>
      </c>
      <c r="S88" s="12">
        <f t="shared" si="39"/>
        <v>5.9985697885360529E-3</v>
      </c>
      <c r="T88" s="12">
        <f t="shared" si="40"/>
        <v>3.6239385480248453E-3</v>
      </c>
      <c r="U88" s="12">
        <f t="shared" si="41"/>
        <v>7.6772061250907314E-4</v>
      </c>
      <c r="V88" s="12">
        <f t="shared" si="42"/>
        <v>1.116543977360448E-3</v>
      </c>
      <c r="W88" s="12">
        <f t="shared" si="43"/>
        <v>9.0504126593756904E-4</v>
      </c>
      <c r="X88" s="12">
        <f t="shared" si="44"/>
        <v>7.6772061252033919E-4</v>
      </c>
    </row>
    <row r="89" spans="16:24" x14ac:dyDescent="0.25">
      <c r="P89" s="11">
        <f t="shared" si="46"/>
        <v>13.057095264705881</v>
      </c>
      <c r="Q89" s="12">
        <f t="shared" si="37"/>
        <v>4.367553309251971E-3</v>
      </c>
      <c r="R89" s="12">
        <f t="shared" si="38"/>
        <v>1.2505779452194736E-3</v>
      </c>
      <c r="S89" s="12">
        <f t="shared" si="39"/>
        <v>4.4460686209999312E-3</v>
      </c>
      <c r="T89" s="12">
        <f t="shared" si="40"/>
        <v>3.9555715507790705E-3</v>
      </c>
      <c r="U89" s="12">
        <f t="shared" si="41"/>
        <v>1.4898323694620241E-3</v>
      </c>
      <c r="V89" s="12">
        <f t="shared" si="42"/>
        <v>7.9566899177766713E-5</v>
      </c>
      <c r="W89" s="12">
        <f t="shared" si="43"/>
        <v>6.3654359166794922E-5</v>
      </c>
      <c r="X89" s="12">
        <f t="shared" si="44"/>
        <v>1.4898323694752106E-3</v>
      </c>
    </row>
    <row r="90" spans="16:24" x14ac:dyDescent="0.25">
      <c r="P90" s="11">
        <f t="shared" si="46"/>
        <v>13.406555235294119</v>
      </c>
      <c r="Q90" s="12">
        <f t="shared" si="37"/>
        <v>7.4453028525909486E-4</v>
      </c>
      <c r="R90" s="12">
        <f t="shared" si="38"/>
        <v>4.8383949452298096E-3</v>
      </c>
      <c r="S90" s="12">
        <f t="shared" si="39"/>
        <v>2.1019886051542266E-3</v>
      </c>
      <c r="T90" s="12">
        <f t="shared" si="40"/>
        <v>3.8118066583086967E-3</v>
      </c>
      <c r="U90" s="12">
        <f t="shared" si="41"/>
        <v>2.1717702612880641E-3</v>
      </c>
      <c r="V90" s="12">
        <f t="shared" si="42"/>
        <v>1.2824948393842254E-3</v>
      </c>
      <c r="W90" s="12">
        <f t="shared" si="43"/>
        <v>1.0110334460640611E-3</v>
      </c>
      <c r="X90" s="12">
        <f t="shared" si="44"/>
        <v>2.1717702613014023E-3</v>
      </c>
    </row>
    <row r="91" spans="16:24" x14ac:dyDescent="0.25">
      <c r="P91" s="11">
        <f t="shared" si="46"/>
        <v>13.756015205882351</v>
      </c>
      <c r="Q91" s="12">
        <f t="shared" si="37"/>
        <v>3.6420559441915331E-3</v>
      </c>
      <c r="R91" s="12">
        <f t="shared" si="38"/>
        <v>8.8426154205900661E-3</v>
      </c>
      <c r="S91" s="12">
        <f t="shared" si="39"/>
        <v>1.1326421844664973E-3</v>
      </c>
      <c r="T91" s="12">
        <f t="shared" si="40"/>
        <v>2.9484383469553237E-3</v>
      </c>
      <c r="U91" s="12">
        <f t="shared" si="41"/>
        <v>2.7596832157093434E-3</v>
      </c>
      <c r="V91" s="12">
        <f t="shared" si="42"/>
        <v>2.9623006268161812E-3</v>
      </c>
      <c r="W91" s="12">
        <f t="shared" si="43"/>
        <v>2.2966993221725054E-3</v>
      </c>
      <c r="X91" s="12">
        <f t="shared" si="44"/>
        <v>2.7596832157239064E-3</v>
      </c>
    </row>
    <row r="92" spans="16:24" x14ac:dyDescent="0.25">
      <c r="P92" s="11">
        <f t="shared" si="46"/>
        <v>14.105475176470589</v>
      </c>
      <c r="Q92" s="12">
        <f t="shared" si="37"/>
        <v>8.7724689895120004E-3</v>
      </c>
      <c r="R92" s="12">
        <f t="shared" si="38"/>
        <v>1.3182274011827649E-2</v>
      </c>
      <c r="S92" s="12">
        <f t="shared" si="39"/>
        <v>5.3576217616218818E-3</v>
      </c>
      <c r="T92" s="12">
        <f t="shared" si="40"/>
        <v>1.0302367230405228E-3</v>
      </c>
      <c r="U92" s="12">
        <f t="shared" si="41"/>
        <v>3.1980760486019356E-3</v>
      </c>
      <c r="V92" s="12">
        <f t="shared" si="42"/>
        <v>4.8851409256014649E-3</v>
      </c>
      <c r="W92" s="12">
        <f t="shared" si="43"/>
        <v>3.7158753943493292E-3</v>
      </c>
      <c r="X92" s="12">
        <f t="shared" si="44"/>
        <v>3.1980760486157453E-3</v>
      </c>
    </row>
    <row r="93" spans="16:24" x14ac:dyDescent="0.25">
      <c r="P93" s="11">
        <f t="shared" si="46"/>
        <v>14.454935147058819</v>
      </c>
      <c r="Q93" s="12">
        <f t="shared" si="37"/>
        <v>1.4635439869777082E-2</v>
      </c>
      <c r="R93" s="12">
        <f t="shared" si="38"/>
        <v>1.7790609718282491E-2</v>
      </c>
      <c r="S93" s="12">
        <f t="shared" si="39"/>
        <v>1.0694043325411634E-2</v>
      </c>
      <c r="T93" s="12">
        <f t="shared" si="40"/>
        <v>2.433526343935964E-3</v>
      </c>
      <c r="U93" s="12">
        <f t="shared" si="41"/>
        <v>3.4367167802985747E-3</v>
      </c>
      <c r="V93" s="12">
        <f t="shared" si="42"/>
        <v>6.8573687823756729E-3</v>
      </c>
      <c r="W93" s="12">
        <f t="shared" si="43"/>
        <v>5.1018101266137855E-3</v>
      </c>
      <c r="X93" s="12">
        <f t="shared" si="44"/>
        <v>3.4367167803094102E-3</v>
      </c>
    </row>
    <row r="94" spans="16:24" x14ac:dyDescent="0.25">
      <c r="P94" s="11">
        <f t="shared" si="46"/>
        <v>14.80439511764706</v>
      </c>
      <c r="Q94" s="12">
        <f t="shared" si="37"/>
        <v>2.1264636156751962E-2</v>
      </c>
      <c r="R94" s="12">
        <f t="shared" si="38"/>
        <v>2.2661419135578231E-2</v>
      </c>
      <c r="S94" s="12">
        <f t="shared" si="39"/>
        <v>1.7321183729083752E-2</v>
      </c>
      <c r="T94" s="12">
        <f t="shared" si="40"/>
        <v>8.1917005783086055E-3</v>
      </c>
      <c r="U94" s="12">
        <f t="shared" si="41"/>
        <v>3.4393393022224207E-3</v>
      </c>
      <c r="V94" s="12">
        <f t="shared" si="42"/>
        <v>8.4998656085833891E-3</v>
      </c>
      <c r="W94" s="12">
        <f t="shared" si="43"/>
        <v>6.1613568951179223E-3</v>
      </c>
      <c r="X94" s="12">
        <f t="shared" si="44"/>
        <v>3.4393393022294706E-3</v>
      </c>
    </row>
    <row r="95" spans="16:24" x14ac:dyDescent="0.25">
      <c r="P95" s="11">
        <f t="shared" si="46"/>
        <v>15.153855088235289</v>
      </c>
      <c r="Q95" s="12">
        <f t="shared" si="37"/>
        <v>2.8775522272624553E-2</v>
      </c>
      <c r="R95" s="12">
        <f t="shared" si="38"/>
        <v>2.7893671207979837E-2</v>
      </c>
      <c r="S95" s="12">
        <f t="shared" si="39"/>
        <v>2.5513763377567007E-2</v>
      </c>
      <c r="T95" s="12">
        <f t="shared" si="40"/>
        <v>1.7380890214990265E-2</v>
      </c>
      <c r="U95" s="12">
        <f t="shared" si="41"/>
        <v>3.1908553375788601E-3</v>
      </c>
      <c r="V95" s="12">
        <f t="shared" si="42"/>
        <v>9.1397973594261467E-3</v>
      </c>
      <c r="W95" s="12">
        <f t="shared" si="43"/>
        <v>6.4228229471335087E-3</v>
      </c>
      <c r="X95" s="12">
        <f t="shared" si="44"/>
        <v>3.1908553375801021E-3</v>
      </c>
    </row>
    <row r="96" spans="16:24" x14ac:dyDescent="0.25">
      <c r="P96" s="11">
        <f t="shared" si="46"/>
        <v>15.50331505882353</v>
      </c>
      <c r="Q96" s="12">
        <f t="shared" si="37"/>
        <v>3.7337760961569787E-2</v>
      </c>
      <c r="R96" s="12">
        <f t="shared" si="38"/>
        <v>3.3655039810278217E-2</v>
      </c>
      <c r="S96" s="12">
        <f t="shared" si="39"/>
        <v>3.5613900726818581E-2</v>
      </c>
      <c r="T96" s="12">
        <f t="shared" si="40"/>
        <v>3.1618208783629392E-2</v>
      </c>
      <c r="U96" s="12">
        <f t="shared" si="41"/>
        <v>2.6955527504974311E-3</v>
      </c>
      <c r="V96" s="12">
        <f t="shared" si="42"/>
        <v>7.4730597573705844E-3</v>
      </c>
      <c r="W96" s="12">
        <f t="shared" si="43"/>
        <v>5.05804169272698E-3</v>
      </c>
      <c r="X96" s="12">
        <f t="shared" si="44"/>
        <v>2.6955527504907784E-3</v>
      </c>
    </row>
    <row r="97" spans="16:24" x14ac:dyDescent="0.25">
      <c r="P97" s="11">
        <f>B34</f>
        <v>15.85277502941176</v>
      </c>
      <c r="Q97" s="12">
        <f t="shared" si="37"/>
        <v>1.7876452707930451E-2</v>
      </c>
      <c r="R97" s="12">
        <f t="shared" si="38"/>
        <v>1.0104891588073662E-2</v>
      </c>
      <c r="S97" s="12">
        <f t="shared" si="39"/>
        <v>1.8757289471643176E-2</v>
      </c>
      <c r="T97" s="12">
        <f t="shared" si="40"/>
        <v>2.3540450444601468E-2</v>
      </c>
      <c r="U97" s="12">
        <f t="shared" si="41"/>
        <v>2.9704964552524954E-5</v>
      </c>
      <c r="V97" s="12">
        <f t="shared" si="42"/>
        <v>9.5342435036973681E-3</v>
      </c>
      <c r="W97" s="12">
        <f t="shared" si="43"/>
        <v>6.1853335193137208E-3</v>
      </c>
      <c r="X97" s="12">
        <f t="shared" si="44"/>
        <v>2.9704964570906657E-5</v>
      </c>
    </row>
    <row r="98" spans="16:24" x14ac:dyDescent="0.25">
      <c r="P98" s="11">
        <f>B35</f>
        <v>16.202235000000002</v>
      </c>
      <c r="Q98" s="12">
        <f t="shared" si="37"/>
        <v>9.2335765997921607E-2</v>
      </c>
      <c r="R98" s="12">
        <f t="shared" si="38"/>
        <v>0.12390688259653541</v>
      </c>
      <c r="S98" s="12">
        <f t="shared" si="39"/>
        <v>8.6920840512670919E-2</v>
      </c>
      <c r="T98" s="12">
        <f t="shared" si="40"/>
        <v>7.9387032192646464E-2</v>
      </c>
      <c r="U98" s="12">
        <f t="shared" si="41"/>
        <v>1.3675318709474981E-2</v>
      </c>
      <c r="V98" s="12">
        <f t="shared" si="42"/>
        <v>2.4273451542608626E-2</v>
      </c>
      <c r="W98" s="12">
        <f t="shared" si="43"/>
        <v>1.486719132056155E-2</v>
      </c>
      <c r="X98" s="12">
        <f t="shared" si="44"/>
        <v>1.3675318709508898E-2</v>
      </c>
    </row>
  </sheetData>
  <conditionalFormatting sqref="Q65:X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8"/>
  <sheetViews>
    <sheetView workbookViewId="0">
      <selection activeCell="F15" sqref="F15"/>
    </sheetView>
  </sheetViews>
  <sheetFormatPr defaultRowHeight="15" x14ac:dyDescent="0.25"/>
  <cols>
    <col min="13" max="14" width="9.28515625" bestFit="1" customWidth="1"/>
    <col min="15" max="15" width="9.7109375" bestFit="1" customWidth="1"/>
    <col min="16" max="17" width="10.5703125" bestFit="1" customWidth="1"/>
    <col min="18" max="18" width="12" bestFit="1" customWidth="1"/>
    <col min="20" max="20" width="10.7109375" customWidth="1"/>
    <col min="21" max="21" width="12.7109375" bestFit="1" customWidth="1"/>
    <col min="22" max="22" width="12" bestFit="1" customWidth="1"/>
    <col min="23" max="23" width="12.7109375" bestFit="1" customWidth="1"/>
    <col min="24" max="24" width="9.7109375" bestFit="1" customWidth="1"/>
  </cols>
  <sheetData>
    <row r="1" spans="1:2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</row>
    <row r="2" spans="1:24" x14ac:dyDescent="0.25">
      <c r="A2" s="1">
        <v>1</v>
      </c>
      <c r="B2">
        <v>4.6700559705882352</v>
      </c>
      <c r="C2">
        <v>878.08046653432484</v>
      </c>
      <c r="D2">
        <v>158.64207711571891</v>
      </c>
      <c r="E2">
        <v>203.23132885701989</v>
      </c>
      <c r="F2">
        <v>36.717637362002591</v>
      </c>
      <c r="G2">
        <v>3.217677924233544</v>
      </c>
      <c r="H2">
        <v>74.410734610919462</v>
      </c>
      <c r="I2">
        <v>84.410734610919462</v>
      </c>
      <c r="J2">
        <v>14.631440319787011</v>
      </c>
      <c r="K2">
        <v>385.35620567378493</v>
      </c>
      <c r="M2">
        <f>$B2^M$1</f>
        <v>1</v>
      </c>
      <c r="N2">
        <f>$B2^N$1</f>
        <v>4.6700559705882352</v>
      </c>
      <c r="O2">
        <f t="shared" ref="O2:S17" si="0">$B2^O$1</f>
        <v>21.809422768426824</v>
      </c>
      <c r="P2">
        <f t="shared" si="0"/>
        <v>101.85122501477468</v>
      </c>
      <c r="Q2">
        <f t="shared" si="0"/>
        <v>475.65092149197437</v>
      </c>
      <c r="R2">
        <f t="shared" si="0"/>
        <v>2221.3164258293909</v>
      </c>
      <c r="S2">
        <f t="shared" si="0"/>
        <v>10373.672037010265</v>
      </c>
      <c r="U2">
        <f t="shared" ref="U2:X34" si="1">$C2*M2</f>
        <v>878.08046653432484</v>
      </c>
      <c r="V2">
        <f t="shared" si="1"/>
        <v>4100.684925395527</v>
      </c>
      <c r="W2">
        <f t="shared" si="1"/>
        <v>19150.428119344553</v>
      </c>
      <c r="X2">
        <f t="shared" si="1"/>
        <v>89433.571178065846</v>
      </c>
    </row>
    <row r="3" spans="1:24" x14ac:dyDescent="0.25">
      <c r="A3" s="1">
        <v>2</v>
      </c>
      <c r="B3">
        <v>5.0195159411764703</v>
      </c>
      <c r="C3">
        <v>916.44845644675786</v>
      </c>
      <c r="D3">
        <v>161.83778102169811</v>
      </c>
      <c r="E3">
        <v>196.23928754141309</v>
      </c>
      <c r="F3">
        <v>34.654355759533473</v>
      </c>
      <c r="G3">
        <v>3.149019911813062</v>
      </c>
      <c r="H3">
        <v>70.601401066488449</v>
      </c>
      <c r="I3">
        <v>80.601401066488449</v>
      </c>
      <c r="J3">
        <v>14.31923828003664</v>
      </c>
      <c r="K3">
        <v>393.85813464914543</v>
      </c>
      <c r="M3">
        <f t="shared" ref="M3:M34" si="2">$B3^M$1</f>
        <v>1</v>
      </c>
      <c r="N3">
        <f t="shared" ref="N3:N34" si="3">$B3^N$1</f>
        <v>5.0195159411764703</v>
      </c>
      <c r="O3">
        <f t="shared" si="0"/>
        <v>25.195540283724707</v>
      </c>
      <c r="P3">
        <f t="shared" si="0"/>
        <v>126.46941610071009</v>
      </c>
      <c r="Q3">
        <f t="shared" si="0"/>
        <v>634.81525018879449</v>
      </c>
      <c r="R3">
        <f t="shared" si="0"/>
        <v>3186.4652680245831</v>
      </c>
      <c r="S3">
        <f t="shared" si="0"/>
        <v>15994.513208854551</v>
      </c>
      <c r="U3">
        <f t="shared" si="1"/>
        <v>916.44845644675786</v>
      </c>
      <c r="V3">
        <f t="shared" si="1"/>
        <v>4600.127636401071</v>
      </c>
      <c r="W3">
        <f t="shared" si="1"/>
        <v>23090.414002361616</v>
      </c>
      <c r="X3">
        <f t="shared" si="1"/>
        <v>115902.70117321851</v>
      </c>
    </row>
    <row r="4" spans="1:24" x14ac:dyDescent="0.25">
      <c r="A4" s="1">
        <v>3</v>
      </c>
      <c r="B4">
        <v>5.3689759117647053</v>
      </c>
      <c r="C4">
        <v>951.58511720785498</v>
      </c>
      <c r="D4">
        <v>164.1239909668692</v>
      </c>
      <c r="E4">
        <v>189.57706845828309</v>
      </c>
      <c r="F4">
        <v>32.697174964724177</v>
      </c>
      <c r="G4">
        <v>3.077782204798893</v>
      </c>
      <c r="H4">
        <v>66.996125622017644</v>
      </c>
      <c r="I4">
        <v>76.996125622017644</v>
      </c>
      <c r="J4">
        <v>13.995305840793341</v>
      </c>
      <c r="K4">
        <v>401.95179312608889</v>
      </c>
      <c r="M4">
        <f t="shared" si="2"/>
        <v>1</v>
      </c>
      <c r="N4">
        <f t="shared" si="3"/>
        <v>5.3689759117647053</v>
      </c>
      <c r="O4">
        <f t="shared" si="0"/>
        <v>28.82590234110965</v>
      </c>
      <c r="P4">
        <f t="shared" si="0"/>
        <v>154.76557530429955</v>
      </c>
      <c r="Q4">
        <f t="shared" si="0"/>
        <v>830.93264577919081</v>
      </c>
      <c r="R4">
        <f t="shared" si="0"/>
        <v>4461.2573594873902</v>
      </c>
      <c r="S4">
        <f t="shared" si="0"/>
        <v>23952.383299270812</v>
      </c>
      <c r="U4">
        <f t="shared" si="1"/>
        <v>951.58511720785498</v>
      </c>
      <c r="V4">
        <f t="shared" si="1"/>
        <v>5109.0375722827675</v>
      </c>
      <c r="W4">
        <f t="shared" si="1"/>
        <v>27430.299657887008</v>
      </c>
      <c r="X4">
        <f t="shared" si="1"/>
        <v>147272.618115683</v>
      </c>
    </row>
    <row r="5" spans="1:24" x14ac:dyDescent="0.25">
      <c r="A5" s="1">
        <v>4</v>
      </c>
      <c r="B5">
        <v>5.7184358823529413</v>
      </c>
      <c r="C5">
        <v>983.86210080520141</v>
      </c>
      <c r="D5">
        <v>165.61612063826439</v>
      </c>
      <c r="E5">
        <v>183.2494905870829</v>
      </c>
      <c r="F5">
        <v>30.84687347457827</v>
      </c>
      <c r="G5">
        <v>3.004790433598659</v>
      </c>
      <c r="H5">
        <v>63.593249038033782</v>
      </c>
      <c r="I5">
        <v>73.593249038033775</v>
      </c>
      <c r="J5">
        <v>13.66339731256295</v>
      </c>
      <c r="K5">
        <v>409.61393323237439</v>
      </c>
      <c r="M5">
        <f t="shared" si="2"/>
        <v>1</v>
      </c>
      <c r="N5">
        <f t="shared" si="3"/>
        <v>5.7184358823529413</v>
      </c>
      <c r="O5">
        <f t="shared" si="0"/>
        <v>32.700508940581663</v>
      </c>
      <c r="P5">
        <f t="shared" si="0"/>
        <v>186.99576369702535</v>
      </c>
      <c r="Q5">
        <f t="shared" si="0"/>
        <v>1069.3232849730614</v>
      </c>
      <c r="R5">
        <f t="shared" si="0"/>
        <v>6114.8566426254738</v>
      </c>
      <c r="S5">
        <f t="shared" si="0"/>
        <v>34967.41564063375</v>
      </c>
      <c r="U5">
        <f t="shared" si="1"/>
        <v>983.86210080520141</v>
      </c>
      <c r="V5">
        <f t="shared" si="1"/>
        <v>5626.1523405316102</v>
      </c>
      <c r="W5">
        <f t="shared" si="1"/>
        <v>32172.791423679948</v>
      </c>
      <c r="X5">
        <f t="shared" si="1"/>
        <v>183978.04491262839</v>
      </c>
    </row>
    <row r="6" spans="1:24" x14ac:dyDescent="0.25">
      <c r="A6" s="1">
        <v>5</v>
      </c>
      <c r="B6">
        <v>6.0678958529411764</v>
      </c>
      <c r="C6">
        <v>1013.6046163131959</v>
      </c>
      <c r="D6">
        <v>166.40980884234449</v>
      </c>
      <c r="E6">
        <v>177.2520733232621</v>
      </c>
      <c r="F6">
        <v>29.100581394273231</v>
      </c>
      <c r="G6">
        <v>2.9306648253298668</v>
      </c>
      <c r="H6">
        <v>60.384780581043117</v>
      </c>
      <c r="I6">
        <v>70.384780581043117</v>
      </c>
      <c r="J6">
        <v>13.32633299503618</v>
      </c>
      <c r="K6">
        <v>416.82577282692739</v>
      </c>
      <c r="M6">
        <f t="shared" si="2"/>
        <v>1</v>
      </c>
      <c r="N6">
        <f t="shared" si="3"/>
        <v>6.0678958529411764</v>
      </c>
      <c r="O6">
        <f t="shared" si="0"/>
        <v>36.819360082140726</v>
      </c>
      <c r="P6">
        <f t="shared" si="0"/>
        <v>223.41604235036959</v>
      </c>
      <c r="Q6">
        <f t="shared" si="0"/>
        <v>1355.6652768583378</v>
      </c>
      <c r="R6">
        <f t="shared" si="0"/>
        <v>8226.0357114250601</v>
      </c>
      <c r="S6">
        <f t="shared" si="0"/>
        <v>49914.727979502139</v>
      </c>
      <c r="U6">
        <f t="shared" si="1"/>
        <v>1013.6046163131959</v>
      </c>
      <c r="V6">
        <f t="shared" si="1"/>
        <v>6150.4472478488742</v>
      </c>
      <c r="W6">
        <f t="shared" si="1"/>
        <v>37320.273348955656</v>
      </c>
      <c r="X6">
        <f t="shared" si="1"/>
        <v>226455.53188475911</v>
      </c>
    </row>
    <row r="7" spans="1:24" x14ac:dyDescent="0.25">
      <c r="A7" s="1">
        <v>6</v>
      </c>
      <c r="B7">
        <v>6.4173558235294124</v>
      </c>
      <c r="C7">
        <v>1041.09645006305</v>
      </c>
      <c r="D7">
        <v>166.58376063559089</v>
      </c>
      <c r="E7">
        <v>171.5745417018683</v>
      </c>
      <c r="F7">
        <v>27.45329924455541</v>
      </c>
      <c r="G7">
        <v>2.8558692786176239</v>
      </c>
      <c r="H7">
        <v>57.35889391557555</v>
      </c>
      <c r="I7">
        <v>67.35889391557555</v>
      </c>
      <c r="J7">
        <v>12.98622233024156</v>
      </c>
      <c r="K7">
        <v>423.57338428648609</v>
      </c>
      <c r="M7">
        <f t="shared" si="2"/>
        <v>1</v>
      </c>
      <c r="N7">
        <f t="shared" si="3"/>
        <v>6.4173558235294124</v>
      </c>
      <c r="O7">
        <f t="shared" si="0"/>
        <v>41.182455765786862</v>
      </c>
      <c r="P7">
        <f t="shared" si="0"/>
        <v>264.28247233581476</v>
      </c>
      <c r="Q7">
        <f t="shared" si="0"/>
        <v>1695.9946629009917</v>
      </c>
      <c r="R7">
        <f t="shared" si="0"/>
        <v>10883.801226642481</v>
      </c>
      <c r="S7">
        <f t="shared" si="0"/>
        <v>69845.225183930685</v>
      </c>
      <c r="U7">
        <f>$C7*M7</f>
        <v>1041.09645006305</v>
      </c>
      <c r="V7">
        <f t="shared" si="1"/>
        <v>6681.0863666679124</v>
      </c>
      <c r="W7">
        <f t="shared" si="1"/>
        <v>42874.908502639286</v>
      </c>
      <c r="X7">
        <f t="shared" si="1"/>
        <v>275143.54376270296</v>
      </c>
    </row>
    <row r="8" spans="1:24" x14ac:dyDescent="0.25">
      <c r="A8" s="1">
        <v>7</v>
      </c>
      <c r="B8">
        <v>6.7668157941176474</v>
      </c>
      <c r="C8">
        <v>1066.5855182702101</v>
      </c>
      <c r="D8">
        <v>166.202454785447</v>
      </c>
      <c r="E8">
        <v>166.20326932153969</v>
      </c>
      <c r="F8">
        <v>25.898899695737779</v>
      </c>
      <c r="G8">
        <v>2.780747797333174</v>
      </c>
      <c r="H8">
        <v>54.501558141638156</v>
      </c>
      <c r="I8">
        <v>64.501558141638156</v>
      </c>
      <c r="J8">
        <v>12.64462957421417</v>
      </c>
      <c r="K8">
        <v>429.84800169376251</v>
      </c>
      <c r="M8">
        <f t="shared" si="2"/>
        <v>1</v>
      </c>
      <c r="N8">
        <f t="shared" si="3"/>
        <v>6.7668157941176474</v>
      </c>
      <c r="O8">
        <f t="shared" si="0"/>
        <v>45.789795991520045</v>
      </c>
      <c r="P8">
        <f t="shared" si="0"/>
        <v>309.85111472484277</v>
      </c>
      <c r="Q8">
        <f t="shared" si="0"/>
        <v>2096.7054169450253</v>
      </c>
      <c r="R8">
        <f t="shared" si="0"/>
        <v>14188.019330995625</v>
      </c>
      <c r="S8">
        <f t="shared" si="0"/>
        <v>96007.713296227681</v>
      </c>
      <c r="U8">
        <f t="shared" si="1"/>
        <v>1066.5855182702101</v>
      </c>
      <c r="V8">
        <f>$C8*N8</f>
        <v>7217.3877308080137</v>
      </c>
      <c r="W8">
        <f t="shared" si="1"/>
        <v>48838.733289102594</v>
      </c>
      <c r="X8">
        <f t="shared" si="1"/>
        <v>330482.71178539877</v>
      </c>
    </row>
    <row r="9" spans="1:24" x14ac:dyDescent="0.25">
      <c r="A9" s="1">
        <v>8</v>
      </c>
      <c r="B9">
        <v>7.1162757647058834</v>
      </c>
      <c r="C9">
        <v>1090.2890586085471</v>
      </c>
      <c r="D9">
        <v>165.3184960046392</v>
      </c>
      <c r="E9">
        <v>161.12291094968609</v>
      </c>
      <c r="F9">
        <v>24.43076640985996</v>
      </c>
      <c r="G9">
        <v>2.7055515337913532</v>
      </c>
      <c r="H9">
        <v>51.797635781359467</v>
      </c>
      <c r="I9">
        <v>61.797635781359467</v>
      </c>
      <c r="J9">
        <v>12.302696767951341</v>
      </c>
      <c r="K9">
        <v>435.64591678565188</v>
      </c>
      <c r="M9">
        <f t="shared" si="2"/>
        <v>1</v>
      </c>
      <c r="N9">
        <f t="shared" si="3"/>
        <v>7.1162757647058834</v>
      </c>
      <c r="O9">
        <f t="shared" si="0"/>
        <v>50.641380759340308</v>
      </c>
      <c r="P9">
        <f t="shared" si="0"/>
        <v>360.37803058893627</v>
      </c>
      <c r="Q9">
        <f t="shared" si="0"/>
        <v>2564.5494452124826</v>
      </c>
      <c r="R9">
        <f t="shared" si="0"/>
        <v>18250.041064355508</v>
      </c>
      <c r="S9">
        <f t="shared" si="0"/>
        <v>129872.32493116028</v>
      </c>
      <c r="U9">
        <f t="shared" si="1"/>
        <v>1090.2890586085471</v>
      </c>
      <c r="V9">
        <f>$C9*N9</f>
        <v>7758.7976042999962</v>
      </c>
      <c r="W9">
        <f t="shared" si="1"/>
        <v>55213.74335473813</v>
      </c>
      <c r="X9">
        <f t="shared" si="1"/>
        <v>392916.22371401353</v>
      </c>
    </row>
    <row r="10" spans="1:24" x14ac:dyDescent="0.25">
      <c r="A10" s="1">
        <v>9</v>
      </c>
      <c r="B10">
        <v>7.4657357352941167</v>
      </c>
      <c r="C10">
        <v>1112.39834282928</v>
      </c>
      <c r="D10">
        <v>163.97460297163701</v>
      </c>
      <c r="E10">
        <v>156.31748678801449</v>
      </c>
      <c r="F10">
        <v>23.04219347216571</v>
      </c>
      <c r="G10">
        <v>2.6304591723311059</v>
      </c>
      <c r="H10">
        <v>49.23167822018371</v>
      </c>
      <c r="I10">
        <v>59.23167822018371</v>
      </c>
      <c r="J10">
        <v>11.9612364257267</v>
      </c>
      <c r="K10">
        <v>440.96751706828388</v>
      </c>
      <c r="M10">
        <f t="shared" si="2"/>
        <v>1</v>
      </c>
      <c r="N10">
        <f t="shared" si="3"/>
        <v>7.4657357352941167</v>
      </c>
      <c r="O10">
        <f t="shared" si="0"/>
        <v>55.737210069247588</v>
      </c>
      <c r="P10">
        <f t="shared" si="0"/>
        <v>416.1192809995768</v>
      </c>
      <c r="Q10">
        <f t="shared" si="0"/>
        <v>3106.6365863034348</v>
      </c>
      <c r="R10">
        <f t="shared" si="0"/>
        <v>23193.327778937677</v>
      </c>
      <c r="S10">
        <f t="shared" si="0"/>
        <v>173155.25601960477</v>
      </c>
      <c r="U10">
        <f t="shared" si="1"/>
        <v>1112.39834282928</v>
      </c>
      <c r="V10">
        <f t="shared" si="1"/>
        <v>8304.8720599425105</v>
      </c>
      <c r="W10">
        <f t="shared" si="1"/>
        <v>62001.980114958475</v>
      </c>
      <c r="X10">
        <f t="shared" si="1"/>
        <v>462890.39860324073</v>
      </c>
    </row>
    <row r="11" spans="1:24" x14ac:dyDescent="0.25">
      <c r="A11" s="1">
        <v>10</v>
      </c>
      <c r="B11">
        <v>7.8151957058823536</v>
      </c>
      <c r="C11">
        <v>1133.0828879213209</v>
      </c>
      <c r="D11">
        <v>162.2052636302669</v>
      </c>
      <c r="E11">
        <v>151.77109505292219</v>
      </c>
      <c r="F11">
        <v>21.72662807544134</v>
      </c>
      <c r="G11">
        <v>2.555592775414294</v>
      </c>
      <c r="H11">
        <v>46.78853103041962</v>
      </c>
      <c r="I11">
        <v>56.78853103041962</v>
      </c>
      <c r="J11">
        <v>11.620803590545799</v>
      </c>
      <c r="K11">
        <v>445.81528525430929</v>
      </c>
      <c r="M11">
        <f t="shared" si="2"/>
        <v>1</v>
      </c>
      <c r="N11">
        <f t="shared" si="3"/>
        <v>7.8151957058823536</v>
      </c>
      <c r="O11">
        <f t="shared" si="0"/>
        <v>61.077283921241978</v>
      </c>
      <c r="P11">
        <f t="shared" si="0"/>
        <v>477.33092702824763</v>
      </c>
      <c r="Q11">
        <f t="shared" si="0"/>
        <v>3730.434611196004</v>
      </c>
      <c r="R11">
        <f t="shared" si="0"/>
        <v>29154.076554493917</v>
      </c>
      <c r="S11">
        <f t="shared" si="0"/>
        <v>227844.81389764627</v>
      </c>
      <c r="U11">
        <f t="shared" si="1"/>
        <v>1133.0828879213209</v>
      </c>
      <c r="V11">
        <f t="shared" si="1"/>
        <v>8855.2645200914831</v>
      </c>
      <c r="W11">
        <f t="shared" si="1"/>
        <v>69205.625251871315</v>
      </c>
      <c r="X11">
        <f t="shared" si="1"/>
        <v>540855.50529132807</v>
      </c>
    </row>
    <row r="12" spans="1:24" x14ac:dyDescent="0.25">
      <c r="A12" s="1">
        <v>11</v>
      </c>
      <c r="B12">
        <v>8.1646556764705878</v>
      </c>
      <c r="C12">
        <v>1152.492007798736</v>
      </c>
      <c r="D12">
        <v>160.0377525695807</v>
      </c>
      <c r="E12">
        <v>147.46809308067321</v>
      </c>
      <c r="F12">
        <v>20.477766468358979</v>
      </c>
      <c r="G12">
        <v>2.4810298174126411</v>
      </c>
      <c r="H12">
        <v>44.453718975969252</v>
      </c>
      <c r="I12">
        <v>54.453718975969252</v>
      </c>
      <c r="J12">
        <v>11.281750554239229</v>
      </c>
      <c r="K12">
        <v>450.1915761796451</v>
      </c>
      <c r="M12">
        <f t="shared" si="2"/>
        <v>1</v>
      </c>
      <c r="N12">
        <f t="shared" si="3"/>
        <v>8.1646556764705878</v>
      </c>
      <c r="O12">
        <f t="shared" si="0"/>
        <v>66.661602315323393</v>
      </c>
      <c r="P12">
        <f t="shared" si="0"/>
        <v>544.26902974642996</v>
      </c>
      <c r="Q12">
        <f t="shared" si="0"/>
        <v>4443.7692232463287</v>
      </c>
      <c r="R12">
        <f t="shared" si="0"/>
        <v>36281.845613503436</v>
      </c>
      <c r="S12">
        <f t="shared" si="0"/>
        <v>296228.77674112032</v>
      </c>
      <c r="U12">
        <f t="shared" si="1"/>
        <v>1152.492007798736</v>
      </c>
      <c r="V12">
        <f t="shared" si="1"/>
        <v>9409.700413560935</v>
      </c>
      <c r="W12">
        <f t="shared" si="1"/>
        <v>76826.963895467925</v>
      </c>
      <c r="X12">
        <f t="shared" si="1"/>
        <v>627265.7068751331</v>
      </c>
    </row>
    <row r="13" spans="1:24" x14ac:dyDescent="0.25">
      <c r="A13" s="1">
        <v>12</v>
      </c>
      <c r="B13">
        <v>8.5141156470588246</v>
      </c>
      <c r="C13">
        <v>1170.757004080273</v>
      </c>
      <c r="D13">
        <v>157.49314000751471</v>
      </c>
      <c r="E13">
        <v>143.39331019852241</v>
      </c>
      <c r="F13">
        <v>19.28962423502907</v>
      </c>
      <c r="G13">
        <v>2.4068136355240668</v>
      </c>
      <c r="H13">
        <v>42.213751353132977</v>
      </c>
      <c r="I13">
        <v>52.213751353132977</v>
      </c>
      <c r="J13">
        <v>10.94427437991896</v>
      </c>
      <c r="K13">
        <v>454.09522691542651</v>
      </c>
      <c r="M13">
        <f t="shared" si="2"/>
        <v>1</v>
      </c>
      <c r="N13">
        <f t="shared" si="3"/>
        <v>8.5141156470588246</v>
      </c>
      <c r="O13">
        <f t="shared" si="0"/>
        <v>72.490165251491902</v>
      </c>
      <c r="P13">
        <f t="shared" si="0"/>
        <v>617.18965022560712</v>
      </c>
      <c r="Q13">
        <f t="shared" si="0"/>
        <v>5254.8240581886039</v>
      </c>
      <c r="R13">
        <f t="shared" si="0"/>
        <v>44740.179736364742</v>
      </c>
      <c r="S13">
        <f t="shared" si="0"/>
        <v>380923.06434560718</v>
      </c>
      <c r="U13">
        <f t="shared" si="1"/>
        <v>1170.757004080273</v>
      </c>
      <c r="V13">
        <f t="shared" si="1"/>
        <v>9967.9605273435645</v>
      </c>
      <c r="W13">
        <f t="shared" si="1"/>
        <v>84868.36869512056</v>
      </c>
      <c r="X13">
        <f t="shared" si="1"/>
        <v>722579.10584748338</v>
      </c>
    </row>
    <row r="14" spans="1:24" x14ac:dyDescent="0.25">
      <c r="A14" s="1">
        <v>13</v>
      </c>
      <c r="B14">
        <v>8.8635756176470597</v>
      </c>
      <c r="C14">
        <v>1187.991132190795</v>
      </c>
      <c r="D14">
        <v>154.58687289541879</v>
      </c>
      <c r="E14">
        <v>139.53194687943699</v>
      </c>
      <c r="F14">
        <v>18.156539011637729</v>
      </c>
      <c r="G14">
        <v>2.3329621510208129</v>
      </c>
      <c r="H14">
        <v>40.056237744294947</v>
      </c>
      <c r="I14">
        <v>50.056237744294947</v>
      </c>
      <c r="J14">
        <v>10.608456559279119</v>
      </c>
      <c r="K14">
        <v>457.5184074079333</v>
      </c>
      <c r="M14">
        <f t="shared" si="2"/>
        <v>1</v>
      </c>
      <c r="N14">
        <f t="shared" si="3"/>
        <v>8.8635756176470597</v>
      </c>
      <c r="O14">
        <f t="shared" si="0"/>
        <v>78.562972729747457</v>
      </c>
      <c r="P14">
        <f t="shared" si="0"/>
        <v>696.34884953726043</v>
      </c>
      <c r="Q14">
        <f t="shared" si="0"/>
        <v>6172.1406841350426</v>
      </c>
      <c r="R14">
        <f t="shared" si="0"/>
        <v>54707.23567658681</v>
      </c>
      <c r="S14">
        <f t="shared" si="0"/>
        <v>484901.72025186615</v>
      </c>
      <c r="U14">
        <f t="shared" si="1"/>
        <v>1187.991132190795</v>
      </c>
      <c r="V14">
        <f t="shared" si="1"/>
        <v>10529.849233267256</v>
      </c>
      <c r="W14">
        <f t="shared" si="1"/>
        <v>93332.114921487242</v>
      </c>
      <c r="X14">
        <f t="shared" si="1"/>
        <v>827256.25816152757</v>
      </c>
    </row>
    <row r="15" spans="1:24" x14ac:dyDescent="0.25">
      <c r="A15" s="1">
        <v>14</v>
      </c>
      <c r="B15">
        <v>9.2130355882352948</v>
      </c>
      <c r="C15">
        <v>1204.2884053281689</v>
      </c>
      <c r="D15">
        <v>151.32917931741969</v>
      </c>
      <c r="E15">
        <v>135.86936663917831</v>
      </c>
      <c r="F15">
        <v>17.073152624334671</v>
      </c>
      <c r="G15">
        <v>2.25947563463476</v>
      </c>
      <c r="H15">
        <v>37.969859665574397</v>
      </c>
      <c r="I15">
        <v>47.969859665574397</v>
      </c>
      <c r="J15">
        <v>10.274298323392999</v>
      </c>
      <c r="K15">
        <v>460.44381227829223</v>
      </c>
      <c r="M15">
        <f t="shared" si="2"/>
        <v>1</v>
      </c>
      <c r="N15">
        <f t="shared" si="3"/>
        <v>9.2130355882352948</v>
      </c>
      <c r="O15">
        <f t="shared" si="0"/>
        <v>84.880024750090058</v>
      </c>
      <c r="P15">
        <f t="shared" si="0"/>
        <v>782.00268875287236</v>
      </c>
      <c r="Q15">
        <f t="shared" si="0"/>
        <v>7204.6186015759013</v>
      </c>
      <c r="R15">
        <f t="shared" si="0"/>
        <v>66376.407575980775</v>
      </c>
      <c r="S15">
        <f t="shared" si="0"/>
        <v>611528.20521672175</v>
      </c>
      <c r="U15">
        <f t="shared" si="1"/>
        <v>1204.2884053281689</v>
      </c>
      <c r="V15">
        <f t="shared" si="1"/>
        <v>11095.151936787552</v>
      </c>
      <c r="W15">
        <f t="shared" si="1"/>
        <v>102220.02965050147</v>
      </c>
      <c r="X15">
        <f t="shared" si="1"/>
        <v>941756.77100053709</v>
      </c>
    </row>
    <row r="16" spans="1:24" x14ac:dyDescent="0.25">
      <c r="A16" s="1">
        <v>15</v>
      </c>
      <c r="B16">
        <v>9.5624955588235299</v>
      </c>
      <c r="C16">
        <v>1219.722006680945</v>
      </c>
      <c r="D16">
        <v>147.72544722311079</v>
      </c>
      <c r="E16">
        <v>132.3908927735485</v>
      </c>
      <c r="F16">
        <v>16.03439450638297</v>
      </c>
      <c r="G16">
        <v>2.1863438141396689</v>
      </c>
      <c r="H16">
        <v>35.944211016894201</v>
      </c>
      <c r="I16">
        <v>45.944211016894201</v>
      </c>
      <c r="J16">
        <v>9.9417529623447329</v>
      </c>
      <c r="K16">
        <v>462.84267156021428</v>
      </c>
      <c r="M16">
        <f t="shared" si="2"/>
        <v>1</v>
      </c>
      <c r="N16">
        <f t="shared" si="3"/>
        <v>9.5624955588235299</v>
      </c>
      <c r="O16">
        <f t="shared" si="0"/>
        <v>91.441321312519733</v>
      </c>
      <c r="P16">
        <f t="shared" si="0"/>
        <v>874.40722894392536</v>
      </c>
      <c r="Q16">
        <f t="shared" si="0"/>
        <v>8361.5152433794756</v>
      </c>
      <c r="R16">
        <f t="shared" si="0"/>
        <v>79956.952379851486</v>
      </c>
      <c r="S16">
        <f t="shared" si="0"/>
        <v>764588.00202939427</v>
      </c>
      <c r="U16">
        <f t="shared" si="1"/>
        <v>1219.722006680945</v>
      </c>
      <c r="V16">
        <f t="shared" si="1"/>
        <v>11663.586271885861</v>
      </c>
      <c r="W16">
        <f t="shared" si="1"/>
        <v>111532.99192486363</v>
      </c>
      <c r="X16">
        <f t="shared" si="1"/>
        <v>1066533.7399438091</v>
      </c>
    </row>
    <row r="17" spans="1:24" x14ac:dyDescent="0.25">
      <c r="A17" s="1">
        <v>16</v>
      </c>
      <c r="B17">
        <v>9.9119555294117649</v>
      </c>
      <c r="C17">
        <v>1234.3320245413711</v>
      </c>
      <c r="D17">
        <v>143.775527943539</v>
      </c>
      <c r="E17">
        <v>129.08053310439709</v>
      </c>
      <c r="F17">
        <v>15.03535631040101</v>
      </c>
      <c r="G17">
        <v>2.1135526215025391</v>
      </c>
      <c r="H17">
        <v>33.969396706981058</v>
      </c>
      <c r="I17">
        <v>43.969396706981058</v>
      </c>
      <c r="J17">
        <v>9.6107565059079079</v>
      </c>
      <c r="K17">
        <v>464.67851846950759</v>
      </c>
      <c r="M17">
        <f t="shared" si="2"/>
        <v>1</v>
      </c>
      <c r="N17">
        <f t="shared" si="3"/>
        <v>9.9119555294117649</v>
      </c>
      <c r="O17">
        <f t="shared" si="0"/>
        <v>98.246862417036468</v>
      </c>
      <c r="P17">
        <f t="shared" si="0"/>
        <v>973.81853118190156</v>
      </c>
      <c r="Q17">
        <f t="shared" si="0"/>
        <v>9652.4459747920919</v>
      </c>
      <c r="R17">
        <f t="shared" si="0"/>
        <v>95674.615252188814</v>
      </c>
      <c r="S17">
        <f t="shared" si="0"/>
        <v>948322.5316732761</v>
      </c>
      <c r="U17">
        <f t="shared" si="1"/>
        <v>1234.3320245413711</v>
      </c>
      <c r="V17">
        <f t="shared" si="1"/>
        <v>12234.644135782861</v>
      </c>
      <c r="W17">
        <f t="shared" si="1"/>
        <v>121269.24859205817</v>
      </c>
      <c r="X17">
        <f t="shared" si="1"/>
        <v>1202015.3991296608</v>
      </c>
    </row>
    <row r="18" spans="1:24" x14ac:dyDescent="0.25">
      <c r="A18" s="1">
        <v>17</v>
      </c>
      <c r="B18">
        <v>10.2614155</v>
      </c>
      <c r="C18">
        <v>1248.110807123473</v>
      </c>
      <c r="D18">
        <v>139.47328844130709</v>
      </c>
      <c r="E18">
        <v>125.91973434706711</v>
      </c>
      <c r="F18">
        <v>14.071218139291259</v>
      </c>
      <c r="G18">
        <v>2.041090936807509</v>
      </c>
      <c r="H18">
        <v>32.035654093507453</v>
      </c>
      <c r="I18">
        <v>42.035654093507453</v>
      </c>
      <c r="J18">
        <v>9.2812583895483947</v>
      </c>
      <c r="K18">
        <v>465.91518517633119</v>
      </c>
      <c r="M18">
        <f t="shared" si="2"/>
        <v>1</v>
      </c>
      <c r="N18">
        <f t="shared" si="3"/>
        <v>10.2614155</v>
      </c>
      <c r="O18">
        <f t="shared" ref="O18:S34" si="4">$B18^O$1</f>
        <v>105.29664806364025</v>
      </c>
      <c r="P18">
        <f t="shared" si="4"/>
        <v>1080.492656538283</v>
      </c>
      <c r="Q18">
        <f t="shared" si="4"/>
        <v>11087.384093438113</v>
      </c>
      <c r="R18">
        <f t="shared" si="4"/>
        <v>113772.25499085931</v>
      </c>
      <c r="S18">
        <f t="shared" si="4"/>
        <v>1167464.3808331559</v>
      </c>
      <c r="U18">
        <f t="shared" si="1"/>
        <v>1248.110807123473</v>
      </c>
      <c r="V18">
        <f t="shared" si="1"/>
        <v>12807.383581934317</v>
      </c>
      <c r="W18">
        <f t="shared" si="1"/>
        <v>131421.88440210631</v>
      </c>
      <c r="X18">
        <f t="shared" si="1"/>
        <v>1348574.5616429818</v>
      </c>
    </row>
    <row r="19" spans="1:24" x14ac:dyDescent="0.25">
      <c r="A19" s="1">
        <v>18</v>
      </c>
      <c r="B19">
        <v>10.61087547058824</v>
      </c>
      <c r="C19">
        <v>1260.986414340698</v>
      </c>
      <c r="D19">
        <v>134.8066651736149</v>
      </c>
      <c r="E19">
        <v>122.88620554744109</v>
      </c>
      <c r="F19">
        <v>13.137238734131261</v>
      </c>
      <c r="G19">
        <v>1.9689577966790031</v>
      </c>
      <c r="H19">
        <v>30.1330968317227</v>
      </c>
      <c r="I19">
        <v>40.133096831722703</v>
      </c>
      <c r="J19">
        <v>8.9532542326001892</v>
      </c>
      <c r="K19">
        <v>466.53047994404318</v>
      </c>
      <c r="M19">
        <f t="shared" si="2"/>
        <v>1</v>
      </c>
      <c r="N19">
        <f t="shared" si="3"/>
        <v>10.61087547058824</v>
      </c>
      <c r="O19">
        <f t="shared" si="4"/>
        <v>112.59067825233122</v>
      </c>
      <c r="P19">
        <f t="shared" si="4"/>
        <v>1194.6856660845542</v>
      </c>
      <c r="Q19">
        <f t="shared" si="4"/>
        <v>12676.66082931997</v>
      </c>
      <c r="R19">
        <f t="shared" si="4"/>
        <v>134510.46944279806</v>
      </c>
      <c r="S19">
        <f t="shared" si="4"/>
        <v>1427273.840747895</v>
      </c>
      <c r="U19">
        <f t="shared" si="1"/>
        <v>1260.986414340698</v>
      </c>
      <c r="V19">
        <f t="shared" si="1"/>
        <v>13380.169812672731</v>
      </c>
      <c r="W19">
        <f t="shared" si="1"/>
        <v>141975.31565759436</v>
      </c>
      <c r="X19">
        <f t="shared" si="1"/>
        <v>1506482.3943401906</v>
      </c>
    </row>
    <row r="20" spans="1:24" x14ac:dyDescent="0.25">
      <c r="A20" s="1">
        <v>19</v>
      </c>
      <c r="B20">
        <v>10.96033544117647</v>
      </c>
      <c r="C20">
        <v>1272.81310854051</v>
      </c>
      <c r="D20">
        <v>129.75928989531471</v>
      </c>
      <c r="E20">
        <v>119.95363738539371</v>
      </c>
      <c r="F20">
        <v>12.22889574521801</v>
      </c>
      <c r="G20">
        <v>1.8971707473357511</v>
      </c>
      <c r="H20">
        <v>28.251790983977632</v>
      </c>
      <c r="I20">
        <v>38.251790983977628</v>
      </c>
      <c r="J20">
        <v>8.6268238213123354</v>
      </c>
      <c r="K20">
        <v>466.53115978505821</v>
      </c>
      <c r="M20">
        <f t="shared" si="2"/>
        <v>1</v>
      </c>
      <c r="N20">
        <f t="shared" si="3"/>
        <v>10.96033544117647</v>
      </c>
      <c r="O20">
        <f t="shared" si="4"/>
        <v>120.12895298310902</v>
      </c>
      <c r="P20">
        <f t="shared" si="4"/>
        <v>1316.6536208921916</v>
      </c>
      <c r="Q20">
        <f t="shared" si="4"/>
        <v>14430.965344818016</v>
      </c>
      <c r="R20">
        <f t="shared" si="4"/>
        <v>158168.22091919833</v>
      </c>
      <c r="S20">
        <f t="shared" si="4"/>
        <v>1733576.757408519</v>
      </c>
      <c r="U20">
        <f t="shared" si="1"/>
        <v>1272.81310854051</v>
      </c>
      <c r="V20">
        <f t="shared" si="1"/>
        <v>13950.458623530545</v>
      </c>
      <c r="W20">
        <f t="shared" si="1"/>
        <v>152901.70607214776</v>
      </c>
      <c r="X20">
        <f t="shared" si="1"/>
        <v>1675853.9880789085</v>
      </c>
    </row>
    <row r="21" spans="1:24" x14ac:dyDescent="0.25">
      <c r="A21" s="1">
        <v>20</v>
      </c>
      <c r="B21">
        <v>11.309795411764711</v>
      </c>
      <c r="C21">
        <v>1283.438023285903</v>
      </c>
      <c r="D21">
        <v>124.31948097903771</v>
      </c>
      <c r="E21">
        <v>117.0984255157194</v>
      </c>
      <c r="F21">
        <v>11.34267118431308</v>
      </c>
      <c r="G21">
        <v>1.8257762322824189</v>
      </c>
      <c r="H21">
        <v>26.382547767897279</v>
      </c>
      <c r="I21">
        <v>36.382547767897279</v>
      </c>
      <c r="J21">
        <v>8.3021783438095547</v>
      </c>
      <c r="K21">
        <v>465.93085384646719</v>
      </c>
      <c r="M21">
        <f t="shared" si="2"/>
        <v>1</v>
      </c>
      <c r="N21">
        <f t="shared" si="3"/>
        <v>11.309795411764711</v>
      </c>
      <c r="O21">
        <f t="shared" si="4"/>
        <v>127.9114722559741</v>
      </c>
      <c r="P21">
        <f t="shared" si="4"/>
        <v>1446.6525820326849</v>
      </c>
      <c r="Q21">
        <f t="shared" si="4"/>
        <v>16361.344734690832</v>
      </c>
      <c r="R21">
        <f t="shared" si="4"/>
        <v>185043.46161070708</v>
      </c>
      <c r="S21">
        <f t="shared" si="4"/>
        <v>2092803.6931018345</v>
      </c>
      <c r="U21">
        <f t="shared" si="1"/>
        <v>1283.438023285903</v>
      </c>
      <c r="V21">
        <f t="shared" si="1"/>
        <v>14515.421467043276</v>
      </c>
      <c r="W21">
        <f t="shared" si="1"/>
        <v>164166.44710779702</v>
      </c>
      <c r="X21">
        <f t="shared" si="1"/>
        <v>1856688.9302654767</v>
      </c>
    </row>
    <row r="22" spans="1:24" x14ac:dyDescent="0.25">
      <c r="A22" s="1">
        <v>21</v>
      </c>
      <c r="B22">
        <v>11.65925538235294</v>
      </c>
      <c r="C22">
        <v>1293.0235649884689</v>
      </c>
      <c r="D22">
        <v>118.50762987273011</v>
      </c>
      <c r="E22">
        <v>114.32775907187821</v>
      </c>
      <c r="F22">
        <v>10.47831773768921</v>
      </c>
      <c r="G22">
        <v>1.7548626615010381</v>
      </c>
      <c r="H22">
        <v>24.518194124507371</v>
      </c>
      <c r="I22">
        <v>34.518194124507367</v>
      </c>
      <c r="J22">
        <v>7.9797198183814926</v>
      </c>
      <c r="K22">
        <v>464.56942353407271</v>
      </c>
      <c r="M22">
        <f t="shared" si="2"/>
        <v>1</v>
      </c>
      <c r="N22">
        <f t="shared" si="3"/>
        <v>11.65925538235294</v>
      </c>
      <c r="O22">
        <f t="shared" si="4"/>
        <v>135.938236070926</v>
      </c>
      <c r="P22">
        <f t="shared" si="4"/>
        <v>1584.9386105775086</v>
      </c>
      <c r="Q22">
        <f t="shared" si="4"/>
        <v>18479.204026074807</v>
      </c>
      <c r="R22">
        <f t="shared" si="4"/>
        <v>215453.75900261081</v>
      </c>
      <c r="S22">
        <f t="shared" si="4"/>
        <v>2512030.3992993631</v>
      </c>
      <c r="U22">
        <f t="shared" si="1"/>
        <v>1293.0235649884689</v>
      </c>
      <c r="V22">
        <f t="shared" si="1"/>
        <v>15075.691959600994</v>
      </c>
      <c r="W22">
        <f t="shared" si="1"/>
        <v>175771.34262267282</v>
      </c>
      <c r="X22">
        <f t="shared" si="1"/>
        <v>2049362.9725368009</v>
      </c>
    </row>
    <row r="23" spans="1:24" x14ac:dyDescent="0.25">
      <c r="A23" s="1">
        <v>22</v>
      </c>
      <c r="B23">
        <v>12.008715352941181</v>
      </c>
      <c r="C23">
        <v>1303.0954554577561</v>
      </c>
      <c r="D23">
        <v>112.44407581035649</v>
      </c>
      <c r="E23">
        <v>111.76489516046441</v>
      </c>
      <c r="F23">
        <v>9.6441901410400561</v>
      </c>
      <c r="G23">
        <v>1.6845745559376459</v>
      </c>
      <c r="H23">
        <v>22.653241311804209</v>
      </c>
      <c r="I23">
        <v>32.653241311804209</v>
      </c>
      <c r="J23">
        <v>7.6601054113595008</v>
      </c>
      <c r="K23">
        <v>461.41290489742448</v>
      </c>
      <c r="M23">
        <f t="shared" si="2"/>
        <v>1</v>
      </c>
      <c r="N23">
        <f t="shared" si="3"/>
        <v>12.008715352941181</v>
      </c>
      <c r="O23">
        <f t="shared" si="4"/>
        <v>144.20924442796522</v>
      </c>
      <c r="P23">
        <f t="shared" si="4"/>
        <v>1731.7677675981533</v>
      </c>
      <c r="Q23">
        <f t="shared" si="4"/>
        <v>20796.306178484618</v>
      </c>
      <c r="R23">
        <f t="shared" si="4"/>
        <v>249736.92129003376</v>
      </c>
      <c r="S23">
        <f t="shared" si="4"/>
        <v>2999019.6008918914</v>
      </c>
      <c r="U23">
        <f t="shared" si="1"/>
        <v>1303.0954554577561</v>
      </c>
      <c r="V23">
        <f t="shared" si="1"/>
        <v>15648.502402303437</v>
      </c>
      <c r="W23">
        <f t="shared" si="1"/>
        <v>187918.41104907822</v>
      </c>
      <c r="X23">
        <f t="shared" si="1"/>
        <v>2256658.707865377</v>
      </c>
    </row>
    <row r="24" spans="1:24" x14ac:dyDescent="0.25">
      <c r="A24" s="1">
        <v>23</v>
      </c>
      <c r="B24">
        <v>12.358175323529411</v>
      </c>
      <c r="C24">
        <v>1297.983912066755</v>
      </c>
      <c r="D24">
        <v>105.2264634548515</v>
      </c>
      <c r="E24">
        <v>108.0868247700494</v>
      </c>
      <c r="F24">
        <v>8.762507925469265</v>
      </c>
      <c r="G24">
        <v>1.616945082304152</v>
      </c>
      <c r="H24">
        <v>20.832592620255529</v>
      </c>
      <c r="I24">
        <v>30.832592620255529</v>
      </c>
      <c r="J24">
        <v>7.3525803480600764</v>
      </c>
      <c r="K24">
        <v>457.48016968298509</v>
      </c>
      <c r="M24">
        <f t="shared" si="2"/>
        <v>1</v>
      </c>
      <c r="N24">
        <f t="shared" si="3"/>
        <v>12.358175323529411</v>
      </c>
      <c r="O24">
        <f t="shared" si="4"/>
        <v>152.72449732709126</v>
      </c>
      <c r="P24">
        <f t="shared" si="4"/>
        <v>1887.3961141660925</v>
      </c>
      <c r="Q24">
        <f t="shared" si="4"/>
        <v>23324.772083812706</v>
      </c>
      <c r="R24">
        <f t="shared" si="4"/>
        <v>288251.62279312185</v>
      </c>
      <c r="S24">
        <f t="shared" si="4"/>
        <v>3562264.0917692664</v>
      </c>
      <c r="U24">
        <f t="shared" si="1"/>
        <v>1297.983912066755</v>
      </c>
      <c r="V24">
        <f t="shared" si="1"/>
        <v>16040.712752441539</v>
      </c>
      <c r="W24">
        <f t="shared" si="1"/>
        <v>198233.94050904657</v>
      </c>
      <c r="X24">
        <f t="shared" si="1"/>
        <v>2449809.7918848963</v>
      </c>
    </row>
    <row r="25" spans="1:24" x14ac:dyDescent="0.25">
      <c r="A25" s="1">
        <v>24</v>
      </c>
      <c r="B25">
        <v>12.707635294117649</v>
      </c>
      <c r="C25">
        <v>1160.8531176895069</v>
      </c>
      <c r="D25">
        <v>88.128610368393538</v>
      </c>
      <c r="E25">
        <v>93.934022402101306</v>
      </c>
      <c r="F25">
        <v>7.1311992313784884</v>
      </c>
      <c r="G25">
        <v>1.5393610567850611</v>
      </c>
      <c r="H25">
        <v>18.681199740795019</v>
      </c>
      <c r="I25">
        <v>28.681199740795019</v>
      </c>
      <c r="J25">
        <v>6.9997898992081122</v>
      </c>
      <c r="K25">
        <v>476.32061448881979</v>
      </c>
      <c r="M25">
        <f t="shared" si="2"/>
        <v>1</v>
      </c>
      <c r="N25">
        <f t="shared" si="3"/>
        <v>12.707635294117649</v>
      </c>
      <c r="O25">
        <f t="shared" si="4"/>
        <v>161.48399476830454</v>
      </c>
      <c r="P25">
        <f t="shared" si="4"/>
        <v>2052.0797113528165</v>
      </c>
      <c r="Q25">
        <f t="shared" si="4"/>
        <v>26077.080566329809</v>
      </c>
      <c r="R25">
        <f t="shared" si="4"/>
        <v>331378.0293722421</v>
      </c>
      <c r="S25">
        <f t="shared" si="4"/>
        <v>4211031.1417458588</v>
      </c>
      <c r="U25">
        <f t="shared" si="1"/>
        <v>1160.8531176895069</v>
      </c>
      <c r="V25">
        <f t="shared" si="1"/>
        <v>14751.698049637687</v>
      </c>
      <c r="W25">
        <f t="shared" si="1"/>
        <v>187459.19878374235</v>
      </c>
      <c r="X25">
        <f t="shared" si="1"/>
        <v>2382163.1306713005</v>
      </c>
    </row>
    <row r="26" spans="1:24" x14ac:dyDescent="0.25">
      <c r="A26" s="1">
        <v>25</v>
      </c>
      <c r="B26">
        <v>13.057095264705881</v>
      </c>
      <c r="C26">
        <v>1090.764313288083</v>
      </c>
      <c r="D26">
        <v>76.507240686559754</v>
      </c>
      <c r="E26">
        <v>85.835349224493172</v>
      </c>
      <c r="F26">
        <v>6.0205725861502231</v>
      </c>
      <c r="G26">
        <v>1.4687098206102971</v>
      </c>
      <c r="H26">
        <v>16.624467515576729</v>
      </c>
      <c r="I26">
        <v>26.624467515576729</v>
      </c>
      <c r="J26">
        <v>6.6785242629476196</v>
      </c>
      <c r="K26">
        <v>476.05173129834299</v>
      </c>
      <c r="M26">
        <f t="shared" si="2"/>
        <v>1</v>
      </c>
      <c r="N26">
        <f t="shared" si="3"/>
        <v>13.057095264705881</v>
      </c>
      <c r="O26">
        <f t="shared" si="4"/>
        <v>170.48773675160473</v>
      </c>
      <c r="P26">
        <f t="shared" si="4"/>
        <v>2226.074620229801</v>
      </c>
      <c r="Q26">
        <f t="shared" si="4"/>
        <v>29066.068382684472</v>
      </c>
      <c r="R26">
        <f t="shared" si="4"/>
        <v>379518.42384316673</v>
      </c>
      <c r="S26">
        <f t="shared" si="4"/>
        <v>4955408.2148312517</v>
      </c>
      <c r="U26">
        <f t="shared" si="1"/>
        <v>1090.764313288083</v>
      </c>
      <c r="V26">
        <f t="shared" si="1"/>
        <v>14242.21354994399</v>
      </c>
      <c r="W26">
        <f t="shared" si="1"/>
        <v>185961.93910190361</v>
      </c>
      <c r="X26">
        <f t="shared" si="1"/>
        <v>2428122.754462989</v>
      </c>
    </row>
    <row r="27" spans="1:24" x14ac:dyDescent="0.25">
      <c r="A27" s="1">
        <v>26</v>
      </c>
      <c r="B27">
        <v>13.406555235294119</v>
      </c>
      <c r="C27">
        <v>1005.4861998591761</v>
      </c>
      <c r="D27">
        <v>64.051958816317438</v>
      </c>
      <c r="E27">
        <v>77.006882424842701</v>
      </c>
      <c r="F27">
        <v>4.905528949417544</v>
      </c>
      <c r="G27">
        <v>1.396029381582671</v>
      </c>
      <c r="H27">
        <v>14.413925807202761</v>
      </c>
      <c r="I27">
        <v>24.413925807202759</v>
      </c>
      <c r="J27">
        <v>6.3480314258492836</v>
      </c>
      <c r="K27">
        <v>479.10308564457421</v>
      </c>
      <c r="M27">
        <f t="shared" si="2"/>
        <v>1</v>
      </c>
      <c r="N27">
        <f t="shared" si="3"/>
        <v>13.406555235294119</v>
      </c>
      <c r="O27">
        <f t="shared" si="4"/>
        <v>179.73572327699216</v>
      </c>
      <c r="P27">
        <f t="shared" si="4"/>
        <v>2409.6369018685346</v>
      </c>
      <c r="Q27">
        <f t="shared" si="4"/>
        <v>32304.930221903502</v>
      </c>
      <c r="R27">
        <f t="shared" si="4"/>
        <v>433097.83139227162</v>
      </c>
      <c r="S27">
        <f t="shared" si="4"/>
        <v>5806349.9988465887</v>
      </c>
      <c r="U27">
        <f t="shared" si="1"/>
        <v>1005.4861998591761</v>
      </c>
      <c r="V27">
        <f t="shared" si="1"/>
        <v>13480.106276738026</v>
      </c>
      <c r="W27">
        <f t="shared" si="1"/>
        <v>180721.78937672329</v>
      </c>
      <c r="X27">
        <f t="shared" si="1"/>
        <v>2422856.6515002311</v>
      </c>
    </row>
    <row r="28" spans="1:24" x14ac:dyDescent="0.25">
      <c r="A28" s="1">
        <v>27</v>
      </c>
      <c r="B28">
        <v>13.756015205882351</v>
      </c>
      <c r="C28">
        <v>794.56607566068794</v>
      </c>
      <c r="D28">
        <v>43.208056482259863</v>
      </c>
      <c r="E28">
        <v>59.266982585422987</v>
      </c>
      <c r="F28">
        <v>3.2229051925665639</v>
      </c>
      <c r="G28">
        <v>1.2913313679446361</v>
      </c>
      <c r="H28">
        <v>11.05231321075655</v>
      </c>
      <c r="I28">
        <v>21.052313210756552</v>
      </c>
      <c r="J28">
        <v>5.8719481216105409</v>
      </c>
      <c r="K28">
        <v>515.04949595608082</v>
      </c>
      <c r="M28">
        <f t="shared" si="2"/>
        <v>1</v>
      </c>
      <c r="N28">
        <f t="shared" si="3"/>
        <v>13.756015205882351</v>
      </c>
      <c r="O28">
        <f t="shared" si="4"/>
        <v>189.22795434446647</v>
      </c>
      <c r="P28">
        <f t="shared" si="4"/>
        <v>2603.0226173404922</v>
      </c>
      <c r="Q28">
        <f t="shared" si="4"/>
        <v>35807.218705391489</v>
      </c>
      <c r="R28">
        <f t="shared" si="4"/>
        <v>492564.64499172027</v>
      </c>
      <c r="S28">
        <f t="shared" si="4"/>
        <v>6775726.7463861462</v>
      </c>
      <c r="U28">
        <f t="shared" si="1"/>
        <v>794.56607566068794</v>
      </c>
      <c r="V28">
        <f t="shared" si="1"/>
        <v>10930.063018866689</v>
      </c>
      <c r="W28">
        <f t="shared" si="1"/>
        <v>150354.11308878256</v>
      </c>
      <c r="X28">
        <f t="shared" si="1"/>
        <v>2068273.4659162473</v>
      </c>
    </row>
    <row r="29" spans="1:24" x14ac:dyDescent="0.25">
      <c r="A29" s="1">
        <v>28</v>
      </c>
      <c r="B29">
        <v>14.105475176470589</v>
      </c>
      <c r="C29">
        <v>675.05014117065048</v>
      </c>
      <c r="D29">
        <v>30.090259632773009</v>
      </c>
      <c r="E29">
        <v>49.073087741425667</v>
      </c>
      <c r="F29">
        <v>2.1874255867284731</v>
      </c>
      <c r="G29">
        <v>1.208833125412816</v>
      </c>
      <c r="H29">
        <v>8.2442275067177775</v>
      </c>
      <c r="I29">
        <v>18.244227506717781</v>
      </c>
      <c r="J29">
        <v>5.4968117218482311</v>
      </c>
      <c r="K29">
        <v>522.54804870879354</v>
      </c>
      <c r="M29">
        <f t="shared" si="2"/>
        <v>1</v>
      </c>
      <c r="N29">
        <f t="shared" si="3"/>
        <v>14.105475176470589</v>
      </c>
      <c r="O29">
        <f t="shared" si="4"/>
        <v>198.96442995402802</v>
      </c>
      <c r="P29">
        <f t="shared" si="4"/>
        <v>2806.4878277171638</v>
      </c>
      <c r="Q29">
        <f t="shared" si="4"/>
        <v>39586.84438693132</v>
      </c>
      <c r="R29">
        <f t="shared" si="4"/>
        <v>558391.25081466383</v>
      </c>
      <c r="S29">
        <f t="shared" si="4"/>
        <v>7876373.9271246037</v>
      </c>
      <c r="U29">
        <f t="shared" si="1"/>
        <v>675.05014117065048</v>
      </c>
      <c r="V29">
        <f t="shared" si="1"/>
        <v>9521.9030091555778</v>
      </c>
      <c r="W29">
        <f t="shared" si="1"/>
        <v>134310.96652840462</v>
      </c>
      <c r="X29">
        <f t="shared" si="1"/>
        <v>1894520.0042941836</v>
      </c>
    </row>
    <row r="30" spans="1:24" x14ac:dyDescent="0.25">
      <c r="A30" s="1">
        <v>29</v>
      </c>
      <c r="B30">
        <v>14.454935147058819</v>
      </c>
      <c r="C30">
        <v>609.69965340329338</v>
      </c>
      <c r="D30">
        <v>21.364018035659189</v>
      </c>
      <c r="E30">
        <v>43.22432571575726</v>
      </c>
      <c r="F30">
        <v>1.5145904528829059</v>
      </c>
      <c r="G30">
        <v>1.146994752974696</v>
      </c>
      <c r="H30">
        <v>6.0385881215700579</v>
      </c>
      <c r="I30">
        <v>16.038588121570061</v>
      </c>
      <c r="J30">
        <v>5.2156199813738837</v>
      </c>
      <c r="K30">
        <v>514.5065468933625</v>
      </c>
      <c r="M30">
        <f t="shared" si="2"/>
        <v>1</v>
      </c>
      <c r="N30">
        <f t="shared" si="3"/>
        <v>14.454935147058819</v>
      </c>
      <c r="O30">
        <f t="shared" si="4"/>
        <v>208.94515010567636</v>
      </c>
      <c r="P30">
        <f t="shared" si="4"/>
        <v>3020.2885940700221</v>
      </c>
      <c r="Q30">
        <f t="shared" si="4"/>
        <v>43658.075752683624</v>
      </c>
      <c r="R30">
        <f t="shared" si="4"/>
        <v>631074.65365042293</v>
      </c>
      <c r="S30">
        <f t="shared" si="4"/>
        <v>9122143.19146947</v>
      </c>
      <c r="U30">
        <f t="shared" si="1"/>
        <v>609.69965340329338</v>
      </c>
      <c r="V30">
        <f t="shared" si="1"/>
        <v>8813.1689491288453</v>
      </c>
      <c r="W30">
        <f t="shared" si="1"/>
        <v>127393.78559972999</v>
      </c>
      <c r="X30">
        <f t="shared" si="1"/>
        <v>1841468.9089824127</v>
      </c>
    </row>
    <row r="31" spans="1:24" x14ac:dyDescent="0.25">
      <c r="A31" s="1">
        <v>30</v>
      </c>
      <c r="B31">
        <v>14.80439511764706</v>
      </c>
      <c r="C31">
        <v>504.41102771989563</v>
      </c>
      <c r="D31">
        <v>10.823725266693231</v>
      </c>
      <c r="E31">
        <v>34.895419632687123</v>
      </c>
      <c r="F31">
        <v>0.74879099467253951</v>
      </c>
      <c r="G31">
        <v>1.07453425897163</v>
      </c>
      <c r="H31">
        <v>3.3336743128745638</v>
      </c>
      <c r="I31">
        <v>13.33367431287456</v>
      </c>
      <c r="J31">
        <v>4.8861272793345112</v>
      </c>
      <c r="K31">
        <v>514.27361102297959</v>
      </c>
      <c r="M31">
        <f t="shared" si="2"/>
        <v>1</v>
      </c>
      <c r="N31">
        <f t="shared" si="3"/>
        <v>14.80439511764706</v>
      </c>
      <c r="O31">
        <f t="shared" si="4"/>
        <v>219.17011479941209</v>
      </c>
      <c r="P31">
        <f t="shared" si="4"/>
        <v>3244.6809774705621</v>
      </c>
      <c r="Q31">
        <f t="shared" si="4"/>
        <v>48035.539221187471</v>
      </c>
      <c r="R31">
        <f t="shared" si="4"/>
        <v>711137.10231969168</v>
      </c>
      <c r="S31">
        <f t="shared" si="4"/>
        <v>10527954.64555932</v>
      </c>
      <c r="U31">
        <f t="shared" si="1"/>
        <v>504.41102771989563</v>
      </c>
      <c r="V31">
        <f t="shared" si="1"/>
        <v>7467.5001560637584</v>
      </c>
      <c r="W31">
        <f t="shared" si="1"/>
        <v>110551.82285145896</v>
      </c>
      <c r="X31">
        <f t="shared" si="1"/>
        <v>1636652.8664691218</v>
      </c>
    </row>
    <row r="32" spans="1:24" x14ac:dyDescent="0.25">
      <c r="A32" s="1">
        <v>31</v>
      </c>
      <c r="B32">
        <v>15.153855088235289</v>
      </c>
      <c r="C32">
        <v>87.216878392491722</v>
      </c>
      <c r="D32">
        <v>-11.835652084453219</v>
      </c>
      <c r="E32">
        <v>5.891282804829217</v>
      </c>
      <c r="F32">
        <v>-0.79946880574302881</v>
      </c>
      <c r="G32">
        <v>0.88388994248316211</v>
      </c>
      <c r="H32">
        <v>-4.5124046154411417</v>
      </c>
      <c r="I32">
        <v>5.4875953845588583</v>
      </c>
      <c r="J32">
        <v>4.019228539097158</v>
      </c>
      <c r="K32">
        <v>574.14575248093945</v>
      </c>
      <c r="M32">
        <f t="shared" si="2"/>
        <v>1</v>
      </c>
      <c r="N32">
        <f t="shared" si="3"/>
        <v>15.153855088235289</v>
      </c>
      <c r="O32">
        <f t="shared" si="4"/>
        <v>229.63932403523458</v>
      </c>
      <c r="P32">
        <f t="shared" si="4"/>
        <v>3479.9210389902519</v>
      </c>
      <c r="Q32">
        <f t="shared" si="4"/>
        <v>52734.219143359463</v>
      </c>
      <c r="R32">
        <f t="shared" si="4"/>
        <v>799126.71508971264</v>
      </c>
      <c r="S32">
        <f t="shared" si="4"/>
        <v>12109850.437606994</v>
      </c>
      <c r="U32">
        <f t="shared" si="1"/>
        <v>87.216878392491722</v>
      </c>
      <c r="V32">
        <f t="shared" si="1"/>
        <v>1321.6719364080591</v>
      </c>
      <c r="W32">
        <f t="shared" si="1"/>
        <v>20028.424998515056</v>
      </c>
      <c r="X32">
        <f t="shared" si="1"/>
        <v>303507.85007308621</v>
      </c>
    </row>
    <row r="33" spans="1:24" x14ac:dyDescent="0.25">
      <c r="A33" s="1">
        <v>32</v>
      </c>
      <c r="B33">
        <v>15.50331505882353</v>
      </c>
      <c r="C33">
        <v>-50.909034507241202</v>
      </c>
      <c r="D33">
        <v>-18.147956444834879</v>
      </c>
      <c r="E33">
        <v>-3.3594774538107122</v>
      </c>
      <c r="F33">
        <v>-1.1975801760783671</v>
      </c>
      <c r="G33">
        <v>0.80908880249955351</v>
      </c>
      <c r="H33">
        <v>-7.939492404449993</v>
      </c>
      <c r="I33">
        <v>2.060507595550007</v>
      </c>
      <c r="J33">
        <v>3.6790924405524592</v>
      </c>
      <c r="K33">
        <v>573.55937015523909</v>
      </c>
      <c r="M33">
        <f t="shared" si="2"/>
        <v>1</v>
      </c>
      <c r="N33">
        <f t="shared" si="3"/>
        <v>15.50331505882353</v>
      </c>
      <c r="O33">
        <f t="shared" si="4"/>
        <v>240.35277781314443</v>
      </c>
      <c r="P33">
        <f t="shared" si="4"/>
        <v>3726.2648397005878</v>
      </c>
      <c r="Q33">
        <f t="shared" si="4"/>
        <v>57769.45780249477</v>
      </c>
      <c r="R33">
        <f t="shared" si="4"/>
        <v>895618.10508948762</v>
      </c>
      <c r="S33">
        <f t="shared" si="4"/>
        <v>13885049.655588849</v>
      </c>
      <c r="U33">
        <f t="shared" si="1"/>
        <v>-50.909034507241202</v>
      </c>
      <c r="V33">
        <f t="shared" si="1"/>
        <v>-789.25880130627922</v>
      </c>
      <c r="W33">
        <f t="shared" si="1"/>
        <v>-12236.127859600647</v>
      </c>
      <c r="X33">
        <f t="shared" si="1"/>
        <v>-189700.54530743684</v>
      </c>
    </row>
    <row r="34" spans="1:24" x14ac:dyDescent="0.25">
      <c r="A34" s="1">
        <v>33</v>
      </c>
      <c r="B34">
        <v>15.85277502941176</v>
      </c>
      <c r="C34">
        <v>-202.02875104019219</v>
      </c>
      <c r="D34">
        <v>-22.723898434635242</v>
      </c>
      <c r="E34">
        <v>-13.031325898599331</v>
      </c>
      <c r="F34">
        <v>-1.465744477772333</v>
      </c>
      <c r="G34">
        <v>0.73439239334240558</v>
      </c>
      <c r="H34">
        <v>-11.604359389813849</v>
      </c>
      <c r="I34">
        <v>-1.6043593898138511</v>
      </c>
      <c r="J34">
        <v>3.339432574518622</v>
      </c>
      <c r="K34">
        <v>572.64108148306491</v>
      </c>
      <c r="M34">
        <f t="shared" si="2"/>
        <v>1</v>
      </c>
      <c r="N34">
        <f t="shared" si="3"/>
        <v>15.85277502941176</v>
      </c>
      <c r="O34">
        <f t="shared" si="4"/>
        <v>251.31047613314101</v>
      </c>
      <c r="P34">
        <f t="shared" si="4"/>
        <v>3983.9684406730375</v>
      </c>
      <c r="Q34">
        <f t="shared" si="4"/>
        <v>63156.955414266034</v>
      </c>
      <c r="R34">
        <f t="shared" si="4"/>
        <v>1001213.0057249484</v>
      </c>
      <c r="S34">
        <f t="shared" si="4"/>
        <v>15872004.536278754</v>
      </c>
      <c r="U34">
        <f t="shared" si="1"/>
        <v>-202.02875104019219</v>
      </c>
      <c r="V34">
        <f t="shared" si="1"/>
        <v>-3202.716339713204</v>
      </c>
      <c r="W34">
        <f t="shared" si="1"/>
        <v>-50771.941616494507</v>
      </c>
      <c r="X34">
        <f t="shared" si="1"/>
        <v>-804876.16825271584</v>
      </c>
    </row>
    <row r="35" spans="1:24" x14ac:dyDescent="0.25">
      <c r="A35" s="1">
        <v>34</v>
      </c>
      <c r="B35">
        <v>16.202235000000002</v>
      </c>
      <c r="C35">
        <v>-367.86259576427091</v>
      </c>
      <c r="D35">
        <v>-24.978238348536909</v>
      </c>
      <c r="E35">
        <v>-23.20493384166323</v>
      </c>
      <c r="F35">
        <v>-1.575638227515032</v>
      </c>
      <c r="G35">
        <v>0.6598785981510954</v>
      </c>
      <c r="H35">
        <v>-15.544831098010089</v>
      </c>
      <c r="I35">
        <v>-5.5448310980100928</v>
      </c>
      <c r="J35">
        <v>3.0006030915764512</v>
      </c>
      <c r="K35">
        <v>571.37799664265492</v>
      </c>
    </row>
    <row r="36" spans="1:24" x14ac:dyDescent="0.25">
      <c r="M36" s="3">
        <f t="shared" ref="M36:S36" si="5">SUM(M2:M34)</f>
        <v>33</v>
      </c>
      <c r="N36" s="3">
        <f t="shared" si="5"/>
        <v>338.62671150000006</v>
      </c>
      <c r="O36" s="3">
        <f t="shared" si="5"/>
        <v>3840.1792210623712</v>
      </c>
      <c r="P36" s="3">
        <f t="shared" si="5"/>
        <v>46904.508413835327</v>
      </c>
      <c r="Q36" s="3">
        <f t="shared" si="5"/>
        <v>604003.04877503775</v>
      </c>
      <c r="R36" s="3">
        <f t="shared" si="5"/>
        <v>8075672.9059349485</v>
      </c>
      <c r="S36" s="3">
        <f t="shared" si="5"/>
        <v>110954745.60524158</v>
      </c>
      <c r="U36" s="3">
        <f>SUM(U2:U34)</f>
        <v>31991.176503059964</v>
      </c>
      <c r="V36" s="3">
        <f>SUM(V2:V34)</f>
        <v>307259.44092734775</v>
      </c>
      <c r="W36" s="3">
        <f>SUM(W2:W34)</f>
        <v>3193511.9330186453</v>
      </c>
      <c r="X36" s="3">
        <f>SUM(X2:X34)</f>
        <v>35279158.096803248</v>
      </c>
    </row>
    <row r="37" spans="1:24" x14ac:dyDescent="0.25">
      <c r="B37">
        <f>B2</f>
        <v>4.6700559705882352</v>
      </c>
      <c r="C37">
        <f>Q$63+Q$62*$P65+Q$61*$P65^2+Q$60*$P65^3</f>
        <v>952.93285007444251</v>
      </c>
      <c r="D37">
        <f t="shared" ref="D37:J37" si="6">R$63+R$62*$P65+R$61*$P65^2+R$60*$P65^3</f>
        <v>159.11356334448561</v>
      </c>
      <c r="E37">
        <f t="shared" si="6"/>
        <v>206.39161377496066</v>
      </c>
      <c r="F37">
        <f t="shared" si="6"/>
        <v>36.439390431086181</v>
      </c>
      <c r="G37">
        <f t="shared" si="6"/>
        <v>3.2410372332539041</v>
      </c>
      <c r="H37">
        <f t="shared" si="6"/>
        <v>75.185733181942979</v>
      </c>
      <c r="I37">
        <f t="shared" si="6"/>
        <v>85.185733181940705</v>
      </c>
      <c r="J37">
        <f t="shared" si="6"/>
        <v>14.737659880567104</v>
      </c>
    </row>
    <row r="38" spans="1:24" x14ac:dyDescent="0.25">
      <c r="B38">
        <f t="shared" ref="B38:B69" si="7">B3</f>
        <v>5.0195159411764703</v>
      </c>
      <c r="C38">
        <f t="shared" ref="C38:C69" si="8">Q$63+Q$62*$P66+Q$61*$P66^2+Q$60*$P66^3</f>
        <v>944.69509927396325</v>
      </c>
      <c r="D38">
        <f t="shared" ref="D38:D70" si="9">R$63+R$62*$P66+R$61*$P66^2+R$60*$P66^3</f>
        <v>161.26715660661324</v>
      </c>
      <c r="E38">
        <f t="shared" ref="E38:E70" si="10">S$63+S$62*$P66+S$61*$P66^2+S$60*$P66^3</f>
        <v>197.24428507085412</v>
      </c>
      <c r="F38">
        <f t="shared" ref="F38:F70" si="11">T$63+T$62*$P66+T$61*$P66^2+T$60*$P66^3</f>
        <v>34.491360962668061</v>
      </c>
      <c r="G38">
        <f t="shared" ref="G38:G70" si="12">U$63+U$62*$P66+U$61*$P66^2+U$60*$P66^3</f>
        <v>3.15773402371864</v>
      </c>
      <c r="H38">
        <f t="shared" ref="H38:H70" si="13">V$63+V$62*$P66+V$61*$P66^2+V$60*$P66^3</f>
        <v>70.966204770835503</v>
      </c>
      <c r="I38">
        <f t="shared" ref="I38:I70" si="14">W$63+W$62*$P66+W$61*$P66^2+W$60*$P66^3</f>
        <v>80.966204770834068</v>
      </c>
      <c r="J38">
        <f t="shared" ref="J38:J70" si="15">X$63+X$62*$P66+X$61*$P66^2+X$60*$P66^3</f>
        <v>14.35886313102834</v>
      </c>
      <c r="M38" s="4">
        <f>M36</f>
        <v>33</v>
      </c>
      <c r="N38" s="5">
        <f>N36</f>
        <v>338.62671150000006</v>
      </c>
      <c r="O38" s="5">
        <f>O36</f>
        <v>3840.1792210623712</v>
      </c>
      <c r="P38" s="5">
        <f>P36</f>
        <v>46904.508413835327</v>
      </c>
      <c r="Q38" s="4">
        <f t="shared" ref="Q38:X38" si="16">SUMPRODUCT(C2:C34,$M$2:$M$34)</f>
        <v>31991.176503059964</v>
      </c>
      <c r="R38" s="5">
        <f t="shared" si="16"/>
        <v>3701.8655325210043</v>
      </c>
      <c r="S38" s="5">
        <f t="shared" si="16"/>
        <v>3837.0467262340117</v>
      </c>
      <c r="T38" s="5">
        <f t="shared" si="16"/>
        <v>494.56850215037161</v>
      </c>
      <c r="U38" s="5">
        <f t="shared" si="16"/>
        <v>67.030876446950515</v>
      </c>
      <c r="V38" s="5">
        <f t="shared" si="16"/>
        <v>1069.4110210099861</v>
      </c>
      <c r="W38" s="5">
        <f t="shared" si="16"/>
        <v>1399.4110210099857</v>
      </c>
      <c r="X38" s="5">
        <f t="shared" si="16"/>
        <v>304.80311933339067</v>
      </c>
    </row>
    <row r="39" spans="1:24" x14ac:dyDescent="0.25">
      <c r="B39">
        <f t="shared" si="7"/>
        <v>5.3689759117647053</v>
      </c>
      <c r="C39">
        <f t="shared" si="8"/>
        <v>945.66547588051083</v>
      </c>
      <c r="D39">
        <f t="shared" si="9"/>
        <v>163.04877908437413</v>
      </c>
      <c r="E39">
        <f t="shared" si="10"/>
        <v>189.05105914249899</v>
      </c>
      <c r="F39">
        <f t="shared" si="11"/>
        <v>32.637837401494906</v>
      </c>
      <c r="G39">
        <f t="shared" si="12"/>
        <v>3.0764315027355758</v>
      </c>
      <c r="H39">
        <f t="shared" si="13"/>
        <v>67.050262446617751</v>
      </c>
      <c r="I39">
        <f t="shared" si="14"/>
        <v>77.050262446617012</v>
      </c>
      <c r="J39">
        <f t="shared" si="15"/>
        <v>13.989163921964211</v>
      </c>
      <c r="M39" s="4">
        <f t="shared" ref="M39:O41" si="17">N38</f>
        <v>338.62671150000006</v>
      </c>
      <c r="N39" s="5">
        <f t="shared" si="17"/>
        <v>3840.1792210623712</v>
      </c>
      <c r="O39" s="5">
        <f t="shared" si="17"/>
        <v>46904.508413835327</v>
      </c>
      <c r="P39" s="5">
        <f>Q36</f>
        <v>604003.04877503775</v>
      </c>
      <c r="Q39" s="4">
        <f t="shared" ref="Q39:X39" si="18">SUMPRODUCT(C2:C34,$N$2:$N$34)</f>
        <v>307259.44092734775</v>
      </c>
      <c r="R39" s="5">
        <f t="shared" si="18"/>
        <v>31869.665628619969</v>
      </c>
      <c r="S39" s="5">
        <f t="shared" si="18"/>
        <v>33332.070739155388</v>
      </c>
      <c r="T39" s="5">
        <f t="shared" si="18"/>
        <v>3874.6974267363416</v>
      </c>
      <c r="U39" s="5">
        <f t="shared" si="18"/>
        <v>608.72078066024187</v>
      </c>
      <c r="V39" s="5">
        <f t="shared" si="18"/>
        <v>8487.0940523553018</v>
      </c>
      <c r="W39" s="5">
        <f t="shared" si="18"/>
        <v>11873.3611673553</v>
      </c>
      <c r="X39" s="5">
        <f t="shared" si="18"/>
        <v>2767.9780212203882</v>
      </c>
    </row>
    <row r="40" spans="1:24" x14ac:dyDescent="0.25">
      <c r="B40">
        <f t="shared" si="7"/>
        <v>5.7184358823529413</v>
      </c>
      <c r="C40">
        <f t="shared" si="8"/>
        <v>954.73582695519258</v>
      </c>
      <c r="D40">
        <f t="shared" si="9"/>
        <v>164.44238711450473</v>
      </c>
      <c r="E40">
        <f t="shared" si="10"/>
        <v>181.73007695477617</v>
      </c>
      <c r="F40">
        <f t="shared" si="11"/>
        <v>30.874054448136619</v>
      </c>
      <c r="G40">
        <f t="shared" si="12"/>
        <v>2.9969621479597328</v>
      </c>
      <c r="H40">
        <f t="shared" si="13"/>
        <v>63.41737412563873</v>
      </c>
      <c r="I40">
        <f t="shared" si="14"/>
        <v>73.417374125638545</v>
      </c>
      <c r="J40">
        <f t="shared" si="15"/>
        <v>13.627800494973002</v>
      </c>
      <c r="M40" s="4">
        <f t="shared" si="17"/>
        <v>3840.1792210623712</v>
      </c>
      <c r="N40" s="5">
        <f t="shared" si="17"/>
        <v>46904.508413835327</v>
      </c>
      <c r="O40" s="5">
        <f t="shared" si="17"/>
        <v>604003.04877503775</v>
      </c>
      <c r="P40" s="5">
        <f>R36</f>
        <v>8075672.9059349485</v>
      </c>
      <c r="Q40" s="4">
        <f t="shared" ref="Q40:X40" si="19">SUMPRODUCT(C2:C34,$O$2:$O$34)</f>
        <v>3193511.9330186453</v>
      </c>
      <c r="R40" s="5">
        <f t="shared" si="19"/>
        <v>297154.52908624767</v>
      </c>
      <c r="S40" s="5">
        <f t="shared" si="19"/>
        <v>318907.66538749798</v>
      </c>
      <c r="T40" s="5">
        <f t="shared" si="19"/>
        <v>33223.717277405558</v>
      </c>
      <c r="U40" s="5">
        <f t="shared" si="19"/>
        <v>6169.9730842002136</v>
      </c>
      <c r="V40" s="5">
        <f t="shared" si="19"/>
        <v>73356.686322588881</v>
      </c>
      <c r="W40" s="5">
        <f t="shared" si="19"/>
        <v>111758.47853321255</v>
      </c>
      <c r="X40" s="5">
        <f t="shared" si="19"/>
        <v>28056.130875084848</v>
      </c>
    </row>
    <row r="41" spans="1:24" x14ac:dyDescent="0.25">
      <c r="B41">
        <f t="shared" si="7"/>
        <v>6.0678958529411764</v>
      </c>
      <c r="C41">
        <f t="shared" si="8"/>
        <v>970.79799955911562</v>
      </c>
      <c r="D41">
        <f t="shared" si="9"/>
        <v>165.43193703374138</v>
      </c>
      <c r="E41">
        <f t="shared" si="10"/>
        <v>175.19947947256685</v>
      </c>
      <c r="F41">
        <f t="shared" si="11"/>
        <v>29.195246803163123</v>
      </c>
      <c r="G41">
        <f t="shared" si="12"/>
        <v>2.9191584370461281</v>
      </c>
      <c r="H41">
        <f t="shared" si="13"/>
        <v>60.047007724247401</v>
      </c>
      <c r="I41">
        <f t="shared" si="14"/>
        <v>70.047007724247692</v>
      </c>
      <c r="J41">
        <f t="shared" si="15"/>
        <v>13.274011091652985</v>
      </c>
      <c r="M41" s="4">
        <f t="shared" si="17"/>
        <v>46904.508413835327</v>
      </c>
      <c r="N41" s="5">
        <f t="shared" si="17"/>
        <v>604003.04877503775</v>
      </c>
      <c r="O41" s="5">
        <f t="shared" si="17"/>
        <v>8075672.9059349485</v>
      </c>
      <c r="P41" s="5">
        <f>S36</f>
        <v>110954745.60524158</v>
      </c>
      <c r="Q41" s="4">
        <f t="shared" ref="Q41:X41" si="20">SUMPRODUCT(C2:C34,$P$2:$P$34)</f>
        <v>35279158.096803248</v>
      </c>
      <c r="R41" s="5">
        <f t="shared" si="20"/>
        <v>2956736.3230399266</v>
      </c>
      <c r="S41" s="5">
        <f t="shared" si="20"/>
        <v>3304957.3963853242</v>
      </c>
      <c r="T41" s="5">
        <f t="shared" si="20"/>
        <v>308764.88834884157</v>
      </c>
      <c r="U41" s="5">
        <f t="shared" si="20"/>
        <v>68482.888640065023</v>
      </c>
      <c r="V41" s="5">
        <f t="shared" si="20"/>
        <v>681041.39624971885</v>
      </c>
      <c r="W41" s="5">
        <f t="shared" si="20"/>
        <v>1150086.4803880723</v>
      </c>
      <c r="X41" s="5">
        <f t="shared" si="20"/>
        <v>311405.7160653859</v>
      </c>
    </row>
    <row r="42" spans="1:24" x14ac:dyDescent="0.25">
      <c r="B42">
        <f t="shared" si="7"/>
        <v>6.4173558235294124</v>
      </c>
      <c r="C42">
        <f t="shared" si="8"/>
        <v>992.74384075338867</v>
      </c>
      <c r="D42">
        <f t="shared" si="9"/>
        <v>166.00138517882061</v>
      </c>
      <c r="E42">
        <f t="shared" si="10"/>
        <v>169.37740766075166</v>
      </c>
      <c r="F42">
        <f t="shared" si="11"/>
        <v>27.596649167144307</v>
      </c>
      <c r="G42">
        <f t="shared" si="12"/>
        <v>2.8428528476497816</v>
      </c>
      <c r="H42">
        <f t="shared" si="13"/>
        <v>56.918631158792735</v>
      </c>
      <c r="I42">
        <f t="shared" si="14"/>
        <v>66.918631158793374</v>
      </c>
      <c r="J42">
        <f t="shared" si="15"/>
        <v>12.927033953602441</v>
      </c>
    </row>
    <row r="43" spans="1:24" x14ac:dyDescent="0.25">
      <c r="B43">
        <f t="shared" si="7"/>
        <v>6.7668157941176474</v>
      </c>
      <c r="C43">
        <f t="shared" si="8"/>
        <v>1019.465197599118</v>
      </c>
      <c r="D43">
        <f t="shared" si="9"/>
        <v>166.13468788647876</v>
      </c>
      <c r="E43">
        <f t="shared" si="10"/>
        <v>164.18200248421181</v>
      </c>
      <c r="F43">
        <f t="shared" si="11"/>
        <v>26.073496240650105</v>
      </c>
      <c r="G43">
        <f t="shared" si="12"/>
        <v>2.7678778574257135</v>
      </c>
      <c r="H43">
        <f t="shared" si="13"/>
        <v>54.011712345623728</v>
      </c>
      <c r="I43">
        <f t="shared" si="14"/>
        <v>64.01171234562463</v>
      </c>
      <c r="J43">
        <f t="shared" si="15"/>
        <v>12.586107322419645</v>
      </c>
      <c r="M43" s="4">
        <f>M38</f>
        <v>33</v>
      </c>
      <c r="N43" s="5">
        <f>N38</f>
        <v>338.62671150000006</v>
      </c>
      <c r="O43" s="5">
        <f>O38</f>
        <v>3840.1792210623712</v>
      </c>
      <c r="P43" s="5">
        <f>P38</f>
        <v>46904.508413835327</v>
      </c>
      <c r="Q43" s="4">
        <f>Q38</f>
        <v>31991.176503059964</v>
      </c>
      <c r="R43" s="5">
        <f t="shared" ref="R43:X43" si="21">R38</f>
        <v>3701.8655325210043</v>
      </c>
      <c r="S43" s="5">
        <f t="shared" si="21"/>
        <v>3837.0467262340117</v>
      </c>
      <c r="T43" s="5">
        <f t="shared" si="21"/>
        <v>494.56850215037161</v>
      </c>
      <c r="U43" s="5">
        <f t="shared" si="21"/>
        <v>67.030876446950515</v>
      </c>
      <c r="V43" s="5">
        <f t="shared" si="21"/>
        <v>1069.4110210099861</v>
      </c>
      <c r="W43" s="5">
        <f t="shared" si="21"/>
        <v>1399.4110210099857</v>
      </c>
      <c r="X43" s="5">
        <f t="shared" si="21"/>
        <v>304.80311933339067</v>
      </c>
    </row>
    <row r="44" spans="1:24" x14ac:dyDescent="0.25">
      <c r="B44">
        <f t="shared" si="7"/>
        <v>7.1162757647058834</v>
      </c>
      <c r="C44">
        <f t="shared" si="8"/>
        <v>1049.8539171574116</v>
      </c>
      <c r="D44">
        <f t="shared" si="9"/>
        <v>165.81580149345228</v>
      </c>
      <c r="E44">
        <f t="shared" si="10"/>
        <v>159.53140490782818</v>
      </c>
      <c r="F44">
        <f t="shared" si="11"/>
        <v>24.621022724250437</v>
      </c>
      <c r="G44">
        <f t="shared" si="12"/>
        <v>2.694065944028941</v>
      </c>
      <c r="H44">
        <f t="shared" si="13"/>
        <v>51.305719201089389</v>
      </c>
      <c r="I44">
        <f t="shared" si="14"/>
        <v>61.30571920109044</v>
      </c>
      <c r="J44">
        <f t="shared" si="15"/>
        <v>12.250469439702877</v>
      </c>
      <c r="M44" s="4">
        <f t="shared" ref="M44:X44" si="22">M39-M$38*$M39/$M$38</f>
        <v>0</v>
      </c>
      <c r="N44" s="5">
        <f t="shared" si="22"/>
        <v>365.38983496224182</v>
      </c>
      <c r="O44" s="5">
        <f t="shared" si="22"/>
        <v>7498.8338320479743</v>
      </c>
      <c r="P44" s="5">
        <f t="shared" si="22"/>
        <v>122696.39911742747</v>
      </c>
      <c r="Q44" s="4">
        <f t="shared" si="22"/>
        <v>-21015.313504387625</v>
      </c>
      <c r="R44" s="5">
        <f t="shared" si="22"/>
        <v>-6116.7147257068318</v>
      </c>
      <c r="S44" s="5">
        <f t="shared" si="22"/>
        <v>-6041.460011646559</v>
      </c>
      <c r="T44" s="5">
        <f t="shared" si="22"/>
        <v>-1200.2754670412664</v>
      </c>
      <c r="U44" s="5">
        <f t="shared" si="22"/>
        <v>-79.110893891081218</v>
      </c>
      <c r="V44" s="5">
        <f t="shared" si="22"/>
        <v>-2486.5767745073972</v>
      </c>
      <c r="W44" s="5">
        <f t="shared" si="22"/>
        <v>-2486.5767745073954</v>
      </c>
      <c r="X44" s="5">
        <f t="shared" si="22"/>
        <v>-359.73343195561711</v>
      </c>
    </row>
    <row r="45" spans="1:24" x14ac:dyDescent="0.25">
      <c r="B45">
        <f t="shared" si="7"/>
        <v>7.4657357352941167</v>
      </c>
      <c r="C45">
        <f t="shared" si="8"/>
        <v>1082.8018464893762</v>
      </c>
      <c r="D45">
        <f t="shared" si="9"/>
        <v>165.02868233647769</v>
      </c>
      <c r="E45">
        <f t="shared" si="10"/>
        <v>155.34375589648172</v>
      </c>
      <c r="F45">
        <f t="shared" si="11"/>
        <v>23.234463318515189</v>
      </c>
      <c r="G45">
        <f t="shared" si="12"/>
        <v>2.6212495851144855</v>
      </c>
      <c r="H45">
        <f t="shared" si="13"/>
        <v>48.780119641538647</v>
      </c>
      <c r="I45">
        <f t="shared" si="14"/>
        <v>58.780119641539777</v>
      </c>
      <c r="J45">
        <f t="shared" si="15"/>
        <v>11.919358547050413</v>
      </c>
      <c r="M45" s="4">
        <f t="shared" ref="M45:X45" si="23">M40-M$38*$M40/$M$38</f>
        <v>0</v>
      </c>
      <c r="N45" s="5">
        <f t="shared" si="23"/>
        <v>7498.8338320479743</v>
      </c>
      <c r="O45" s="5">
        <f t="shared" si="23"/>
        <v>157124.97453627415</v>
      </c>
      <c r="P45" s="5">
        <f t="shared" si="23"/>
        <v>2617439.0094211437</v>
      </c>
      <c r="Q45" s="4">
        <f t="shared" si="23"/>
        <v>-529271.43862952571</v>
      </c>
      <c r="R45" s="5">
        <f t="shared" si="23"/>
        <v>-133628.11022145383</v>
      </c>
      <c r="S45" s="5">
        <f t="shared" si="23"/>
        <v>-127605.88334975194</v>
      </c>
      <c r="T45" s="5">
        <f t="shared" si="23"/>
        <v>-24328.758036224681</v>
      </c>
      <c r="U45" s="5">
        <f t="shared" si="23"/>
        <v>-1630.3474885627702</v>
      </c>
      <c r="V45" s="5">
        <f t="shared" si="23"/>
        <v>-51089.676757945781</v>
      </c>
      <c r="W45" s="5">
        <f t="shared" si="23"/>
        <v>-51089.676757945752</v>
      </c>
      <c r="X45" s="5">
        <f t="shared" si="23"/>
        <v>-7413.5238333721572</v>
      </c>
    </row>
    <row r="46" spans="1:24" x14ac:dyDescent="0.25">
      <c r="B46">
        <f t="shared" si="7"/>
        <v>7.8151957058823536</v>
      </c>
      <c r="C46">
        <f t="shared" si="8"/>
        <v>1117.2008326561208</v>
      </c>
      <c r="D46">
        <f t="shared" si="9"/>
        <v>163.75728675229132</v>
      </c>
      <c r="E46">
        <f t="shared" si="10"/>
        <v>151.53719641505333</v>
      </c>
      <c r="F46">
        <f t="shared" si="11"/>
        <v>21.909052724014266</v>
      </c>
      <c r="G46">
        <f t="shared" si="12"/>
        <v>2.5492612583373635</v>
      </c>
      <c r="H46">
        <f t="shared" si="13"/>
        <v>46.414381583320463</v>
      </c>
      <c r="I46">
        <f t="shared" si="14"/>
        <v>56.414381583321621</v>
      </c>
      <c r="J46">
        <f t="shared" si="15"/>
        <v>11.59201288606053</v>
      </c>
      <c r="M46" s="4">
        <f t="shared" ref="M46:X46" si="24">M41-M$38*$M41/$M$38</f>
        <v>0</v>
      </c>
      <c r="N46" s="5">
        <f t="shared" si="24"/>
        <v>122696.39911742747</v>
      </c>
      <c r="O46" s="5">
        <f t="shared" si="24"/>
        <v>2617439.0094211437</v>
      </c>
      <c r="P46" s="5">
        <f t="shared" si="24"/>
        <v>44287081.679679491</v>
      </c>
      <c r="Q46" s="4">
        <f t="shared" si="24"/>
        <v>-10191460.310962424</v>
      </c>
      <c r="R46" s="5">
        <f t="shared" si="24"/>
        <v>-2304905.5865666931</v>
      </c>
      <c r="S46" s="5">
        <f t="shared" si="24"/>
        <v>-2148824.1325517213</v>
      </c>
      <c r="T46" s="5">
        <f t="shared" si="24"/>
        <v>-394189.42893388693</v>
      </c>
      <c r="U46" s="5">
        <f t="shared" si="24"/>
        <v>-26791.363126381839</v>
      </c>
      <c r="V46" s="5">
        <f t="shared" si="24"/>
        <v>-838964.61080516374</v>
      </c>
      <c r="W46" s="5">
        <f t="shared" si="24"/>
        <v>-838964.61080516269</v>
      </c>
      <c r="X46" s="5">
        <f t="shared" si="24"/>
        <v>-121825.81349025882</v>
      </c>
    </row>
    <row r="47" spans="1:24" x14ac:dyDescent="0.25">
      <c r="B47">
        <f t="shared" si="7"/>
        <v>8.1646556764705878</v>
      </c>
      <c r="C47">
        <f t="shared" si="8"/>
        <v>1151.9427227187512</v>
      </c>
      <c r="D47">
        <f t="shared" si="9"/>
        <v>161.9855710776296</v>
      </c>
      <c r="E47">
        <f t="shared" si="10"/>
        <v>148.02986742842421</v>
      </c>
      <c r="F47">
        <f t="shared" si="11"/>
        <v>20.640025641317624</v>
      </c>
      <c r="G47">
        <f t="shared" si="12"/>
        <v>2.477933441352596</v>
      </c>
      <c r="H47">
        <f t="shared" si="13"/>
        <v>44.187972942783873</v>
      </c>
      <c r="I47">
        <f t="shared" si="14"/>
        <v>54.187972942784988</v>
      </c>
      <c r="J47">
        <f t="shared" si="15"/>
        <v>11.267670698331505</v>
      </c>
    </row>
    <row r="48" spans="1:24" x14ac:dyDescent="0.25">
      <c r="B48">
        <f t="shared" si="7"/>
        <v>8.5141156470588246</v>
      </c>
      <c r="C48">
        <f t="shared" si="8"/>
        <v>1185.9193637383755</v>
      </c>
      <c r="D48">
        <f t="shared" si="9"/>
        <v>159.69749164922894</v>
      </c>
      <c r="E48">
        <f t="shared" si="10"/>
        <v>144.73990990147487</v>
      </c>
      <c r="F48">
        <f t="shared" si="11"/>
        <v>19.422616770995134</v>
      </c>
      <c r="G48">
        <f t="shared" si="12"/>
        <v>2.4070986118152016</v>
      </c>
      <c r="H48">
        <f t="shared" si="13"/>
        <v>42.080361636277821</v>
      </c>
      <c r="I48">
        <f t="shared" si="14"/>
        <v>52.080361636278823</v>
      </c>
      <c r="J48">
        <f t="shared" si="15"/>
        <v>10.945570225461616</v>
      </c>
      <c r="M48" s="4">
        <f t="shared" ref="M48:Q49" si="25">M43</f>
        <v>33</v>
      </c>
      <c r="N48" s="5">
        <f t="shared" si="25"/>
        <v>338.62671150000006</v>
      </c>
      <c r="O48" s="5">
        <f t="shared" si="25"/>
        <v>3840.1792210623712</v>
      </c>
      <c r="P48" s="6">
        <f t="shared" si="25"/>
        <v>46904.508413835327</v>
      </c>
      <c r="Q48" s="4">
        <f t="shared" si="25"/>
        <v>31991.176503059964</v>
      </c>
      <c r="R48" s="5">
        <f t="shared" ref="R48:X49" si="26">R43</f>
        <v>3701.8655325210043</v>
      </c>
      <c r="S48" s="5">
        <f t="shared" si="26"/>
        <v>3837.0467262340117</v>
      </c>
      <c r="T48" s="5">
        <f t="shared" si="26"/>
        <v>494.56850215037161</v>
      </c>
      <c r="U48" s="5">
        <f t="shared" si="26"/>
        <v>67.030876446950515</v>
      </c>
      <c r="V48" s="5">
        <f t="shared" si="26"/>
        <v>1069.4110210099861</v>
      </c>
      <c r="W48" s="5">
        <f t="shared" si="26"/>
        <v>1399.4110210099857</v>
      </c>
      <c r="X48" s="5">
        <f t="shared" si="26"/>
        <v>304.80311933339067</v>
      </c>
    </row>
    <row r="49" spans="2:24" x14ac:dyDescent="0.25">
      <c r="B49">
        <f t="shared" si="7"/>
        <v>8.8635756176470597</v>
      </c>
      <c r="C49">
        <f t="shared" si="8"/>
        <v>1218.0226027761037</v>
      </c>
      <c r="D49">
        <f t="shared" si="9"/>
        <v>156.87700480382583</v>
      </c>
      <c r="E49">
        <f t="shared" si="10"/>
        <v>141.58546479908668</v>
      </c>
      <c r="F49">
        <f t="shared" si="11"/>
        <v>18.252060813616733</v>
      </c>
      <c r="G49">
        <f t="shared" si="12"/>
        <v>2.3365892473801999</v>
      </c>
      <c r="H49">
        <f t="shared" si="13"/>
        <v>40.071015580151283</v>
      </c>
      <c r="I49">
        <f t="shared" si="14"/>
        <v>50.071015580152142</v>
      </c>
      <c r="J49">
        <f t="shared" si="15"/>
        <v>10.62494970904914</v>
      </c>
      <c r="M49" s="4">
        <f t="shared" si="25"/>
        <v>0</v>
      </c>
      <c r="N49" s="5">
        <f t="shared" si="25"/>
        <v>365.38983496224182</v>
      </c>
      <c r="O49" s="5">
        <f t="shared" si="25"/>
        <v>7498.8338320479743</v>
      </c>
      <c r="P49" s="6">
        <f t="shared" si="25"/>
        <v>122696.39911742747</v>
      </c>
      <c r="Q49" s="4">
        <f t="shared" si="25"/>
        <v>-21015.313504387625</v>
      </c>
      <c r="R49" s="5">
        <f t="shared" si="26"/>
        <v>-6116.7147257068318</v>
      </c>
      <c r="S49" s="5">
        <f t="shared" si="26"/>
        <v>-6041.460011646559</v>
      </c>
      <c r="T49" s="5">
        <f t="shared" si="26"/>
        <v>-1200.2754670412664</v>
      </c>
      <c r="U49" s="5">
        <f t="shared" si="26"/>
        <v>-79.110893891081218</v>
      </c>
      <c r="V49" s="5">
        <f t="shared" si="26"/>
        <v>-2486.5767745073972</v>
      </c>
      <c r="W49" s="5">
        <f t="shared" si="26"/>
        <v>-2486.5767745073954</v>
      </c>
      <c r="X49" s="5">
        <f t="shared" si="26"/>
        <v>-359.73343195561711</v>
      </c>
    </row>
    <row r="50" spans="2:24" x14ac:dyDescent="0.25">
      <c r="B50">
        <f t="shared" si="7"/>
        <v>9.2130355882352948</v>
      </c>
      <c r="C50">
        <f t="shared" si="8"/>
        <v>1247.144286893039</v>
      </c>
      <c r="D50">
        <f t="shared" si="9"/>
        <v>153.50806687815663</v>
      </c>
      <c r="E50">
        <f t="shared" si="10"/>
        <v>138.48467308614042</v>
      </c>
      <c r="F50">
        <f t="shared" si="11"/>
        <v>17.123592469752317</v>
      </c>
      <c r="G50">
        <f t="shared" si="12"/>
        <v>2.2662378257026097</v>
      </c>
      <c r="H50">
        <f t="shared" si="13"/>
        <v>38.139402690753251</v>
      </c>
      <c r="I50">
        <f t="shared" si="14"/>
        <v>48.139402690753947</v>
      </c>
      <c r="J50">
        <f t="shared" si="15"/>
        <v>10.305047390692357</v>
      </c>
      <c r="M50" s="4">
        <f>M45</f>
        <v>0</v>
      </c>
      <c r="N50" s="5">
        <f t="shared" ref="N50:Q51" si="27">N45-N$44*$N45/$N$44</f>
        <v>0</v>
      </c>
      <c r="O50" s="5">
        <f t="shared" si="27"/>
        <v>3227.6751040712988</v>
      </c>
      <c r="P50" s="6">
        <f t="shared" si="27"/>
        <v>99361.546025632415</v>
      </c>
      <c r="Q50" s="4">
        <f t="shared" si="27"/>
        <v>-97977.71116696106</v>
      </c>
      <c r="R50" s="5">
        <f t="shared" ref="R50:X51" si="28">R45-R$44*$N45/$N$44</f>
        <v>-8095.8076305612631</v>
      </c>
      <c r="S50" s="5">
        <f t="shared" si="28"/>
        <v>-3618.0205374716752</v>
      </c>
      <c r="T50" s="5">
        <f t="shared" si="28"/>
        <v>304.2925273092842</v>
      </c>
      <c r="U50" s="5">
        <f t="shared" si="28"/>
        <v>-6.767982977179372</v>
      </c>
      <c r="V50" s="5">
        <f t="shared" si="28"/>
        <v>-58.081846205393958</v>
      </c>
      <c r="W50" s="5">
        <f t="shared" si="28"/>
        <v>-58.08184620540851</v>
      </c>
      <c r="X50" s="5">
        <f t="shared" si="28"/>
        <v>-30.775404297034584</v>
      </c>
    </row>
    <row r="51" spans="2:24" x14ac:dyDescent="0.25">
      <c r="B51">
        <f t="shared" si="7"/>
        <v>9.5624955588235299</v>
      </c>
      <c r="C51">
        <f t="shared" si="8"/>
        <v>1272.176263150292</v>
      </c>
      <c r="D51">
        <f t="shared" si="9"/>
        <v>149.5746342089578</v>
      </c>
      <c r="E51">
        <f t="shared" si="10"/>
        <v>135.35567572751717</v>
      </c>
      <c r="F51">
        <f t="shared" si="11"/>
        <v>16.032446439971803</v>
      </c>
      <c r="G51">
        <f t="shared" si="12"/>
        <v>2.1958768244374491</v>
      </c>
      <c r="H51">
        <f t="shared" si="13"/>
        <v>36.264990884432692</v>
      </c>
      <c r="I51">
        <f t="shared" si="14"/>
        <v>46.264990884433189</v>
      </c>
      <c r="J51">
        <f t="shared" si="15"/>
        <v>9.9851015119895425</v>
      </c>
      <c r="M51" s="4">
        <f>M46</f>
        <v>0</v>
      </c>
      <c r="N51" s="5">
        <f t="shared" si="27"/>
        <v>0</v>
      </c>
      <c r="O51" s="5">
        <f t="shared" si="27"/>
        <v>99361.546025632415</v>
      </c>
      <c r="P51" s="6">
        <f t="shared" si="27"/>
        <v>3086137.0558676943</v>
      </c>
      <c r="Q51" s="4">
        <f t="shared" si="27"/>
        <v>-3134604.7375755468</v>
      </c>
      <c r="R51" s="5">
        <f t="shared" si="28"/>
        <v>-250938.01696989406</v>
      </c>
      <c r="S51" s="5">
        <f t="shared" si="28"/>
        <v>-120126.78546333243</v>
      </c>
      <c r="T51" s="5">
        <f t="shared" si="28"/>
        <v>8858.1210073155817</v>
      </c>
      <c r="U51" s="5">
        <f t="shared" si="28"/>
        <v>-226.25133995349825</v>
      </c>
      <c r="V51" s="5">
        <f t="shared" si="28"/>
        <v>-3982.3886187899625</v>
      </c>
      <c r="W51" s="5">
        <f t="shared" si="28"/>
        <v>-3982.3886187894968</v>
      </c>
      <c r="X51" s="5">
        <f t="shared" si="28"/>
        <v>-1028.8111662357551</v>
      </c>
    </row>
    <row r="52" spans="2:24" x14ac:dyDescent="0.25">
      <c r="B52">
        <f t="shared" si="7"/>
        <v>9.9119555294117649</v>
      </c>
      <c r="C52">
        <f t="shared" si="8"/>
        <v>1292.0103786089685</v>
      </c>
      <c r="D52">
        <f t="shared" si="9"/>
        <v>145.0606631329658</v>
      </c>
      <c r="E52">
        <f t="shared" si="10"/>
        <v>132.11661368809774</v>
      </c>
      <c r="F52">
        <f t="shared" si="11"/>
        <v>14.973857424845104</v>
      </c>
      <c r="G52">
        <f t="shared" si="12"/>
        <v>2.1253387212397392</v>
      </c>
      <c r="H52">
        <f t="shared" si="13"/>
        <v>34.427248077538621</v>
      </c>
      <c r="I52">
        <f t="shared" si="14"/>
        <v>44.427248077538934</v>
      </c>
      <c r="J52">
        <f t="shared" si="15"/>
        <v>9.6643503145389751</v>
      </c>
      <c r="X52" s="7"/>
    </row>
    <row r="53" spans="2:24" x14ac:dyDescent="0.25">
      <c r="B53">
        <f t="shared" si="7"/>
        <v>10.2614155</v>
      </c>
      <c r="C53">
        <f t="shared" si="8"/>
        <v>1305.5384803301768</v>
      </c>
      <c r="D53">
        <f t="shared" si="9"/>
        <v>139.95010998691703</v>
      </c>
      <c r="E53">
        <f t="shared" si="10"/>
        <v>128.68562793276317</v>
      </c>
      <c r="F53">
        <f t="shared" si="11"/>
        <v>13.943060124942129</v>
      </c>
      <c r="G53">
        <f t="shared" si="12"/>
        <v>2.0544559937644977</v>
      </c>
      <c r="H53">
        <f t="shared" si="13"/>
        <v>32.605642186419942</v>
      </c>
      <c r="I53">
        <f t="shared" si="14"/>
        <v>42.605642186420042</v>
      </c>
      <c r="J53">
        <f t="shared" si="15"/>
        <v>9.3420320399389283</v>
      </c>
      <c r="M53" s="4">
        <f t="shared" ref="M53:Q55" si="29">M48</f>
        <v>33</v>
      </c>
      <c r="N53" s="5">
        <f t="shared" si="29"/>
        <v>338.62671150000006</v>
      </c>
      <c r="O53" s="5">
        <f t="shared" si="29"/>
        <v>3840.1792210623712</v>
      </c>
      <c r="P53" s="6">
        <f t="shared" si="29"/>
        <v>46904.508413835327</v>
      </c>
      <c r="Q53" s="4">
        <f t="shared" si="29"/>
        <v>31991.176503059964</v>
      </c>
      <c r="R53" s="5">
        <f t="shared" ref="R53:X55" si="30">R48</f>
        <v>3701.8655325210043</v>
      </c>
      <c r="S53" s="5">
        <f t="shared" si="30"/>
        <v>3837.0467262340117</v>
      </c>
      <c r="T53" s="5">
        <f t="shared" si="30"/>
        <v>494.56850215037161</v>
      </c>
      <c r="U53" s="5">
        <f t="shared" si="30"/>
        <v>67.030876446950515</v>
      </c>
      <c r="V53" s="5">
        <f t="shared" si="30"/>
        <v>1069.4110210099861</v>
      </c>
      <c r="W53" s="5">
        <f t="shared" si="30"/>
        <v>1399.4110210099857</v>
      </c>
      <c r="X53" s="5">
        <f t="shared" si="30"/>
        <v>304.80311933339067</v>
      </c>
    </row>
    <row r="54" spans="2:24" x14ac:dyDescent="0.25">
      <c r="B54">
        <f t="shared" si="7"/>
        <v>10.61087547058824</v>
      </c>
      <c r="C54">
        <f t="shared" si="8"/>
        <v>1311.6524153750233</v>
      </c>
      <c r="D54">
        <f t="shared" si="9"/>
        <v>134.22693110754767</v>
      </c>
      <c r="E54">
        <f t="shared" si="10"/>
        <v>124.98085942639432</v>
      </c>
      <c r="F54">
        <f t="shared" si="11"/>
        <v>12.935289240832777</v>
      </c>
      <c r="G54">
        <f t="shared" si="12"/>
        <v>1.9830611196667436</v>
      </c>
      <c r="H54">
        <f t="shared" si="13"/>
        <v>30.779641127425691</v>
      </c>
      <c r="I54">
        <f t="shared" si="14"/>
        <v>40.779641127425563</v>
      </c>
      <c r="J54">
        <f t="shared" si="15"/>
        <v>9.0173849297876796</v>
      </c>
      <c r="M54" s="4">
        <f t="shared" si="29"/>
        <v>0</v>
      </c>
      <c r="N54" s="5">
        <f t="shared" si="29"/>
        <v>365.38983496224182</v>
      </c>
      <c r="O54" s="5">
        <f t="shared" si="29"/>
        <v>7498.8338320479743</v>
      </c>
      <c r="P54" s="6">
        <f t="shared" si="29"/>
        <v>122696.39911742747</v>
      </c>
      <c r="Q54" s="4">
        <f t="shared" si="29"/>
        <v>-21015.313504387625</v>
      </c>
      <c r="R54" s="5">
        <f t="shared" si="30"/>
        <v>-6116.7147257068318</v>
      </c>
      <c r="S54" s="5">
        <f t="shared" si="30"/>
        <v>-6041.460011646559</v>
      </c>
      <c r="T54" s="5">
        <f t="shared" si="30"/>
        <v>-1200.2754670412664</v>
      </c>
      <c r="U54" s="5">
        <f t="shared" si="30"/>
        <v>-79.110893891081218</v>
      </c>
      <c r="V54" s="5">
        <f t="shared" si="30"/>
        <v>-2486.5767745073972</v>
      </c>
      <c r="W54" s="5">
        <f t="shared" si="30"/>
        <v>-2486.5767745073954</v>
      </c>
      <c r="X54" s="5">
        <f t="shared" si="30"/>
        <v>-359.73343195561711</v>
      </c>
    </row>
    <row r="55" spans="2:24" x14ac:dyDescent="0.25">
      <c r="B55">
        <f t="shared" si="7"/>
        <v>10.96033544117647</v>
      </c>
      <c r="C55">
        <f t="shared" si="8"/>
        <v>1309.2440308046171</v>
      </c>
      <c r="D55">
        <f t="shared" si="9"/>
        <v>127.87508283159468</v>
      </c>
      <c r="E55">
        <f t="shared" si="10"/>
        <v>120.92044913387235</v>
      </c>
      <c r="F55">
        <f t="shared" si="11"/>
        <v>11.945779473087004</v>
      </c>
      <c r="G55">
        <f t="shared" si="12"/>
        <v>1.9109865766014991</v>
      </c>
      <c r="H55">
        <f t="shared" si="13"/>
        <v>28.928712816904891</v>
      </c>
      <c r="I55">
        <f t="shared" si="14"/>
        <v>38.928712816904522</v>
      </c>
      <c r="J55">
        <f t="shared" si="15"/>
        <v>8.6896472256835153</v>
      </c>
      <c r="M55" s="4">
        <f t="shared" si="29"/>
        <v>0</v>
      </c>
      <c r="N55" s="5">
        <f t="shared" si="29"/>
        <v>0</v>
      </c>
      <c r="O55" s="5">
        <f t="shared" si="29"/>
        <v>3227.6751040712988</v>
      </c>
      <c r="P55" s="6">
        <f t="shared" si="29"/>
        <v>99361.546025632415</v>
      </c>
      <c r="Q55" s="4">
        <f t="shared" si="29"/>
        <v>-97977.71116696106</v>
      </c>
      <c r="R55" s="5">
        <f t="shared" si="30"/>
        <v>-8095.8076305612631</v>
      </c>
      <c r="S55" s="5">
        <f t="shared" si="30"/>
        <v>-3618.0205374716752</v>
      </c>
      <c r="T55" s="5">
        <f t="shared" si="30"/>
        <v>304.2925273092842</v>
      </c>
      <c r="U55" s="5">
        <f t="shared" si="30"/>
        <v>-6.767982977179372</v>
      </c>
      <c r="V55" s="5">
        <f t="shared" si="30"/>
        <v>-58.081846205393958</v>
      </c>
      <c r="W55" s="5">
        <f t="shared" si="30"/>
        <v>-58.08184620540851</v>
      </c>
      <c r="X55" s="5">
        <f t="shared" si="30"/>
        <v>-30.775404297034584</v>
      </c>
    </row>
    <row r="56" spans="2:24" x14ac:dyDescent="0.25">
      <c r="B56">
        <f t="shared" si="7"/>
        <v>11.309795411764711</v>
      </c>
      <c r="C56">
        <f t="shared" si="8"/>
        <v>1297.2051736800677</v>
      </c>
      <c r="D56">
        <f t="shared" si="9"/>
        <v>120.87852149579396</v>
      </c>
      <c r="E56">
        <f t="shared" si="10"/>
        <v>116.42253802007792</v>
      </c>
      <c r="F56">
        <f t="shared" si="11"/>
        <v>10.96976552227467</v>
      </c>
      <c r="G56">
        <f t="shared" si="12"/>
        <v>1.838064842223778</v>
      </c>
      <c r="H56">
        <f t="shared" si="13"/>
        <v>27.032325171206395</v>
      </c>
      <c r="I56">
        <f t="shared" si="14"/>
        <v>37.032325171205869</v>
      </c>
      <c r="J56">
        <f t="shared" si="15"/>
        <v>8.3580571692247005</v>
      </c>
      <c r="M56" s="4">
        <f>M51</f>
        <v>0</v>
      </c>
      <c r="N56" s="5">
        <f>N51</f>
        <v>0</v>
      </c>
      <c r="O56" s="5">
        <f>O51-O$50*$O51/$O$50</f>
        <v>0</v>
      </c>
      <c r="P56" s="6">
        <f>P51-P$50*$O51/$O$50</f>
        <v>27366.730393887963</v>
      </c>
      <c r="Q56" s="4">
        <f>Q51-Q$50*$O51/$O$50</f>
        <v>-118434.7255063667</v>
      </c>
      <c r="R56" s="5">
        <f t="shared" ref="R56:X56" si="31">R51-R$50*$O51/$O$50</f>
        <v>-1714.6792541443137</v>
      </c>
      <c r="S56" s="5">
        <f t="shared" si="31"/>
        <v>-8748.7493957549013</v>
      </c>
      <c r="T56" s="5">
        <f t="shared" si="31"/>
        <v>-509.29516148031144</v>
      </c>
      <c r="U56" s="5">
        <f t="shared" si="31"/>
        <v>-17.904083676228908</v>
      </c>
      <c r="V56" s="5">
        <f t="shared" si="31"/>
        <v>-2194.3827480282343</v>
      </c>
      <c r="W56" s="5">
        <f t="shared" si="31"/>
        <v>-2194.3827480273203</v>
      </c>
      <c r="X56" s="5">
        <f t="shared" si="31"/>
        <v>-81.41353421879387</v>
      </c>
    </row>
    <row r="57" spans="2:24" x14ac:dyDescent="0.25">
      <c r="B57">
        <f t="shared" si="7"/>
        <v>11.65925538235294</v>
      </c>
      <c r="C57">
        <f t="shared" si="8"/>
        <v>1274.4276910624758</v>
      </c>
      <c r="D57">
        <f t="shared" si="9"/>
        <v>113.22120343688236</v>
      </c>
      <c r="E57">
        <f t="shared" si="10"/>
        <v>111.40526704989225</v>
      </c>
      <c r="F57">
        <f t="shared" si="11"/>
        <v>10.002482088965717</v>
      </c>
      <c r="G57">
        <f t="shared" si="12"/>
        <v>1.7641283941886043</v>
      </c>
      <c r="H57">
        <f t="shared" si="13"/>
        <v>25.069946106679268</v>
      </c>
      <c r="I57">
        <f t="shared" si="14"/>
        <v>35.069946106678529</v>
      </c>
      <c r="J57">
        <f t="shared" si="15"/>
        <v>8.0218530020095287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2:24" x14ac:dyDescent="0.25">
      <c r="B58">
        <f t="shared" si="7"/>
        <v>12.008715352941181</v>
      </c>
      <c r="C58">
        <f t="shared" si="8"/>
        <v>1239.8034300129548</v>
      </c>
      <c r="D58">
        <f t="shared" si="9"/>
        <v>104.88708499159593</v>
      </c>
      <c r="E58">
        <f t="shared" si="10"/>
        <v>105.78677718819608</v>
      </c>
      <c r="F58">
        <f t="shared" si="11"/>
        <v>9.0391638737300184</v>
      </c>
      <c r="G58">
        <f t="shared" si="12"/>
        <v>1.6890097101509935</v>
      </c>
      <c r="H58">
        <f t="shared" si="13"/>
        <v>23.021043539672462</v>
      </c>
      <c r="I58">
        <f t="shared" si="14"/>
        <v>33.021043539671609</v>
      </c>
      <c r="J58">
        <f t="shared" si="15"/>
        <v>7.6802729656362549</v>
      </c>
    </row>
    <row r="59" spans="2:24" x14ac:dyDescent="0.25">
      <c r="B59">
        <f t="shared" si="7"/>
        <v>12.358175323529411</v>
      </c>
      <c r="C59">
        <f t="shared" si="8"/>
        <v>1192.2242375926116</v>
      </c>
      <c r="D59">
        <f t="shared" si="9"/>
        <v>95.860122496671451</v>
      </c>
      <c r="E59">
        <f t="shared" si="10"/>
        <v>99.485209399870882</v>
      </c>
      <c r="F59">
        <f t="shared" si="11"/>
        <v>8.075045577137594</v>
      </c>
      <c r="G59">
        <f t="shared" si="12"/>
        <v>1.6125412677659694</v>
      </c>
      <c r="H59">
        <f t="shared" si="13"/>
        <v>20.865085386535071</v>
      </c>
      <c r="I59">
        <f t="shared" si="14"/>
        <v>30.865085386534076</v>
      </c>
      <c r="J59">
        <f t="shared" si="15"/>
        <v>7.3325553017031826</v>
      </c>
      <c r="Q59" s="8" t="str">
        <f t="shared" ref="Q59:X59" si="32">C1</f>
        <v>power</v>
      </c>
      <c r="R59" s="8" t="str">
        <f t="shared" si="32"/>
        <v>exergy</v>
      </c>
      <c r="S59" s="8" t="str">
        <f t="shared" si="32"/>
        <v>dh</v>
      </c>
      <c r="T59" s="8" t="str">
        <f t="shared" si="32"/>
        <v>dex</v>
      </c>
      <c r="U59" s="8" t="str">
        <f t="shared" si="32"/>
        <v>beta</v>
      </c>
      <c r="V59" s="8" t="str">
        <f t="shared" si="32"/>
        <v>dt</v>
      </c>
      <c r="W59" s="8" t="str">
        <f t="shared" si="32"/>
        <v>T_out</v>
      </c>
      <c r="X59" s="8" t="str">
        <f t="shared" si="32"/>
        <v>P_out</v>
      </c>
    </row>
    <row r="60" spans="2:24" x14ac:dyDescent="0.25">
      <c r="B60">
        <f t="shared" si="7"/>
        <v>12.707635294117649</v>
      </c>
      <c r="C60">
        <f t="shared" si="8"/>
        <v>1130.5819608625497</v>
      </c>
      <c r="D60">
        <f t="shared" si="9"/>
        <v>86.124272288844963</v>
      </c>
      <c r="E60">
        <f t="shared" si="10"/>
        <v>92.418704649796723</v>
      </c>
      <c r="F60">
        <f t="shared" si="11"/>
        <v>7.1053618997582078</v>
      </c>
      <c r="G60">
        <f t="shared" si="12"/>
        <v>1.5345555446885457</v>
      </c>
      <c r="H60">
        <f t="shared" si="13"/>
        <v>18.581539563615848</v>
      </c>
      <c r="I60">
        <f t="shared" si="14"/>
        <v>28.581539563614768</v>
      </c>
      <c r="J60">
        <f t="shared" si="15"/>
        <v>6.9779382518085651</v>
      </c>
      <c r="Q60" s="9">
        <f t="shared" ref="Q60:X60" si="33">Q56/$P$56</f>
        <v>-4.327690001755478</v>
      </c>
      <c r="R60" s="9">
        <f t="shared" si="33"/>
        <v>-6.2655612470507882E-2</v>
      </c>
      <c r="S60" s="9">
        <f t="shared" si="33"/>
        <v>-0.31968559158637494</v>
      </c>
      <c r="T60" s="9">
        <f t="shared" si="33"/>
        <v>-1.8610011285603065E-2</v>
      </c>
      <c r="U60" s="9">
        <f t="shared" si="33"/>
        <v>-6.5422808711659516E-4</v>
      </c>
      <c r="V60" s="9">
        <f t="shared" si="33"/>
        <v>-8.0184322951430242E-2</v>
      </c>
      <c r="W60" s="9">
        <f t="shared" si="33"/>
        <v>-8.0184322951396853E-2</v>
      </c>
      <c r="X60" s="9">
        <f t="shared" si="33"/>
        <v>-2.9749090610026482E-3</v>
      </c>
    </row>
    <row r="61" spans="2:24" x14ac:dyDescent="0.25">
      <c r="B61">
        <f t="shared" si="7"/>
        <v>13.057095264705881</v>
      </c>
      <c r="C61">
        <f t="shared" si="8"/>
        <v>1053.7684468838816</v>
      </c>
      <c r="D61">
        <f t="shared" si="9"/>
        <v>75.663490704853359</v>
      </c>
      <c r="E61">
        <f t="shared" si="10"/>
        <v>84.505403902855505</v>
      </c>
      <c r="F61">
        <f t="shared" si="11"/>
        <v>6.1253475421618759</v>
      </c>
      <c r="G61">
        <f t="shared" si="12"/>
        <v>1.4548850185737459</v>
      </c>
      <c r="H61">
        <f t="shared" si="13"/>
        <v>16.149873987263931</v>
      </c>
      <c r="I61">
        <f t="shared" si="14"/>
        <v>26.149873987262879</v>
      </c>
      <c r="J61">
        <f t="shared" si="15"/>
        <v>6.615660057550695</v>
      </c>
      <c r="Q61" s="9">
        <f t="shared" ref="Q61:X61" si="34">(Q55-$P$55*Q60)/$O$55</f>
        <v>102.86916973406771</v>
      </c>
      <c r="R61" s="9">
        <f t="shared" si="34"/>
        <v>-0.57944156335612163</v>
      </c>
      <c r="S61" s="9">
        <f t="shared" si="34"/>
        <v>8.7203430262129924</v>
      </c>
      <c r="T61" s="9">
        <f t="shared" si="34"/>
        <v>0.66717124579392095</v>
      </c>
      <c r="U61" s="9">
        <f t="shared" si="34"/>
        <v>1.8043058651925334E-2</v>
      </c>
      <c r="V61" s="9">
        <f t="shared" si="34"/>
        <v>2.4504190150027578</v>
      </c>
      <c r="W61" s="9">
        <f t="shared" si="34"/>
        <v>2.4504190150017253</v>
      </c>
      <c r="X61" s="9">
        <f t="shared" si="34"/>
        <v>8.2045481887510693E-2</v>
      </c>
    </row>
    <row r="62" spans="2:24" x14ac:dyDescent="0.25">
      <c r="B62">
        <f t="shared" si="7"/>
        <v>13.406555235294119</v>
      </c>
      <c r="C62">
        <f t="shared" si="8"/>
        <v>960.67554271771223</v>
      </c>
      <c r="D62">
        <f t="shared" si="9"/>
        <v>64.461734081432468</v>
      </c>
      <c r="E62">
        <f t="shared" si="10"/>
        <v>75.663448123927196</v>
      </c>
      <c r="F62">
        <f t="shared" si="11"/>
        <v>5.1302372049184441</v>
      </c>
      <c r="G62">
        <f t="shared" si="12"/>
        <v>1.3733621670765852</v>
      </c>
      <c r="H62">
        <f t="shared" si="13"/>
        <v>13.549556573828255</v>
      </c>
      <c r="I62">
        <f t="shared" si="14"/>
        <v>23.549556573827289</v>
      </c>
      <c r="J62">
        <f t="shared" si="15"/>
        <v>6.2449589605278417</v>
      </c>
      <c r="Q62" s="9">
        <f t="shared" ref="Q62:X62" si="35">(Q54-$P$54*Q60-$O$54*Q61)/$N$54</f>
        <v>-715.46091066278314</v>
      </c>
      <c r="R62" s="9">
        <f t="shared" si="35"/>
        <v>16.191034182772128</v>
      </c>
      <c r="S62" s="9">
        <f t="shared" si="35"/>
        <v>-88.151309380655931</v>
      </c>
      <c r="T62" s="9">
        <f t="shared" si="35"/>
        <v>-10.727995224325827</v>
      </c>
      <c r="U62" s="9">
        <f t="shared" si="35"/>
        <v>-0.36711848337800007</v>
      </c>
      <c r="V62" s="9">
        <f t="shared" si="35"/>
        <v>-30.169241287824828</v>
      </c>
      <c r="W62" s="9">
        <f t="shared" si="35"/>
        <v>-30.169241287814838</v>
      </c>
      <c r="X62" s="9">
        <f t="shared" si="35"/>
        <v>-1.6693629090052855</v>
      </c>
    </row>
    <row r="63" spans="2:24" x14ac:dyDescent="0.25">
      <c r="B63">
        <f t="shared" si="7"/>
        <v>13.756015205882351</v>
      </c>
      <c r="C63">
        <f t="shared" si="8"/>
        <v>850.19509542515152</v>
      </c>
      <c r="D63">
        <f t="shared" si="9"/>
        <v>52.502958755319327</v>
      </c>
      <c r="E63">
        <f t="shared" si="10"/>
        <v>65.810978277893923</v>
      </c>
      <c r="F63">
        <f t="shared" si="11"/>
        <v>4.115265588597893</v>
      </c>
      <c r="G63">
        <f t="shared" si="12"/>
        <v>1.2898194678520865</v>
      </c>
      <c r="H63">
        <f t="shared" si="13"/>
        <v>10.760055239657817</v>
      </c>
      <c r="I63">
        <f t="shared" si="14"/>
        <v>20.760055239657021</v>
      </c>
      <c r="J63">
        <f t="shared" si="15"/>
        <v>5.8650732023382934</v>
      </c>
      <c r="Q63" s="10">
        <f t="shared" ref="Q63:X63" si="36">(Q53-$P$53*Q60-$O$53*Q61-$N$53*Q62)/$M$53</f>
        <v>2491.4386632333167</v>
      </c>
      <c r="R63" s="10">
        <f t="shared" si="36"/>
        <v>102.51936439823649</v>
      </c>
      <c r="S63" s="10">
        <f t="shared" si="36"/>
        <v>460.43788384152714</v>
      </c>
      <c r="T63" s="10">
        <f t="shared" si="36"/>
        <v>73.884561269410909</v>
      </c>
      <c r="U63" s="10">
        <f t="shared" si="36"/>
        <v>4.6286263364031681</v>
      </c>
      <c r="V63" s="10">
        <f t="shared" si="36"/>
        <v>170.80242584786271</v>
      </c>
      <c r="W63" s="10">
        <f t="shared" si="36"/>
        <v>180.80242584783292</v>
      </c>
      <c r="X63" s="10">
        <f t="shared" si="36"/>
        <v>21.047311632292431</v>
      </c>
    </row>
    <row r="64" spans="2:24" x14ac:dyDescent="0.25">
      <c r="B64">
        <f t="shared" si="7"/>
        <v>14.105475176470589</v>
      </c>
      <c r="C64">
        <f t="shared" si="8"/>
        <v>721.21895206730005</v>
      </c>
      <c r="D64">
        <f t="shared" si="9"/>
        <v>39.771121063249893</v>
      </c>
      <c r="E64">
        <f t="shared" si="10"/>
        <v>54.86613532963554</v>
      </c>
      <c r="F64">
        <f t="shared" si="11"/>
        <v>3.0756673937700754</v>
      </c>
      <c r="G64">
        <f t="shared" si="12"/>
        <v>1.2040893985552659</v>
      </c>
      <c r="H64">
        <f t="shared" si="13"/>
        <v>7.7608379011015813</v>
      </c>
      <c r="I64">
        <f t="shared" si="14"/>
        <v>17.760837901100984</v>
      </c>
      <c r="J64">
        <f t="shared" si="15"/>
        <v>5.4752410245803098</v>
      </c>
    </row>
    <row r="65" spans="2:24" x14ac:dyDescent="0.25">
      <c r="B65">
        <f t="shared" si="7"/>
        <v>14.454935147058819</v>
      </c>
      <c r="C65">
        <f t="shared" si="8"/>
        <v>572.63895970527847</v>
      </c>
      <c r="D65">
        <f t="shared" si="9"/>
        <v>26.250177341961091</v>
      </c>
      <c r="E65">
        <f t="shared" si="10"/>
        <v>42.747060244033946</v>
      </c>
      <c r="F65">
        <f t="shared" si="11"/>
        <v>2.0066773210049149</v>
      </c>
      <c r="G65">
        <f t="shared" si="12"/>
        <v>1.1160044368411466</v>
      </c>
      <c r="H65">
        <f t="shared" si="13"/>
        <v>4.5313724745086006</v>
      </c>
      <c r="I65">
        <f t="shared" si="14"/>
        <v>14.53137247450826</v>
      </c>
      <c r="J65">
        <f t="shared" si="15"/>
        <v>5.0747006688521896</v>
      </c>
      <c r="P65" s="11">
        <f t="shared" ref="P65:P82" si="37">B2</f>
        <v>4.6700559705882352</v>
      </c>
      <c r="Q65" s="12">
        <f t="shared" ref="Q65:Q98" si="38">ABS((Q$63+Q$62*$P65+Q$61*$P65^2+Q$60*$P65^3 - C2)/C2)</f>
        <v>8.524547167704434E-2</v>
      </c>
      <c r="R65" s="12">
        <f t="shared" ref="R65:R98" si="39">ABS((R$63+R$62*$P65+R$61*$P65^2+R$60*$P65^3 - D2)/D2)</f>
        <v>2.9720124530567601E-3</v>
      </c>
      <c r="S65" s="12">
        <f t="shared" ref="S65:S98" si="40">ABS((S$63+S$62*$P65+S$61*$P65^2+S$60*$P65^3 - E2)/E2)</f>
        <v>1.5550185769656303E-2</v>
      </c>
      <c r="T65" s="12">
        <f t="shared" ref="T65:T98" si="41">ABS((T$63+T$62*$P65+T$61*$P65^2+T$60*$P65^3 - F2)/F2)</f>
        <v>7.5780183831859237E-3</v>
      </c>
      <c r="U65" s="12">
        <f t="shared" ref="U65:U98" si="42">ABS((U$63+U$62*$P65+U$61*$P65^2+U$60*$P65^3 - G2)/G2)</f>
        <v>7.2596790512911022E-3</v>
      </c>
      <c r="V65" s="12">
        <f t="shared" ref="V65:V98" si="43">ABS((V$63+V$62*$P65+V$61*$P65^2+V$60*$P65^3 - H2)/H2)</f>
        <v>1.0415144737864056E-2</v>
      </c>
      <c r="W65" s="12">
        <f t="shared" ref="W65:W98" si="44">ABS((W$63+W$62*$P65+W$61*$P65^2+W$60*$P65^3 - I2)/I2)</f>
        <v>9.181279781457892E-3</v>
      </c>
      <c r="X65" s="12">
        <f t="shared" ref="X65:X98" si="45">ABS((X$63+X$62*$P65+X$61*$P65^2+X$60*$P65^3 - J2)/J2)</f>
        <v>7.2596790513129736E-3</v>
      </c>
    </row>
    <row r="66" spans="2:24" x14ac:dyDescent="0.25">
      <c r="B66">
        <f t="shared" si="7"/>
        <v>14.80439511764706</v>
      </c>
      <c r="C66">
        <f t="shared" si="8"/>
        <v>403.34696540017467</v>
      </c>
      <c r="D66">
        <f t="shared" si="9"/>
        <v>11.924083928188566</v>
      </c>
      <c r="E66">
        <f t="shared" si="10"/>
        <v>29.371893985969336</v>
      </c>
      <c r="F66">
        <f t="shared" si="11"/>
        <v>0.90353007087235682</v>
      </c>
      <c r="G66">
        <f t="shared" si="12"/>
        <v>1.0253970603647415</v>
      </c>
      <c r="H66">
        <f t="shared" si="13"/>
        <v>1.0511268762274995</v>
      </c>
      <c r="I66">
        <f t="shared" si="14"/>
        <v>11.051126876227727</v>
      </c>
      <c r="J66">
        <f t="shared" si="15"/>
        <v>4.6626903767521881</v>
      </c>
      <c r="P66" s="11">
        <f t="shared" si="37"/>
        <v>5.0195159411764703</v>
      </c>
      <c r="Q66" s="12">
        <f t="shared" si="38"/>
        <v>3.0821856514138189E-2</v>
      </c>
      <c r="R66" s="12">
        <f t="shared" si="39"/>
        <v>3.5259036022519323E-3</v>
      </c>
      <c r="S66" s="12">
        <f t="shared" si="40"/>
        <v>5.1212860688201346E-3</v>
      </c>
      <c r="T66" s="12">
        <f t="shared" si="41"/>
        <v>4.7034432841987555E-3</v>
      </c>
      <c r="U66" s="12">
        <f t="shared" si="42"/>
        <v>2.767245730294807E-3</v>
      </c>
      <c r="V66" s="12">
        <f t="shared" si="43"/>
        <v>5.1670887381328606E-3</v>
      </c>
      <c r="W66" s="12">
        <f t="shared" si="44"/>
        <v>4.5260218745414894E-3</v>
      </c>
      <c r="X66" s="12">
        <f t="shared" si="45"/>
        <v>2.7672457303084077E-3</v>
      </c>
    </row>
    <row r="67" spans="2:24" x14ac:dyDescent="0.25">
      <c r="B67">
        <f t="shared" si="7"/>
        <v>15.153855088235289</v>
      </c>
      <c r="C67">
        <f t="shared" si="8"/>
        <v>212.23481621312203</v>
      </c>
      <c r="D67">
        <f t="shared" si="9"/>
        <v>-3.2232028413302487</v>
      </c>
      <c r="E67">
        <f t="shared" si="10"/>
        <v>14.658777520323383</v>
      </c>
      <c r="F67">
        <f t="shared" si="11"/>
        <v>-0.23853965605771066</v>
      </c>
      <c r="G67">
        <f t="shared" si="12"/>
        <v>0.93209974678107699</v>
      </c>
      <c r="H67">
        <f t="shared" si="13"/>
        <v>-2.7004309773921022</v>
      </c>
      <c r="I67">
        <f t="shared" si="14"/>
        <v>7.299569022608523</v>
      </c>
      <c r="J67">
        <f t="shared" si="15"/>
        <v>4.2384483898786094</v>
      </c>
      <c r="P67" s="11">
        <f t="shared" si="37"/>
        <v>5.3689759117647053</v>
      </c>
      <c r="Q67" s="12">
        <f t="shared" si="38"/>
        <v>6.2208216798446663E-3</v>
      </c>
      <c r="R67" s="12">
        <f t="shared" si="39"/>
        <v>6.5512170168474364E-3</v>
      </c>
      <c r="S67" s="12">
        <f t="shared" si="40"/>
        <v>2.7746463222679172E-3</v>
      </c>
      <c r="T67" s="12">
        <f t="shared" si="41"/>
        <v>1.8147611618828758E-3</v>
      </c>
      <c r="U67" s="12">
        <f t="shared" si="42"/>
        <v>4.388556348175646E-4</v>
      </c>
      <c r="V67" s="12">
        <f t="shared" si="43"/>
        <v>8.0805903471999421E-4</v>
      </c>
      <c r="W67" s="12">
        <f t="shared" si="44"/>
        <v>7.0311102230171481E-4</v>
      </c>
      <c r="X67" s="12">
        <f t="shared" si="45"/>
        <v>4.3885563481058305E-4</v>
      </c>
    </row>
    <row r="68" spans="2:24" x14ac:dyDescent="0.25">
      <c r="B68">
        <f t="shared" si="7"/>
        <v>15.50331505882353</v>
      </c>
      <c r="C68">
        <f t="shared" si="8"/>
        <v>-1.8056407947988191</v>
      </c>
      <c r="D68">
        <f t="shared" si="9"/>
        <v>-19.207726629860048</v>
      </c>
      <c r="E68">
        <f t="shared" si="10"/>
        <v>-1.4741481880241736</v>
      </c>
      <c r="F68">
        <f t="shared" si="11"/>
        <v>-1.4242971592153708</v>
      </c>
      <c r="G68">
        <f t="shared" si="12"/>
        <v>0.83594497374516541</v>
      </c>
      <c r="H68">
        <f t="shared" si="13"/>
        <v>-6.7438331700018352</v>
      </c>
      <c r="I68">
        <f t="shared" si="14"/>
        <v>3.256166829999529</v>
      </c>
      <c r="J68">
        <f t="shared" si="15"/>
        <v>3.8012129498296972</v>
      </c>
      <c r="P68" s="11">
        <f t="shared" si="37"/>
        <v>5.7184358823529413</v>
      </c>
      <c r="Q68" s="12">
        <f t="shared" si="38"/>
        <v>2.9604020549395722E-2</v>
      </c>
      <c r="R68" s="12">
        <f t="shared" si="39"/>
        <v>7.0870729204152291E-3</v>
      </c>
      <c r="S68" s="12">
        <f t="shared" si="40"/>
        <v>8.2915026254039639E-3</v>
      </c>
      <c r="T68" s="12">
        <f t="shared" si="41"/>
        <v>8.8115813684484768E-4</v>
      </c>
      <c r="U68" s="12">
        <f t="shared" si="42"/>
        <v>2.6052684245106449E-3</v>
      </c>
      <c r="V68" s="12">
        <f t="shared" si="43"/>
        <v>2.7656223743162608E-3</v>
      </c>
      <c r="W68" s="12">
        <f t="shared" si="44"/>
        <v>2.3898239946484206E-3</v>
      </c>
      <c r="X68" s="12">
        <f t="shared" si="45"/>
        <v>2.6052684245094627E-3</v>
      </c>
    </row>
    <row r="69" spans="2:24" x14ac:dyDescent="0.25">
      <c r="B69">
        <f t="shared" si="7"/>
        <v>15.85277502941176</v>
      </c>
      <c r="C69">
        <f t="shared" si="8"/>
        <v>-239.88255856246178</v>
      </c>
      <c r="D69">
        <f t="shared" si="9"/>
        <v>-36.045531100663283</v>
      </c>
      <c r="E69">
        <f t="shared" si="10"/>
        <v>-19.108742174190866</v>
      </c>
      <c r="F69">
        <f t="shared" si="11"/>
        <v>-2.6585077380307354</v>
      </c>
      <c r="G69">
        <f t="shared" si="12"/>
        <v>0.73676521891203173</v>
      </c>
      <c r="H69">
        <f t="shared" si="13"/>
        <v>-11.099611785252307</v>
      </c>
      <c r="I69">
        <f t="shared" si="14"/>
        <v>-1.099611785250147</v>
      </c>
      <c r="J69">
        <f t="shared" si="15"/>
        <v>3.3502222982037644</v>
      </c>
      <c r="P69" s="11">
        <f t="shared" si="37"/>
        <v>6.0678958529411764</v>
      </c>
      <c r="Q69" s="12">
        <f t="shared" si="38"/>
        <v>4.223206570406287E-2</v>
      </c>
      <c r="R69" s="12">
        <f t="shared" si="39"/>
        <v>5.8762870734954155E-3</v>
      </c>
      <c r="S69" s="12">
        <f t="shared" si="40"/>
        <v>1.1580083731668647E-2</v>
      </c>
      <c r="T69" s="12">
        <f t="shared" si="41"/>
        <v>3.2530418415805651E-3</v>
      </c>
      <c r="U69" s="12">
        <f t="shared" si="42"/>
        <v>3.9262041105105252E-3</v>
      </c>
      <c r="V69" s="12">
        <f t="shared" si="43"/>
        <v>5.5936753192700178E-3</v>
      </c>
      <c r="W69" s="12">
        <f t="shared" si="44"/>
        <v>4.7989473577530499E-3</v>
      </c>
      <c r="X69" s="12">
        <f t="shared" si="45"/>
        <v>3.9262041105144188E-3</v>
      </c>
    </row>
    <row r="70" spans="2:24" x14ac:dyDescent="0.25">
      <c r="B70">
        <f>B35</f>
        <v>16.202235000000002</v>
      </c>
      <c r="C70">
        <f>Q$63+Q$62*$P98+Q$61*$P98^2+Q$60*$P98^3</f>
        <v>-503.10409002877714</v>
      </c>
      <c r="D70">
        <f t="shared" si="9"/>
        <v>-53.752659917004678</v>
      </c>
      <c r="E70">
        <f t="shared" si="10"/>
        <v>-38.326863473296953</v>
      </c>
      <c r="F70">
        <f t="shared" si="11"/>
        <v>-3.9459366919338947</v>
      </c>
      <c r="G70">
        <f t="shared" si="12"/>
        <v>0.63439295993668887</v>
      </c>
      <c r="H70">
        <f t="shared" si="13"/>
        <v>-15.788298906794921</v>
      </c>
      <c r="I70">
        <f t="shared" si="14"/>
        <v>-5.7882989067918516</v>
      </c>
      <c r="J70">
        <f t="shared" si="15"/>
        <v>2.884714676599053</v>
      </c>
      <c r="P70" s="11">
        <f t="shared" si="37"/>
        <v>6.4173558235294124</v>
      </c>
      <c r="Q70" s="12">
        <f t="shared" si="38"/>
        <v>4.644392871259246E-2</v>
      </c>
      <c r="R70" s="12">
        <f t="shared" si="39"/>
        <v>3.4959917734373311E-3</v>
      </c>
      <c r="S70" s="12">
        <f t="shared" si="40"/>
        <v>1.2805711263005611E-2</v>
      </c>
      <c r="T70" s="12">
        <f t="shared" si="41"/>
        <v>5.2215918134985535E-3</v>
      </c>
      <c r="U70" s="12">
        <f t="shared" si="42"/>
        <v>4.557782481606717E-3</v>
      </c>
      <c r="V70" s="12">
        <f t="shared" si="43"/>
        <v>7.6755796133520524E-3</v>
      </c>
      <c r="W70" s="12">
        <f t="shared" si="44"/>
        <v>6.5360746174659553E-3</v>
      </c>
      <c r="X70" s="12">
        <f t="shared" si="45"/>
        <v>4.5577824816139447E-3</v>
      </c>
    </row>
    <row r="71" spans="2:24" x14ac:dyDescent="0.25">
      <c r="P71" s="11">
        <f t="shared" si="37"/>
        <v>6.7668157941176474</v>
      </c>
      <c r="Q71" s="12">
        <f t="shared" si="38"/>
        <v>4.4178661592472995E-2</v>
      </c>
      <c r="R71" s="12">
        <f t="shared" si="39"/>
        <v>4.0773705211349443E-4</v>
      </c>
      <c r="S71" s="12">
        <f t="shared" si="40"/>
        <v>1.2161414426917851E-2</v>
      </c>
      <c r="T71" s="12">
        <f t="shared" si="41"/>
        <v>6.7414657365177464E-3</v>
      </c>
      <c r="U71" s="12">
        <f t="shared" si="42"/>
        <v>4.6282298307682677E-3</v>
      </c>
      <c r="V71" s="12">
        <f t="shared" si="43"/>
        <v>8.9877392998824295E-3</v>
      </c>
      <c r="W71" s="12">
        <f t="shared" si="44"/>
        <v>7.5943250074343924E-3</v>
      </c>
      <c r="X71" s="12">
        <f t="shared" si="45"/>
        <v>4.6282298307787125E-3</v>
      </c>
    </row>
    <row r="72" spans="2:24" x14ac:dyDescent="0.25">
      <c r="P72" s="11">
        <f t="shared" si="37"/>
        <v>7.1162757647058834</v>
      </c>
      <c r="Q72" s="12">
        <f t="shared" si="38"/>
        <v>3.7086624993503778E-2</v>
      </c>
      <c r="R72" s="12">
        <f t="shared" si="39"/>
        <v>3.0081660602521315E-3</v>
      </c>
      <c r="S72" s="12">
        <f t="shared" si="40"/>
        <v>9.8775899248424812E-3</v>
      </c>
      <c r="T72" s="12">
        <f t="shared" si="41"/>
        <v>7.7875704428860132E-3</v>
      </c>
      <c r="U72" s="12">
        <f t="shared" si="42"/>
        <v>4.2451934915899306E-3</v>
      </c>
      <c r="V72" s="12">
        <f t="shared" si="43"/>
        <v>9.4968925289656957E-3</v>
      </c>
      <c r="W72" s="12">
        <f t="shared" si="44"/>
        <v>7.96011973677168E-3</v>
      </c>
      <c r="X72" s="12">
        <f t="shared" si="45"/>
        <v>4.2451934916022706E-3</v>
      </c>
    </row>
    <row r="73" spans="2:24" x14ac:dyDescent="0.25">
      <c r="P73" s="11">
        <f t="shared" si="37"/>
        <v>7.4657357352941167</v>
      </c>
      <c r="Q73" s="12">
        <f t="shared" si="38"/>
        <v>2.6606023400419551E-2</v>
      </c>
      <c r="R73" s="12">
        <f t="shared" si="39"/>
        <v>6.4283086876752542E-3</v>
      </c>
      <c r="S73" s="12">
        <f t="shared" si="40"/>
        <v>6.2291872236486558E-3</v>
      </c>
      <c r="T73" s="12">
        <f t="shared" si="41"/>
        <v>8.3442510185384594E-3</v>
      </c>
      <c r="U73" s="12">
        <f t="shared" si="42"/>
        <v>3.5011329251915173E-3</v>
      </c>
      <c r="V73" s="12">
        <f t="shared" si="43"/>
        <v>9.1721142762087593E-3</v>
      </c>
      <c r="W73" s="12">
        <f t="shared" si="44"/>
        <v>7.6235992666853153E-3</v>
      </c>
      <c r="X73" s="12">
        <f t="shared" si="45"/>
        <v>3.5011329252061423E-3</v>
      </c>
    </row>
    <row r="74" spans="2:24" x14ac:dyDescent="0.25">
      <c r="P74" s="11">
        <f t="shared" si="37"/>
        <v>7.8151957058823536</v>
      </c>
      <c r="Q74" s="12">
        <f t="shared" si="38"/>
        <v>1.4016675597613359E-2</v>
      </c>
      <c r="R74" s="12">
        <f t="shared" si="39"/>
        <v>9.5682660802064185E-3</v>
      </c>
      <c r="S74" s="12">
        <f t="shared" si="40"/>
        <v>1.541127694883547E-3</v>
      </c>
      <c r="T74" s="12">
        <f t="shared" si="41"/>
        <v>8.3963626541354378E-3</v>
      </c>
      <c r="U74" s="12">
        <f t="shared" si="42"/>
        <v>2.4775140772981923E-3</v>
      </c>
      <c r="V74" s="12">
        <f t="shared" si="43"/>
        <v>7.9966059814082033E-3</v>
      </c>
      <c r="W74" s="12">
        <f t="shared" si="44"/>
        <v>6.5884684866664356E-3</v>
      </c>
      <c r="X74" s="12">
        <f t="shared" si="45"/>
        <v>2.4775140773132089E-3</v>
      </c>
    </row>
    <row r="75" spans="2:24" x14ac:dyDescent="0.25">
      <c r="P75" s="11">
        <f t="shared" si="37"/>
        <v>8.1646556764705878</v>
      </c>
      <c r="Q75" s="12">
        <f t="shared" si="38"/>
        <v>4.7660641138329486E-4</v>
      </c>
      <c r="R75" s="12">
        <f t="shared" si="39"/>
        <v>1.217099388597094E-2</v>
      </c>
      <c r="S75" s="12">
        <f t="shared" si="40"/>
        <v>3.8094637017085172E-3</v>
      </c>
      <c r="T75" s="12">
        <f t="shared" si="41"/>
        <v>7.9236753290139583E-3</v>
      </c>
      <c r="U75" s="12">
        <f t="shared" si="42"/>
        <v>1.248020494680781E-3</v>
      </c>
      <c r="V75" s="12">
        <f t="shared" si="43"/>
        <v>5.9780382678226883E-3</v>
      </c>
      <c r="W75" s="12">
        <f t="shared" si="44"/>
        <v>4.8802182510535152E-3</v>
      </c>
      <c r="X75" s="12">
        <f t="shared" si="45"/>
        <v>1.2480204946947117E-3</v>
      </c>
    </row>
    <row r="76" spans="2:24" x14ac:dyDescent="0.25">
      <c r="P76" s="11">
        <f t="shared" si="37"/>
        <v>8.5141156470588246</v>
      </c>
      <c r="Q76" s="12">
        <f t="shared" si="38"/>
        <v>1.2950902369372417E-2</v>
      </c>
      <c r="R76" s="12">
        <f t="shared" si="39"/>
        <v>1.3996493063818819E-2</v>
      </c>
      <c r="S76" s="12">
        <f t="shared" si="40"/>
        <v>9.390952068043799E-3</v>
      </c>
      <c r="T76" s="12">
        <f t="shared" si="41"/>
        <v>6.8945114920671118E-3</v>
      </c>
      <c r="U76" s="12">
        <f t="shared" si="42"/>
        <v>1.1840397068081414E-4</v>
      </c>
      <c r="V76" s="12">
        <f t="shared" si="43"/>
        <v>3.1598640864514424E-3</v>
      </c>
      <c r="W76" s="12">
        <f t="shared" si="44"/>
        <v>2.5546855645749394E-3</v>
      </c>
      <c r="X76" s="12">
        <f t="shared" si="45"/>
        <v>1.1840397066734243E-4</v>
      </c>
    </row>
    <row r="77" spans="2:24" x14ac:dyDescent="0.25">
      <c r="P77" s="11">
        <f t="shared" si="37"/>
        <v>8.8635756176470597</v>
      </c>
      <c r="Q77" s="12">
        <f t="shared" si="38"/>
        <v>2.5279204340462602E-2</v>
      </c>
      <c r="R77" s="12">
        <f t="shared" si="39"/>
        <v>1.4814530273578631E-2</v>
      </c>
      <c r="S77" s="12">
        <f t="shared" si="40"/>
        <v>1.4717188182173371E-2</v>
      </c>
      <c r="T77" s="12">
        <f t="shared" si="41"/>
        <v>5.2610137822950501E-3</v>
      </c>
      <c r="U77" s="12">
        <f t="shared" si="42"/>
        <v>1.554717189818054E-3</v>
      </c>
      <c r="V77" s="12">
        <f t="shared" si="43"/>
        <v>3.6892720556214718E-4</v>
      </c>
      <c r="W77" s="12">
        <f t="shared" si="44"/>
        <v>2.95224661763154E-4</v>
      </c>
      <c r="X77" s="12">
        <f t="shared" si="45"/>
        <v>1.5547171898059491E-3</v>
      </c>
    </row>
    <row r="78" spans="2:24" x14ac:dyDescent="0.25">
      <c r="P78" s="11">
        <f t="shared" si="37"/>
        <v>9.2130355882352948</v>
      </c>
      <c r="Q78" s="12">
        <f t="shared" si="38"/>
        <v>3.5586061756686778E-2</v>
      </c>
      <c r="R78" s="12">
        <f t="shared" si="39"/>
        <v>1.4398330649547934E-2</v>
      </c>
      <c r="S78" s="12">
        <f t="shared" si="40"/>
        <v>1.9248683582278346E-2</v>
      </c>
      <c r="T78" s="12">
        <f t="shared" si="41"/>
        <v>2.9543369363285135E-3</v>
      </c>
      <c r="U78" s="12">
        <f t="shared" si="42"/>
        <v>2.992814334527132E-3</v>
      </c>
      <c r="V78" s="12">
        <f t="shared" si="43"/>
        <v>4.4652002054295413E-3</v>
      </c>
      <c r="W78" s="12">
        <f t="shared" si="44"/>
        <v>3.5343656696419871E-3</v>
      </c>
      <c r="X78" s="12">
        <f t="shared" si="45"/>
        <v>2.9928143345172714E-3</v>
      </c>
    </row>
    <row r="79" spans="2:24" x14ac:dyDescent="0.25">
      <c r="P79" s="11">
        <f t="shared" si="37"/>
        <v>9.5624955588235299</v>
      </c>
      <c r="Q79" s="12">
        <f t="shared" si="38"/>
        <v>4.3005091473329454E-2</v>
      </c>
      <c r="R79" s="12">
        <f t="shared" si="39"/>
        <v>1.2517728127464541E-2</v>
      </c>
      <c r="S79" s="12">
        <f t="shared" si="40"/>
        <v>2.2394160896247271E-2</v>
      </c>
      <c r="T79" s="12">
        <f t="shared" si="41"/>
        <v>1.2149298250029727E-4</v>
      </c>
      <c r="U79" s="12">
        <f t="shared" si="42"/>
        <v>4.3602521415559972E-3</v>
      </c>
      <c r="V79" s="12">
        <f t="shared" si="43"/>
        <v>8.9243819369889763E-3</v>
      </c>
      <c r="W79" s="12">
        <f t="shared" si="44"/>
        <v>6.9819431096778172E-3</v>
      </c>
      <c r="X79" s="12">
        <f t="shared" si="45"/>
        <v>4.3602521415484841E-3</v>
      </c>
    </row>
    <row r="80" spans="2:24" x14ac:dyDescent="0.25">
      <c r="P80" s="11">
        <f t="shared" si="37"/>
        <v>9.9119555294117649</v>
      </c>
      <c r="Q80" s="12">
        <f t="shared" si="38"/>
        <v>4.6728394727527552E-2</v>
      </c>
      <c r="R80" s="12">
        <f t="shared" si="39"/>
        <v>8.9384835361652933E-3</v>
      </c>
      <c r="S80" s="12">
        <f t="shared" si="40"/>
        <v>2.3520824640886374E-2</v>
      </c>
      <c r="T80" s="12">
        <f t="shared" si="41"/>
        <v>4.0902845457252727E-3</v>
      </c>
      <c r="U80" s="12">
        <f t="shared" si="42"/>
        <v>5.5764401686963011E-3</v>
      </c>
      <c r="V80" s="12">
        <f t="shared" si="43"/>
        <v>1.3478348600270253E-2</v>
      </c>
      <c r="W80" s="12">
        <f t="shared" si="44"/>
        <v>1.0412955483766787E-2</v>
      </c>
      <c r="X80" s="12">
        <f t="shared" si="45"/>
        <v>5.5764401686924569E-3</v>
      </c>
    </row>
    <row r="81" spans="16:24" x14ac:dyDescent="0.25">
      <c r="P81" s="11">
        <f t="shared" si="37"/>
        <v>10.2614155</v>
      </c>
      <c r="Q81" s="12">
        <f t="shared" si="38"/>
        <v>4.6011678513590927E-2</v>
      </c>
      <c r="R81" s="12">
        <f t="shared" si="39"/>
        <v>3.4187302166507113E-3</v>
      </c>
      <c r="S81" s="12">
        <f t="shared" si="40"/>
        <v>2.1965529073247166E-2</v>
      </c>
      <c r="T81" s="12">
        <f t="shared" si="41"/>
        <v>9.107812350039074E-3</v>
      </c>
      <c r="U81" s="12">
        <f t="shared" si="42"/>
        <v>6.5479968167871903E-3</v>
      </c>
      <c r="V81" s="12">
        <f t="shared" si="43"/>
        <v>1.7792303888934987E-2</v>
      </c>
      <c r="W81" s="12">
        <f t="shared" si="44"/>
        <v>1.355963420111559E-2</v>
      </c>
      <c r="X81" s="12">
        <f t="shared" si="45"/>
        <v>6.5479968167862553E-3</v>
      </c>
    </row>
    <row r="82" spans="16:24" x14ac:dyDescent="0.25">
      <c r="P82" s="11">
        <f t="shared" si="37"/>
        <v>10.61087547058824</v>
      </c>
      <c r="Q82" s="12">
        <f t="shared" si="38"/>
        <v>4.0179656543576497E-2</v>
      </c>
      <c r="R82" s="12">
        <f t="shared" si="39"/>
        <v>4.3004851823951256E-3</v>
      </c>
      <c r="S82" s="12">
        <f t="shared" si="40"/>
        <v>1.7045476094097217E-2</v>
      </c>
      <c r="T82" s="12">
        <f t="shared" si="41"/>
        <v>1.5372293781478448E-2</v>
      </c>
      <c r="U82" s="12">
        <f t="shared" si="42"/>
        <v>7.1628366090569781E-3</v>
      </c>
      <c r="V82" s="12">
        <f t="shared" si="43"/>
        <v>2.1456284407593319E-2</v>
      </c>
      <c r="W82" s="12">
        <f t="shared" si="44"/>
        <v>1.6110002634828001E-2</v>
      </c>
      <c r="X82" s="12">
        <f t="shared" si="45"/>
        <v>7.1628366090600443E-3</v>
      </c>
    </row>
    <row r="83" spans="16:24" x14ac:dyDescent="0.25">
      <c r="P83" s="11">
        <f>B20</f>
        <v>10.96033544117647</v>
      </c>
      <c r="Q83" s="12">
        <f t="shared" si="38"/>
        <v>2.8622365702912263E-2</v>
      </c>
      <c r="R83" s="12">
        <f t="shared" si="39"/>
        <v>1.452078741522198E-2</v>
      </c>
      <c r="S83" s="12">
        <f t="shared" si="40"/>
        <v>8.059878546012084E-3</v>
      </c>
      <c r="T83" s="12">
        <f t="shared" si="41"/>
        <v>2.31514175956333E-2</v>
      </c>
      <c r="U83" s="12">
        <f t="shared" si="42"/>
        <v>7.2823330663040892E-3</v>
      </c>
      <c r="V83" s="12">
        <f t="shared" si="43"/>
        <v>2.39603157658628E-2</v>
      </c>
      <c r="W83" s="12">
        <f t="shared" si="44"/>
        <v>1.7696474217649919E-2</v>
      </c>
      <c r="X83" s="12">
        <f t="shared" si="45"/>
        <v>7.2823330663107349E-3</v>
      </c>
    </row>
    <row r="84" spans="16:24" x14ac:dyDescent="0.25">
      <c r="P84" s="11">
        <f t="shared" ref="P84:P95" si="46">B21</f>
        <v>11.309795411764711</v>
      </c>
      <c r="Q84" s="12">
        <f t="shared" si="38"/>
        <v>1.0726774604135176E-2</v>
      </c>
      <c r="R84" s="12">
        <f t="shared" si="39"/>
        <v>2.767836107539692E-2</v>
      </c>
      <c r="S84" s="12">
        <f t="shared" si="40"/>
        <v>5.7719605764532163E-3</v>
      </c>
      <c r="T84" s="12">
        <f t="shared" si="41"/>
        <v>3.2876353019396169E-2</v>
      </c>
      <c r="U84" s="12">
        <f t="shared" si="42"/>
        <v>6.730622145298141E-3</v>
      </c>
      <c r="V84" s="12">
        <f t="shared" si="43"/>
        <v>2.4629061947526388E-2</v>
      </c>
      <c r="W84" s="12">
        <f t="shared" si="44"/>
        <v>1.7859590467766299E-2</v>
      </c>
      <c r="X84" s="12">
        <f t="shared" si="45"/>
        <v>6.730622145308578E-3</v>
      </c>
    </row>
    <row r="85" spans="16:24" x14ac:dyDescent="0.25">
      <c r="P85" s="11">
        <f t="shared" si="46"/>
        <v>11.65925538235294</v>
      </c>
      <c r="Q85" s="12">
        <f t="shared" si="38"/>
        <v>1.438169761906774E-2</v>
      </c>
      <c r="R85" s="12">
        <f t="shared" si="39"/>
        <v>4.4608321350490601E-2</v>
      </c>
      <c r="S85" s="12">
        <f t="shared" si="40"/>
        <v>2.5562400992645892E-2</v>
      </c>
      <c r="T85" s="12">
        <f t="shared" si="41"/>
        <v>4.541145445627888E-2</v>
      </c>
      <c r="U85" s="12">
        <f t="shared" si="42"/>
        <v>5.2800329569042872E-3</v>
      </c>
      <c r="V85" s="12">
        <f t="shared" si="43"/>
        <v>2.2503777373244167E-2</v>
      </c>
      <c r="W85" s="12">
        <f t="shared" si="44"/>
        <v>1.5984381459267203E-2</v>
      </c>
      <c r="X85" s="12">
        <f t="shared" si="45"/>
        <v>5.2800329569192639E-3</v>
      </c>
    </row>
    <row r="86" spans="16:24" x14ac:dyDescent="0.25">
      <c r="P86" s="11">
        <f t="shared" si="46"/>
        <v>12.008715352941181</v>
      </c>
      <c r="Q86" s="12">
        <f t="shared" si="38"/>
        <v>4.8570521199897715E-2</v>
      </c>
      <c r="R86" s="12">
        <f t="shared" si="39"/>
        <v>6.7206660415848621E-2</v>
      </c>
      <c r="S86" s="12">
        <f t="shared" si="40"/>
        <v>5.3488333377715323E-2</v>
      </c>
      <c r="T86" s="12">
        <f t="shared" si="41"/>
        <v>6.2734792498065572E-2</v>
      </c>
      <c r="U86" s="12">
        <f t="shared" si="42"/>
        <v>2.6328037531583018E-3</v>
      </c>
      <c r="V86" s="12">
        <f t="shared" si="43"/>
        <v>1.6236185489120182E-2</v>
      </c>
      <c r="W86" s="12">
        <f t="shared" si="44"/>
        <v>1.1263881106174886E-2</v>
      </c>
      <c r="X86" s="12">
        <f t="shared" si="45"/>
        <v>2.6328037531763936E-3</v>
      </c>
    </row>
    <row r="87" spans="16:24" x14ac:dyDescent="0.25">
      <c r="P87" s="11">
        <f t="shared" si="46"/>
        <v>12.358175323529411</v>
      </c>
      <c r="Q87" s="12">
        <f t="shared" si="38"/>
        <v>8.1479957872316197E-2</v>
      </c>
      <c r="R87" s="12">
        <f t="shared" si="39"/>
        <v>8.9011268179689157E-2</v>
      </c>
      <c r="S87" s="12">
        <f t="shared" si="40"/>
        <v>7.9580609278495598E-2</v>
      </c>
      <c r="T87" s="12">
        <f t="shared" si="41"/>
        <v>7.8454975924584391E-2</v>
      </c>
      <c r="U87" s="12">
        <f t="shared" si="42"/>
        <v>2.7235399559193225E-3</v>
      </c>
      <c r="V87" s="12">
        <f t="shared" si="43"/>
        <v>1.5597082356398472E-3</v>
      </c>
      <c r="W87" s="12">
        <f t="shared" si="44"/>
        <v>1.0538447635182488E-3</v>
      </c>
      <c r="X87" s="12">
        <f t="shared" si="45"/>
        <v>2.7235399558982443E-3</v>
      </c>
    </row>
    <row r="88" spans="16:24" x14ac:dyDescent="0.25">
      <c r="P88" s="11">
        <f t="shared" si="46"/>
        <v>12.707635294117649</v>
      </c>
      <c r="Q88" s="12">
        <f t="shared" si="38"/>
        <v>2.6076646877778199E-2</v>
      </c>
      <c r="R88" s="12">
        <f t="shared" si="39"/>
        <v>2.274333013047725E-2</v>
      </c>
      <c r="S88" s="12">
        <f t="shared" si="40"/>
        <v>1.6131724305576901E-2</v>
      </c>
      <c r="T88" s="12">
        <f t="shared" si="41"/>
        <v>3.6231397808368653E-3</v>
      </c>
      <c r="U88" s="12">
        <f t="shared" si="42"/>
        <v>3.121757611922198E-3</v>
      </c>
      <c r="V88" s="12">
        <f t="shared" si="43"/>
        <v>5.3347846263609253E-3</v>
      </c>
      <c r="W88" s="12">
        <f t="shared" si="44"/>
        <v>3.4747562194373011E-3</v>
      </c>
      <c r="X88" s="12">
        <f t="shared" si="45"/>
        <v>3.1217576118990698E-3</v>
      </c>
    </row>
    <row r="89" spans="16:24" x14ac:dyDescent="0.25">
      <c r="P89" s="11">
        <f t="shared" si="46"/>
        <v>13.057095264705881</v>
      </c>
      <c r="Q89" s="12">
        <f t="shared" si="38"/>
        <v>3.3917378808148137E-2</v>
      </c>
      <c r="R89" s="12">
        <f t="shared" si="39"/>
        <v>1.1028367696112965E-2</v>
      </c>
      <c r="S89" s="12">
        <f t="shared" si="40"/>
        <v>1.5494144704407697E-2</v>
      </c>
      <c r="T89" s="12">
        <f t="shared" si="41"/>
        <v>1.7402822491116226E-2</v>
      </c>
      <c r="U89" s="12">
        <f t="shared" si="42"/>
        <v>9.4128886745011159E-3</v>
      </c>
      <c r="V89" s="12">
        <f t="shared" si="43"/>
        <v>2.8547893511062274E-2</v>
      </c>
      <c r="W89" s="12">
        <f t="shared" si="44"/>
        <v>1.782546554353388E-2</v>
      </c>
      <c r="X89" s="12">
        <f t="shared" si="45"/>
        <v>9.4128886744777648E-3</v>
      </c>
    </row>
    <row r="90" spans="16:24" x14ac:dyDescent="0.25">
      <c r="P90" s="11">
        <f t="shared" si="46"/>
        <v>13.406555235294119</v>
      </c>
      <c r="Q90" s="12">
        <f t="shared" si="38"/>
        <v>4.4566158290128499E-2</v>
      </c>
      <c r="R90" s="12">
        <f t="shared" si="39"/>
        <v>6.3975446291993591E-3</v>
      </c>
      <c r="S90" s="12">
        <f t="shared" si="40"/>
        <v>1.7445639384592298E-2</v>
      </c>
      <c r="T90" s="12">
        <f t="shared" si="41"/>
        <v>4.5807140844124621E-2</v>
      </c>
      <c r="U90" s="12">
        <f t="shared" si="42"/>
        <v>1.6236917936775855E-2</v>
      </c>
      <c r="V90" s="12">
        <f t="shared" si="43"/>
        <v>5.9967648296245069E-2</v>
      </c>
      <c r="W90" s="12">
        <f t="shared" si="44"/>
        <v>3.540476202809046E-2</v>
      </c>
      <c r="X90" s="12">
        <f t="shared" si="45"/>
        <v>1.6236917936752672E-2</v>
      </c>
    </row>
    <row r="91" spans="16:24" x14ac:dyDescent="0.25">
      <c r="P91" s="11">
        <f t="shared" si="46"/>
        <v>13.756015205882351</v>
      </c>
      <c r="Q91" s="12">
        <f t="shared" si="38"/>
        <v>7.0011823394558609E-2</v>
      </c>
      <c r="R91" s="12">
        <f t="shared" si="39"/>
        <v>0.21511965660560817</v>
      </c>
      <c r="S91" s="12">
        <f t="shared" si="40"/>
        <v>0.11041553672888461</v>
      </c>
      <c r="T91" s="12">
        <f t="shared" si="41"/>
        <v>0.27688074662869527</v>
      </c>
      <c r="U91" s="12">
        <f t="shared" si="42"/>
        <v>1.1708072227472333E-3</v>
      </c>
      <c r="V91" s="12">
        <f t="shared" si="43"/>
        <v>2.6443149549389908E-2</v>
      </c>
      <c r="W91" s="12">
        <f t="shared" si="44"/>
        <v>1.3882463564631147E-2</v>
      </c>
      <c r="X91" s="12">
        <f t="shared" si="45"/>
        <v>1.1708072227248915E-3</v>
      </c>
    </row>
    <row r="92" spans="16:24" x14ac:dyDescent="0.25">
      <c r="P92" s="11">
        <f t="shared" si="46"/>
        <v>14.105475176470589</v>
      </c>
      <c r="Q92" s="12">
        <f t="shared" si="38"/>
        <v>6.8393157901700599E-2</v>
      </c>
      <c r="R92" s="12">
        <f t="shared" si="39"/>
        <v>0.32172741440665104</v>
      </c>
      <c r="S92" s="12">
        <f t="shared" si="40"/>
        <v>0.11804938011511346</v>
      </c>
      <c r="T92" s="12">
        <f t="shared" si="41"/>
        <v>0.40606721089427417</v>
      </c>
      <c r="U92" s="12">
        <f t="shared" si="42"/>
        <v>3.9242197767620814E-3</v>
      </c>
      <c r="V92" s="12">
        <f t="shared" si="43"/>
        <v>5.8633705246769086E-2</v>
      </c>
      <c r="W92" s="12">
        <f t="shared" si="44"/>
        <v>2.6495482225202777E-2</v>
      </c>
      <c r="X92" s="12">
        <f t="shared" si="45"/>
        <v>3.9242197767451279E-3</v>
      </c>
    </row>
    <row r="93" spans="16:24" x14ac:dyDescent="0.25">
      <c r="P93" s="11">
        <f t="shared" si="46"/>
        <v>14.454935147058819</v>
      </c>
      <c r="Q93" s="12">
        <f t="shared" si="38"/>
        <v>6.0785164451291993E-2</v>
      </c>
      <c r="R93" s="12">
        <f t="shared" si="39"/>
        <v>0.22870975385558548</v>
      </c>
      <c r="S93" s="12">
        <f t="shared" si="40"/>
        <v>1.1041594375856938E-2</v>
      </c>
      <c r="T93" s="12">
        <f t="shared" si="41"/>
        <v>0.32489764291420142</v>
      </c>
      <c r="U93" s="12">
        <f t="shared" si="42"/>
        <v>2.7018707847770853E-2</v>
      </c>
      <c r="V93" s="12">
        <f t="shared" si="43"/>
        <v>0.24959735897164897</v>
      </c>
      <c r="W93" s="12">
        <f t="shared" si="44"/>
        <v>9.3974334625799738E-2</v>
      </c>
      <c r="X93" s="12">
        <f t="shared" si="45"/>
        <v>2.7018707847762623E-2</v>
      </c>
    </row>
    <row r="94" spans="16:24" x14ac:dyDescent="0.25">
      <c r="P94" s="11">
        <f t="shared" si="46"/>
        <v>14.80439511764706</v>
      </c>
      <c r="Q94" s="12">
        <f t="shared" si="38"/>
        <v>0.20036053291016234</v>
      </c>
      <c r="R94" s="12">
        <f t="shared" si="39"/>
        <v>0.1016617323872178</v>
      </c>
      <c r="S94" s="12">
        <f t="shared" si="40"/>
        <v>0.15828798463692373</v>
      </c>
      <c r="T94" s="12">
        <f t="shared" si="41"/>
        <v>0.20665189258517677</v>
      </c>
      <c r="U94" s="12">
        <f t="shared" si="42"/>
        <v>4.572883386139278E-2</v>
      </c>
      <c r="V94" s="12">
        <f t="shared" si="43"/>
        <v>0.68469419098078221</v>
      </c>
      <c r="W94" s="12">
        <f t="shared" si="44"/>
        <v>0.17118667991184397</v>
      </c>
      <c r="X94" s="12">
        <f t="shared" si="45"/>
        <v>4.5728833861396076E-2</v>
      </c>
    </row>
    <row r="95" spans="16:24" x14ac:dyDescent="0.25">
      <c r="P95" s="11">
        <f t="shared" si="46"/>
        <v>15.153855088235289</v>
      </c>
      <c r="Q95" s="12">
        <f t="shared" si="38"/>
        <v>1.4334144964238114</v>
      </c>
      <c r="R95" s="12">
        <f t="shared" si="39"/>
        <v>0.72767002457227492</v>
      </c>
      <c r="S95" s="12">
        <f t="shared" si="40"/>
        <v>1.4882148771244277</v>
      </c>
      <c r="T95" s="12">
        <f t="shared" si="41"/>
        <v>0.70162731260538536</v>
      </c>
      <c r="U95" s="12">
        <f t="shared" si="42"/>
        <v>5.4542768257410362E-2</v>
      </c>
      <c r="V95" s="12">
        <f t="shared" si="43"/>
        <v>0.40155389254070634</v>
      </c>
      <c r="W95" s="12">
        <f t="shared" si="44"/>
        <v>0.3301944678990445</v>
      </c>
      <c r="X95" s="12">
        <f t="shared" si="45"/>
        <v>5.4542768257386735E-2</v>
      </c>
    </row>
    <row r="96" spans="16:24" x14ac:dyDescent="0.25">
      <c r="P96" s="11">
        <f>B33</f>
        <v>15.50331505882353</v>
      </c>
      <c r="Q96" s="12">
        <f t="shared" si="38"/>
        <v>0.96453201652170428</v>
      </c>
      <c r="R96" s="12">
        <f t="shared" si="39"/>
        <v>5.839611684360152E-2</v>
      </c>
      <c r="S96" s="12">
        <f t="shared" si="40"/>
        <v>0.56119717774797917</v>
      </c>
      <c r="T96" s="12">
        <f t="shared" si="41"/>
        <v>0.18931257185587202</v>
      </c>
      <c r="U96" s="12">
        <f t="shared" si="42"/>
        <v>3.3193107063951392E-2</v>
      </c>
      <c r="V96" s="12">
        <f t="shared" si="43"/>
        <v>0.15059643281200252</v>
      </c>
      <c r="W96" s="12">
        <f t="shared" si="44"/>
        <v>0.58027412130473954</v>
      </c>
      <c r="X96" s="12">
        <f t="shared" si="45"/>
        <v>3.3193107063898643E-2</v>
      </c>
    </row>
    <row r="97" spans="16:24" x14ac:dyDescent="0.25">
      <c r="P97" s="11">
        <f>B34</f>
        <v>15.85277502941176</v>
      </c>
      <c r="Q97" s="12">
        <f t="shared" si="38"/>
        <v>0.18736841824428666</v>
      </c>
      <c r="R97" s="12">
        <f t="shared" si="39"/>
        <v>0.58623887553218046</v>
      </c>
      <c r="S97" s="12">
        <f t="shared" si="40"/>
        <v>0.46636975568577904</v>
      </c>
      <c r="T97" s="12">
        <f t="shared" si="41"/>
        <v>0.81375934096725189</v>
      </c>
      <c r="U97" s="12">
        <f t="shared" si="42"/>
        <v>3.2310051018186849E-3</v>
      </c>
      <c r="V97" s="12">
        <f t="shared" si="43"/>
        <v>4.3496378180479557E-2</v>
      </c>
      <c r="W97" s="12">
        <f t="shared" si="44"/>
        <v>0.31461006041936052</v>
      </c>
      <c r="X97" s="12">
        <f t="shared" si="45"/>
        <v>3.2310051017268256E-3</v>
      </c>
    </row>
    <row r="98" spans="16:24" x14ac:dyDescent="0.25">
      <c r="P98" s="11">
        <f>B35</f>
        <v>16.202235000000002</v>
      </c>
      <c r="Q98" s="12">
        <f t="shared" si="38"/>
        <v>0.36764133081681943</v>
      </c>
      <c r="R98" s="12">
        <f t="shared" si="39"/>
        <v>1.1519796218996854</v>
      </c>
      <c r="S98" s="12">
        <f t="shared" si="40"/>
        <v>0.65166872419533028</v>
      </c>
      <c r="T98" s="12">
        <f t="shared" si="41"/>
        <v>1.5043418108464555</v>
      </c>
      <c r="U98" s="12">
        <f t="shared" si="42"/>
        <v>3.8621707516828668E-2</v>
      </c>
      <c r="V98" s="12">
        <f t="shared" si="43"/>
        <v>1.5662300043645921E-2</v>
      </c>
      <c r="W98" s="12">
        <f t="shared" si="44"/>
        <v>4.3908967555230591E-2</v>
      </c>
      <c r="X98" s="12">
        <f t="shared" si="45"/>
        <v>3.8621707516975523E-2</v>
      </c>
    </row>
  </sheetData>
  <conditionalFormatting sqref="Q65:X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7"/>
  <sheetViews>
    <sheetView topLeftCell="A10" workbookViewId="0">
      <selection activeCell="N27" sqref="N27"/>
    </sheetView>
  </sheetViews>
  <sheetFormatPr defaultRowHeight="15" x14ac:dyDescent="0.25"/>
  <cols>
    <col min="13" max="14" width="9.28515625" bestFit="1" customWidth="1"/>
    <col min="15" max="15" width="9.7109375" bestFit="1" customWidth="1"/>
    <col min="16" max="17" width="10.5703125" bestFit="1" customWidth="1"/>
    <col min="18" max="18" width="12" bestFit="1" customWidth="1"/>
    <col min="20" max="20" width="10.7109375" customWidth="1"/>
    <col min="21" max="21" width="12.7109375" bestFit="1" customWidth="1"/>
    <col min="22" max="22" width="12" bestFit="1" customWidth="1"/>
    <col min="23" max="23" width="12.7109375" bestFit="1" customWidth="1"/>
    <col min="24" max="24" width="9.7109375" bestFit="1" customWidth="1"/>
  </cols>
  <sheetData>
    <row r="1" spans="1:2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</row>
    <row r="2" spans="1:24" x14ac:dyDescent="0.25">
      <c r="A2" s="1">
        <v>1</v>
      </c>
      <c r="B2">
        <v>4.6700559705882352</v>
      </c>
      <c r="C2">
        <v>565.98811354041777</v>
      </c>
      <c r="D2">
        <v>80.264990974948816</v>
      </c>
      <c r="E2">
        <v>130.99769419321271</v>
      </c>
      <c r="F2">
        <v>18.577296043172939</v>
      </c>
      <c r="G2">
        <v>2.5151983786882361</v>
      </c>
      <c r="H2">
        <v>42.078180492942472</v>
      </c>
      <c r="I2">
        <v>52.078180492942472</v>
      </c>
      <c r="J2">
        <v>11.43712199814655</v>
      </c>
      <c r="K2">
        <v>505.57251470785587</v>
      </c>
      <c r="M2">
        <f>$B2^M$1</f>
        <v>1</v>
      </c>
      <c r="N2">
        <f>$B2^N$1</f>
        <v>4.6700559705882352</v>
      </c>
      <c r="O2">
        <f t="shared" ref="O2:S17" si="0">$B2^O$1</f>
        <v>21.809422768426824</v>
      </c>
      <c r="P2">
        <f t="shared" si="0"/>
        <v>101.85122501477468</v>
      </c>
      <c r="Q2">
        <f t="shared" si="0"/>
        <v>475.65092149197437</v>
      </c>
      <c r="R2">
        <f t="shared" si="0"/>
        <v>2221.3164258293909</v>
      </c>
      <c r="S2">
        <f t="shared" si="0"/>
        <v>10373.672037010265</v>
      </c>
      <c r="U2">
        <f t="shared" ref="U2:X26" si="1">$C2*M2</f>
        <v>565.98811354041777</v>
      </c>
      <c r="V2">
        <f t="shared" si="1"/>
        <v>2643.1961689213999</v>
      </c>
      <c r="W2">
        <f t="shared" si="1"/>
        <v>12343.874050107333</v>
      </c>
      <c r="X2">
        <f t="shared" si="1"/>
        <v>57646.582707892936</v>
      </c>
    </row>
    <row r="3" spans="1:24" x14ac:dyDescent="0.25">
      <c r="A3" s="1">
        <v>2</v>
      </c>
      <c r="B3">
        <v>5.0195159411764703</v>
      </c>
      <c r="C3">
        <v>590.72286677869965</v>
      </c>
      <c r="D3">
        <v>81.671055736846156</v>
      </c>
      <c r="E3">
        <v>126.49160320540931</v>
      </c>
      <c r="F3">
        <v>17.488239166983458</v>
      </c>
      <c r="G3">
        <v>2.448761035750596</v>
      </c>
      <c r="H3">
        <v>40.144311748865107</v>
      </c>
      <c r="I3">
        <v>50.144311748865107</v>
      </c>
      <c r="J3">
        <v>11.13501779720206</v>
      </c>
      <c r="K3">
        <v>513.40693827558937</v>
      </c>
      <c r="M3">
        <f t="shared" ref="M3:M26" si="2">$B3^M$1</f>
        <v>1</v>
      </c>
      <c r="N3">
        <f t="shared" ref="N3:N26" si="3">$B3^N$1</f>
        <v>5.0195159411764703</v>
      </c>
      <c r="O3">
        <f t="shared" si="0"/>
        <v>25.195540283724707</v>
      </c>
      <c r="P3">
        <f t="shared" si="0"/>
        <v>126.46941610071009</v>
      </c>
      <c r="Q3">
        <f t="shared" si="0"/>
        <v>634.81525018879449</v>
      </c>
      <c r="R3">
        <f t="shared" si="0"/>
        <v>3186.4652680245831</v>
      </c>
      <c r="S3">
        <f t="shared" si="0"/>
        <v>15994.513208854551</v>
      </c>
      <c r="U3">
        <f t="shared" si="1"/>
        <v>590.72286677869965</v>
      </c>
      <c r="V3">
        <f t="shared" si="1"/>
        <v>2965.1428466131474</v>
      </c>
      <c r="W3">
        <f t="shared" si="1"/>
        <v>14883.581786440071</v>
      </c>
      <c r="X3">
        <f t="shared" si="1"/>
        <v>74708.376038839706</v>
      </c>
    </row>
    <row r="4" spans="1:24" x14ac:dyDescent="0.25">
      <c r="A4" s="1">
        <v>3</v>
      </c>
      <c r="B4">
        <v>5.3689759117647053</v>
      </c>
      <c r="C4">
        <v>613.47255012375206</v>
      </c>
      <c r="D4">
        <v>82.576745792798249</v>
      </c>
      <c r="E4">
        <v>122.2174722250143</v>
      </c>
      <c r="F4">
        <v>16.45113727309808</v>
      </c>
      <c r="G4">
        <v>2.3818109117802382</v>
      </c>
      <c r="H4">
        <v>38.29134336339348</v>
      </c>
      <c r="I4">
        <v>48.29134336339348</v>
      </c>
      <c r="J4">
        <v>10.830581875913269</v>
      </c>
      <c r="K4">
        <v>520.720865157964</v>
      </c>
      <c r="M4">
        <f t="shared" si="2"/>
        <v>1</v>
      </c>
      <c r="N4">
        <f t="shared" si="3"/>
        <v>5.3689759117647053</v>
      </c>
      <c r="O4">
        <f t="shared" si="0"/>
        <v>28.82590234110965</v>
      </c>
      <c r="P4">
        <f t="shared" si="0"/>
        <v>154.76557530429955</v>
      </c>
      <c r="Q4">
        <f t="shared" si="0"/>
        <v>830.93264577919081</v>
      </c>
      <c r="R4">
        <f t="shared" si="0"/>
        <v>4461.2573594873902</v>
      </c>
      <c r="S4">
        <f t="shared" si="0"/>
        <v>23952.383299270812</v>
      </c>
      <c r="U4">
        <f t="shared" si="1"/>
        <v>613.47255012375206</v>
      </c>
      <c r="V4">
        <f t="shared" si="1"/>
        <v>3293.7193441432905</v>
      </c>
      <c r="W4">
        <f t="shared" si="1"/>
        <v>17683.899818818772</v>
      </c>
      <c r="X4">
        <f t="shared" si="1"/>
        <v>94944.432153298229</v>
      </c>
    </row>
    <row r="5" spans="1:24" x14ac:dyDescent="0.25">
      <c r="A5" s="1">
        <v>4</v>
      </c>
      <c r="B5">
        <v>5.7184358823529413</v>
      </c>
      <c r="C5">
        <v>634.46147486057578</v>
      </c>
      <c r="D5">
        <v>83.030487997517668</v>
      </c>
      <c r="E5">
        <v>118.1717864426099</v>
      </c>
      <c r="F5">
        <v>15.464865062176591</v>
      </c>
      <c r="G5">
        <v>2.3147136935872421</v>
      </c>
      <c r="H5">
        <v>36.51776139467546</v>
      </c>
      <c r="I5">
        <v>46.51776139467546</v>
      </c>
      <c r="J5">
        <v>10.52547708707757</v>
      </c>
      <c r="K5">
        <v>527.49713203418094</v>
      </c>
      <c r="M5">
        <f t="shared" si="2"/>
        <v>1</v>
      </c>
      <c r="N5">
        <f t="shared" si="3"/>
        <v>5.7184358823529413</v>
      </c>
      <c r="O5">
        <f t="shared" si="0"/>
        <v>32.700508940581663</v>
      </c>
      <c r="P5">
        <f t="shared" si="0"/>
        <v>186.99576369702535</v>
      </c>
      <c r="Q5">
        <f t="shared" si="0"/>
        <v>1069.3232849730614</v>
      </c>
      <c r="R5">
        <f t="shared" si="0"/>
        <v>6114.8566426254738</v>
      </c>
      <c r="S5">
        <f t="shared" si="0"/>
        <v>34967.41564063375</v>
      </c>
      <c r="U5">
        <f t="shared" si="1"/>
        <v>634.46147486057578</v>
      </c>
      <c r="V5">
        <f t="shared" si="1"/>
        <v>3628.127263813285</v>
      </c>
      <c r="W5">
        <f t="shared" si="1"/>
        <v>20747.213131132885</v>
      </c>
      <c r="X5">
        <f t="shared" si="1"/>
        <v>118641.60802789441</v>
      </c>
    </row>
    <row r="6" spans="1:24" x14ac:dyDescent="0.25">
      <c r="A6" s="1">
        <v>5</v>
      </c>
      <c r="B6">
        <v>6.0678958529411764</v>
      </c>
      <c r="C6">
        <v>653.87898538287209</v>
      </c>
      <c r="D6">
        <v>83.070912925272935</v>
      </c>
      <c r="E6">
        <v>114.34577545946409</v>
      </c>
      <c r="F6">
        <v>14.5268592031659</v>
      </c>
      <c r="G6">
        <v>2.2477081793745142</v>
      </c>
      <c r="H6">
        <v>34.819324538404771</v>
      </c>
      <c r="I6">
        <v>44.819324538404771</v>
      </c>
      <c r="J6">
        <v>10.22078929501594</v>
      </c>
      <c r="K6">
        <v>533.72140401799959</v>
      </c>
      <c r="M6">
        <f t="shared" si="2"/>
        <v>1</v>
      </c>
      <c r="N6">
        <f t="shared" si="3"/>
        <v>6.0678958529411764</v>
      </c>
      <c r="O6">
        <f t="shared" si="0"/>
        <v>36.819360082140726</v>
      </c>
      <c r="P6">
        <f t="shared" si="0"/>
        <v>223.41604235036959</v>
      </c>
      <c r="Q6">
        <f t="shared" si="0"/>
        <v>1355.6652768583378</v>
      </c>
      <c r="R6">
        <f t="shared" si="0"/>
        <v>8226.0357114250601</v>
      </c>
      <c r="S6">
        <f t="shared" si="0"/>
        <v>49914.727979502139</v>
      </c>
      <c r="U6">
        <f t="shared" si="1"/>
        <v>653.87898538287209</v>
      </c>
      <c r="V6">
        <f t="shared" si="1"/>
        <v>3967.6695837301136</v>
      </c>
      <c r="W6">
        <f t="shared" si="1"/>
        <v>24075.4058129568</v>
      </c>
      <c r="X6">
        <f t="shared" si="1"/>
        <v>146087.05509031645</v>
      </c>
    </row>
    <row r="7" spans="1:24" x14ac:dyDescent="0.25">
      <c r="A7" s="1">
        <v>6</v>
      </c>
      <c r="B7">
        <v>6.4173558235294124</v>
      </c>
      <c r="C7">
        <v>671.88056773997266</v>
      </c>
      <c r="D7">
        <v>82.728179258000495</v>
      </c>
      <c r="E7">
        <v>110.72710936762449</v>
      </c>
      <c r="F7">
        <v>13.633750687711821</v>
      </c>
      <c r="G7">
        <v>2.1809454014831511</v>
      </c>
      <c r="H7">
        <v>33.189940104612113</v>
      </c>
      <c r="I7">
        <v>43.189940104612113</v>
      </c>
      <c r="J7">
        <v>9.9172052747062178</v>
      </c>
      <c r="K7">
        <v>539.38427202724586</v>
      </c>
      <c r="M7">
        <f t="shared" si="2"/>
        <v>1</v>
      </c>
      <c r="N7">
        <f t="shared" si="3"/>
        <v>6.4173558235294124</v>
      </c>
      <c r="O7">
        <f t="shared" si="0"/>
        <v>41.182455765786862</v>
      </c>
      <c r="P7">
        <f t="shared" si="0"/>
        <v>264.28247233581476</v>
      </c>
      <c r="Q7">
        <f t="shared" si="0"/>
        <v>1695.9946629009917</v>
      </c>
      <c r="R7">
        <f t="shared" si="0"/>
        <v>10883.801226642481</v>
      </c>
      <c r="S7">
        <f t="shared" si="0"/>
        <v>69845.225183930685</v>
      </c>
      <c r="U7">
        <f>$C7*M7</f>
        <v>671.88056773997266</v>
      </c>
      <c r="V7">
        <f t="shared" si="1"/>
        <v>4311.6966741023616</v>
      </c>
      <c r="W7">
        <f t="shared" si="1"/>
        <v>27669.691760843187</v>
      </c>
      <c r="X7">
        <f t="shared" si="1"/>
        <v>177566.25755671083</v>
      </c>
    </row>
    <row r="8" spans="1:24" x14ac:dyDescent="0.25">
      <c r="A8" s="1">
        <v>7</v>
      </c>
      <c r="B8">
        <v>6.7668157941176474</v>
      </c>
      <c r="C8">
        <v>688.58847528268564</v>
      </c>
      <c r="D8">
        <v>82.025171499390481</v>
      </c>
      <c r="E8">
        <v>107.30096541599841</v>
      </c>
      <c r="F8">
        <v>12.78177083443666</v>
      </c>
      <c r="G8">
        <v>2.1145160161523511</v>
      </c>
      <c r="H8">
        <v>31.62228970137738</v>
      </c>
      <c r="I8">
        <v>41.622289701377383</v>
      </c>
      <c r="J8">
        <v>9.6151372586292929</v>
      </c>
      <c r="K8">
        <v>544.48413901720778</v>
      </c>
      <c r="M8">
        <f t="shared" si="2"/>
        <v>1</v>
      </c>
      <c r="N8">
        <f t="shared" si="3"/>
        <v>6.7668157941176474</v>
      </c>
      <c r="O8">
        <f t="shared" si="0"/>
        <v>45.789795991520045</v>
      </c>
      <c r="P8">
        <f t="shared" si="0"/>
        <v>309.85111472484277</v>
      </c>
      <c r="Q8">
        <f t="shared" si="0"/>
        <v>2096.7054169450253</v>
      </c>
      <c r="R8">
        <f t="shared" si="0"/>
        <v>14188.019330995625</v>
      </c>
      <c r="S8">
        <f t="shared" si="0"/>
        <v>96007.713296227681</v>
      </c>
      <c r="U8">
        <f t="shared" si="1"/>
        <v>688.58847528268564</v>
      </c>
      <c r="V8">
        <f>$C8*N8</f>
        <v>4659.5513701902664</v>
      </c>
      <c r="W8">
        <f t="shared" si="1"/>
        <v>31530.325805306016</v>
      </c>
      <c r="X8">
        <f t="shared" si="1"/>
        <v>213359.90665301998</v>
      </c>
    </row>
    <row r="9" spans="1:24" x14ac:dyDescent="0.25">
      <c r="A9" s="1">
        <v>8</v>
      </c>
      <c r="B9">
        <v>7.1162757647058834</v>
      </c>
      <c r="C9">
        <v>704.09256357577124</v>
      </c>
      <c r="D9">
        <v>80.978634536590022</v>
      </c>
      <c r="E9">
        <v>104.0507950856051</v>
      </c>
      <c r="F9">
        <v>11.967022156415769</v>
      </c>
      <c r="G9">
        <v>2.0484695220733329</v>
      </c>
      <c r="H9">
        <v>30.10835332887962</v>
      </c>
      <c r="I9">
        <v>40.108353328879623</v>
      </c>
      <c r="J9">
        <v>9.3148103274686793</v>
      </c>
      <c r="K9">
        <v>549.02996681513434</v>
      </c>
      <c r="M9">
        <f t="shared" si="2"/>
        <v>1</v>
      </c>
      <c r="N9">
        <f t="shared" si="3"/>
        <v>7.1162757647058834</v>
      </c>
      <c r="O9">
        <f t="shared" si="0"/>
        <v>50.641380759340308</v>
      </c>
      <c r="P9">
        <f t="shared" si="0"/>
        <v>360.37803058893627</v>
      </c>
      <c r="Q9">
        <f t="shared" si="0"/>
        <v>2564.5494452124826</v>
      </c>
      <c r="R9">
        <f t="shared" si="0"/>
        <v>18250.041064355508</v>
      </c>
      <c r="S9">
        <f t="shared" si="0"/>
        <v>129872.32493116028</v>
      </c>
      <c r="U9">
        <f t="shared" si="1"/>
        <v>704.09256357577124</v>
      </c>
      <c r="V9">
        <f>$C9*N9</f>
        <v>5010.5168462838974</v>
      </c>
      <c r="W9">
        <f t="shared" si="1"/>
        <v>35656.219601860656</v>
      </c>
      <c r="X9">
        <f t="shared" si="1"/>
        <v>253739.49141375185</v>
      </c>
    </row>
    <row r="10" spans="1:24" x14ac:dyDescent="0.25">
      <c r="A10" s="1">
        <v>9</v>
      </c>
      <c r="B10">
        <v>7.4657357352941167</v>
      </c>
      <c r="C10">
        <v>718.45346700246989</v>
      </c>
      <c r="D10">
        <v>79.600440125482365</v>
      </c>
      <c r="E10">
        <v>100.95919421303699</v>
      </c>
      <c r="F10">
        <v>11.1856879577758</v>
      </c>
      <c r="G10">
        <v>1.9828279045261381</v>
      </c>
      <c r="H10">
        <v>28.639911400213862</v>
      </c>
      <c r="I10">
        <v>38.639911400213862</v>
      </c>
      <c r="J10">
        <v>9.0163244527940591</v>
      </c>
      <c r="K10">
        <v>553.04240730234733</v>
      </c>
      <c r="M10">
        <f t="shared" si="2"/>
        <v>1</v>
      </c>
      <c r="N10">
        <f t="shared" si="3"/>
        <v>7.4657357352941167</v>
      </c>
      <c r="O10">
        <f t="shared" si="0"/>
        <v>55.737210069247588</v>
      </c>
      <c r="P10">
        <f t="shared" si="0"/>
        <v>416.1192809995768</v>
      </c>
      <c r="Q10">
        <f t="shared" si="0"/>
        <v>3106.6365863034348</v>
      </c>
      <c r="R10">
        <f t="shared" si="0"/>
        <v>23193.327778937677</v>
      </c>
      <c r="S10">
        <f t="shared" si="0"/>
        <v>173155.25601960477</v>
      </c>
      <c r="U10">
        <f t="shared" si="1"/>
        <v>718.45346700246989</v>
      </c>
      <c r="V10">
        <f t="shared" si="1"/>
        <v>5363.7837227462924</v>
      </c>
      <c r="W10">
        <f t="shared" si="1"/>
        <v>40044.591815295906</v>
      </c>
      <c r="X10">
        <f t="shared" si="1"/>
        <v>298962.34012072097</v>
      </c>
    </row>
    <row r="11" spans="1:24" x14ac:dyDescent="0.25">
      <c r="A11" s="1">
        <v>10</v>
      </c>
      <c r="B11">
        <v>7.8151957058823536</v>
      </c>
      <c r="C11">
        <v>731.71266271709021</v>
      </c>
      <c r="D11">
        <v>77.899331964022423</v>
      </c>
      <c r="E11">
        <v>98.009451266528657</v>
      </c>
      <c r="F11">
        <v>10.43424716947251</v>
      </c>
      <c r="G11">
        <v>1.9175955454993789</v>
      </c>
      <c r="H11">
        <v>27.209061855175211</v>
      </c>
      <c r="I11">
        <v>37.209061855175207</v>
      </c>
      <c r="J11">
        <v>8.7196995604048375</v>
      </c>
      <c r="K11">
        <v>556.55018246118129</v>
      </c>
      <c r="M11">
        <f t="shared" si="2"/>
        <v>1</v>
      </c>
      <c r="N11">
        <f t="shared" si="3"/>
        <v>7.8151957058823536</v>
      </c>
      <c r="O11">
        <f t="shared" si="0"/>
        <v>61.077283921241978</v>
      </c>
      <c r="P11">
        <f t="shared" si="0"/>
        <v>477.33092702824763</v>
      </c>
      <c r="Q11">
        <f t="shared" si="0"/>
        <v>3730.434611196004</v>
      </c>
      <c r="R11">
        <f t="shared" si="0"/>
        <v>29154.076554493917</v>
      </c>
      <c r="S11">
        <f t="shared" si="0"/>
        <v>227844.81389764627</v>
      </c>
      <c r="U11">
        <f t="shared" si="1"/>
        <v>731.71266271709021</v>
      </c>
      <c r="V11">
        <f t="shared" si="1"/>
        <v>5718.4776596063466</v>
      </c>
      <c r="W11">
        <f t="shared" si="1"/>
        <v>44691.022049539686</v>
      </c>
      <c r="X11">
        <f t="shared" si="1"/>
        <v>349269.08361305617</v>
      </c>
    </row>
    <row r="12" spans="1:24" x14ac:dyDescent="0.25">
      <c r="A12" s="1">
        <v>11</v>
      </c>
      <c r="B12">
        <v>8.1646556764705878</v>
      </c>
      <c r="C12">
        <v>743.91770738295816</v>
      </c>
      <c r="D12">
        <v>75.883654162152865</v>
      </c>
      <c r="E12">
        <v>95.188621677512828</v>
      </c>
      <c r="F12">
        <v>9.709757377545472</v>
      </c>
      <c r="G12">
        <v>1.852766640920412</v>
      </c>
      <c r="H12">
        <v>25.80871236113455</v>
      </c>
      <c r="I12">
        <v>35.808712361134553</v>
      </c>
      <c r="J12">
        <v>8.4249092579943632</v>
      </c>
      <c r="K12">
        <v>559.57470609466077</v>
      </c>
      <c r="M12">
        <f t="shared" si="2"/>
        <v>1</v>
      </c>
      <c r="N12">
        <f t="shared" si="3"/>
        <v>8.1646556764705878</v>
      </c>
      <c r="O12">
        <f t="shared" si="0"/>
        <v>66.661602315323393</v>
      </c>
      <c r="P12">
        <f t="shared" si="0"/>
        <v>544.26902974642996</v>
      </c>
      <c r="Q12">
        <f t="shared" si="0"/>
        <v>4443.7692232463287</v>
      </c>
      <c r="R12">
        <f t="shared" si="0"/>
        <v>36281.845613503436</v>
      </c>
      <c r="S12">
        <f t="shared" si="0"/>
        <v>296228.77674112032</v>
      </c>
      <c r="U12">
        <f t="shared" si="1"/>
        <v>743.91770738295816</v>
      </c>
      <c r="V12">
        <f t="shared" si="1"/>
        <v>6073.8319324112554</v>
      </c>
      <c r="W12">
        <f t="shared" si="1"/>
        <v>49590.74636488987</v>
      </c>
      <c r="X12">
        <f t="shared" si="1"/>
        <v>404891.36880851124</v>
      </c>
    </row>
    <row r="13" spans="1:24" x14ac:dyDescent="0.25">
      <c r="A13" s="1">
        <v>12</v>
      </c>
      <c r="B13">
        <v>8.5141156470588246</v>
      </c>
      <c r="C13">
        <v>755.17572879057468</v>
      </c>
      <c r="D13">
        <v>73.565643294317411</v>
      </c>
      <c r="E13">
        <v>92.493273288534027</v>
      </c>
      <c r="F13">
        <v>9.0102566733246903</v>
      </c>
      <c r="G13">
        <v>1.7883308971028491</v>
      </c>
      <c r="H13">
        <v>24.432773811926548</v>
      </c>
      <c r="I13">
        <v>34.432773811926552</v>
      </c>
      <c r="J13">
        <v>8.1319067380630585</v>
      </c>
      <c r="K13">
        <v>562.08816936029075</v>
      </c>
      <c r="M13">
        <f t="shared" si="2"/>
        <v>1</v>
      </c>
      <c r="N13">
        <f t="shared" si="3"/>
        <v>8.5141156470588246</v>
      </c>
      <c r="O13">
        <f t="shared" si="0"/>
        <v>72.490165251491902</v>
      </c>
      <c r="P13">
        <f t="shared" si="0"/>
        <v>617.18965022560712</v>
      </c>
      <c r="Q13">
        <f t="shared" si="0"/>
        <v>5254.8240581886039</v>
      </c>
      <c r="R13">
        <f t="shared" si="0"/>
        <v>44740.179736364742</v>
      </c>
      <c r="S13">
        <f t="shared" si="0"/>
        <v>380923.06434560718</v>
      </c>
      <c r="U13">
        <f t="shared" si="1"/>
        <v>755.17572879057468</v>
      </c>
      <c r="V13">
        <f t="shared" si="1"/>
        <v>6429.653488774883</v>
      </c>
      <c r="W13">
        <f t="shared" si="1"/>
        <v>54742.813373944591</v>
      </c>
      <c r="X13">
        <f t="shared" si="1"/>
        <v>466086.64391112275</v>
      </c>
    </row>
    <row r="14" spans="1:24" x14ac:dyDescent="0.25">
      <c r="A14" s="1">
        <v>13</v>
      </c>
      <c r="B14">
        <v>8.8635756176470597</v>
      </c>
      <c r="C14">
        <v>765.75053220517498</v>
      </c>
      <c r="D14">
        <v>70.967502377083278</v>
      </c>
      <c r="E14">
        <v>89.938939515074736</v>
      </c>
      <c r="F14">
        <v>8.335275831213167</v>
      </c>
      <c r="G14">
        <v>1.7242778607103579</v>
      </c>
      <c r="H14">
        <v>23.07512390993594</v>
      </c>
      <c r="I14">
        <v>33.07512390993594</v>
      </c>
      <c r="J14">
        <v>7.8406444671503728</v>
      </c>
      <c r="K14">
        <v>563.91509836771615</v>
      </c>
      <c r="M14">
        <f t="shared" si="2"/>
        <v>1</v>
      </c>
      <c r="N14">
        <f t="shared" si="3"/>
        <v>8.8635756176470597</v>
      </c>
      <c r="O14">
        <f t="shared" si="0"/>
        <v>78.562972729747457</v>
      </c>
      <c r="P14">
        <f t="shared" si="0"/>
        <v>696.34884953726043</v>
      </c>
      <c r="Q14">
        <f t="shared" si="0"/>
        <v>6172.1406841350426</v>
      </c>
      <c r="R14">
        <f t="shared" si="0"/>
        <v>54707.23567658681</v>
      </c>
      <c r="S14">
        <f t="shared" si="0"/>
        <v>484901.72025186615</v>
      </c>
      <c r="U14">
        <f t="shared" si="1"/>
        <v>765.75053220517498</v>
      </c>
      <c r="V14">
        <f t="shared" si="1"/>
        <v>6787.2877464540488</v>
      </c>
      <c r="W14">
        <f t="shared" si="1"/>
        <v>60159.638179424765</v>
      </c>
      <c r="X14">
        <f t="shared" si="1"/>
        <v>533229.50213361846</v>
      </c>
    </row>
    <row r="15" spans="1:24" x14ac:dyDescent="0.25">
      <c r="A15" s="1">
        <v>14</v>
      </c>
      <c r="B15">
        <v>9.2130355882352948</v>
      </c>
      <c r="C15">
        <v>778.55062709112372</v>
      </c>
      <c r="D15">
        <v>68.405089416791355</v>
      </c>
      <c r="E15">
        <v>87.837082987260516</v>
      </c>
      <c r="F15">
        <v>7.7175501589448032</v>
      </c>
      <c r="G15">
        <v>1.6622594456859949</v>
      </c>
      <c r="H15">
        <v>21.766026025917711</v>
      </c>
      <c r="I15">
        <v>31.766026025917711</v>
      </c>
      <c r="J15">
        <v>7.5586340361738458</v>
      </c>
      <c r="K15">
        <v>563.54040931345708</v>
      </c>
      <c r="M15">
        <f t="shared" si="2"/>
        <v>1</v>
      </c>
      <c r="N15">
        <f t="shared" si="3"/>
        <v>9.2130355882352948</v>
      </c>
      <c r="O15">
        <f t="shared" si="0"/>
        <v>84.880024750090058</v>
      </c>
      <c r="P15">
        <f t="shared" si="0"/>
        <v>782.00268875287236</v>
      </c>
      <c r="Q15">
        <f t="shared" si="0"/>
        <v>7204.6186015759013</v>
      </c>
      <c r="R15">
        <f t="shared" si="0"/>
        <v>66376.407575980775</v>
      </c>
      <c r="S15">
        <f t="shared" si="0"/>
        <v>611528.20521672175</v>
      </c>
      <c r="U15">
        <f t="shared" si="1"/>
        <v>778.55062709112372</v>
      </c>
      <c r="V15">
        <f t="shared" si="1"/>
        <v>7172.8146346334288</v>
      </c>
      <c r="W15">
        <f t="shared" si="1"/>
        <v>66083.396496692716</v>
      </c>
      <c r="X15">
        <f t="shared" si="1"/>
        <v>608828.68371549365</v>
      </c>
    </row>
    <row r="16" spans="1:24" x14ac:dyDescent="0.25">
      <c r="A16" s="1">
        <v>15</v>
      </c>
      <c r="B16">
        <v>9.5624955588235299</v>
      </c>
      <c r="C16">
        <v>781.15242100967714</v>
      </c>
      <c r="D16">
        <v>64.817720369838355</v>
      </c>
      <c r="E16">
        <v>84.787735109498527</v>
      </c>
      <c r="F16">
        <v>7.0354357962763316</v>
      </c>
      <c r="G16">
        <v>1.599405869008258</v>
      </c>
      <c r="H16">
        <v>20.357047375873378</v>
      </c>
      <c r="I16">
        <v>30.357047375873378</v>
      </c>
      <c r="J16">
        <v>7.2728259541656017</v>
      </c>
      <c r="K16">
        <v>563.96221518544257</v>
      </c>
      <c r="M16">
        <f t="shared" si="2"/>
        <v>1</v>
      </c>
      <c r="N16">
        <f t="shared" si="3"/>
        <v>9.5624955588235299</v>
      </c>
      <c r="O16">
        <f t="shared" si="0"/>
        <v>91.441321312519733</v>
      </c>
      <c r="P16">
        <f t="shared" si="0"/>
        <v>874.40722894392536</v>
      </c>
      <c r="Q16">
        <f t="shared" si="0"/>
        <v>8361.5152433794756</v>
      </c>
      <c r="R16">
        <f t="shared" si="0"/>
        <v>79956.952379851486</v>
      </c>
      <c r="S16">
        <f t="shared" si="0"/>
        <v>764588.00202939427</v>
      </c>
      <c r="U16">
        <f t="shared" si="1"/>
        <v>781.15242100967714</v>
      </c>
      <c r="V16">
        <f t="shared" si="1"/>
        <v>7469.7665566692858</v>
      </c>
      <c r="W16">
        <f t="shared" si="1"/>
        <v>71429.609523598585</v>
      </c>
      <c r="X16">
        <f t="shared" si="1"/>
        <v>683045.32383791031</v>
      </c>
    </row>
    <row r="17" spans="1:24" x14ac:dyDescent="0.25">
      <c r="A17" s="1">
        <v>16</v>
      </c>
      <c r="B17">
        <v>9.9119555294117649</v>
      </c>
      <c r="C17">
        <v>720.51879415695373</v>
      </c>
      <c r="D17">
        <v>56.753768207723759</v>
      </c>
      <c r="E17">
        <v>75.348405625361551</v>
      </c>
      <c r="F17">
        <v>5.9350373402637331</v>
      </c>
      <c r="G17">
        <v>1.5331167715441181</v>
      </c>
      <c r="H17">
        <v>18.503052021277028</v>
      </c>
      <c r="I17">
        <v>28.503052021277028</v>
      </c>
      <c r="J17">
        <v>6.9713958557413971</v>
      </c>
      <c r="K17">
        <v>578.91719801003137</v>
      </c>
      <c r="M17">
        <f t="shared" si="2"/>
        <v>1</v>
      </c>
      <c r="N17">
        <f t="shared" si="3"/>
        <v>9.9119555294117649</v>
      </c>
      <c r="O17">
        <f t="shared" si="0"/>
        <v>98.246862417036468</v>
      </c>
      <c r="P17">
        <f t="shared" si="0"/>
        <v>973.81853118190156</v>
      </c>
      <c r="Q17">
        <f t="shared" si="0"/>
        <v>9652.4459747920919</v>
      </c>
      <c r="R17">
        <f t="shared" si="0"/>
        <v>95674.615252188814</v>
      </c>
      <c r="S17">
        <f t="shared" si="0"/>
        <v>948322.5316732761</v>
      </c>
      <c r="U17">
        <f t="shared" si="1"/>
        <v>720.51879415695373</v>
      </c>
      <c r="V17">
        <f t="shared" si="1"/>
        <v>7141.7502457891151</v>
      </c>
      <c r="W17">
        <f t="shared" si="1"/>
        <v>70788.710838427258</v>
      </c>
      <c r="X17">
        <f t="shared" si="1"/>
        <v>701654.55381487962</v>
      </c>
    </row>
    <row r="18" spans="1:24" x14ac:dyDescent="0.25">
      <c r="A18" s="1">
        <v>17</v>
      </c>
      <c r="B18">
        <v>10.2614155</v>
      </c>
      <c r="C18">
        <v>677.23752215126046</v>
      </c>
      <c r="D18">
        <v>50.0757452974999</v>
      </c>
      <c r="E18">
        <v>68.325318867875495</v>
      </c>
      <c r="F18">
        <v>5.052055081251126</v>
      </c>
      <c r="G18">
        <v>1.4690525334302671</v>
      </c>
      <c r="H18">
        <v>16.634661596229019</v>
      </c>
      <c r="I18">
        <v>26.634661596229019</v>
      </c>
      <c r="J18">
        <v>6.6800826483082076</v>
      </c>
      <c r="K18">
        <v>582.16613722624527</v>
      </c>
      <c r="M18">
        <f t="shared" si="2"/>
        <v>1</v>
      </c>
      <c r="N18">
        <f t="shared" si="3"/>
        <v>10.2614155</v>
      </c>
      <c r="O18">
        <f t="shared" ref="O18:S26" si="4">$B18^O$1</f>
        <v>105.29664806364025</v>
      </c>
      <c r="P18">
        <f t="shared" si="4"/>
        <v>1080.492656538283</v>
      </c>
      <c r="Q18">
        <f t="shared" si="4"/>
        <v>11087.384093438113</v>
      </c>
      <c r="R18">
        <f t="shared" si="4"/>
        <v>113772.25499085931</v>
      </c>
      <c r="S18">
        <f t="shared" si="4"/>
        <v>1167464.3808331559</v>
      </c>
      <c r="U18">
        <f t="shared" si="1"/>
        <v>677.23752215126046</v>
      </c>
      <c r="V18">
        <f t="shared" si="1"/>
        <v>6949.4156069845376</v>
      </c>
      <c r="W18">
        <f t="shared" si="1"/>
        <v>71310.841025453046</v>
      </c>
      <c r="X18">
        <f t="shared" si="1"/>
        <v>731750.1694166197</v>
      </c>
    </row>
    <row r="19" spans="1:24" x14ac:dyDescent="0.25">
      <c r="A19" s="1">
        <v>18</v>
      </c>
      <c r="B19">
        <v>10.61087547058824</v>
      </c>
      <c r="C19">
        <v>634.57378155571939</v>
      </c>
      <c r="D19">
        <v>43.555851595583569</v>
      </c>
      <c r="E19">
        <v>61.840764712794197</v>
      </c>
      <c r="F19">
        <v>4.244624106253525</v>
      </c>
      <c r="G19">
        <v>1.405900848056572</v>
      </c>
      <c r="H19">
        <v>14.719912831019091</v>
      </c>
      <c r="I19">
        <v>24.719912831019091</v>
      </c>
      <c r="J19">
        <v>6.3929190050236544</v>
      </c>
      <c r="K19">
        <v>582.82367698988185</v>
      </c>
      <c r="M19">
        <f t="shared" si="2"/>
        <v>1</v>
      </c>
      <c r="N19">
        <f t="shared" si="3"/>
        <v>10.61087547058824</v>
      </c>
      <c r="O19">
        <f t="shared" si="4"/>
        <v>112.59067825233122</v>
      </c>
      <c r="P19">
        <f t="shared" si="4"/>
        <v>1194.6856660845542</v>
      </c>
      <c r="Q19">
        <f t="shared" si="4"/>
        <v>12676.66082931997</v>
      </c>
      <c r="R19">
        <f t="shared" si="4"/>
        <v>134510.46944279806</v>
      </c>
      <c r="S19">
        <f t="shared" si="4"/>
        <v>1427273.840747895</v>
      </c>
      <c r="U19">
        <f t="shared" si="1"/>
        <v>634.57378155571939</v>
      </c>
      <c r="V19">
        <f t="shared" si="1"/>
        <v>6733.3833729880034</v>
      </c>
      <c r="W19">
        <f t="shared" si="1"/>
        <v>71447.092466505113</v>
      </c>
      <c r="X19">
        <f t="shared" si="1"/>
        <v>758116.20089768898</v>
      </c>
    </row>
    <row r="20" spans="1:24" x14ac:dyDescent="0.25">
      <c r="A20" s="1">
        <v>19</v>
      </c>
      <c r="B20">
        <v>10.96033544117647</v>
      </c>
      <c r="C20">
        <v>523.50463000490413</v>
      </c>
      <c r="D20">
        <v>32.469231283719907</v>
      </c>
      <c r="E20">
        <v>49.336610485721081</v>
      </c>
      <c r="F20">
        <v>3.0599955087325061</v>
      </c>
      <c r="G20">
        <v>1.320317793789811</v>
      </c>
      <c r="H20">
        <v>12.0048019764339</v>
      </c>
      <c r="I20">
        <v>22.0048019764339</v>
      </c>
      <c r="J20">
        <v>6.0037553347077406</v>
      </c>
      <c r="K20">
        <v>615.90580248103947</v>
      </c>
      <c r="M20">
        <f t="shared" si="2"/>
        <v>1</v>
      </c>
      <c r="N20">
        <f t="shared" si="3"/>
        <v>10.96033544117647</v>
      </c>
      <c r="O20">
        <f t="shared" si="4"/>
        <v>120.12895298310902</v>
      </c>
      <c r="P20">
        <f t="shared" si="4"/>
        <v>1316.6536208921916</v>
      </c>
      <c r="Q20">
        <f t="shared" si="4"/>
        <v>14430.965344818016</v>
      </c>
      <c r="R20">
        <f t="shared" si="4"/>
        <v>158168.22091919833</v>
      </c>
      <c r="S20">
        <f t="shared" si="4"/>
        <v>1733576.757408519</v>
      </c>
      <c r="U20">
        <f t="shared" si="1"/>
        <v>523.50463000490413</v>
      </c>
      <c r="V20">
        <f t="shared" si="1"/>
        <v>5737.7863498627257</v>
      </c>
      <c r="W20">
        <f t="shared" si="1"/>
        <v>62888.063084299007</v>
      </c>
      <c r="X20">
        <f t="shared" si="1"/>
        <v>689274.26664978405</v>
      </c>
    </row>
    <row r="21" spans="1:24" x14ac:dyDescent="0.25">
      <c r="A21" s="1">
        <v>20</v>
      </c>
      <c r="B21">
        <v>11.309795411764711</v>
      </c>
      <c r="C21">
        <v>468.0447262858346</v>
      </c>
      <c r="D21">
        <v>25.804413857213241</v>
      </c>
      <c r="E21">
        <v>42.703503811339118</v>
      </c>
      <c r="F21">
        <v>2.354345265772579</v>
      </c>
      <c r="G21">
        <v>1.255669805821594</v>
      </c>
      <c r="H21">
        <v>9.8565260454478221</v>
      </c>
      <c r="I21">
        <v>19.856526045447819</v>
      </c>
      <c r="J21">
        <v>5.7097876971678252</v>
      </c>
      <c r="K21">
        <v>617.29050611467835</v>
      </c>
      <c r="M21">
        <f t="shared" si="2"/>
        <v>1</v>
      </c>
      <c r="N21">
        <f t="shared" si="3"/>
        <v>11.309795411764711</v>
      </c>
      <c r="O21">
        <f t="shared" si="4"/>
        <v>127.9114722559741</v>
      </c>
      <c r="P21">
        <f t="shared" si="4"/>
        <v>1446.6525820326849</v>
      </c>
      <c r="Q21">
        <f t="shared" si="4"/>
        <v>16361.344734690832</v>
      </c>
      <c r="R21">
        <f t="shared" si="4"/>
        <v>185043.46161070708</v>
      </c>
      <c r="S21">
        <f t="shared" si="4"/>
        <v>2092803.6931018345</v>
      </c>
      <c r="U21">
        <f t="shared" si="1"/>
        <v>468.0447262858346</v>
      </c>
      <c r="V21">
        <f t="shared" si="1"/>
        <v>5293.4900978482019</v>
      </c>
      <c r="W21">
        <f t="shared" si="1"/>
        <v>59868.290020865526</v>
      </c>
      <c r="X21">
        <f t="shared" si="1"/>
        <v>677098.11178818392</v>
      </c>
    </row>
    <row r="22" spans="1:24" x14ac:dyDescent="0.25">
      <c r="A22" s="1">
        <v>21</v>
      </c>
      <c r="B22">
        <v>11.65925538235294</v>
      </c>
      <c r="C22">
        <v>405.96699776311368</v>
      </c>
      <c r="D22">
        <v>19.05871585545475</v>
      </c>
      <c r="E22">
        <v>35.895167240675079</v>
      </c>
      <c r="F22">
        <v>1.68515124823827</v>
      </c>
      <c r="G22">
        <v>1.1904397572680669</v>
      </c>
      <c r="H22">
        <v>7.597568457705961</v>
      </c>
      <c r="I22">
        <v>17.597568457705961</v>
      </c>
      <c r="J22">
        <v>5.4131733109734483</v>
      </c>
      <c r="K22">
        <v>618.8331434306026</v>
      </c>
      <c r="M22">
        <f t="shared" si="2"/>
        <v>1</v>
      </c>
      <c r="N22">
        <f t="shared" si="3"/>
        <v>11.65925538235294</v>
      </c>
      <c r="O22">
        <f t="shared" si="4"/>
        <v>135.938236070926</v>
      </c>
      <c r="P22">
        <f t="shared" si="4"/>
        <v>1584.9386105775086</v>
      </c>
      <c r="Q22">
        <f t="shared" si="4"/>
        <v>18479.204026074807</v>
      </c>
      <c r="R22">
        <f t="shared" si="4"/>
        <v>215453.75900261081</v>
      </c>
      <c r="S22">
        <f t="shared" si="4"/>
        <v>2512030.3992993631</v>
      </c>
      <c r="U22">
        <f t="shared" si="1"/>
        <v>405.96699776311368</v>
      </c>
      <c r="V22">
        <f t="shared" si="1"/>
        <v>4733.2729037272475</v>
      </c>
      <c r="W22">
        <f t="shared" si="1"/>
        <v>55186.437578927231</v>
      </c>
      <c r="X22">
        <f t="shared" si="1"/>
        <v>643432.76937499188</v>
      </c>
    </row>
    <row r="23" spans="1:24" x14ac:dyDescent="0.25">
      <c r="A23" s="1">
        <v>22</v>
      </c>
      <c r="B23">
        <v>12.008715352941181</v>
      </c>
      <c r="C23">
        <v>335.40562464768033</v>
      </c>
      <c r="D23">
        <v>12.25212735784228</v>
      </c>
      <c r="E23">
        <v>28.76732807099663</v>
      </c>
      <c r="F23">
        <v>1.0508499004479039</v>
      </c>
      <c r="G23">
        <v>1.1239676651964381</v>
      </c>
      <c r="H23">
        <v>5.1936234208403684</v>
      </c>
      <c r="I23">
        <v>15.193623420840369</v>
      </c>
      <c r="J23">
        <v>5.1109110986020534</v>
      </c>
      <c r="K23">
        <v>621.07076277334045</v>
      </c>
      <c r="M23">
        <f t="shared" si="2"/>
        <v>1</v>
      </c>
      <c r="N23">
        <f t="shared" si="3"/>
        <v>12.008715352941181</v>
      </c>
      <c r="O23">
        <f t="shared" si="4"/>
        <v>144.20924442796522</v>
      </c>
      <c r="P23">
        <f t="shared" si="4"/>
        <v>1731.7677675981533</v>
      </c>
      <c r="Q23">
        <f t="shared" si="4"/>
        <v>20796.306178484618</v>
      </c>
      <c r="R23">
        <f t="shared" si="4"/>
        <v>249736.92129003376</v>
      </c>
      <c r="S23">
        <f t="shared" si="4"/>
        <v>2999019.6008918914</v>
      </c>
      <c r="U23">
        <f t="shared" si="1"/>
        <v>335.40562464768033</v>
      </c>
      <c r="V23">
        <f t="shared" si="1"/>
        <v>4027.7906741694255</v>
      </c>
      <c r="W23">
        <f t="shared" si="1"/>
        <v>48368.591707331689</v>
      </c>
      <c r="X23">
        <f t="shared" si="1"/>
        <v>580844.64983597747</v>
      </c>
    </row>
    <row r="24" spans="1:24" x14ac:dyDescent="0.25">
      <c r="A24" s="1">
        <v>23</v>
      </c>
      <c r="B24">
        <v>12.358175323529411</v>
      </c>
      <c r="C24">
        <v>258.45396583753188</v>
      </c>
      <c r="D24">
        <v>5.6645880556827883</v>
      </c>
      <c r="E24">
        <v>21.52219935617271</v>
      </c>
      <c r="F24">
        <v>0.47170641398335889</v>
      </c>
      <c r="G24">
        <v>1.0574304718136951</v>
      </c>
      <c r="H24">
        <v>2.6748845982153848</v>
      </c>
      <c r="I24">
        <v>12.674884598215391</v>
      </c>
      <c r="J24">
        <v>4.8083528572399583</v>
      </c>
      <c r="K24">
        <v>622.84772714325391</v>
      </c>
      <c r="M24">
        <f t="shared" si="2"/>
        <v>1</v>
      </c>
      <c r="N24">
        <f t="shared" si="3"/>
        <v>12.358175323529411</v>
      </c>
      <c r="O24">
        <f t="shared" si="4"/>
        <v>152.72449732709126</v>
      </c>
      <c r="P24">
        <f t="shared" si="4"/>
        <v>1887.3961141660925</v>
      </c>
      <c r="Q24">
        <f t="shared" si="4"/>
        <v>23324.772083812706</v>
      </c>
      <c r="R24">
        <f t="shared" si="4"/>
        <v>288251.62279312185</v>
      </c>
      <c r="S24">
        <f t="shared" si="4"/>
        <v>3562264.0917692664</v>
      </c>
      <c r="U24">
        <f t="shared" si="1"/>
        <v>258.45396583753188</v>
      </c>
      <c r="V24">
        <f t="shared" si="1"/>
        <v>3194.0194228816999</v>
      </c>
      <c r="W24">
        <f t="shared" si="1"/>
        <v>39472.252014730271</v>
      </c>
      <c r="X24">
        <f t="shared" si="1"/>
        <v>487805.01081257372</v>
      </c>
    </row>
    <row r="25" spans="1:24" x14ac:dyDescent="0.25">
      <c r="A25" s="1">
        <v>24</v>
      </c>
      <c r="B25">
        <v>12.707635294117649</v>
      </c>
      <c r="C25">
        <v>177.97847128226479</v>
      </c>
      <c r="D25">
        <v>-0.43787625314298212</v>
      </c>
      <c r="E25">
        <v>14.4016787772384</v>
      </c>
      <c r="F25">
        <v>-3.5432112078009233E-2</v>
      </c>
      <c r="G25">
        <v>0.99239878644703661</v>
      </c>
      <c r="H25">
        <v>9.3599708057581665E-2</v>
      </c>
      <c r="I25">
        <v>10.09359970805758</v>
      </c>
      <c r="J25">
        <v>4.5126404690698232</v>
      </c>
      <c r="K25">
        <v>622.85840637368938</v>
      </c>
      <c r="M25">
        <f t="shared" si="2"/>
        <v>1</v>
      </c>
      <c r="N25">
        <f t="shared" si="3"/>
        <v>12.707635294117649</v>
      </c>
      <c r="O25">
        <f t="shared" si="4"/>
        <v>161.48399476830454</v>
      </c>
      <c r="P25">
        <f t="shared" si="4"/>
        <v>2052.0797113528165</v>
      </c>
      <c r="Q25">
        <f t="shared" si="4"/>
        <v>26077.080566329809</v>
      </c>
      <c r="R25">
        <f t="shared" si="4"/>
        <v>331378.0293722421</v>
      </c>
      <c r="S25">
        <f t="shared" si="4"/>
        <v>4211031.1417458588</v>
      </c>
      <c r="U25">
        <f t="shared" si="1"/>
        <v>177.97847128226479</v>
      </c>
      <c r="V25">
        <f t="shared" si="1"/>
        <v>2261.6855032596127</v>
      </c>
      <c r="W25">
        <f t="shared" si="1"/>
        <v>28740.674525416089</v>
      </c>
      <c r="X25">
        <f t="shared" si="1"/>
        <v>365226.0099759255</v>
      </c>
    </row>
    <row r="26" spans="1:24" x14ac:dyDescent="0.25">
      <c r="A26" s="1">
        <v>25</v>
      </c>
      <c r="B26">
        <v>13.057095264705881</v>
      </c>
      <c r="C26">
        <v>89.101680701541625</v>
      </c>
      <c r="D26">
        <v>-6.1271278182957749</v>
      </c>
      <c r="E26">
        <v>7.0116649273674616</v>
      </c>
      <c r="F26">
        <v>-0.48216113198747662</v>
      </c>
      <c r="G26">
        <v>0.92694451276038936</v>
      </c>
      <c r="H26">
        <v>-2.6367106750165021</v>
      </c>
      <c r="I26">
        <v>7.3632893249834979</v>
      </c>
      <c r="J26">
        <v>4.2150064852865308</v>
      </c>
      <c r="K26">
        <v>622.79105099649814</v>
      </c>
      <c r="M26">
        <f t="shared" si="2"/>
        <v>1</v>
      </c>
      <c r="N26">
        <f t="shared" si="3"/>
        <v>13.057095264705881</v>
      </c>
      <c r="O26">
        <f t="shared" si="4"/>
        <v>170.48773675160473</v>
      </c>
      <c r="P26">
        <f t="shared" si="4"/>
        <v>2226.074620229801</v>
      </c>
      <c r="Q26">
        <f t="shared" si="4"/>
        <v>29066.068382684472</v>
      </c>
      <c r="R26">
        <f t="shared" si="4"/>
        <v>379518.42384316673</v>
      </c>
      <c r="S26">
        <f t="shared" si="4"/>
        <v>4955408.2148312517</v>
      </c>
      <c r="U26">
        <f t="shared" si="1"/>
        <v>89.101680701541625</v>
      </c>
      <c r="V26">
        <f t="shared" si="1"/>
        <v>1163.4091331654345</v>
      </c>
      <c r="W26">
        <f t="shared" si="1"/>
        <v>15190.743883569969</v>
      </c>
      <c r="X26">
        <f t="shared" si="1"/>
        <v>198346.99002952126</v>
      </c>
    </row>
    <row r="27" spans="1:24" s="15" customFormat="1" x14ac:dyDescent="0.25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4" s="15" customFormat="1" x14ac:dyDescent="0.25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4" s="15" customFormat="1" x14ac:dyDescent="0.25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4" s="15" customFormat="1" x14ac:dyDescent="0.25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4" s="15" customFormat="1" x14ac:dyDescent="0.25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4" s="15" customFormat="1" x14ac:dyDescent="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4" s="15" customFormat="1" x14ac:dyDescent="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spans="1:24" s="15" customFormat="1" x14ac:dyDescent="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:24" s="15" customFormat="1" x14ac:dyDescent="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24" x14ac:dyDescent="0.25">
      <c r="M36" s="3">
        <f t="shared" ref="M36:S36" si="5">SUM(M2:M34)</f>
        <v>25</v>
      </c>
      <c r="N36" s="3">
        <f t="shared" si="5"/>
        <v>221.5893904411765</v>
      </c>
      <c r="O36" s="3">
        <f t="shared" si="5"/>
        <v>2122.8332706002757</v>
      </c>
      <c r="P36" s="3">
        <f t="shared" si="5"/>
        <v>21630.237176004677</v>
      </c>
      <c r="Q36" s="3">
        <f t="shared" si="5"/>
        <v>230949.80812682011</v>
      </c>
      <c r="R36" s="3">
        <f t="shared" si="5"/>
        <v>2553449.5968620311</v>
      </c>
      <c r="S36" s="3">
        <f t="shared" si="5"/>
        <v>28979292.466380861</v>
      </c>
      <c r="U36" s="3">
        <f>SUM(U2:U34)</f>
        <v>14688.584937870621</v>
      </c>
      <c r="V36" s="3">
        <f>SUM(V2:V34)</f>
        <v>122731.2391497693</v>
      </c>
      <c r="W36" s="3">
        <f>SUM(W2:W34)</f>
        <v>1094593.7267163771</v>
      </c>
      <c r="X36" s="3">
        <f>SUM(X2:X34)</f>
        <v>10314555.388378303</v>
      </c>
    </row>
    <row r="37" spans="1:24" x14ac:dyDescent="0.25">
      <c r="B37">
        <f>B2</f>
        <v>4.6700559705882352</v>
      </c>
      <c r="C37">
        <f>Q$63+Q$62*$P65+Q$61*$P65^2+Q$60*$P65^3</f>
        <v>555.17893896841474</v>
      </c>
      <c r="D37">
        <f t="shared" ref="D37:J52" si="6">R$63+R$62*$P65+R$61*$P65^2+R$60*$P65^3</f>
        <v>78.284635838133482</v>
      </c>
      <c r="E37">
        <f t="shared" si="6"/>
        <v>128.85957956306629</v>
      </c>
      <c r="F37">
        <f t="shared" si="6"/>
        <v>18.312117392023495</v>
      </c>
      <c r="G37">
        <f t="shared" si="6"/>
        <v>2.5152972650885199</v>
      </c>
      <c r="H37">
        <f t="shared" si="6"/>
        <v>42.018185524642099</v>
      </c>
      <c r="I37">
        <f t="shared" si="6"/>
        <v>52.018185524637758</v>
      </c>
      <c r="J37">
        <f t="shared" si="6"/>
        <v>11.437571654855205</v>
      </c>
    </row>
    <row r="38" spans="1:24" x14ac:dyDescent="0.25">
      <c r="B38">
        <f t="shared" ref="B38:B61" si="7">B3</f>
        <v>5.0195159411764703</v>
      </c>
      <c r="C38">
        <f t="shared" ref="C38:J53" si="8">Q$63+Q$62*$P66+Q$61*$P66^2+Q$60*$P66^3</f>
        <v>582.1710530979899</v>
      </c>
      <c r="D38">
        <f t="shared" si="6"/>
        <v>80.750386404342095</v>
      </c>
      <c r="E38">
        <f t="shared" si="6"/>
        <v>125.41959003738889</v>
      </c>
      <c r="F38">
        <f t="shared" si="6"/>
        <v>17.388475171790919</v>
      </c>
      <c r="G38">
        <f t="shared" si="6"/>
        <v>2.4477177449838954</v>
      </c>
      <c r="H38">
        <f t="shared" si="6"/>
        <v>40.065332038577822</v>
      </c>
      <c r="I38">
        <f t="shared" si="6"/>
        <v>50.065332038575526</v>
      </c>
      <c r="J38">
        <f t="shared" si="6"/>
        <v>11.130273740479092</v>
      </c>
      <c r="M38" s="4">
        <f>M36</f>
        <v>25</v>
      </c>
      <c r="N38" s="5">
        <f>N36</f>
        <v>221.5893904411765</v>
      </c>
      <c r="O38" s="5">
        <f>O36</f>
        <v>2122.8332706002757</v>
      </c>
      <c r="P38" s="5">
        <f>P36</f>
        <v>21630.237176004677</v>
      </c>
      <c r="Q38" s="4">
        <f t="shared" ref="Q38:X38" si="9">SUMPRODUCT(C2:C34,$M$2:$M$34)</f>
        <v>14688.584937870621</v>
      </c>
      <c r="R38" s="5">
        <f t="shared" si="9"/>
        <v>1406.5549978703339</v>
      </c>
      <c r="S38" s="5">
        <f t="shared" si="9"/>
        <v>1988.6701413279268</v>
      </c>
      <c r="T38" s="5">
        <f t="shared" si="9"/>
        <v>207.65532301259142</v>
      </c>
      <c r="U38" s="5">
        <f t="shared" si="9"/>
        <v>43.054826248471038</v>
      </c>
      <c r="V38" s="5">
        <f t="shared" si="9"/>
        <v>542.70208139353724</v>
      </c>
      <c r="W38" s="5">
        <f t="shared" si="9"/>
        <v>792.70208139353701</v>
      </c>
      <c r="X38" s="5">
        <f t="shared" si="9"/>
        <v>195.77911014302629</v>
      </c>
    </row>
    <row r="39" spans="1:24" x14ac:dyDescent="0.25">
      <c r="B39">
        <f t="shared" si="7"/>
        <v>5.3689759117647053</v>
      </c>
      <c r="C39">
        <f t="shared" si="8"/>
        <v>609.02692294446547</v>
      </c>
      <c r="D39">
        <f t="shared" si="6"/>
        <v>82.577714324744278</v>
      </c>
      <c r="E39">
        <f t="shared" si="6"/>
        <v>122.10688999533316</v>
      </c>
      <c r="F39">
        <f t="shared" si="6"/>
        <v>16.479460545799984</v>
      </c>
      <c r="G39">
        <f t="shared" si="6"/>
        <v>2.3806135990583712</v>
      </c>
      <c r="H39">
        <f t="shared" si="6"/>
        <v>38.229261235230865</v>
      </c>
      <c r="I39">
        <f t="shared" si="6"/>
        <v>48.229261235230169</v>
      </c>
      <c r="J39">
        <f t="shared" si="6"/>
        <v>10.825137449825096</v>
      </c>
      <c r="M39" s="4">
        <f t="shared" ref="M39:O41" si="10">N38</f>
        <v>221.5893904411765</v>
      </c>
      <c r="N39" s="5">
        <f t="shared" si="10"/>
        <v>2122.8332706002757</v>
      </c>
      <c r="O39" s="5">
        <f t="shared" si="10"/>
        <v>21630.237176004677</v>
      </c>
      <c r="P39" s="5">
        <f>Q36</f>
        <v>230949.80812682011</v>
      </c>
      <c r="Q39" s="4">
        <f t="shared" ref="Q39:X39" si="11">SUMPRODUCT(C2:C34,$N$2:$N$34)</f>
        <v>122731.2391497693</v>
      </c>
      <c r="R39" s="5">
        <f t="shared" si="11"/>
        <v>10737.324501374265</v>
      </c>
      <c r="S39" s="5">
        <f t="shared" si="11"/>
        <v>15383.54554696878</v>
      </c>
      <c r="T39" s="5">
        <f t="shared" si="11"/>
        <v>1479.1222209428051</v>
      </c>
      <c r="U39" s="5">
        <f t="shared" si="11"/>
        <v>351.63814299153449</v>
      </c>
      <c r="V39" s="5">
        <f t="shared" si="11"/>
        <v>4013.9726034880528</v>
      </c>
      <c r="W39" s="5">
        <f t="shared" si="11"/>
        <v>6229.8665078998183</v>
      </c>
      <c r="X39" s="5">
        <f t="shared" si="11"/>
        <v>1598.9706317691534</v>
      </c>
    </row>
    <row r="40" spans="1:24" x14ac:dyDescent="0.25">
      <c r="B40">
        <f t="shared" si="7"/>
        <v>5.7184358823529413</v>
      </c>
      <c r="C40">
        <f t="shared" si="8"/>
        <v>635.19515238736051</v>
      </c>
      <c r="D40">
        <f t="shared" si="6"/>
        <v>83.780697545380306</v>
      </c>
      <c r="E40">
        <f t="shared" si="6"/>
        <v>118.88246059876666</v>
      </c>
      <c r="F40">
        <f t="shared" si="6"/>
        <v>15.584543995278032</v>
      </c>
      <c r="G40">
        <f t="shared" si="6"/>
        <v>2.3139336723744544</v>
      </c>
      <c r="H40">
        <f t="shared" si="6"/>
        <v>36.494914088423116</v>
      </c>
      <c r="I40">
        <f t="shared" si="6"/>
        <v>46.494914088423634</v>
      </c>
      <c r="J40">
        <f t="shared" si="6"/>
        <v>10.521930170918795</v>
      </c>
      <c r="M40" s="4">
        <f t="shared" si="10"/>
        <v>2122.8332706002757</v>
      </c>
      <c r="N40" s="5">
        <f t="shared" si="10"/>
        <v>21630.237176004677</v>
      </c>
      <c r="O40" s="5">
        <f t="shared" si="10"/>
        <v>230949.80812682011</v>
      </c>
      <c r="P40" s="5">
        <f>R36</f>
        <v>2553449.5968620311</v>
      </c>
      <c r="Q40" s="4">
        <f t="shared" ref="Q40:X40" si="12">SUMPRODUCT(C2:C34,$O$2:$O$34)</f>
        <v>1094593.7267163771</v>
      </c>
      <c r="R40" s="5">
        <f t="shared" si="12"/>
        <v>87182.015839959044</v>
      </c>
      <c r="S40" s="5">
        <f t="shared" si="12"/>
        <v>128107.17252415582</v>
      </c>
      <c r="T40" s="5">
        <f t="shared" si="12"/>
        <v>11254.218509201342</v>
      </c>
      <c r="U40" s="5">
        <f t="shared" si="12"/>
        <v>3124.1539709125163</v>
      </c>
      <c r="V40" s="5">
        <f t="shared" si="12"/>
        <v>31805.772302007786</v>
      </c>
      <c r="W40" s="5">
        <f t="shared" si="12"/>
        <v>53034.105008010541</v>
      </c>
      <c r="X40" s="5">
        <f t="shared" si="12"/>
        <v>14206.167755624736</v>
      </c>
    </row>
    <row r="41" spans="1:24" x14ac:dyDescent="0.25">
      <c r="B41">
        <f t="shared" si="7"/>
        <v>6.0678958529411764</v>
      </c>
      <c r="C41">
        <f t="shared" si="8"/>
        <v>660.12434530619396</v>
      </c>
      <c r="D41">
        <f t="shared" si="6"/>
        <v>84.373414012290368</v>
      </c>
      <c r="E41">
        <f t="shared" si="6"/>
        <v>115.70728300955699</v>
      </c>
      <c r="F41">
        <f t="shared" si="6"/>
        <v>14.703196001452424</v>
      </c>
      <c r="G41">
        <f t="shared" si="6"/>
        <v>2.2476268099946521</v>
      </c>
      <c r="H41">
        <f t="shared" si="6"/>
        <v>34.847231571976451</v>
      </c>
      <c r="I41">
        <f t="shared" si="6"/>
        <v>44.847231571977844</v>
      </c>
      <c r="J41">
        <f t="shared" si="6"/>
        <v>10.220419291785777</v>
      </c>
      <c r="M41" s="4">
        <f t="shared" si="10"/>
        <v>21630.237176004677</v>
      </c>
      <c r="N41" s="5">
        <f t="shared" si="10"/>
        <v>230949.80812682011</v>
      </c>
      <c r="O41" s="5">
        <f t="shared" si="10"/>
        <v>2553449.5968620311</v>
      </c>
      <c r="P41" s="5">
        <f>S36</f>
        <v>28979292.466380861</v>
      </c>
      <c r="Q41" s="4">
        <f t="shared" ref="Q41:X41" si="13">SUMPRODUCT(C2:C34,$P$2:$P$34)</f>
        <v>10314555.388378303</v>
      </c>
      <c r="R41" s="5">
        <f t="shared" si="13"/>
        <v>747500.86530035071</v>
      </c>
      <c r="S41" s="5">
        <f t="shared" si="13"/>
        <v>1139362.0554588106</v>
      </c>
      <c r="T41" s="5">
        <f t="shared" si="13"/>
        <v>91114.914709178163</v>
      </c>
      <c r="U41" s="5">
        <f t="shared" si="13"/>
        <v>29834.73829031871</v>
      </c>
      <c r="V41" s="5">
        <f t="shared" si="13"/>
        <v>268288.56025788863</v>
      </c>
      <c r="W41" s="5">
        <f t="shared" si="13"/>
        <v>484590.93201793556</v>
      </c>
      <c r="X41" s="5">
        <f t="shared" si="13"/>
        <v>135664.66347163808</v>
      </c>
    </row>
    <row r="42" spans="1:24" x14ac:dyDescent="0.25">
      <c r="B42">
        <f t="shared" si="7"/>
        <v>6.4173558235294124</v>
      </c>
      <c r="C42">
        <f t="shared" si="8"/>
        <v>683.26310558048522</v>
      </c>
      <c r="D42">
        <f t="shared" si="6"/>
        <v>84.369941671514781</v>
      </c>
      <c r="E42">
        <f t="shared" si="6"/>
        <v>112.54233838957165</v>
      </c>
      <c r="F42">
        <f t="shared" si="6"/>
        <v>13.834887045550506</v>
      </c>
      <c r="G42">
        <f t="shared" si="6"/>
        <v>2.1816418569814719</v>
      </c>
      <c r="H42">
        <f t="shared" si="6"/>
        <v>33.271154659712792</v>
      </c>
      <c r="I42">
        <f t="shared" si="6"/>
        <v>43.271154659714739</v>
      </c>
      <c r="J42">
        <f t="shared" si="6"/>
        <v>9.9203722004516237</v>
      </c>
    </row>
    <row r="43" spans="1:24" x14ac:dyDescent="0.25">
      <c r="B43">
        <f t="shared" si="7"/>
        <v>6.7668157941176474</v>
      </c>
      <c r="C43">
        <f t="shared" si="8"/>
        <v>704.06003708975345</v>
      </c>
      <c r="D43">
        <f t="shared" si="6"/>
        <v>83.784358469093817</v>
      </c>
      <c r="E43">
        <f t="shared" si="6"/>
        <v>109.34860790067825</v>
      </c>
      <c r="F43">
        <f t="shared" si="6"/>
        <v>12.97908760879964</v>
      </c>
      <c r="G43">
        <f t="shared" si="6"/>
        <v>2.1159276583974198</v>
      </c>
      <c r="H43">
        <f t="shared" si="6"/>
        <v>31.751624325454024</v>
      </c>
      <c r="I43">
        <f t="shared" si="6"/>
        <v>41.751624325456234</v>
      </c>
      <c r="J43">
        <f t="shared" si="6"/>
        <v>9.6215562849419118</v>
      </c>
      <c r="M43" s="4">
        <f>M38</f>
        <v>25</v>
      </c>
      <c r="N43" s="5">
        <f>N38</f>
        <v>221.5893904411765</v>
      </c>
      <c r="O43" s="5">
        <f>O38</f>
        <v>2122.8332706002757</v>
      </c>
      <c r="P43" s="5">
        <f>P38</f>
        <v>21630.237176004677</v>
      </c>
      <c r="Q43" s="4">
        <f>Q38</f>
        <v>14688.584937870621</v>
      </c>
      <c r="R43" s="5">
        <f t="shared" ref="R43:X43" si="14">R38</f>
        <v>1406.5549978703339</v>
      </c>
      <c r="S43" s="5">
        <f t="shared" si="14"/>
        <v>1988.6701413279268</v>
      </c>
      <c r="T43" s="5">
        <f t="shared" si="14"/>
        <v>207.65532301259142</v>
      </c>
      <c r="U43" s="5">
        <f t="shared" si="14"/>
        <v>43.054826248471038</v>
      </c>
      <c r="V43" s="5">
        <f t="shared" si="14"/>
        <v>542.70208139353724</v>
      </c>
      <c r="W43" s="5">
        <f t="shared" si="14"/>
        <v>792.70208139353701</v>
      </c>
      <c r="X43" s="5">
        <f t="shared" si="14"/>
        <v>195.77911014302629</v>
      </c>
    </row>
    <row r="44" spans="1:24" x14ac:dyDescent="0.25">
      <c r="B44">
        <f t="shared" si="7"/>
        <v>7.1162757647058834</v>
      </c>
      <c r="C44">
        <f t="shared" si="8"/>
        <v>721.96374371351737</v>
      </c>
      <c r="D44">
        <f t="shared" si="6"/>
        <v>82.630742351067624</v>
      </c>
      <c r="E44">
        <f t="shared" si="6"/>
        <v>106.0870727047443</v>
      </c>
      <c r="F44">
        <f t="shared" si="6"/>
        <v>12.135268172427171</v>
      </c>
      <c r="G44">
        <f t="shared" si="6"/>
        <v>2.050433059305004</v>
      </c>
      <c r="H44">
        <f t="shared" si="6"/>
        <v>30.273581543022043</v>
      </c>
      <c r="I44">
        <f t="shared" si="6"/>
        <v>40.273581543024285</v>
      </c>
      <c r="J44">
        <f t="shared" si="6"/>
        <v>9.3237389332822271</v>
      </c>
      <c r="M44" s="4">
        <f t="shared" ref="M44:X44" si="15">M39-M$38*$M39/$M$38</f>
        <v>0</v>
      </c>
      <c r="N44" s="5">
        <f t="shared" si="15"/>
        <v>158.75895235658913</v>
      </c>
      <c r="O44" s="5">
        <f t="shared" si="15"/>
        <v>2814.3439583821091</v>
      </c>
      <c r="P44" s="5">
        <f t="shared" si="15"/>
        <v>39228.565289662045</v>
      </c>
      <c r="Q44" s="4">
        <f t="shared" si="15"/>
        <v>-7462.1441632785863</v>
      </c>
      <c r="R44" s="5">
        <f t="shared" si="15"/>
        <v>-1729.7820826288389</v>
      </c>
      <c r="S44" s="5">
        <f t="shared" si="15"/>
        <v>-2243.1826292481637</v>
      </c>
      <c r="T44" s="5">
        <f t="shared" si="15"/>
        <v>-361.44643698622463</v>
      </c>
      <c r="U44" s="5">
        <f t="shared" si="15"/>
        <v>-29.981565166444057</v>
      </c>
      <c r="V44" s="5">
        <f t="shared" si="15"/>
        <v>-796.30833279801436</v>
      </c>
      <c r="W44" s="5">
        <f t="shared" si="15"/>
        <v>-796.30833279801209</v>
      </c>
      <c r="X44" s="5">
        <f t="shared" si="15"/>
        <v>-136.33231533921253</v>
      </c>
    </row>
    <row r="45" spans="1:24" x14ac:dyDescent="0.25">
      <c r="B45">
        <f t="shared" si="7"/>
        <v>7.4657357352941167</v>
      </c>
      <c r="C45">
        <f t="shared" si="8"/>
        <v>736.4228293312965</v>
      </c>
      <c r="D45">
        <f t="shared" si="6"/>
        <v>80.923171263476505</v>
      </c>
      <c r="E45">
        <f t="shared" si="6"/>
        <v>102.71871396363744</v>
      </c>
      <c r="F45">
        <f t="shared" si="6"/>
        <v>11.302899217660462</v>
      </c>
      <c r="G45">
        <f t="shared" si="6"/>
        <v>1.9851069047667309</v>
      </c>
      <c r="H45">
        <f t="shared" si="6"/>
        <v>28.821967286238738</v>
      </c>
      <c r="I45">
        <f t="shared" si="6"/>
        <v>38.821967286240813</v>
      </c>
      <c r="J45">
        <f t="shared" si="6"/>
        <v>9.0266875334981531</v>
      </c>
      <c r="M45" s="4">
        <f t="shared" ref="M45:X45" si="16">M40-M$38*$M40/$M$38</f>
        <v>0</v>
      </c>
      <c r="N45" s="5">
        <f t="shared" si="16"/>
        <v>2814.3439583821091</v>
      </c>
      <c r="O45" s="5">
        <f t="shared" si="16"/>
        <v>50692.964336121571</v>
      </c>
      <c r="P45" s="5">
        <f t="shared" si="16"/>
        <v>716754.11173412413</v>
      </c>
      <c r="Q45" s="4">
        <f t="shared" si="16"/>
        <v>-152662.94544961629</v>
      </c>
      <c r="R45" s="5">
        <f t="shared" si="16"/>
        <v>-32253.254016370745</v>
      </c>
      <c r="S45" s="5">
        <f t="shared" si="16"/>
        <v>-40757.433086255216</v>
      </c>
      <c r="T45" s="5">
        <f t="shared" si="16"/>
        <v>-6378.4866311337028</v>
      </c>
      <c r="U45" s="5">
        <f t="shared" si="16"/>
        <v>-531.77473389421857</v>
      </c>
      <c r="V45" s="5">
        <f t="shared" si="16"/>
        <v>-14276.869074241</v>
      </c>
      <c r="W45" s="5">
        <f t="shared" si="16"/>
        <v>-14276.869074240989</v>
      </c>
      <c r="X45" s="5">
        <f t="shared" si="16"/>
        <v>-2418.088592380549</v>
      </c>
    </row>
    <row r="46" spans="1:24" x14ac:dyDescent="0.25">
      <c r="B46">
        <f t="shared" si="7"/>
        <v>7.8151957058823536</v>
      </c>
      <c r="C46">
        <f t="shared" si="8"/>
        <v>746.88589782260988</v>
      </c>
      <c r="D46">
        <f t="shared" si="6"/>
        <v>78.67572315236076</v>
      </c>
      <c r="E46">
        <f t="shared" si="6"/>
        <v>99.204512839225131</v>
      </c>
      <c r="F46">
        <f t="shared" si="6"/>
        <v>10.481451225726847</v>
      </c>
      <c r="G46">
        <f t="shared" si="6"/>
        <v>1.9198980398451078</v>
      </c>
      <c r="H46">
        <f t="shared" si="6"/>
        <v>27.381722528925977</v>
      </c>
      <c r="I46">
        <f t="shared" si="6"/>
        <v>37.381722528927725</v>
      </c>
      <c r="J46">
        <f t="shared" si="6"/>
        <v>8.7301694736152662</v>
      </c>
      <c r="M46" s="4">
        <f t="shared" ref="M46:X46" si="17">M41-M$38*$M41/$M$38</f>
        <v>0</v>
      </c>
      <c r="N46" s="5">
        <f t="shared" si="17"/>
        <v>39228.565289662045</v>
      </c>
      <c r="O46" s="5">
        <f t="shared" si="17"/>
        <v>716754.11173412413</v>
      </c>
      <c r="P46" s="5">
        <f t="shared" si="17"/>
        <v>10264606.054772269</v>
      </c>
      <c r="Q46" s="4">
        <f t="shared" si="17"/>
        <v>-2394147.6510629561</v>
      </c>
      <c r="R46" s="5">
        <f t="shared" si="17"/>
        <v>-469463.86290085234</v>
      </c>
      <c r="S46" s="5">
        <f t="shared" si="17"/>
        <v>-581254.21741166105</v>
      </c>
      <c r="T46" s="5">
        <f t="shared" si="17"/>
        <v>-88550.440795710441</v>
      </c>
      <c r="U46" s="5">
        <f t="shared" si="17"/>
        <v>-7416.7058427252996</v>
      </c>
      <c r="V46" s="5">
        <f t="shared" si="17"/>
        <v>-201262.4292002556</v>
      </c>
      <c r="W46" s="5">
        <f t="shared" si="17"/>
        <v>-201262.4292002552</v>
      </c>
      <c r="X46" s="5">
        <f t="shared" si="17"/>
        <v>-33725.279988393973</v>
      </c>
    </row>
    <row r="47" spans="1:24" x14ac:dyDescent="0.25">
      <c r="B47">
        <f t="shared" si="7"/>
        <v>8.1646556764705878</v>
      </c>
      <c r="C47">
        <f t="shared" si="8"/>
        <v>752.80155306697657</v>
      </c>
      <c r="D47">
        <f t="shared" si="6"/>
        <v>75.902475963760608</v>
      </c>
      <c r="E47">
        <f t="shared" si="6"/>
        <v>95.505450493375022</v>
      </c>
      <c r="F47">
        <f t="shared" si="6"/>
        <v>9.6703946778537002</v>
      </c>
      <c r="G47">
        <f t="shared" si="6"/>
        <v>1.8547553096026417</v>
      </c>
      <c r="H47">
        <f t="shared" si="6"/>
        <v>25.937788244905683</v>
      </c>
      <c r="I47">
        <f t="shared" si="6"/>
        <v>35.937788244907011</v>
      </c>
      <c r="J47">
        <f t="shared" si="6"/>
        <v>8.433952141659157</v>
      </c>
    </row>
    <row r="48" spans="1:24" x14ac:dyDescent="0.25">
      <c r="B48">
        <f t="shared" si="7"/>
        <v>8.5141156470588246</v>
      </c>
      <c r="C48">
        <f t="shared" si="8"/>
        <v>753.61839894391551</v>
      </c>
      <c r="D48">
        <f t="shared" si="6"/>
        <v>72.617507643716337</v>
      </c>
      <c r="E48">
        <f t="shared" si="6"/>
        <v>91.582508087954579</v>
      </c>
      <c r="F48">
        <f t="shared" si="6"/>
        <v>8.8692000552683616</v>
      </c>
      <c r="G48">
        <f t="shared" si="6"/>
        <v>1.7896275591018389</v>
      </c>
      <c r="H48">
        <f t="shared" si="6"/>
        <v>24.47510540799972</v>
      </c>
      <c r="I48">
        <f t="shared" si="6"/>
        <v>34.475105408000488</v>
      </c>
      <c r="J48">
        <f t="shared" si="6"/>
        <v>8.1378029256553965</v>
      </c>
      <c r="M48" s="4">
        <f t="shared" ref="M48:Q49" si="18">M43</f>
        <v>25</v>
      </c>
      <c r="N48" s="5">
        <f t="shared" si="18"/>
        <v>221.5893904411765</v>
      </c>
      <c r="O48" s="5">
        <f t="shared" si="18"/>
        <v>2122.8332706002757</v>
      </c>
      <c r="P48" s="6">
        <f t="shared" si="18"/>
        <v>21630.237176004677</v>
      </c>
      <c r="Q48" s="4">
        <f t="shared" si="18"/>
        <v>14688.584937870621</v>
      </c>
      <c r="R48" s="5">
        <f t="shared" ref="R48:X49" si="19">R43</f>
        <v>1406.5549978703339</v>
      </c>
      <c r="S48" s="5">
        <f t="shared" si="19"/>
        <v>1988.6701413279268</v>
      </c>
      <c r="T48" s="5">
        <f t="shared" si="19"/>
        <v>207.65532301259142</v>
      </c>
      <c r="U48" s="5">
        <f t="shared" si="19"/>
        <v>43.054826248471038</v>
      </c>
      <c r="V48" s="5">
        <f t="shared" si="19"/>
        <v>542.70208139353724</v>
      </c>
      <c r="W48" s="5">
        <f t="shared" si="19"/>
        <v>792.70208139353701</v>
      </c>
      <c r="X48" s="5">
        <f t="shared" si="19"/>
        <v>195.77911014302629</v>
      </c>
    </row>
    <row r="49" spans="2:24" x14ac:dyDescent="0.25">
      <c r="B49">
        <f t="shared" si="7"/>
        <v>8.8635756176470597</v>
      </c>
      <c r="C49">
        <f t="shared" si="8"/>
        <v>748.7850393329461</v>
      </c>
      <c r="D49">
        <f t="shared" si="6"/>
        <v>68.834896138268135</v>
      </c>
      <c r="E49">
        <f t="shared" si="6"/>
        <v>87.396666784831453</v>
      </c>
      <c r="F49">
        <f t="shared" si="6"/>
        <v>8.07733783919819</v>
      </c>
      <c r="G49">
        <f t="shared" si="6"/>
        <v>1.7244636334052081</v>
      </c>
      <c r="H49">
        <f t="shared" si="6"/>
        <v>22.97861499203001</v>
      </c>
      <c r="I49">
        <f t="shared" si="6"/>
        <v>32.978614992030209</v>
      </c>
      <c r="J49">
        <f t="shared" si="6"/>
        <v>7.8414892136295737</v>
      </c>
      <c r="M49" s="4">
        <f t="shared" si="18"/>
        <v>0</v>
      </c>
      <c r="N49" s="5">
        <f t="shared" si="18"/>
        <v>158.75895235658913</v>
      </c>
      <c r="O49" s="5">
        <f t="shared" si="18"/>
        <v>2814.3439583821091</v>
      </c>
      <c r="P49" s="6">
        <f t="shared" si="18"/>
        <v>39228.565289662045</v>
      </c>
      <c r="Q49" s="4">
        <f t="shared" si="18"/>
        <v>-7462.1441632785863</v>
      </c>
      <c r="R49" s="5">
        <f t="shared" si="19"/>
        <v>-1729.7820826288389</v>
      </c>
      <c r="S49" s="5">
        <f t="shared" si="19"/>
        <v>-2243.1826292481637</v>
      </c>
      <c r="T49" s="5">
        <f t="shared" si="19"/>
        <v>-361.44643698622463</v>
      </c>
      <c r="U49" s="5">
        <f t="shared" si="19"/>
        <v>-29.981565166444057</v>
      </c>
      <c r="V49" s="5">
        <f t="shared" si="19"/>
        <v>-796.30833279801436</v>
      </c>
      <c r="W49" s="5">
        <f t="shared" si="19"/>
        <v>-796.30833279801209</v>
      </c>
      <c r="X49" s="5">
        <f t="shared" si="19"/>
        <v>-136.33231533921253</v>
      </c>
    </row>
    <row r="50" spans="2:24" x14ac:dyDescent="0.25">
      <c r="B50">
        <f t="shared" si="7"/>
        <v>9.2130355882352948</v>
      </c>
      <c r="C50">
        <f t="shared" si="8"/>
        <v>737.75007811358728</v>
      </c>
      <c r="D50">
        <f t="shared" si="6"/>
        <v>64.568719393456348</v>
      </c>
      <c r="E50">
        <f t="shared" si="6"/>
        <v>82.908907745873137</v>
      </c>
      <c r="F50">
        <f t="shared" si="6"/>
        <v>7.2942785108705355</v>
      </c>
      <c r="G50">
        <f t="shared" si="6"/>
        <v>1.659212377575255</v>
      </c>
      <c r="H50">
        <f t="shared" si="6"/>
        <v>21.43325797081846</v>
      </c>
      <c r="I50">
        <f t="shared" si="6"/>
        <v>31.433257970818055</v>
      </c>
      <c r="J50">
        <f t="shared" si="6"/>
        <v>7.5447783936072703</v>
      </c>
      <c r="M50" s="4">
        <f>M45</f>
        <v>0</v>
      </c>
      <c r="N50" s="5">
        <f t="shared" ref="N50:Q51" si="20">N45-N$44*$N45/$N$44</f>
        <v>0</v>
      </c>
      <c r="O50" s="5">
        <f t="shared" si="20"/>
        <v>802.66335774563049</v>
      </c>
      <c r="P50" s="6">
        <f t="shared" si="20"/>
        <v>21343.402100675739</v>
      </c>
      <c r="Q50" s="4">
        <f t="shared" si="20"/>
        <v>-20380.387327609496</v>
      </c>
      <c r="R50" s="5">
        <f t="shared" ref="R50:X51" si="21">R45-R$44*$N45/$N$44</f>
        <v>-1589.1454335072922</v>
      </c>
      <c r="S50" s="5">
        <f t="shared" si="21"/>
        <v>-992.19536918832455</v>
      </c>
      <c r="T50" s="5">
        <f t="shared" si="21"/>
        <v>28.929020779306484</v>
      </c>
      <c r="U50" s="5">
        <f t="shared" si="21"/>
        <v>-0.28699391783879946</v>
      </c>
      <c r="V50" s="5">
        <f t="shared" si="21"/>
        <v>-160.59082880567985</v>
      </c>
      <c r="W50" s="5">
        <f t="shared" si="21"/>
        <v>-160.59082880570713</v>
      </c>
      <c r="X50" s="5">
        <f t="shared" si="21"/>
        <v>-1.3050201045202812</v>
      </c>
    </row>
    <row r="51" spans="2:24" x14ac:dyDescent="0.25">
      <c r="B51">
        <f t="shared" si="7"/>
        <v>9.5624955588235299</v>
      </c>
      <c r="C51">
        <f t="shared" si="8"/>
        <v>719.9621191653589</v>
      </c>
      <c r="D51">
        <f t="shared" si="6"/>
        <v>59.8330553553211</v>
      </c>
      <c r="E51">
        <f t="shared" si="6"/>
        <v>78.080212132947224</v>
      </c>
      <c r="F51">
        <f t="shared" si="6"/>
        <v>6.5194925515127524</v>
      </c>
      <c r="G51">
        <f t="shared" si="6"/>
        <v>1.5938226366744874</v>
      </c>
      <c r="H51">
        <f t="shared" si="6"/>
        <v>19.823975318186889</v>
      </c>
      <c r="I51">
        <f t="shared" si="6"/>
        <v>29.823975318185951</v>
      </c>
      <c r="J51">
        <f t="shared" si="6"/>
        <v>7.247437853614068</v>
      </c>
      <c r="M51" s="4">
        <f>M46</f>
        <v>0</v>
      </c>
      <c r="N51" s="5">
        <f t="shared" si="20"/>
        <v>0</v>
      </c>
      <c r="O51" s="5">
        <f t="shared" si="20"/>
        <v>21343.402100675739</v>
      </c>
      <c r="P51" s="6">
        <f t="shared" si="20"/>
        <v>571418.28902793303</v>
      </c>
      <c r="Q51" s="4">
        <f t="shared" si="20"/>
        <v>-550288.10698795924</v>
      </c>
      <c r="R51" s="5">
        <f t="shared" si="21"/>
        <v>-42043.119956672366</v>
      </c>
      <c r="S51" s="5">
        <f t="shared" si="21"/>
        <v>-26974.695394866052</v>
      </c>
      <c r="T51" s="5">
        <f t="shared" si="21"/>
        <v>761.21654114489502</v>
      </c>
      <c r="U51" s="5">
        <f t="shared" si="21"/>
        <v>-8.406851331170401</v>
      </c>
      <c r="V51" s="5">
        <f t="shared" si="21"/>
        <v>-4498.5115743382776</v>
      </c>
      <c r="W51" s="5">
        <f t="shared" si="21"/>
        <v>-4498.5115743384231</v>
      </c>
      <c r="X51" s="5">
        <f t="shared" si="21"/>
        <v>-38.227674250098062</v>
      </c>
    </row>
    <row r="52" spans="2:24" x14ac:dyDescent="0.25">
      <c r="B52">
        <f t="shared" si="7"/>
        <v>9.9119555294117649</v>
      </c>
      <c r="C52">
        <f t="shared" si="8"/>
        <v>694.86976636777899</v>
      </c>
      <c r="D52">
        <f t="shared" si="6"/>
        <v>54.641981969902645</v>
      </c>
      <c r="E52">
        <f t="shared" si="6"/>
        <v>72.871561107921252</v>
      </c>
      <c r="F52">
        <f t="shared" si="6"/>
        <v>5.7524504423521954</v>
      </c>
      <c r="G52">
        <f t="shared" si="6"/>
        <v>1.5282432557654122</v>
      </c>
      <c r="H52">
        <f t="shared" si="6"/>
        <v>18.135708007957298</v>
      </c>
      <c r="I52">
        <f t="shared" si="6"/>
        <v>28.135708007955813</v>
      </c>
      <c r="J52">
        <f t="shared" si="6"/>
        <v>6.9492349816755485</v>
      </c>
      <c r="X52" s="7"/>
    </row>
    <row r="53" spans="2:24" x14ac:dyDescent="0.25">
      <c r="B53">
        <f t="shared" si="7"/>
        <v>10.2614155</v>
      </c>
      <c r="C53">
        <f t="shared" si="8"/>
        <v>661.92162360036718</v>
      </c>
      <c r="D53">
        <f t="shared" si="8"/>
        <v>49.00957718324144</v>
      </c>
      <c r="E53">
        <f t="shared" si="8"/>
        <v>67.243935832662771</v>
      </c>
      <c r="F53">
        <f t="shared" si="8"/>
        <v>4.99262266461621</v>
      </c>
      <c r="G53">
        <f t="shared" si="8"/>
        <v>1.4624230799105367</v>
      </c>
      <c r="H53">
        <f t="shared" si="8"/>
        <v>16.353397013951444</v>
      </c>
      <c r="I53">
        <f t="shared" si="8"/>
        <v>26.353397013949625</v>
      </c>
      <c r="J53">
        <f t="shared" si="8"/>
        <v>6.6499371658172901</v>
      </c>
      <c r="M53" s="4">
        <f t="shared" ref="M53:Q55" si="22">M48</f>
        <v>25</v>
      </c>
      <c r="N53" s="5">
        <f t="shared" si="22"/>
        <v>221.5893904411765</v>
      </c>
      <c r="O53" s="5">
        <f t="shared" si="22"/>
        <v>2122.8332706002757</v>
      </c>
      <c r="P53" s="6">
        <f t="shared" si="22"/>
        <v>21630.237176004677</v>
      </c>
      <c r="Q53" s="4">
        <f t="shared" si="22"/>
        <v>14688.584937870621</v>
      </c>
      <c r="R53" s="5">
        <f t="shared" ref="R53:X55" si="23">R48</f>
        <v>1406.5549978703339</v>
      </c>
      <c r="S53" s="5">
        <f t="shared" si="23"/>
        <v>1988.6701413279268</v>
      </c>
      <c r="T53" s="5">
        <f t="shared" si="23"/>
        <v>207.65532301259142</v>
      </c>
      <c r="U53" s="5">
        <f t="shared" si="23"/>
        <v>43.054826248471038</v>
      </c>
      <c r="V53" s="5">
        <f t="shared" si="23"/>
        <v>542.70208139353724</v>
      </c>
      <c r="W53" s="5">
        <f t="shared" si="23"/>
        <v>792.70208139353701</v>
      </c>
      <c r="X53" s="5">
        <f t="shared" si="23"/>
        <v>195.77911014302629</v>
      </c>
    </row>
    <row r="54" spans="2:24" x14ac:dyDescent="0.25">
      <c r="B54">
        <f t="shared" si="7"/>
        <v>10.61087547058824</v>
      </c>
      <c r="C54">
        <f t="shared" ref="C54:J61" si="24">Q$63+Q$62*$P82+Q$61*$P82^2+Q$60*$P82^3</f>
        <v>620.56629474264219</v>
      </c>
      <c r="D54">
        <f t="shared" si="24"/>
        <v>42.949918941377419</v>
      </c>
      <c r="E54">
        <f t="shared" si="24"/>
        <v>61.158317469039275</v>
      </c>
      <c r="F54">
        <f t="shared" si="24"/>
        <v>4.2394796995321453</v>
      </c>
      <c r="G54">
        <f t="shared" si="24"/>
        <v>1.3963109541723662</v>
      </c>
      <c r="H54">
        <f t="shared" si="24"/>
        <v>14.461983309991325</v>
      </c>
      <c r="I54">
        <f t="shared" si="24"/>
        <v>24.461983309989236</v>
      </c>
      <c r="J54">
        <f t="shared" si="24"/>
        <v>6.3493117940648762</v>
      </c>
      <c r="M54" s="4">
        <f t="shared" si="22"/>
        <v>0</v>
      </c>
      <c r="N54" s="5">
        <f t="shared" si="22"/>
        <v>158.75895235658913</v>
      </c>
      <c r="O54" s="5">
        <f t="shared" si="22"/>
        <v>2814.3439583821091</v>
      </c>
      <c r="P54" s="6">
        <f t="shared" si="22"/>
        <v>39228.565289662045</v>
      </c>
      <c r="Q54" s="4">
        <f t="shared" si="22"/>
        <v>-7462.1441632785863</v>
      </c>
      <c r="R54" s="5">
        <f t="shared" si="23"/>
        <v>-1729.7820826288389</v>
      </c>
      <c r="S54" s="5">
        <f t="shared" si="23"/>
        <v>-2243.1826292481637</v>
      </c>
      <c r="T54" s="5">
        <f t="shared" si="23"/>
        <v>-361.44643698622463</v>
      </c>
      <c r="U54" s="5">
        <f t="shared" si="23"/>
        <v>-29.981565166444057</v>
      </c>
      <c r="V54" s="5">
        <f t="shared" si="23"/>
        <v>-796.30833279801436</v>
      </c>
      <c r="W54" s="5">
        <f t="shared" si="23"/>
        <v>-796.30833279801209</v>
      </c>
      <c r="X54" s="5">
        <f t="shared" si="23"/>
        <v>-136.33231533921253</v>
      </c>
    </row>
    <row r="55" spans="2:24" x14ac:dyDescent="0.25">
      <c r="B55">
        <f t="shared" si="7"/>
        <v>10.96033544117647</v>
      </c>
      <c r="C55">
        <f t="shared" si="24"/>
        <v>570.25238367412476</v>
      </c>
      <c r="D55">
        <f t="shared" si="24"/>
        <v>36.477085190351303</v>
      </c>
      <c r="E55">
        <f t="shared" si="24"/>
        <v>54.575687178918685</v>
      </c>
      <c r="F55">
        <f t="shared" si="24"/>
        <v>3.4924920283273941</v>
      </c>
      <c r="G55">
        <f t="shared" si="24"/>
        <v>1.3298557236134116</v>
      </c>
      <c r="H55">
        <f t="shared" si="24"/>
        <v>12.446407869898835</v>
      </c>
      <c r="I55">
        <f t="shared" si="24"/>
        <v>22.446407869896703</v>
      </c>
      <c r="J55">
        <f t="shared" si="24"/>
        <v>6.0471262544438993</v>
      </c>
      <c r="M55" s="4">
        <f t="shared" si="22"/>
        <v>0</v>
      </c>
      <c r="N55" s="5">
        <f t="shared" si="22"/>
        <v>0</v>
      </c>
      <c r="O55" s="5">
        <f t="shared" si="22"/>
        <v>802.66335774563049</v>
      </c>
      <c r="P55" s="6">
        <f t="shared" si="22"/>
        <v>21343.402100675739</v>
      </c>
      <c r="Q55" s="4">
        <f t="shared" si="22"/>
        <v>-20380.387327609496</v>
      </c>
      <c r="R55" s="5">
        <f t="shared" si="23"/>
        <v>-1589.1454335072922</v>
      </c>
      <c r="S55" s="5">
        <f t="shared" si="23"/>
        <v>-992.19536918832455</v>
      </c>
      <c r="T55" s="5">
        <f t="shared" si="23"/>
        <v>28.929020779306484</v>
      </c>
      <c r="U55" s="5">
        <f t="shared" si="23"/>
        <v>-0.28699391783879946</v>
      </c>
      <c r="V55" s="5">
        <f t="shared" si="23"/>
        <v>-160.59082880567985</v>
      </c>
      <c r="W55" s="5">
        <f t="shared" si="23"/>
        <v>-160.59082880570713</v>
      </c>
      <c r="X55" s="5">
        <f t="shared" si="23"/>
        <v>-1.3050201045202812</v>
      </c>
    </row>
    <row r="56" spans="2:24" x14ac:dyDescent="0.25">
      <c r="B56">
        <f t="shared" si="7"/>
        <v>11.309795411764711</v>
      </c>
      <c r="C56">
        <f t="shared" si="24"/>
        <v>510.42849427433111</v>
      </c>
      <c r="D56">
        <f t="shared" si="24"/>
        <v>29.605153876202806</v>
      </c>
      <c r="E56">
        <f t="shared" si="24"/>
        <v>47.457026124167982</v>
      </c>
      <c r="F56">
        <f t="shared" si="24"/>
        <v>2.7511301322292483</v>
      </c>
      <c r="G56">
        <f t="shared" si="24"/>
        <v>1.2630062332961756</v>
      </c>
      <c r="H56">
        <f t="shared" si="24"/>
        <v>10.291611667495772</v>
      </c>
      <c r="I56">
        <f t="shared" si="24"/>
        <v>20.291611667493797</v>
      </c>
      <c r="J56">
        <f t="shared" si="24"/>
        <v>5.7431479349799215</v>
      </c>
      <c r="M56" s="4">
        <f>M51</f>
        <v>0</v>
      </c>
      <c r="N56" s="5">
        <f>N51</f>
        <v>0</v>
      </c>
      <c r="O56" s="5">
        <f>O51-O$50*$O51/$O$50</f>
        <v>0</v>
      </c>
      <c r="P56" s="6">
        <f>P51-P$50*$O51/$O$50</f>
        <v>3881.7136564513203</v>
      </c>
      <c r="Q56" s="4">
        <f>Q51-Q$50*$O51/$O$50</f>
        <v>-8358.7944024256431</v>
      </c>
      <c r="R56" s="5">
        <f t="shared" ref="R56:X56" si="25">R51-R$50*$O51/$O$50</f>
        <v>213.41219531304523</v>
      </c>
      <c r="S56" s="5">
        <f t="shared" si="25"/>
        <v>-591.49934802980351</v>
      </c>
      <c r="T56" s="5">
        <f t="shared" si="25"/>
        <v>-8.0271485205976205</v>
      </c>
      <c r="U56" s="5">
        <f t="shared" si="25"/>
        <v>-0.77547445346448907</v>
      </c>
      <c r="V56" s="5">
        <f t="shared" si="25"/>
        <v>-228.28471047959283</v>
      </c>
      <c r="W56" s="5">
        <f t="shared" si="25"/>
        <v>-228.28471047901257</v>
      </c>
      <c r="X56" s="5">
        <f t="shared" si="25"/>
        <v>-3.5262411132072771</v>
      </c>
    </row>
    <row r="57" spans="2:24" x14ac:dyDescent="0.25">
      <c r="B57">
        <f t="shared" si="7"/>
        <v>11.65925538235294</v>
      </c>
      <c r="C57">
        <f t="shared" si="24"/>
        <v>440.54323042278338</v>
      </c>
      <c r="D57">
        <f t="shared" si="24"/>
        <v>22.348202944972698</v>
      </c>
      <c r="E57">
        <f t="shared" si="24"/>
        <v>39.763315466655229</v>
      </c>
      <c r="F57">
        <f t="shared" si="24"/>
        <v>2.0148644924651111</v>
      </c>
      <c r="G57">
        <f t="shared" si="24"/>
        <v>1.1957113282831688</v>
      </c>
      <c r="H57">
        <f t="shared" si="24"/>
        <v>7.9825356766041295</v>
      </c>
      <c r="I57">
        <f t="shared" si="24"/>
        <v>17.982535676602566</v>
      </c>
      <c r="J57">
        <f t="shared" si="24"/>
        <v>5.4371442236985459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2:24" x14ac:dyDescent="0.25">
      <c r="B58">
        <f t="shared" si="7"/>
        <v>12.008715352941181</v>
      </c>
      <c r="C58">
        <f t="shared" si="24"/>
        <v>360.04519599899868</v>
      </c>
      <c r="D58">
        <f t="shared" si="24"/>
        <v>14.720310342700742</v>
      </c>
      <c r="E58">
        <f t="shared" si="24"/>
        <v>31.455536368247579</v>
      </c>
      <c r="F58">
        <f t="shared" si="24"/>
        <v>1.2831655902622967</v>
      </c>
      <c r="G58">
        <f t="shared" si="24"/>
        <v>1.1279198536368951</v>
      </c>
      <c r="H58">
        <f t="shared" si="24"/>
        <v>5.5041208710457283</v>
      </c>
      <c r="I58">
        <f t="shared" si="24"/>
        <v>15.504120871044904</v>
      </c>
      <c r="J58">
        <f t="shared" si="24"/>
        <v>5.1288825086253356</v>
      </c>
    </row>
    <row r="59" spans="2:24" x14ac:dyDescent="0.25">
      <c r="B59">
        <f t="shared" si="7"/>
        <v>12.358175323529411</v>
      </c>
      <c r="C59">
        <f t="shared" si="24"/>
        <v>268.38299488249777</v>
      </c>
      <c r="D59">
        <f t="shared" si="24"/>
        <v>6.7355540154275531</v>
      </c>
      <c r="E59">
        <f t="shared" si="24"/>
        <v>22.494669990813122</v>
      </c>
      <c r="F59">
        <f t="shared" si="24"/>
        <v>0.5555039068481995</v>
      </c>
      <c r="G59">
        <f t="shared" si="24"/>
        <v>1.0595806544198652</v>
      </c>
      <c r="H59">
        <f t="shared" si="24"/>
        <v>2.8413082246425603</v>
      </c>
      <c r="I59">
        <f t="shared" si="24"/>
        <v>12.841308224642802</v>
      </c>
      <c r="J59">
        <f t="shared" si="24"/>
        <v>4.8181301777858909</v>
      </c>
      <c r="Q59" s="8" t="str">
        <f t="shared" ref="Q59:X59" si="26">C1</f>
        <v>power</v>
      </c>
      <c r="R59" s="8" t="str">
        <f t="shared" si="26"/>
        <v>exergy</v>
      </c>
      <c r="S59" s="8" t="str">
        <f t="shared" si="26"/>
        <v>dh</v>
      </c>
      <c r="T59" s="8" t="str">
        <f t="shared" si="26"/>
        <v>dex</v>
      </c>
      <c r="U59" s="8" t="str">
        <f t="shared" si="26"/>
        <v>beta</v>
      </c>
      <c r="V59" s="8" t="str">
        <f t="shared" si="26"/>
        <v>dt</v>
      </c>
      <c r="W59" s="8" t="str">
        <f t="shared" si="26"/>
        <v>T_out</v>
      </c>
      <c r="X59" s="8" t="str">
        <f t="shared" si="26"/>
        <v>P_out</v>
      </c>
    </row>
    <row r="60" spans="2:24" x14ac:dyDescent="0.25">
      <c r="B60">
        <f t="shared" si="7"/>
        <v>12.707635294117649</v>
      </c>
      <c r="C60">
        <f t="shared" si="24"/>
        <v>165.00523095279732</v>
      </c>
      <c r="D60">
        <f t="shared" si="24"/>
        <v>-1.5919880908067938</v>
      </c>
      <c r="E60">
        <f t="shared" si="24"/>
        <v>12.841697496218785</v>
      </c>
      <c r="F60">
        <f t="shared" si="24"/>
        <v>-0.16865007654986908</v>
      </c>
      <c r="G60">
        <f t="shared" si="24"/>
        <v>0.99064257569458225</v>
      </c>
      <c r="H60">
        <f t="shared" si="24"/>
        <v>-2.0961288783610144E-2</v>
      </c>
      <c r="I60">
        <f t="shared" si="24"/>
        <v>9.9790387112180525</v>
      </c>
      <c r="J60">
        <f t="shared" si="24"/>
        <v>4.5046546192057759</v>
      </c>
      <c r="Q60" s="9">
        <f t="shared" ref="Q60:X60" si="27">Q56/$P$56</f>
        <v>-2.1533773848912108</v>
      </c>
      <c r="R60" s="9">
        <f t="shared" si="27"/>
        <v>5.4978860936421466E-2</v>
      </c>
      <c r="S60" s="9">
        <f t="shared" si="27"/>
        <v>-0.15238098437445147</v>
      </c>
      <c r="T60" s="9">
        <f t="shared" si="27"/>
        <v>-2.0679393770472176E-3</v>
      </c>
      <c r="U60" s="9">
        <f t="shared" si="27"/>
        <v>-1.9977631584845731E-4</v>
      </c>
      <c r="V60" s="9">
        <f t="shared" si="27"/>
        <v>-5.8810291197082198E-2</v>
      </c>
      <c r="W60" s="9">
        <f t="shared" si="27"/>
        <v>-5.8810291196932714E-2</v>
      </c>
      <c r="X60" s="9">
        <f t="shared" si="27"/>
        <v>-9.0842381105230268E-4</v>
      </c>
    </row>
    <row r="61" spans="2:24" x14ac:dyDescent="0.25">
      <c r="B61">
        <f t="shared" si="7"/>
        <v>13.057095264705881</v>
      </c>
      <c r="C61">
        <f t="shared" si="24"/>
        <v>49.360508089419454</v>
      </c>
      <c r="D61">
        <f t="shared" si="24"/>
        <v>-10.248238029961996</v>
      </c>
      <c r="E61">
        <f t="shared" si="24"/>
        <v>2.4576000463325727</v>
      </c>
      <c r="F61">
        <f t="shared" si="24"/>
        <v>-0.88982587870452523</v>
      </c>
      <c r="G61">
        <f t="shared" si="24"/>
        <v>0.92105446252355705</v>
      </c>
      <c r="H61">
        <f t="shared" si="24"/>
        <v>-3.0977466954108053</v>
      </c>
      <c r="I61">
        <f t="shared" si="24"/>
        <v>6.9022533045927048</v>
      </c>
      <c r="J61">
        <f t="shared" si="24"/>
        <v>4.1882232209105865</v>
      </c>
      <c r="Q61" s="9">
        <f t="shared" ref="Q61:X61" si="28">(Q55-$P$55*Q60)/$O$55</f>
        <v>31.868917181506223</v>
      </c>
      <c r="R61" s="9">
        <f t="shared" si="28"/>
        <v>-3.441768386275271</v>
      </c>
      <c r="S61" s="9">
        <f t="shared" si="28"/>
        <v>2.8157922384300886</v>
      </c>
      <c r="T61" s="9">
        <f t="shared" si="28"/>
        <v>9.1029298545108397E-2</v>
      </c>
      <c r="U61" s="9">
        <f t="shared" si="28"/>
        <v>4.9546454103449123E-3</v>
      </c>
      <c r="V61" s="9">
        <f t="shared" si="28"/>
        <v>1.3637359340107926</v>
      </c>
      <c r="W61" s="9">
        <f t="shared" si="28"/>
        <v>1.3637359340067836</v>
      </c>
      <c r="X61" s="9">
        <f t="shared" si="28"/>
        <v>2.2529787111981493E-2</v>
      </c>
    </row>
    <row r="62" spans="2:24" x14ac:dyDescent="0.25">
      <c r="Q62" s="9">
        <f t="shared" ref="Q62:X62" si="29">(Q54-$P$54*Q60-$O$54*Q61)/$N$54</f>
        <v>-79.859013734652152</v>
      </c>
      <c r="R62" s="9">
        <f t="shared" si="29"/>
        <v>36.532088802229595</v>
      </c>
      <c r="S62" s="9">
        <f t="shared" si="29"/>
        <v>-26.392861926208543</v>
      </c>
      <c r="T62" s="9">
        <f t="shared" si="29"/>
        <v>-3.3794119358371071</v>
      </c>
      <c r="U62" s="9">
        <f t="shared" si="29"/>
        <v>-0.22731759537141294</v>
      </c>
      <c r="V62" s="9">
        <f t="shared" si="29"/>
        <v>-14.659248735490305</v>
      </c>
      <c r="W62" s="9">
        <f t="shared" si="29"/>
        <v>-14.659248735456162</v>
      </c>
      <c r="X62" s="9">
        <f t="shared" si="29"/>
        <v>-1.0336596479316145</v>
      </c>
    </row>
    <row r="63" spans="2:24" x14ac:dyDescent="0.25">
      <c r="Q63" s="10">
        <f t="shared" ref="Q63:X63" si="30">(Q53-$P$53*Q60-$O$53*Q61-$N$53*Q62)/$M$53</f>
        <v>452.40643945204619</v>
      </c>
      <c r="R63" s="10">
        <f t="shared" si="30"/>
        <v>-22.858946119786378</v>
      </c>
      <c r="S63" s="10">
        <f t="shared" si="30"/>
        <v>206.22510855398582</v>
      </c>
      <c r="T63" s="10">
        <f t="shared" si="30"/>
        <v>32.319485982581661</v>
      </c>
      <c r="U63" s="10">
        <f t="shared" si="30"/>
        <v>3.4891726646487937</v>
      </c>
      <c r="V63" s="10">
        <f t="shared" si="30"/>
        <v>86.725304278718269</v>
      </c>
      <c r="W63" s="10">
        <f t="shared" si="30"/>
        <v>96.725304278626695</v>
      </c>
      <c r="X63" s="10">
        <f t="shared" si="30"/>
        <v>15.865982491214783</v>
      </c>
    </row>
    <row r="65" spans="16:24" x14ac:dyDescent="0.25">
      <c r="P65" s="11">
        <f t="shared" ref="P65:P89" si="31">B2</f>
        <v>4.6700559705882352</v>
      </c>
      <c r="Q65" s="12">
        <f t="shared" ref="Q65:Q89" si="32">ABS((Q$63+Q$62*$P65+Q$61*$P65^2+Q$60*$P65^3 - C2)/C2)</f>
        <v>1.9097882647019823E-2</v>
      </c>
      <c r="R65" s="12">
        <f t="shared" ref="R65:R89" si="33">ABS((R$63+R$62*$P65+R$61*$P65^2+R$60*$P65^3 - D2)/D2)</f>
        <v>2.4672713629699583E-2</v>
      </c>
      <c r="S65" s="12">
        <f t="shared" ref="S65:S89" si="34">ABS((S$63+S$62*$P65+S$61*$P65^2+S$60*$P65^3 - E2)/E2)</f>
        <v>1.6321773015277999E-2</v>
      </c>
      <c r="T65" s="12">
        <f t="shared" ref="T65:T89" si="35">ABS((T$63+T$62*$P65+T$61*$P65^2+T$60*$P65^3 - F2)/F2)</f>
        <v>1.4274340600116349E-2</v>
      </c>
      <c r="U65" s="12">
        <f t="shared" ref="U65:U89" si="36">ABS((U$63+U$62*$P65+U$61*$P65^2+U$60*$P65^3 - G2)/G2)</f>
        <v>3.9315547084339147E-5</v>
      </c>
      <c r="V65" s="12">
        <f t="shared" ref="V65:V89" si="37">ABS((V$63+V$62*$P65+V$61*$P65^2+V$60*$P65^3 - H2)/H2)</f>
        <v>1.4257975890957424E-3</v>
      </c>
      <c r="W65" s="12">
        <f t="shared" ref="W65:W89" si="38">ABS((W$63+W$62*$P65+W$61*$P65^2+W$60*$P65^3 - I2)/I2)</f>
        <v>1.1520173657534884E-3</v>
      </c>
      <c r="X65" s="12">
        <f t="shared" ref="X65:X89" si="39">ABS((X$63+X$62*$P65+X$61*$P65^2+X$60*$P65^3 - J2)/J2)</f>
        <v>3.9315547104247423E-5</v>
      </c>
    </row>
    <row r="66" spans="16:24" x14ac:dyDescent="0.25">
      <c r="P66" s="11">
        <f t="shared" si="31"/>
        <v>5.0195159411764703</v>
      </c>
      <c r="Q66" s="12">
        <f t="shared" si="32"/>
        <v>1.4476862436939471E-2</v>
      </c>
      <c r="R66" s="12">
        <f t="shared" si="33"/>
        <v>1.1272896183325555E-2</v>
      </c>
      <c r="S66" s="12">
        <f t="shared" si="34"/>
        <v>8.474974945803954E-3</v>
      </c>
      <c r="T66" s="12">
        <f t="shared" si="35"/>
        <v>5.7046335105529998E-3</v>
      </c>
      <c r="U66" s="12">
        <f t="shared" si="36"/>
        <v>4.2604841855499047E-4</v>
      </c>
      <c r="V66" s="12">
        <f t="shared" si="37"/>
        <v>1.9673948025654749E-3</v>
      </c>
      <c r="W66" s="12">
        <f t="shared" si="38"/>
        <v>1.5750482464517604E-3</v>
      </c>
      <c r="X66" s="12">
        <f t="shared" si="39"/>
        <v>4.2604841854498334E-4</v>
      </c>
    </row>
    <row r="67" spans="16:24" x14ac:dyDescent="0.25">
      <c r="P67" s="11">
        <f t="shared" si="31"/>
        <v>5.3689759117647053</v>
      </c>
      <c r="Q67" s="12">
        <f t="shared" si="32"/>
        <v>7.2466603084193415E-3</v>
      </c>
      <c r="R67" s="12">
        <f t="shared" si="33"/>
        <v>1.1728870358479656E-5</v>
      </c>
      <c r="S67" s="12">
        <f t="shared" si="34"/>
        <v>9.047988611444182E-4</v>
      </c>
      <c r="T67" s="12">
        <f t="shared" si="35"/>
        <v>1.7216604683142494E-3</v>
      </c>
      <c r="U67" s="12">
        <f t="shared" si="36"/>
        <v>5.0269008171268011E-4</v>
      </c>
      <c r="V67" s="12">
        <f t="shared" si="37"/>
        <v>1.621309745480631E-3</v>
      </c>
      <c r="W67" s="12">
        <f t="shared" si="38"/>
        <v>1.2855746773524565E-3</v>
      </c>
      <c r="X67" s="12">
        <f t="shared" si="39"/>
        <v>5.026900817103443E-4</v>
      </c>
    </row>
    <row r="68" spans="16:24" x14ac:dyDescent="0.25">
      <c r="P68" s="11">
        <f t="shared" si="31"/>
        <v>5.7184358823529413</v>
      </c>
      <c r="Q68" s="12">
        <f t="shared" si="32"/>
        <v>1.1563783710365687E-3</v>
      </c>
      <c r="R68" s="12">
        <f t="shared" si="33"/>
        <v>9.035350338842613E-3</v>
      </c>
      <c r="S68" s="12">
        <f t="shared" si="34"/>
        <v>6.0139071901218547E-3</v>
      </c>
      <c r="T68" s="12">
        <f t="shared" si="35"/>
        <v>7.7387634887386286E-3</v>
      </c>
      <c r="U68" s="12">
        <f t="shared" si="36"/>
        <v>3.3698388485312356E-4</v>
      </c>
      <c r="V68" s="12">
        <f t="shared" si="37"/>
        <v>6.2564914660065039E-4</v>
      </c>
      <c r="W68" s="12">
        <f t="shared" si="38"/>
        <v>4.9115231616544085E-4</v>
      </c>
      <c r="X68" s="12">
        <f t="shared" si="39"/>
        <v>3.3698388485688786E-4</v>
      </c>
    </row>
    <row r="69" spans="16:24" x14ac:dyDescent="0.25">
      <c r="P69" s="11">
        <f t="shared" si="31"/>
        <v>6.0678958529411764</v>
      </c>
      <c r="Q69" s="12">
        <f t="shared" si="32"/>
        <v>9.5512473453554479E-3</v>
      </c>
      <c r="R69" s="12">
        <f t="shared" si="33"/>
        <v>1.5679388141419698E-2</v>
      </c>
      <c r="S69" s="12">
        <f t="shared" si="34"/>
        <v>1.1906933549771181E-2</v>
      </c>
      <c r="T69" s="12">
        <f t="shared" si="35"/>
        <v>1.2138673323693687E-2</v>
      </c>
      <c r="U69" s="12">
        <f t="shared" si="36"/>
        <v>3.6201042737083317E-5</v>
      </c>
      <c r="V69" s="12">
        <f t="shared" si="37"/>
        <v>8.0148118729008832E-4</v>
      </c>
      <c r="W69" s="12">
        <f t="shared" si="38"/>
        <v>6.2265627294671197E-4</v>
      </c>
      <c r="X69" s="12">
        <f t="shared" si="39"/>
        <v>3.6201042745635659E-5</v>
      </c>
    </row>
    <row r="70" spans="16:24" x14ac:dyDescent="0.25">
      <c r="P70" s="11">
        <f t="shared" si="31"/>
        <v>6.4173558235294124</v>
      </c>
      <c r="Q70" s="12">
        <f t="shared" si="32"/>
        <v>1.6941311279176269E-2</v>
      </c>
      <c r="R70" s="12">
        <f t="shared" si="33"/>
        <v>1.9845262258150254E-2</v>
      </c>
      <c r="S70" s="12">
        <f t="shared" si="34"/>
        <v>1.6393718144672491E-2</v>
      </c>
      <c r="T70" s="12">
        <f t="shared" si="35"/>
        <v>1.4752826455890107E-2</v>
      </c>
      <c r="U70" s="12">
        <f t="shared" si="36"/>
        <v>3.1933651243504078E-4</v>
      </c>
      <c r="V70" s="12">
        <f t="shared" si="37"/>
        <v>2.4469629907344619E-3</v>
      </c>
      <c r="W70" s="12">
        <f t="shared" si="38"/>
        <v>1.8804044392261977E-3</v>
      </c>
      <c r="X70" s="12">
        <f t="shared" si="39"/>
        <v>3.1933651242282128E-4</v>
      </c>
    </row>
    <row r="71" spans="16:24" x14ac:dyDescent="0.25">
      <c r="P71" s="11">
        <f t="shared" si="31"/>
        <v>6.7668157941176474</v>
      </c>
      <c r="Q71" s="12">
        <f t="shared" si="32"/>
        <v>2.2468516918927938E-2</v>
      </c>
      <c r="R71" s="12">
        <f t="shared" si="33"/>
        <v>2.1446916081320332E-2</v>
      </c>
      <c r="S71" s="12">
        <f t="shared" si="34"/>
        <v>1.9083169258927661E-2</v>
      </c>
      <c r="T71" s="12">
        <f t="shared" si="35"/>
        <v>1.543735816569084E-2</v>
      </c>
      <c r="U71" s="12">
        <f t="shared" si="36"/>
        <v>6.6759591049937207E-4</v>
      </c>
      <c r="V71" s="12">
        <f t="shared" si="37"/>
        <v>4.0899828980762009E-3</v>
      </c>
      <c r="W71" s="12">
        <f t="shared" si="38"/>
        <v>3.1073404420269286E-3</v>
      </c>
      <c r="X71" s="12">
        <f t="shared" si="39"/>
        <v>6.6759591048562981E-4</v>
      </c>
    </row>
    <row r="72" spans="16:24" x14ac:dyDescent="0.25">
      <c r="P72" s="11">
        <f t="shared" si="31"/>
        <v>7.1162757647058834</v>
      </c>
      <c r="Q72" s="12">
        <f t="shared" si="32"/>
        <v>2.538186179241321E-2</v>
      </c>
      <c r="R72" s="12">
        <f t="shared" si="33"/>
        <v>2.0401774170828991E-2</v>
      </c>
      <c r="S72" s="12">
        <f t="shared" si="34"/>
        <v>1.9570034207464768E-2</v>
      </c>
      <c r="T72" s="12">
        <f t="shared" si="35"/>
        <v>1.4059138005456244E-2</v>
      </c>
      <c r="U72" s="12">
        <f t="shared" si="36"/>
        <v>9.5853866045500968E-4</v>
      </c>
      <c r="V72" s="12">
        <f t="shared" si="37"/>
        <v>5.4877864736607345E-3</v>
      </c>
      <c r="W72" s="12">
        <f t="shared" si="38"/>
        <v>4.1195461900374502E-3</v>
      </c>
      <c r="X72" s="12">
        <f t="shared" si="39"/>
        <v>9.5853866044035571E-4</v>
      </c>
    </row>
    <row r="73" spans="16:24" x14ac:dyDescent="0.25">
      <c r="P73" s="11">
        <f t="shared" si="31"/>
        <v>7.4657357352941167</v>
      </c>
      <c r="Q73" s="12">
        <f t="shared" si="32"/>
        <v>2.501117073566134E-2</v>
      </c>
      <c r="R73" s="12">
        <f t="shared" si="33"/>
        <v>1.6617133471988128E-2</v>
      </c>
      <c r="S73" s="12">
        <f t="shared" si="34"/>
        <v>1.7428028861716467E-2</v>
      </c>
      <c r="T73" s="12">
        <f t="shared" si="35"/>
        <v>1.0478681358457018E-2</v>
      </c>
      <c r="U73" s="12">
        <f t="shared" si="36"/>
        <v>1.1493686544306733E-3</v>
      </c>
      <c r="V73" s="12">
        <f t="shared" si="37"/>
        <v>6.3567195959802168E-3</v>
      </c>
      <c r="W73" s="12">
        <f t="shared" si="38"/>
        <v>4.7116020567775892E-3</v>
      </c>
      <c r="X73" s="12">
        <f t="shared" si="39"/>
        <v>1.1493686544168861E-3</v>
      </c>
    </row>
    <row r="74" spans="16:24" x14ac:dyDescent="0.25">
      <c r="P74" s="11">
        <f t="shared" si="31"/>
        <v>7.8151957058823536</v>
      </c>
      <c r="Q74" s="12">
        <f t="shared" si="32"/>
        <v>2.0736603148531617E-2</v>
      </c>
      <c r="R74" s="12">
        <f t="shared" si="33"/>
        <v>9.9665962308497225E-3</v>
      </c>
      <c r="S74" s="12">
        <f t="shared" si="34"/>
        <v>1.2193329900874583E-2</v>
      </c>
      <c r="T74" s="12">
        <f t="shared" si="35"/>
        <v>4.5239541950321017E-3</v>
      </c>
      <c r="U74" s="12">
        <f t="shared" si="36"/>
        <v>1.2007194901619406E-3</v>
      </c>
      <c r="V74" s="12">
        <f t="shared" si="37"/>
        <v>6.3457047754818313E-3</v>
      </c>
      <c r="W74" s="12">
        <f t="shared" si="38"/>
        <v>4.6402855956042578E-3</v>
      </c>
      <c r="X74" s="12">
        <f t="shared" si="39"/>
        <v>1.2007194901497932E-3</v>
      </c>
    </row>
    <row r="75" spans="16:24" x14ac:dyDescent="0.25">
      <c r="P75" s="11">
        <f t="shared" si="31"/>
        <v>8.1646556764705878</v>
      </c>
      <c r="Q75" s="12">
        <f t="shared" si="32"/>
        <v>1.194197368317936E-2</v>
      </c>
      <c r="R75" s="12">
        <f t="shared" si="33"/>
        <v>2.4803499272087296E-4</v>
      </c>
      <c r="S75" s="12">
        <f t="shared" si="34"/>
        <v>3.3284315948556467E-3</v>
      </c>
      <c r="T75" s="12">
        <f t="shared" si="35"/>
        <v>4.0539323652721629E-3</v>
      </c>
      <c r="U75" s="12">
        <f t="shared" si="36"/>
        <v>1.0733508679980138E-3</v>
      </c>
      <c r="V75" s="12">
        <f t="shared" si="37"/>
        <v>5.0012523664492818E-3</v>
      </c>
      <c r="W75" s="12">
        <f t="shared" si="38"/>
        <v>3.6045943923008056E-3</v>
      </c>
      <c r="X75" s="12">
        <f t="shared" si="39"/>
        <v>1.0733508679886398E-3</v>
      </c>
    </row>
    <row r="76" spans="16:24" x14ac:dyDescent="0.25">
      <c r="P76" s="11">
        <f t="shared" si="31"/>
        <v>8.5141156470588246</v>
      </c>
      <c r="Q76" s="12">
        <f t="shared" si="32"/>
        <v>2.0622085526414619E-3</v>
      </c>
      <c r="R76" s="12">
        <f t="shared" si="33"/>
        <v>1.2888294156659852E-2</v>
      </c>
      <c r="S76" s="12">
        <f t="shared" si="34"/>
        <v>9.8468263496125103E-3</v>
      </c>
      <c r="T76" s="12">
        <f t="shared" si="35"/>
        <v>1.5655116515596465E-2</v>
      </c>
      <c r="U76" s="12">
        <f t="shared" si="36"/>
        <v>7.2506827516677385E-4</v>
      </c>
      <c r="V76" s="12">
        <f t="shared" si="37"/>
        <v>1.7325743036391726E-3</v>
      </c>
      <c r="W76" s="12">
        <f t="shared" si="38"/>
        <v>1.2293983721774224E-3</v>
      </c>
      <c r="X76" s="12">
        <f t="shared" si="39"/>
        <v>7.2506827516106314E-4</v>
      </c>
    </row>
    <row r="77" spans="16:24" x14ac:dyDescent="0.25">
      <c r="P77" s="11">
        <f t="shared" si="31"/>
        <v>8.8635756176470597</v>
      </c>
      <c r="Q77" s="12">
        <f t="shared" si="32"/>
        <v>2.2155378493009196E-2</v>
      </c>
      <c r="R77" s="12">
        <f t="shared" si="33"/>
        <v>3.0050462076058645E-2</v>
      </c>
      <c r="S77" s="12">
        <f t="shared" si="34"/>
        <v>2.8266652285989773E-2</v>
      </c>
      <c r="T77" s="12">
        <f t="shared" si="35"/>
        <v>3.0945345689590099E-2</v>
      </c>
      <c r="U77" s="12">
        <f t="shared" si="36"/>
        <v>1.0773941896677391E-4</v>
      </c>
      <c r="V77" s="12">
        <f t="shared" si="37"/>
        <v>4.1823791838609898E-3</v>
      </c>
      <c r="W77" s="12">
        <f t="shared" si="38"/>
        <v>2.9178701845086162E-3</v>
      </c>
      <c r="X77" s="12">
        <f t="shared" si="39"/>
        <v>1.0773941896487766E-4</v>
      </c>
    </row>
    <row r="78" spans="16:24" x14ac:dyDescent="0.25">
      <c r="P78" s="11">
        <f t="shared" si="31"/>
        <v>9.2130355882352948</v>
      </c>
      <c r="Q78" s="12">
        <f t="shared" si="32"/>
        <v>5.2405774984702475E-2</v>
      </c>
      <c r="R78" s="12">
        <f t="shared" si="33"/>
        <v>5.6083108085131686E-2</v>
      </c>
      <c r="S78" s="12">
        <f t="shared" si="34"/>
        <v>5.6105861827198185E-2</v>
      </c>
      <c r="T78" s="12">
        <f t="shared" si="35"/>
        <v>5.4845338139291135E-2</v>
      </c>
      <c r="U78" s="12">
        <f t="shared" si="36"/>
        <v>1.8330881612060683E-3</v>
      </c>
      <c r="V78" s="12">
        <f t="shared" si="37"/>
        <v>1.5288415749526826E-2</v>
      </c>
      <c r="W78" s="12">
        <f t="shared" si="38"/>
        <v>1.0475595997691139E-2</v>
      </c>
      <c r="X78" s="12">
        <f t="shared" si="39"/>
        <v>1.8330881612028849E-3</v>
      </c>
    </row>
    <row r="79" spans="16:24" x14ac:dyDescent="0.25">
      <c r="P79" s="11">
        <f t="shared" si="31"/>
        <v>9.5624955588235299</v>
      </c>
      <c r="Q79" s="12">
        <f t="shared" si="32"/>
        <v>7.8333370285439075E-2</v>
      </c>
      <c r="R79" s="12">
        <f t="shared" si="33"/>
        <v>7.6902812781375909E-2</v>
      </c>
      <c r="S79" s="12">
        <f t="shared" si="34"/>
        <v>7.9109590177033492E-2</v>
      </c>
      <c r="T79" s="12">
        <f t="shared" si="35"/>
        <v>7.3334937550940935E-2</v>
      </c>
      <c r="U79" s="12">
        <f t="shared" si="36"/>
        <v>3.4908164600099597E-3</v>
      </c>
      <c r="V79" s="12">
        <f t="shared" si="37"/>
        <v>2.6186118637139474E-2</v>
      </c>
      <c r="W79" s="12">
        <f t="shared" si="38"/>
        <v>1.7560075954919527E-2</v>
      </c>
      <c r="X79" s="12">
        <f t="shared" si="39"/>
        <v>3.4908164600023711E-3</v>
      </c>
    </row>
    <row r="80" spans="16:24" x14ac:dyDescent="0.25">
      <c r="P80" s="11">
        <f t="shared" si="31"/>
        <v>9.9119555294117649</v>
      </c>
      <c r="Q80" s="12">
        <f t="shared" si="32"/>
        <v>3.5597999659655648E-2</v>
      </c>
      <c r="R80" s="12">
        <f t="shared" si="33"/>
        <v>3.7209621572470604E-2</v>
      </c>
      <c r="S80" s="12">
        <f t="shared" si="34"/>
        <v>3.2871890212984367E-2</v>
      </c>
      <c r="T80" s="12">
        <f t="shared" si="35"/>
        <v>3.0764237433327447E-2</v>
      </c>
      <c r="U80" s="12">
        <f t="shared" si="36"/>
        <v>3.1788288205844787E-3</v>
      </c>
      <c r="V80" s="12">
        <f t="shared" si="37"/>
        <v>1.9853157895103689E-2</v>
      </c>
      <c r="W80" s="12">
        <f t="shared" si="38"/>
        <v>1.2887883481635562E-2</v>
      </c>
      <c r="X80" s="12">
        <f t="shared" si="39"/>
        <v>3.1788288205722285E-3</v>
      </c>
    </row>
    <row r="81" spans="16:24" x14ac:dyDescent="0.25">
      <c r="P81" s="11">
        <f t="shared" si="31"/>
        <v>10.2614155</v>
      </c>
      <c r="Q81" s="12">
        <f t="shared" si="32"/>
        <v>2.2615253954391037E-2</v>
      </c>
      <c r="R81" s="12">
        <f t="shared" si="33"/>
        <v>2.1291108258586211E-2</v>
      </c>
      <c r="S81" s="12">
        <f t="shared" si="34"/>
        <v>1.5826973852897126E-2</v>
      </c>
      <c r="T81" s="12">
        <f t="shared" si="35"/>
        <v>1.1764008048027417E-2</v>
      </c>
      <c r="U81" s="12">
        <f t="shared" si="36"/>
        <v>4.5127409462005592E-3</v>
      </c>
      <c r="V81" s="12">
        <f t="shared" si="37"/>
        <v>1.690834410129129E-2</v>
      </c>
      <c r="W81" s="12">
        <f t="shared" si="38"/>
        <v>1.0560095958539101E-2</v>
      </c>
      <c r="X81" s="12">
        <f t="shared" si="39"/>
        <v>4.5127409461845729E-3</v>
      </c>
    </row>
    <row r="82" spans="16:24" x14ac:dyDescent="0.25">
      <c r="P82" s="11">
        <f t="shared" si="31"/>
        <v>10.61087547058824</v>
      </c>
      <c r="Q82" s="12">
        <f t="shared" si="32"/>
        <v>2.2073850543803574E-2</v>
      </c>
      <c r="R82" s="12">
        <f t="shared" si="33"/>
        <v>1.3911624546622103E-2</v>
      </c>
      <c r="S82" s="12">
        <f t="shared" si="34"/>
        <v>1.1035556350643426E-2</v>
      </c>
      <c r="T82" s="12">
        <f t="shared" si="35"/>
        <v>1.211981695575956E-3</v>
      </c>
      <c r="U82" s="12">
        <f t="shared" si="36"/>
        <v>6.821173696183693E-3</v>
      </c>
      <c r="V82" s="12">
        <f t="shared" si="37"/>
        <v>1.7522489704166859E-2</v>
      </c>
      <c r="W82" s="12">
        <f t="shared" si="38"/>
        <v>1.0434078906063092E-2</v>
      </c>
      <c r="X82" s="12">
        <f t="shared" si="39"/>
        <v>6.8211736961646093E-3</v>
      </c>
    </row>
    <row r="83" spans="16:24" x14ac:dyDescent="0.25">
      <c r="P83" s="11">
        <f t="shared" si="31"/>
        <v>10.96033544117647</v>
      </c>
      <c r="Q83" s="12">
        <f t="shared" si="32"/>
        <v>8.92976890553627E-2</v>
      </c>
      <c r="R83" s="12">
        <f t="shared" si="33"/>
        <v>0.12343544174514957</v>
      </c>
      <c r="S83" s="12">
        <f t="shared" si="34"/>
        <v>0.10619044643761832</v>
      </c>
      <c r="T83" s="12">
        <f t="shared" si="35"/>
        <v>0.14133893934178821</v>
      </c>
      <c r="U83" s="12">
        <f t="shared" si="36"/>
        <v>7.2239652214511367E-3</v>
      </c>
      <c r="V83" s="12">
        <f t="shared" si="37"/>
        <v>3.6785770755055527E-2</v>
      </c>
      <c r="W83" s="12">
        <f t="shared" si="38"/>
        <v>2.0068614747623829E-2</v>
      </c>
      <c r="X83" s="12">
        <f t="shared" si="39"/>
        <v>7.2239652214724981E-3</v>
      </c>
    </row>
    <row r="84" spans="16:24" x14ac:dyDescent="0.25">
      <c r="P84" s="11">
        <f t="shared" si="31"/>
        <v>11.309795411764711</v>
      </c>
      <c r="Q84" s="12">
        <f t="shared" si="32"/>
        <v>9.0554952567957744E-2</v>
      </c>
      <c r="R84" s="12">
        <f t="shared" si="33"/>
        <v>0.14729030622515474</v>
      </c>
      <c r="S84" s="12">
        <f t="shared" si="34"/>
        <v>0.11131457347925287</v>
      </c>
      <c r="T84" s="12">
        <f t="shared" si="35"/>
        <v>0.16853299820766274</v>
      </c>
      <c r="U84" s="12">
        <f t="shared" si="36"/>
        <v>5.8426406692014396E-3</v>
      </c>
      <c r="V84" s="12">
        <f t="shared" si="37"/>
        <v>4.4141883260065212E-2</v>
      </c>
      <c r="W84" s="12">
        <f t="shared" si="38"/>
        <v>2.1911467345806099E-2</v>
      </c>
      <c r="X84" s="12">
        <f t="shared" si="39"/>
        <v>5.8426406692220229E-3</v>
      </c>
    </row>
    <row r="85" spans="16:24" x14ac:dyDescent="0.25">
      <c r="P85" s="11">
        <f t="shared" si="31"/>
        <v>11.65925538235294</v>
      </c>
      <c r="Q85" s="12">
        <f t="shared" si="32"/>
        <v>8.5170057788405057E-2</v>
      </c>
      <c r="R85" s="12">
        <f t="shared" si="33"/>
        <v>0.17259751992033984</v>
      </c>
      <c r="S85" s="12">
        <f t="shared" si="34"/>
        <v>0.10776236812171493</v>
      </c>
      <c r="T85" s="12">
        <f t="shared" si="35"/>
        <v>0.19565795329738953</v>
      </c>
      <c r="U85" s="12">
        <f t="shared" si="36"/>
        <v>4.428255174541206E-3</v>
      </c>
      <c r="V85" s="12">
        <f t="shared" si="37"/>
        <v>5.0669792716077348E-2</v>
      </c>
      <c r="W85" s="12">
        <f t="shared" si="38"/>
        <v>2.1876159755925172E-2</v>
      </c>
      <c r="X85" s="12">
        <f t="shared" si="39"/>
        <v>4.4282551745580207E-3</v>
      </c>
    </row>
    <row r="86" spans="16:24" x14ac:dyDescent="0.25">
      <c r="P86" s="11">
        <f t="shared" si="31"/>
        <v>12.008715352941181</v>
      </c>
      <c r="Q86" s="12">
        <f t="shared" si="32"/>
        <v>7.346200999819387E-2</v>
      </c>
      <c r="R86" s="12">
        <f t="shared" si="33"/>
        <v>0.20144934122633323</v>
      </c>
      <c r="S86" s="12">
        <f t="shared" si="34"/>
        <v>9.3446575594944264E-2</v>
      </c>
      <c r="T86" s="12">
        <f t="shared" si="35"/>
        <v>0.22107409413596824</v>
      </c>
      <c r="U86" s="12">
        <f t="shared" si="36"/>
        <v>3.5162830416177854E-3</v>
      </c>
      <c r="V86" s="12">
        <f t="shared" si="37"/>
        <v>5.978435959746943E-2</v>
      </c>
      <c r="W86" s="12">
        <f t="shared" si="38"/>
        <v>2.0436036987637868E-2</v>
      </c>
      <c r="X86" s="12">
        <f t="shared" si="39"/>
        <v>3.5162830416278911E-3</v>
      </c>
    </row>
    <row r="87" spans="16:24" x14ac:dyDescent="0.25">
      <c r="P87" s="11">
        <f t="shared" si="31"/>
        <v>12.358175323529411</v>
      </c>
      <c r="Q87" s="12">
        <f t="shared" si="32"/>
        <v>3.8417011759871493E-2</v>
      </c>
      <c r="R87" s="12">
        <f t="shared" si="33"/>
        <v>0.1890633439214274</v>
      </c>
      <c r="S87" s="12">
        <f t="shared" si="34"/>
        <v>4.5184537999435524E-2</v>
      </c>
      <c r="T87" s="12">
        <f t="shared" si="35"/>
        <v>0.17764755869483867</v>
      </c>
      <c r="U87" s="12">
        <f t="shared" si="36"/>
        <v>2.0334032955207785E-3</v>
      </c>
      <c r="V87" s="12">
        <f t="shared" si="37"/>
        <v>6.2217123885721676E-2</v>
      </c>
      <c r="W87" s="12">
        <f t="shared" si="38"/>
        <v>1.3130188692277603E-2</v>
      </c>
      <c r="X87" s="12">
        <f t="shared" si="39"/>
        <v>2.0334032955195572E-3</v>
      </c>
    </row>
    <row r="88" spans="16:24" x14ac:dyDescent="0.25">
      <c r="P88" s="11">
        <f t="shared" si="31"/>
        <v>12.707635294117649</v>
      </c>
      <c r="Q88" s="12">
        <f t="shared" si="32"/>
        <v>7.2892188791152016E-2</v>
      </c>
      <c r="R88" s="12">
        <f t="shared" si="33"/>
        <v>2.6357031909811135</v>
      </c>
      <c r="S88" s="12">
        <f t="shared" si="34"/>
        <v>0.10831940533801783</v>
      </c>
      <c r="T88" s="12">
        <f t="shared" si="35"/>
        <v>3.759808734476795</v>
      </c>
      <c r="U88" s="12">
        <f t="shared" si="36"/>
        <v>1.769662333769978E-3</v>
      </c>
      <c r="V88" s="12">
        <f t="shared" si="37"/>
        <v>1.2239460914847615</v>
      </c>
      <c r="W88" s="12">
        <f t="shared" si="38"/>
        <v>1.1349865276317121E-2</v>
      </c>
      <c r="X88" s="12">
        <f t="shared" si="39"/>
        <v>1.7696623337895487E-3</v>
      </c>
    </row>
    <row r="89" spans="16:24" x14ac:dyDescent="0.25">
      <c r="P89" s="11">
        <f t="shared" si="31"/>
        <v>13.057095264705881</v>
      </c>
      <c r="Q89" s="12">
        <f t="shared" si="32"/>
        <v>0.4460204599870648</v>
      </c>
      <c r="R89" s="12">
        <f t="shared" si="33"/>
        <v>0.67260065953911896</v>
      </c>
      <c r="S89" s="12">
        <f t="shared" si="34"/>
        <v>0.64949836140340467</v>
      </c>
      <c r="T89" s="12">
        <f t="shared" si="35"/>
        <v>0.84549483496657518</v>
      </c>
      <c r="U89" s="12">
        <f t="shared" si="36"/>
        <v>6.3542640964474439E-3</v>
      </c>
      <c r="V89" s="12">
        <f t="shared" si="37"/>
        <v>0.17485271507516376</v>
      </c>
      <c r="W89" s="12">
        <f t="shared" si="38"/>
        <v>6.2612780788948053E-2</v>
      </c>
      <c r="X89" s="12">
        <f t="shared" si="39"/>
        <v>6.3542640964936873E-3</v>
      </c>
    </row>
    <row r="90" spans="16:24" x14ac:dyDescent="0.25">
      <c r="P90" s="11"/>
      <c r="Q90" s="12"/>
      <c r="R90" s="12"/>
      <c r="S90" s="12"/>
      <c r="T90" s="12"/>
      <c r="U90" s="12"/>
      <c r="V90" s="12"/>
      <c r="W90" s="12"/>
      <c r="X90" s="12"/>
    </row>
    <row r="91" spans="16:24" x14ac:dyDescent="0.25">
      <c r="P91" s="11"/>
      <c r="Q91" s="12"/>
      <c r="R91" s="12"/>
      <c r="S91" s="12"/>
      <c r="T91" s="12"/>
      <c r="U91" s="12"/>
      <c r="V91" s="12"/>
      <c r="W91" s="12"/>
      <c r="X91" s="12"/>
    </row>
    <row r="92" spans="16:24" x14ac:dyDescent="0.25">
      <c r="P92" s="11"/>
      <c r="Q92" s="12"/>
      <c r="R92" s="12"/>
      <c r="S92" s="12"/>
      <c r="T92" s="12"/>
      <c r="U92" s="12"/>
      <c r="V92" s="12"/>
      <c r="W92" s="12"/>
      <c r="X92" s="12"/>
    </row>
    <row r="93" spans="16:24" x14ac:dyDescent="0.25">
      <c r="P93" s="11"/>
      <c r="Q93" s="12"/>
      <c r="R93" s="12"/>
      <c r="S93" s="12"/>
      <c r="T93" s="12"/>
      <c r="U93" s="12"/>
      <c r="V93" s="12"/>
      <c r="W93" s="12"/>
      <c r="X93" s="12"/>
    </row>
    <row r="94" spans="16:24" x14ac:dyDescent="0.25">
      <c r="P94" s="11"/>
      <c r="Q94" s="12"/>
      <c r="R94" s="12"/>
      <c r="S94" s="12"/>
      <c r="T94" s="12"/>
      <c r="U94" s="12"/>
      <c r="V94" s="12"/>
      <c r="W94" s="12"/>
      <c r="X94" s="12"/>
    </row>
    <row r="95" spans="16:24" x14ac:dyDescent="0.25">
      <c r="P95" s="11"/>
      <c r="Q95" s="12"/>
      <c r="R95" s="12"/>
      <c r="S95" s="12"/>
      <c r="T95" s="12"/>
      <c r="U95" s="12"/>
      <c r="V95" s="12"/>
      <c r="W95" s="12"/>
      <c r="X95" s="12"/>
    </row>
    <row r="96" spans="16:24" x14ac:dyDescent="0.25">
      <c r="P96" s="11"/>
      <c r="Q96" s="12"/>
      <c r="R96" s="12"/>
      <c r="S96" s="12"/>
      <c r="T96" s="12"/>
      <c r="U96" s="12"/>
      <c r="V96" s="12"/>
      <c r="W96" s="12"/>
      <c r="X96" s="12"/>
    </row>
    <row r="97" spans="16:24" x14ac:dyDescent="0.25">
      <c r="P97" s="11"/>
      <c r="Q97" s="12"/>
      <c r="R97" s="12"/>
      <c r="S97" s="12"/>
      <c r="T97" s="12"/>
      <c r="U97" s="12"/>
      <c r="V97" s="12"/>
      <c r="W97" s="12"/>
      <c r="X97" s="12"/>
    </row>
  </sheetData>
  <conditionalFormatting sqref="Q65:X9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42AA1-D700-4326-BF53-E5C2C4614EF6}">
  <dimension ref="B2:O35"/>
  <sheetViews>
    <sheetView workbookViewId="0">
      <selection activeCell="R21" sqref="R21"/>
    </sheetView>
  </sheetViews>
  <sheetFormatPr defaultRowHeight="15" x14ac:dyDescent="0.25"/>
  <sheetData>
    <row r="2" spans="2:15" x14ac:dyDescent="0.25">
      <c r="B2" s="2">
        <v>4.6700559705882352</v>
      </c>
      <c r="C2" s="2">
        <v>1371.2521159109319</v>
      </c>
      <c r="D2" s="2">
        <v>319.22681019366291</v>
      </c>
      <c r="E2" s="2">
        <v>878.08046653432484</v>
      </c>
      <c r="F2" s="2">
        <v>158.64207711571891</v>
      </c>
      <c r="G2" s="2">
        <v>565.98811354041777</v>
      </c>
      <c r="H2" s="2">
        <v>80.264990974948816</v>
      </c>
      <c r="J2">
        <f>C2/MAX(C:C)</f>
        <v>0.6201413311892745</v>
      </c>
      <c r="K2">
        <f t="shared" ref="K2:O17" si="0">D2/MAX(D:D)</f>
        <v>0.92411310584604656</v>
      </c>
      <c r="L2">
        <f t="shared" si="0"/>
        <v>0.67384201430268176</v>
      </c>
      <c r="M2">
        <f t="shared" si="0"/>
        <v>0.95232618419964266</v>
      </c>
      <c r="N2">
        <f t="shared" si="0"/>
        <v>0.72455528308911965</v>
      </c>
      <c r="O2">
        <f t="shared" si="0"/>
        <v>0.96622256995239464</v>
      </c>
    </row>
    <row r="3" spans="2:15" x14ac:dyDescent="0.25">
      <c r="B3" s="2">
        <v>5.0195159411764703</v>
      </c>
      <c r="C3" s="2">
        <v>1436.7113287395291</v>
      </c>
      <c r="D3" s="2">
        <v>327.88964943608852</v>
      </c>
      <c r="E3" s="2">
        <v>916.44845644675786</v>
      </c>
      <c r="F3" s="2">
        <v>161.83778102169811</v>
      </c>
      <c r="G3" s="2">
        <v>590.72286677869965</v>
      </c>
      <c r="H3" s="2">
        <v>81.671055736846156</v>
      </c>
      <c r="J3">
        <f t="shared" ref="J3:J26" si="1">C3/MAX(C:C)</f>
        <v>0.64974490511350613</v>
      </c>
      <c r="K3">
        <f t="shared" si="0"/>
        <v>0.94919070904894276</v>
      </c>
      <c r="L3">
        <f t="shared" si="0"/>
        <v>0.70328574365630381</v>
      </c>
      <c r="M3">
        <f t="shared" si="0"/>
        <v>0.97150995033498599</v>
      </c>
      <c r="N3">
        <f t="shared" si="0"/>
        <v>0.756219722157632</v>
      </c>
      <c r="O3">
        <f t="shared" si="0"/>
        <v>0.98314864807509661</v>
      </c>
    </row>
    <row r="4" spans="2:15" x14ac:dyDescent="0.25">
      <c r="B4" s="2">
        <v>5.3689759117647053</v>
      </c>
      <c r="C4" s="2">
        <v>1496.514998271263</v>
      </c>
      <c r="D4" s="2">
        <v>334.50346499625431</v>
      </c>
      <c r="E4" s="2">
        <v>951.58511720785498</v>
      </c>
      <c r="F4" s="2">
        <v>164.1239909668692</v>
      </c>
      <c r="G4" s="2">
        <v>613.47255012375206</v>
      </c>
      <c r="H4" s="2">
        <v>82.576745792798249</v>
      </c>
      <c r="J4">
        <f t="shared" si="1"/>
        <v>0.67679079025970768</v>
      </c>
      <c r="K4">
        <f t="shared" si="0"/>
        <v>0.96833670006106931</v>
      </c>
      <c r="L4">
        <f t="shared" si="0"/>
        <v>0.73024973974264895</v>
      </c>
      <c r="M4">
        <f t="shared" si="0"/>
        <v>0.98523403686327782</v>
      </c>
      <c r="N4">
        <f t="shared" si="0"/>
        <v>0.78534295436325885</v>
      </c>
      <c r="O4">
        <f t="shared" si="0"/>
        <v>0.99405126156589585</v>
      </c>
    </row>
    <row r="5" spans="2:15" x14ac:dyDescent="0.25">
      <c r="B5" s="2">
        <v>5.7184358823529413</v>
      </c>
      <c r="C5" s="2">
        <v>1551.2610822224419</v>
      </c>
      <c r="D5" s="2">
        <v>339.34329058279212</v>
      </c>
      <c r="E5" s="2">
        <v>983.86210080520141</v>
      </c>
      <c r="F5" s="2">
        <v>165.61612063826439</v>
      </c>
      <c r="G5" s="2">
        <v>634.46147486057578</v>
      </c>
      <c r="H5" s="2">
        <v>83.030487997517668</v>
      </c>
      <c r="J5">
        <f t="shared" si="1"/>
        <v>0.7015494097615127</v>
      </c>
      <c r="K5">
        <f t="shared" si="0"/>
        <v>0.98234725967482894</v>
      </c>
      <c r="L5">
        <f t="shared" si="0"/>
        <v>0.75501920959396396</v>
      </c>
      <c r="M5">
        <f t="shared" si="0"/>
        <v>0.99419127054381218</v>
      </c>
      <c r="N5">
        <f t="shared" si="0"/>
        <v>0.81221213401669257</v>
      </c>
      <c r="O5">
        <f t="shared" si="0"/>
        <v>0.99951336844231342</v>
      </c>
    </row>
    <row r="6" spans="2:15" x14ac:dyDescent="0.25">
      <c r="B6" s="2">
        <v>6.0678958529411764</v>
      </c>
      <c r="C6" s="2">
        <v>1601.4940876186561</v>
      </c>
      <c r="D6" s="2">
        <v>342.64791547158711</v>
      </c>
      <c r="E6" s="2">
        <v>1013.6046163131959</v>
      </c>
      <c r="F6" s="2">
        <v>166.40980884234449</v>
      </c>
      <c r="G6" s="2">
        <v>653.87898538287209</v>
      </c>
      <c r="H6" s="2">
        <v>83.070912925272935</v>
      </c>
      <c r="J6">
        <f t="shared" si="1"/>
        <v>0.72426701396761606</v>
      </c>
      <c r="K6">
        <f t="shared" si="0"/>
        <v>0.99191364655752157</v>
      </c>
      <c r="L6">
        <f t="shared" si="0"/>
        <v>0.7778437197888417</v>
      </c>
      <c r="M6">
        <f t="shared" si="0"/>
        <v>0.99895576980263445</v>
      </c>
      <c r="N6">
        <f t="shared" si="0"/>
        <v>0.83706965221678764</v>
      </c>
      <c r="O6">
        <f t="shared" si="0"/>
        <v>1</v>
      </c>
    </row>
    <row r="7" spans="2:15" x14ac:dyDescent="0.25">
      <c r="B7" s="2">
        <v>6.4173558235294124</v>
      </c>
      <c r="C7" s="2">
        <v>1647.70756882808</v>
      </c>
      <c r="D7" s="2">
        <v>344.62303196393958</v>
      </c>
      <c r="E7" s="2">
        <v>1041.09645006305</v>
      </c>
      <c r="F7" s="2">
        <v>166.58376063559089</v>
      </c>
      <c r="G7" s="2">
        <v>671.88056773997266</v>
      </c>
      <c r="H7" s="2">
        <v>82.728179258000495</v>
      </c>
      <c r="J7">
        <f t="shared" si="1"/>
        <v>0.74516681016378405</v>
      </c>
      <c r="K7">
        <f t="shared" si="0"/>
        <v>0.99763130866443639</v>
      </c>
      <c r="L7">
        <f t="shared" si="0"/>
        <v>0.7989410489481984</v>
      </c>
      <c r="M7">
        <f t="shared" si="0"/>
        <v>1</v>
      </c>
      <c r="N7">
        <f t="shared" si="0"/>
        <v>0.86011455596787967</v>
      </c>
      <c r="O7">
        <f t="shared" si="0"/>
        <v>0.99587420367486812</v>
      </c>
    </row>
    <row r="8" spans="2:15" x14ac:dyDescent="0.25">
      <c r="B8" s="2">
        <v>6.7668157941176474</v>
      </c>
      <c r="C8" s="2">
        <v>1690.337536876254</v>
      </c>
      <c r="D8" s="2">
        <v>345.44127572068521</v>
      </c>
      <c r="E8" s="2">
        <v>1066.5855182702101</v>
      </c>
      <c r="F8" s="2">
        <v>166.202454785447</v>
      </c>
      <c r="G8" s="2">
        <v>688.58847528268564</v>
      </c>
      <c r="H8" s="2">
        <v>82.025171499390481</v>
      </c>
      <c r="J8">
        <f t="shared" si="1"/>
        <v>0.7644459819712156</v>
      </c>
      <c r="K8">
        <f t="shared" si="0"/>
        <v>1</v>
      </c>
      <c r="L8">
        <f t="shared" si="0"/>
        <v>0.8185014488409339</v>
      </c>
      <c r="M8">
        <f t="shared" si="0"/>
        <v>0.9977110262807789</v>
      </c>
      <c r="N8">
        <f t="shared" si="0"/>
        <v>0.88150334910650585</v>
      </c>
      <c r="O8">
        <f t="shared" si="0"/>
        <v>0.98741146101496247</v>
      </c>
    </row>
    <row r="9" spans="2:15" x14ac:dyDescent="0.25">
      <c r="B9" s="2">
        <v>7.1162757647058834</v>
      </c>
      <c r="C9" s="2">
        <v>1729.770464808777</v>
      </c>
      <c r="D9" s="2">
        <v>345.24750940755621</v>
      </c>
      <c r="E9" s="2">
        <v>1090.2890586085471</v>
      </c>
      <c r="F9" s="2">
        <v>165.3184960046392</v>
      </c>
      <c r="G9" s="2">
        <v>704.09256357577124</v>
      </c>
      <c r="H9" s="2">
        <v>80.978634536590022</v>
      </c>
      <c r="J9">
        <f t="shared" si="1"/>
        <v>0.7822793097283951</v>
      </c>
      <c r="K9">
        <f t="shared" si="0"/>
        <v>0.99943907596819526</v>
      </c>
      <c r="L9">
        <f t="shared" si="0"/>
        <v>0.8366916284160828</v>
      </c>
      <c r="M9">
        <f t="shared" si="0"/>
        <v>0.99240463400439427</v>
      </c>
      <c r="N9">
        <f t="shared" si="0"/>
        <v>0.90135106112286978</v>
      </c>
      <c r="O9">
        <f t="shared" si="0"/>
        <v>0.97481334542976505</v>
      </c>
    </row>
    <row r="10" spans="2:15" x14ac:dyDescent="0.25">
      <c r="B10" s="2">
        <v>7.4657357352941167</v>
      </c>
      <c r="C10" s="2">
        <v>1766.3467537411309</v>
      </c>
      <c r="D10" s="2">
        <v>344.16215992695771</v>
      </c>
      <c r="E10" s="2">
        <v>1112.39834282928</v>
      </c>
      <c r="F10" s="2">
        <v>163.97460297163701</v>
      </c>
      <c r="G10" s="2">
        <v>718.45346700246989</v>
      </c>
      <c r="H10" s="2">
        <v>79.600440125482365</v>
      </c>
      <c r="J10">
        <f t="shared" si="1"/>
        <v>0.79882073799332454</v>
      </c>
      <c r="K10">
        <f t="shared" si="0"/>
        <v>0.99629715415142872</v>
      </c>
      <c r="L10">
        <f t="shared" si="0"/>
        <v>0.85365837028302172</v>
      </c>
      <c r="M10">
        <f t="shared" si="0"/>
        <v>0.98433726280401646</v>
      </c>
      <c r="N10">
        <f t="shared" si="0"/>
        <v>0.91973531372255646</v>
      </c>
      <c r="O10">
        <f t="shared" si="0"/>
        <v>0.95822276802335782</v>
      </c>
    </row>
    <row r="11" spans="2:15" x14ac:dyDescent="0.25">
      <c r="B11" s="2">
        <v>7.8151957058823536</v>
      </c>
      <c r="C11" s="2">
        <v>1800.3655393029189</v>
      </c>
      <c r="D11" s="2">
        <v>342.28472902565039</v>
      </c>
      <c r="E11" s="2">
        <v>1133.0828879213209</v>
      </c>
      <c r="F11" s="2">
        <v>162.2052636302669</v>
      </c>
      <c r="G11" s="2">
        <v>731.71266271709021</v>
      </c>
      <c r="H11" s="2">
        <v>77.899331964022423</v>
      </c>
      <c r="J11">
        <f t="shared" si="1"/>
        <v>0.81420554923185839</v>
      </c>
      <c r="K11">
        <f t="shared" si="0"/>
        <v>0.99086227698629992</v>
      </c>
      <c r="L11">
        <f t="shared" si="0"/>
        <v>0.86953176237061425</v>
      </c>
      <c r="M11">
        <f t="shared" si="0"/>
        <v>0.97371594332714018</v>
      </c>
      <c r="N11">
        <f t="shared" si="0"/>
        <v>0.93670920429500348</v>
      </c>
      <c r="O11">
        <f t="shared" si="0"/>
        <v>0.93774498462653655</v>
      </c>
    </row>
    <row r="12" spans="2:15" x14ac:dyDescent="0.25">
      <c r="B12" s="2">
        <v>8.1646556764705878</v>
      </c>
      <c r="C12" s="2">
        <v>1832.0894734148881</v>
      </c>
      <c r="D12" s="2">
        <v>339.69697385314288</v>
      </c>
      <c r="E12" s="2">
        <v>1152.492007798736</v>
      </c>
      <c r="F12" s="2">
        <v>160.0377525695807</v>
      </c>
      <c r="G12" s="2">
        <v>743.91770738295816</v>
      </c>
      <c r="H12" s="2">
        <v>75.883654162152865</v>
      </c>
      <c r="J12">
        <f t="shared" si="1"/>
        <v>0.82855252635042287</v>
      </c>
      <c r="K12">
        <f t="shared" si="0"/>
        <v>0.9833711189968305</v>
      </c>
      <c r="L12">
        <f t="shared" si="0"/>
        <v>0.8844263886975835</v>
      </c>
      <c r="M12">
        <f t="shared" si="0"/>
        <v>0.96070440455279515</v>
      </c>
      <c r="N12">
        <f t="shared" si="0"/>
        <v>0.95233361297326413</v>
      </c>
      <c r="O12">
        <f t="shared" si="0"/>
        <v>0.91348044086640268</v>
      </c>
    </row>
    <row r="13" spans="2:15" x14ac:dyDescent="0.25">
      <c r="B13" s="2">
        <v>8.5141156470588246</v>
      </c>
      <c r="C13" s="2">
        <v>1861.749196369786</v>
      </c>
      <c r="D13" s="2">
        <v>336.46568392443788</v>
      </c>
      <c r="E13" s="2">
        <v>1170.757004080273</v>
      </c>
      <c r="F13" s="2">
        <v>157.49314000751471</v>
      </c>
      <c r="G13" s="2">
        <v>755.17572879057468</v>
      </c>
      <c r="H13" s="2">
        <v>73.565643294317411</v>
      </c>
      <c r="J13">
        <f t="shared" si="1"/>
        <v>0.84196597517032623</v>
      </c>
      <c r="K13">
        <f t="shared" si="0"/>
        <v>0.97401702567962734</v>
      </c>
      <c r="L13">
        <f t="shared" si="0"/>
        <v>0.89844301058436671</v>
      </c>
      <c r="M13">
        <f t="shared" si="0"/>
        <v>0.94542913070642998</v>
      </c>
      <c r="N13">
        <f t="shared" si="0"/>
        <v>0.96674568045820519</v>
      </c>
      <c r="O13">
        <f t="shared" si="0"/>
        <v>0.88557643949927378</v>
      </c>
    </row>
    <row r="14" spans="2:15" x14ac:dyDescent="0.25">
      <c r="B14" s="2">
        <v>8.8635756176470597</v>
      </c>
      <c r="C14" s="2">
        <v>1889.5473879661381</v>
      </c>
      <c r="D14" s="2">
        <v>332.64505525297568</v>
      </c>
      <c r="E14" s="2">
        <v>1187.991132190795</v>
      </c>
      <c r="F14" s="2">
        <v>154.58687289541879</v>
      </c>
      <c r="G14" s="2">
        <v>765.75053220517498</v>
      </c>
      <c r="H14" s="2">
        <v>70.967502377083278</v>
      </c>
      <c r="J14">
        <f t="shared" si="1"/>
        <v>0.85453755653103358</v>
      </c>
      <c r="K14">
        <f t="shared" si="0"/>
        <v>0.96295688625798093</v>
      </c>
      <c r="L14">
        <f t="shared" si="0"/>
        <v>0.91166854063923752</v>
      </c>
      <c r="M14">
        <f t="shared" si="0"/>
        <v>0.92798284962232425</v>
      </c>
      <c r="N14">
        <f t="shared" si="0"/>
        <v>0.98028311967004533</v>
      </c>
      <c r="O14">
        <f t="shared" si="0"/>
        <v>0.85430025839396551</v>
      </c>
    </row>
    <row r="15" spans="2:15" x14ac:dyDescent="0.25">
      <c r="B15" s="2">
        <v>9.2130355882352948</v>
      </c>
      <c r="C15" s="2">
        <v>1915.6623703522171</v>
      </c>
      <c r="D15" s="2">
        <v>328.27869336800109</v>
      </c>
      <c r="E15" s="2">
        <v>1204.2884053281689</v>
      </c>
      <c r="F15" s="2">
        <v>151.32917931741969</v>
      </c>
      <c r="G15" s="2">
        <v>778.55062709112372</v>
      </c>
      <c r="H15" s="2">
        <v>68.405089416791355</v>
      </c>
      <c r="J15">
        <f t="shared" si="1"/>
        <v>0.86634791565680891</v>
      </c>
      <c r="K15">
        <f t="shared" si="0"/>
        <v>0.95031693211276425</v>
      </c>
      <c r="L15">
        <f t="shared" si="0"/>
        <v>0.92417512491832154</v>
      </c>
      <c r="M15">
        <f t="shared" si="0"/>
        <v>0.90842696034734594</v>
      </c>
      <c r="N15">
        <f t="shared" si="0"/>
        <v>0.99666928777460551</v>
      </c>
      <c r="O15">
        <f t="shared" si="0"/>
        <v>0.82345416714422859</v>
      </c>
    </row>
    <row r="16" spans="2:15" x14ac:dyDescent="0.25">
      <c r="B16" s="2">
        <v>9.5624955588235299</v>
      </c>
      <c r="C16" s="2">
        <v>1940.25130337415</v>
      </c>
      <c r="D16" s="2">
        <v>323.40129415455579</v>
      </c>
      <c r="E16" s="2">
        <v>1219.722006680945</v>
      </c>
      <c r="F16" s="2">
        <v>147.72544722311079</v>
      </c>
      <c r="G16" s="2">
        <v>781.15242100967714</v>
      </c>
      <c r="H16" s="2">
        <v>64.817720369838355</v>
      </c>
      <c r="J16">
        <f t="shared" si="1"/>
        <v>0.87746812723556422</v>
      </c>
      <c r="K16">
        <f t="shared" si="0"/>
        <v>0.93619760255879103</v>
      </c>
      <c r="L16">
        <f t="shared" si="0"/>
        <v>0.93601892445590384</v>
      </c>
      <c r="M16">
        <f t="shared" si="0"/>
        <v>0.88679380666802532</v>
      </c>
      <c r="N16">
        <f t="shared" si="0"/>
        <v>1</v>
      </c>
      <c r="O16">
        <f t="shared" si="0"/>
        <v>0.78026974890893064</v>
      </c>
    </row>
    <row r="17" spans="2:15" x14ac:dyDescent="0.25">
      <c r="B17" s="2">
        <v>9.9119555294117649</v>
      </c>
      <c r="C17" s="2">
        <v>1963.4530746083419</v>
      </c>
      <c r="D17" s="2">
        <v>318.0400597298746</v>
      </c>
      <c r="E17" s="2">
        <v>1234.3320245413711</v>
      </c>
      <c r="F17" s="2">
        <v>143.775527943539</v>
      </c>
      <c r="G17" s="2">
        <v>720.51879415695373</v>
      </c>
      <c r="H17" s="2">
        <v>56.753768207723759</v>
      </c>
      <c r="J17">
        <f t="shared" si="1"/>
        <v>0.88796100242034559</v>
      </c>
      <c r="K17">
        <f t="shared" si="0"/>
        <v>0.92067764359182569</v>
      </c>
      <c r="L17">
        <f t="shared" si="0"/>
        <v>0.94723070314735347</v>
      </c>
      <c r="M17">
        <f t="shared" si="0"/>
        <v>0.86308249612670307</v>
      </c>
      <c r="N17">
        <f t="shared" si="0"/>
        <v>0.92237926271245307</v>
      </c>
      <c r="O17">
        <f t="shared" si="0"/>
        <v>0.68319663537075892</v>
      </c>
    </row>
    <row r="18" spans="2:15" x14ac:dyDescent="0.25">
      <c r="B18" s="2">
        <v>10.2614155</v>
      </c>
      <c r="C18" s="2">
        <v>1985.391024302309</v>
      </c>
      <c r="D18" s="2">
        <v>312.21590407788818</v>
      </c>
      <c r="E18" s="2">
        <v>1248.110807123473</v>
      </c>
      <c r="F18" s="2">
        <v>139.47328844130709</v>
      </c>
      <c r="G18" s="2">
        <v>677.23752215126046</v>
      </c>
      <c r="H18" s="2">
        <v>50.0757452974999</v>
      </c>
      <c r="J18">
        <f t="shared" si="1"/>
        <v>0.89788232116904443</v>
      </c>
      <c r="K18">
        <f t="shared" ref="K18:K26" si="2">D18/MAX(D:D)</f>
        <v>0.90381759801726125</v>
      </c>
      <c r="L18">
        <f t="shared" ref="L18:L26" si="3">E18/MAX(E:E)</f>
        <v>0.95780458898541099</v>
      </c>
      <c r="M18">
        <f t="shared" ref="M18:M26" si="4">F18/MAX(F:F)</f>
        <v>0.83725621218511737</v>
      </c>
      <c r="N18">
        <f t="shared" ref="N18:N26" si="5">G18/MAX(G:G)</f>
        <v>0.86697231415592146</v>
      </c>
      <c r="O18">
        <f t="shared" ref="O18:O26" si="6">H18/MAX(H:H)</f>
        <v>0.60280721054005881</v>
      </c>
    </row>
    <row r="19" spans="2:15" x14ac:dyDescent="0.25">
      <c r="B19" s="2">
        <v>10.61087547058824</v>
      </c>
      <c r="C19" s="2">
        <v>2006.1756305692479</v>
      </c>
      <c r="D19" s="2">
        <v>305.94448716419561</v>
      </c>
      <c r="E19" s="2">
        <v>1260.986414340698</v>
      </c>
      <c r="F19" s="2">
        <v>134.8066651736149</v>
      </c>
      <c r="G19" s="2">
        <v>634.57378155571939</v>
      </c>
      <c r="H19" s="2">
        <v>43.555851595583569</v>
      </c>
      <c r="J19">
        <f t="shared" si="1"/>
        <v>0.90728204660907552</v>
      </c>
      <c r="K19">
        <f t="shared" si="2"/>
        <v>0.88566279905582079</v>
      </c>
      <c r="L19">
        <f t="shared" si="3"/>
        <v>0.96768537489660278</v>
      </c>
      <c r="M19">
        <f t="shared" si="4"/>
        <v>0.80924253756349185</v>
      </c>
      <c r="N19">
        <f t="shared" si="5"/>
        <v>0.81235590454357454</v>
      </c>
      <c r="O19">
        <f t="shared" si="6"/>
        <v>0.52432133055723806</v>
      </c>
    </row>
    <row r="20" spans="2:15" x14ac:dyDescent="0.25">
      <c r="B20" s="2">
        <v>10.96033544117647</v>
      </c>
      <c r="C20" s="2">
        <v>2025.9071584017699</v>
      </c>
      <c r="D20" s="2">
        <v>299.23708143374392</v>
      </c>
      <c r="E20" s="2">
        <v>1272.81310854051</v>
      </c>
      <c r="F20" s="2">
        <v>129.75928989531471</v>
      </c>
      <c r="G20" s="2">
        <v>523.50463000490413</v>
      </c>
      <c r="H20" s="2">
        <v>32.469231283719907</v>
      </c>
      <c r="J20">
        <f t="shared" si="1"/>
        <v>0.91620552303946901</v>
      </c>
      <c r="K20">
        <f t="shared" si="2"/>
        <v>0.86624587872266667</v>
      </c>
      <c r="L20">
        <f t="shared" si="3"/>
        <v>0.97676122129778409</v>
      </c>
      <c r="M20">
        <f t="shared" si="4"/>
        <v>0.77894321391368215</v>
      </c>
      <c r="N20">
        <f t="shared" si="5"/>
        <v>0.67016963133551988</v>
      </c>
      <c r="O20">
        <f t="shared" si="6"/>
        <v>0.39086161618240367</v>
      </c>
    </row>
    <row r="21" spans="2:15" x14ac:dyDescent="0.25">
      <c r="B21" s="2">
        <v>11.309795411764711</v>
      </c>
      <c r="C21" s="2">
        <v>2044.678023816768</v>
      </c>
      <c r="D21" s="2">
        <v>292.10122627756181</v>
      </c>
      <c r="E21" s="2">
        <v>1283.438023285903</v>
      </c>
      <c r="F21" s="2">
        <v>124.31948097903771</v>
      </c>
      <c r="G21" s="2">
        <v>468.0447262858346</v>
      </c>
      <c r="H21" s="2">
        <v>25.804413857213241</v>
      </c>
      <c r="J21">
        <f t="shared" si="1"/>
        <v>0.92469454510256255</v>
      </c>
      <c r="K21">
        <f t="shared" si="2"/>
        <v>0.84558866240914199</v>
      </c>
      <c r="L21">
        <f t="shared" si="3"/>
        <v>0.98491481795173041</v>
      </c>
      <c r="M21">
        <f t="shared" si="4"/>
        <v>0.74628811658893868</v>
      </c>
      <c r="N21">
        <f t="shared" si="5"/>
        <v>0.59917208690317347</v>
      </c>
      <c r="O21">
        <f t="shared" si="6"/>
        <v>0.31063115774863093</v>
      </c>
    </row>
    <row r="22" spans="2:15" x14ac:dyDescent="0.25">
      <c r="B22" s="2">
        <v>11.65925538235294</v>
      </c>
      <c r="C22" s="2">
        <v>2062.5742554452559</v>
      </c>
      <c r="D22" s="2">
        <v>284.54107755544652</v>
      </c>
      <c r="E22" s="2">
        <v>1293.0235649884689</v>
      </c>
      <c r="F22" s="2">
        <v>118.50762987273011</v>
      </c>
      <c r="G22" s="2">
        <v>405.96699776311368</v>
      </c>
      <c r="H22" s="2">
        <v>19.05871585545475</v>
      </c>
      <c r="J22">
        <f t="shared" si="1"/>
        <v>0.93278801878007767</v>
      </c>
      <c r="K22">
        <f t="shared" si="2"/>
        <v>0.82370318069783588</v>
      </c>
      <c r="L22">
        <f t="shared" si="3"/>
        <v>0.99227079610545565</v>
      </c>
      <c r="M22">
        <f t="shared" si="4"/>
        <v>0.7113996551678925</v>
      </c>
      <c r="N22">
        <f t="shared" si="5"/>
        <v>0.51970266857572023</v>
      </c>
      <c r="O22">
        <f t="shared" si="6"/>
        <v>0.22942706639806837</v>
      </c>
    </row>
    <row r="23" spans="2:15" x14ac:dyDescent="0.25">
      <c r="B23" s="2">
        <v>12.008715352941181</v>
      </c>
      <c r="C23" s="2">
        <v>2079.6750646390551</v>
      </c>
      <c r="D23" s="2">
        <v>276.55733965530169</v>
      </c>
      <c r="E23" s="2">
        <v>1303.0954554577561</v>
      </c>
      <c r="F23" s="2">
        <v>112.44407581035649</v>
      </c>
      <c r="G23" s="2">
        <v>335.40562464768033</v>
      </c>
      <c r="H23" s="2">
        <v>12.25212735784228</v>
      </c>
      <c r="J23">
        <f t="shared" si="1"/>
        <v>0.94052176697620105</v>
      </c>
      <c r="K23">
        <f t="shared" si="2"/>
        <v>0.80059147268469077</v>
      </c>
      <c r="L23">
        <f t="shared" si="3"/>
        <v>1</v>
      </c>
      <c r="M23">
        <f t="shared" si="4"/>
        <v>0.67500022439962037</v>
      </c>
      <c r="N23">
        <f t="shared" si="5"/>
        <v>0.42937282869091337</v>
      </c>
      <c r="O23">
        <f t="shared" si="6"/>
        <v>0.14748998086567044</v>
      </c>
    </row>
    <row r="24" spans="2:15" x14ac:dyDescent="0.25">
      <c r="B24" s="2">
        <v>12.358175323529411</v>
      </c>
      <c r="C24" s="2">
        <v>2096.0493846495328</v>
      </c>
      <c r="D24" s="2">
        <v>268.14671309594888</v>
      </c>
      <c r="E24" s="2">
        <v>1297.983912066755</v>
      </c>
      <c r="F24" s="2">
        <v>105.2264634548515</v>
      </c>
      <c r="G24" s="2">
        <v>258.45396583753188</v>
      </c>
      <c r="H24" s="2">
        <v>5.6645880556827883</v>
      </c>
      <c r="J24">
        <f t="shared" si="1"/>
        <v>0.94792696437994117</v>
      </c>
      <c r="K24">
        <f t="shared" si="2"/>
        <v>0.77624398687308382</v>
      </c>
      <c r="L24">
        <f t="shared" si="3"/>
        <v>0.99607738376372013</v>
      </c>
      <c r="M24">
        <f t="shared" si="4"/>
        <v>0.63167299773618923</v>
      </c>
      <c r="N24">
        <f t="shared" si="5"/>
        <v>0.33086240135243733</v>
      </c>
      <c r="O24">
        <f t="shared" si="6"/>
        <v>6.8189789376438076E-2</v>
      </c>
    </row>
    <row r="25" spans="2:15" x14ac:dyDescent="0.25">
      <c r="B25" s="2">
        <v>12.707635294117649</v>
      </c>
      <c r="C25" s="2">
        <v>2111.7486471170319</v>
      </c>
      <c r="D25" s="2">
        <v>259.30093669749118</v>
      </c>
      <c r="E25" s="2">
        <v>1160.8531176895069</v>
      </c>
      <c r="F25" s="2">
        <v>88.128610368393538</v>
      </c>
      <c r="G25" s="2">
        <v>177.97847128226479</v>
      </c>
      <c r="H25" s="2">
        <v>-0.43787625314298212</v>
      </c>
      <c r="J25">
        <f t="shared" si="1"/>
        <v>0.95502687067165704</v>
      </c>
      <c r="K25">
        <f t="shared" si="2"/>
        <v>0.75063680840258107</v>
      </c>
      <c r="L25">
        <f t="shared" si="3"/>
        <v>0.89084273360597233</v>
      </c>
      <c r="M25">
        <f t="shared" si="4"/>
        <v>0.52903482327535301</v>
      </c>
      <c r="N25">
        <f t="shared" si="5"/>
        <v>0.22784090082217123</v>
      </c>
      <c r="O25">
        <f t="shared" si="6"/>
        <v>-5.2711140123965772E-3</v>
      </c>
    </row>
    <row r="26" spans="2:15" x14ac:dyDescent="0.25">
      <c r="B26" s="2">
        <v>13.057095264705881</v>
      </c>
      <c r="C26" s="2">
        <v>2126.796338005428</v>
      </c>
      <c r="D26" s="2">
        <v>250.00574972355511</v>
      </c>
      <c r="E26" s="2">
        <v>1090.764313288083</v>
      </c>
      <c r="F26" s="2">
        <v>76.507240686559754</v>
      </c>
      <c r="G26" s="2">
        <v>89.101680701541625</v>
      </c>
      <c r="H26" s="2">
        <v>-6.1271278182957749</v>
      </c>
      <c r="J26">
        <f t="shared" si="1"/>
        <v>0.96183210725111379</v>
      </c>
      <c r="K26">
        <f t="shared" si="2"/>
        <v>0.72372865460844127</v>
      </c>
      <c r="L26">
        <f t="shared" si="3"/>
        <v>0.83705634051568034</v>
      </c>
      <c r="M26">
        <f t="shared" si="4"/>
        <v>0.45927190258312522</v>
      </c>
      <c r="N26">
        <f t="shared" si="5"/>
        <v>0.11406439806763116</v>
      </c>
      <c r="O26">
        <f t="shared" si="6"/>
        <v>-7.375780044463312E-2</v>
      </c>
    </row>
    <row r="27" spans="2:15" x14ac:dyDescent="0.25">
      <c r="B27">
        <v>13.406555235294119</v>
      </c>
      <c r="C27">
        <v>2141.177441775154</v>
      </c>
      <c r="D27">
        <v>240.24045215439949</v>
      </c>
      <c r="E27">
        <v>1005.4861998591761</v>
      </c>
      <c r="F27">
        <v>64.051958816317438</v>
      </c>
      <c r="J27">
        <f t="shared" ref="J27:J35" si="7">C27/MAX(C:C)</f>
        <v>0.96833588342199284</v>
      </c>
      <c r="K27">
        <f t="shared" ref="K27:K35" si="8">D27/MAX(D:D)</f>
        <v>0.69545960207908575</v>
      </c>
      <c r="L27">
        <f t="shared" ref="L27:L35" si="9">E27/MAX(E:E)</f>
        <v>0.77161361867075595</v>
      </c>
      <c r="M27">
        <f t="shared" ref="M27:M35" si="10">F27/MAX(F:F)</f>
        <v>0.38450301861316388</v>
      </c>
    </row>
    <row r="28" spans="2:15" x14ac:dyDescent="0.25">
      <c r="B28">
        <v>13.756015205882351</v>
      </c>
      <c r="C28">
        <v>2154.8339175650071</v>
      </c>
      <c r="D28">
        <v>229.97893734847619</v>
      </c>
      <c r="E28">
        <v>794.56607566068794</v>
      </c>
      <c r="F28">
        <v>43.208056482259863</v>
      </c>
      <c r="J28">
        <f t="shared" si="7"/>
        <v>0.97451195051965245</v>
      </c>
      <c r="K28">
        <f t="shared" si="8"/>
        <v>0.66575407605439474</v>
      </c>
      <c r="L28">
        <f t="shared" si="9"/>
        <v>0.6097527793016283</v>
      </c>
      <c r="M28">
        <f t="shared" si="10"/>
        <v>0.25937736257965349</v>
      </c>
    </row>
    <row r="29" spans="2:15" x14ac:dyDescent="0.25">
      <c r="B29">
        <v>14.105475176470589</v>
      </c>
      <c r="C29">
        <v>2167.6769819590909</v>
      </c>
      <c r="D29">
        <v>219.19326491515159</v>
      </c>
      <c r="E29">
        <v>675.05014117065048</v>
      </c>
      <c r="F29">
        <v>30.090259632773009</v>
      </c>
      <c r="J29">
        <f t="shared" si="7"/>
        <v>0.98032015672585093</v>
      </c>
      <c r="K29">
        <f t="shared" si="8"/>
        <v>0.63453119334930186</v>
      </c>
      <c r="L29">
        <f t="shared" si="9"/>
        <v>0.51803583409284193</v>
      </c>
      <c r="M29">
        <f t="shared" si="10"/>
        <v>0.18063141039657965</v>
      </c>
    </row>
    <row r="30" spans="2:15" x14ac:dyDescent="0.25">
      <c r="B30">
        <v>14.454935147058819</v>
      </c>
      <c r="C30">
        <v>2179.6301242402992</v>
      </c>
      <c r="D30">
        <v>207.86042616927159</v>
      </c>
      <c r="E30">
        <v>609.69965340329338</v>
      </c>
      <c r="F30">
        <v>21.364018035659189</v>
      </c>
      <c r="J30">
        <f t="shared" si="7"/>
        <v>0.98572590048380249</v>
      </c>
      <c r="K30">
        <f t="shared" si="8"/>
        <v>0.60172434731668289</v>
      </c>
      <c r="L30">
        <f t="shared" si="9"/>
        <v>0.46788564172308916</v>
      </c>
      <c r="M30">
        <f t="shared" si="10"/>
        <v>0.12824790336192429</v>
      </c>
    </row>
    <row r="31" spans="2:15" x14ac:dyDescent="0.25">
      <c r="B31">
        <v>14.80439511764706</v>
      </c>
      <c r="C31">
        <v>2190.711126695277</v>
      </c>
      <c r="D31">
        <v>195.97125538718251</v>
      </c>
      <c r="E31">
        <v>504.41102771989563</v>
      </c>
      <c r="F31">
        <v>10.823725266693231</v>
      </c>
      <c r="J31">
        <f t="shared" si="7"/>
        <v>0.99073722373618378</v>
      </c>
      <c r="K31">
        <f t="shared" si="8"/>
        <v>0.56730700457938255</v>
      </c>
      <c r="L31">
        <f t="shared" si="9"/>
        <v>0.38708678294231663</v>
      </c>
      <c r="M31">
        <f t="shared" si="10"/>
        <v>6.4974672353390994E-2</v>
      </c>
    </row>
    <row r="32" spans="2:15" x14ac:dyDescent="0.25">
      <c r="B32">
        <v>15.153855088235289</v>
      </c>
      <c r="C32">
        <v>2201.1210626324992</v>
      </c>
      <c r="D32">
        <v>183.53565800339629</v>
      </c>
      <c r="E32">
        <v>87.216878392491722</v>
      </c>
      <c r="F32">
        <v>-11.835652084453219</v>
      </c>
      <c r="J32">
        <f t="shared" si="7"/>
        <v>0.995445060796049</v>
      </c>
      <c r="K32">
        <f t="shared" si="8"/>
        <v>0.53130783986508445</v>
      </c>
      <c r="L32">
        <f t="shared" si="9"/>
        <v>6.6930536843790814E-2</v>
      </c>
      <c r="M32">
        <f t="shared" si="10"/>
        <v>-7.1049254977165605E-2</v>
      </c>
    </row>
    <row r="33" spans="2:13" x14ac:dyDescent="0.25">
      <c r="B33">
        <v>15.50331505882353</v>
      </c>
      <c r="C33">
        <v>2211.192911914477</v>
      </c>
      <c r="D33">
        <v>170.569666521866</v>
      </c>
      <c r="E33">
        <v>-50.909034507241202</v>
      </c>
      <c r="F33">
        <v>-18.147956444834879</v>
      </c>
      <c r="J33">
        <f t="shared" si="7"/>
        <v>1</v>
      </c>
      <c r="K33">
        <f t="shared" si="8"/>
        <v>0.49377326483643541</v>
      </c>
      <c r="L33">
        <f t="shared" si="9"/>
        <v>-3.9067770740830107E-2</v>
      </c>
      <c r="M33">
        <f t="shared" si="10"/>
        <v>-0.10894193032737633</v>
      </c>
    </row>
    <row r="34" spans="2:13" x14ac:dyDescent="0.25">
      <c r="B34">
        <v>15.85277502941176</v>
      </c>
      <c r="C34">
        <v>2155.13341998742</v>
      </c>
      <c r="D34">
        <v>152.31726370051231</v>
      </c>
      <c r="E34">
        <v>-202.02875104019219</v>
      </c>
      <c r="F34">
        <v>-22.723898434635242</v>
      </c>
      <c r="J34">
        <f t="shared" si="7"/>
        <v>0.97464739886556528</v>
      </c>
      <c r="K34">
        <f t="shared" si="8"/>
        <v>0.4409353323013781</v>
      </c>
      <c r="L34">
        <f t="shared" si="9"/>
        <v>-0.1550375685787522</v>
      </c>
      <c r="M34">
        <f t="shared" si="10"/>
        <v>-0.13641124649805897</v>
      </c>
    </row>
    <row r="35" spans="2:13" x14ac:dyDescent="0.25">
      <c r="B35">
        <v>16.202235000000002</v>
      </c>
      <c r="C35">
        <v>1923.988787847029</v>
      </c>
      <c r="D35">
        <v>121.2485337741749</v>
      </c>
      <c r="E35">
        <v>-367.86259576427091</v>
      </c>
      <c r="F35">
        <v>-24.978238348536909</v>
      </c>
      <c r="J35">
        <f t="shared" si="7"/>
        <v>0.87011349280294892</v>
      </c>
      <c r="K35">
        <f t="shared" si="8"/>
        <v>0.3509960803647949</v>
      </c>
      <c r="L35">
        <f t="shared" si="9"/>
        <v>-0.28229903973922371</v>
      </c>
      <c r="M35">
        <f t="shared" si="10"/>
        <v>-0.14994401767155369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Evaluation</vt:lpstr>
      <vt:lpstr>grad=75.0</vt:lpstr>
      <vt:lpstr>grad=50.0</vt:lpstr>
      <vt:lpstr>grad=35.0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Pietro Ungar</cp:lastModifiedBy>
  <dcterms:created xsi:type="dcterms:W3CDTF">2024-04-03T07:59:25Z</dcterms:created>
  <dcterms:modified xsi:type="dcterms:W3CDTF">2024-04-03T14:35:35Z</dcterms:modified>
</cp:coreProperties>
</file>