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Ungar/PycharmProjects/BHEModel3.0/main_classes/geothermal_system/heat exchanger - analytical method/"/>
    </mc:Choice>
  </mc:AlternateContent>
  <xr:revisionPtr revIDLastSave="0" documentId="13_ncr:1_{9682E35C-CC5A-0C4C-B024-4EF101E9C308}" xr6:coauthVersionLast="47" xr6:coauthVersionMax="47" xr10:uidLastSave="{00000000-0000-0000-0000-000000000000}"/>
  <bookViews>
    <workbookView xWindow="0" yWindow="0" windowWidth="25600" windowHeight="16000" activeTab="1" xr2:uid="{06FF0EBC-0F34-44EF-8C03-10832E928344}"/>
  </bookViews>
  <sheets>
    <sheet name="Interpolation" sheetId="2" r:id="rId1"/>
    <sheet name="Integr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D11" i="2" s="1"/>
  <c r="D18" i="2" s="1"/>
  <c r="D14" i="2" l="1"/>
  <c r="D16" i="2" s="1"/>
  <c r="D12" i="2"/>
  <c r="C12" i="2" s="1"/>
  <c r="D13" i="2"/>
  <c r="C13" i="2"/>
  <c r="C2" i="1"/>
  <c r="C22" i="1" s="1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6" i="2"/>
  <c r="J6" i="2" s="1"/>
  <c r="C11" i="2"/>
  <c r="C18" i="2" s="1"/>
  <c r="F8" i="2"/>
  <c r="F7" i="2"/>
  <c r="F6" i="2"/>
  <c r="C14" i="2" l="1"/>
  <c r="D25" i="2"/>
  <c r="Z5" i="1" s="1"/>
  <c r="D17" i="2"/>
  <c r="J7" i="2"/>
  <c r="K6" i="2"/>
  <c r="AC13" i="1"/>
  <c r="AC6" i="1"/>
  <c r="AC14" i="1"/>
  <c r="AC5" i="1"/>
  <c r="AC9" i="1"/>
  <c r="AC10" i="1"/>
  <c r="AC11" i="1"/>
  <c r="AC12" i="1"/>
  <c r="AC7" i="1"/>
  <c r="AC8" i="1"/>
  <c r="C7" i="1"/>
  <c r="C17" i="1" s="1"/>
  <c r="C8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D21" i="2" l="1"/>
  <c r="D20" i="2"/>
  <c r="D22" i="2" s="1"/>
  <c r="D28" i="2" s="1"/>
  <c r="D26" i="2"/>
  <c r="Z6" i="1" s="1"/>
  <c r="J8" i="2"/>
  <c r="K7" i="2"/>
  <c r="C10" i="1"/>
  <c r="C16" i="2"/>
  <c r="C9" i="1"/>
  <c r="K5" i="2"/>
  <c r="E540" i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D32" i="2" l="1"/>
  <c r="Z12" i="1" s="1"/>
  <c r="D31" i="2"/>
  <c r="D27" i="2"/>
  <c r="Z7" i="1" s="1"/>
  <c r="D23" i="2"/>
  <c r="Z8" i="1"/>
  <c r="C17" i="2"/>
  <c r="C25" i="2"/>
  <c r="J9" i="2"/>
  <c r="K9" i="2" s="1"/>
  <c r="K8" i="2"/>
  <c r="G5" i="1"/>
  <c r="C15" i="1"/>
  <c r="C12" i="1"/>
  <c r="AB15" i="1" s="1"/>
  <c r="D29" i="2" l="1"/>
  <c r="Z9" i="1" s="1"/>
  <c r="C26" i="2"/>
  <c r="C32" i="2"/>
  <c r="C24" i="1" s="1"/>
  <c r="Z11" i="1"/>
  <c r="D33" i="2"/>
  <c r="Z13" i="1" s="1"/>
  <c r="D34" i="2"/>
  <c r="Z14" i="1" s="1"/>
  <c r="D35" i="2"/>
  <c r="Z15" i="1" s="1"/>
  <c r="C20" i="2"/>
  <c r="C31" i="2" s="1"/>
  <c r="C21" i="2"/>
  <c r="C27" i="2" s="1"/>
  <c r="J10" i="2"/>
  <c r="K10" i="2" s="1"/>
  <c r="AC15" i="1"/>
  <c r="C16" i="1"/>
  <c r="H5" i="1" s="1"/>
  <c r="F6" i="1"/>
  <c r="C23" i="1" l="1"/>
  <c r="C33" i="2"/>
  <c r="C25" i="1" s="1"/>
  <c r="C34" i="2"/>
  <c r="C26" i="1" s="1"/>
  <c r="C35" i="2"/>
  <c r="C27" i="1" s="1"/>
  <c r="AG11" i="1"/>
  <c r="AG12" i="1"/>
  <c r="AG13" i="1"/>
  <c r="AG6" i="1"/>
  <c r="AG14" i="1"/>
  <c r="AG7" i="1"/>
  <c r="AG15" i="1"/>
  <c r="AG8" i="1"/>
  <c r="AG5" i="1"/>
  <c r="AG9" i="1"/>
  <c r="AG10" i="1"/>
  <c r="C22" i="2"/>
  <c r="C4" i="1"/>
  <c r="C18" i="1"/>
  <c r="J11" i="2"/>
  <c r="K11" i="2" s="1"/>
  <c r="C3" i="1"/>
  <c r="C13" i="1"/>
  <c r="C19" i="1" s="1"/>
  <c r="G6" i="1"/>
  <c r="F7" i="1"/>
  <c r="M7" i="1" s="1"/>
  <c r="H6" i="1"/>
  <c r="M5" i="1" l="1"/>
  <c r="M6" i="1"/>
  <c r="C23" i="2"/>
  <c r="C29" i="2" s="1"/>
  <c r="C28" i="2"/>
  <c r="C20" i="1"/>
  <c r="J12" i="2"/>
  <c r="K12" i="2" s="1"/>
  <c r="J7" i="1"/>
  <c r="J6" i="1"/>
  <c r="G7" i="1"/>
  <c r="F8" i="1"/>
  <c r="M8" i="1" s="1"/>
  <c r="H7" i="1"/>
  <c r="J8" i="1" s="1"/>
  <c r="AF8" i="1" l="1"/>
  <c r="AF5" i="1"/>
  <c r="AE5" i="1" s="1"/>
  <c r="AD5" i="1" s="1"/>
  <c r="AF13" i="1"/>
  <c r="AF9" i="1"/>
  <c r="AF6" i="1"/>
  <c r="AF10" i="1"/>
  <c r="AF14" i="1"/>
  <c r="AF12" i="1"/>
  <c r="AF7" i="1"/>
  <c r="AF11" i="1"/>
  <c r="AF15" i="1"/>
  <c r="J13" i="2"/>
  <c r="K13" i="2" s="1"/>
  <c r="L7" i="1"/>
  <c r="L8" i="1"/>
  <c r="L6" i="1"/>
  <c r="L5" i="1"/>
  <c r="G8" i="1"/>
  <c r="F9" i="1"/>
  <c r="M9" i="1" s="1"/>
  <c r="H8" i="1"/>
  <c r="K5" i="1" l="1"/>
  <c r="K6" i="1"/>
  <c r="K7" i="1"/>
  <c r="K8" i="1"/>
  <c r="L9" i="1"/>
  <c r="AE13" i="1"/>
  <c r="AD13" i="1" s="1"/>
  <c r="AE11" i="1"/>
  <c r="AD11" i="1" s="1"/>
  <c r="AE9" i="1"/>
  <c r="AD9" i="1" s="1"/>
  <c r="AE10" i="1"/>
  <c r="AD10" i="1" s="1"/>
  <c r="AE6" i="1"/>
  <c r="AD6" i="1" s="1"/>
  <c r="AE7" i="1"/>
  <c r="AD7" i="1" s="1"/>
  <c r="AE12" i="1"/>
  <c r="AD12" i="1" s="1"/>
  <c r="AE8" i="1"/>
  <c r="AD8" i="1" s="1"/>
  <c r="AE14" i="1"/>
  <c r="AD14" i="1" s="1"/>
  <c r="AE15" i="1"/>
  <c r="AD15" i="1" s="1"/>
  <c r="J14" i="2"/>
  <c r="G9" i="1"/>
  <c r="J9" i="1"/>
  <c r="F10" i="1"/>
  <c r="M10" i="1" s="1"/>
  <c r="H9" i="1"/>
  <c r="K9" i="1" l="1"/>
  <c r="L10" i="1"/>
  <c r="J15" i="2"/>
  <c r="K14" i="2"/>
  <c r="G10" i="1"/>
  <c r="F11" i="1"/>
  <c r="M11" i="1" s="1"/>
  <c r="H10" i="1"/>
  <c r="J10" i="1"/>
  <c r="K10" i="1" l="1"/>
  <c r="L11" i="1"/>
  <c r="J16" i="2"/>
  <c r="K15" i="2"/>
  <c r="G11" i="1"/>
  <c r="J11" i="1"/>
  <c r="F12" i="1"/>
  <c r="M12" i="1" s="1"/>
  <c r="H11" i="1"/>
  <c r="K11" i="1" l="1"/>
  <c r="J17" i="2"/>
  <c r="K16" i="2"/>
  <c r="L12" i="1"/>
  <c r="K12" i="1" s="1"/>
  <c r="G12" i="1"/>
  <c r="J12" i="1"/>
  <c r="F13" i="1"/>
  <c r="M13" i="1" s="1"/>
  <c r="H12" i="1"/>
  <c r="L13" i="1" l="1"/>
  <c r="J18" i="2"/>
  <c r="K17" i="2"/>
  <c r="G13" i="1"/>
  <c r="F14" i="1"/>
  <c r="M14" i="1" s="1"/>
  <c r="H13" i="1"/>
  <c r="J13" i="1"/>
  <c r="K13" i="1" l="1"/>
  <c r="L14" i="1"/>
  <c r="J19" i="2"/>
  <c r="K18" i="2"/>
  <c r="G14" i="1"/>
  <c r="J14" i="1"/>
  <c r="F15" i="1"/>
  <c r="M15" i="1" s="1"/>
  <c r="H14" i="1"/>
  <c r="K14" i="1" l="1"/>
  <c r="L15" i="1"/>
  <c r="J20" i="2"/>
  <c r="K19" i="2"/>
  <c r="G15" i="1"/>
  <c r="J15" i="1"/>
  <c r="F16" i="1"/>
  <c r="M16" i="1" s="1"/>
  <c r="H15" i="1"/>
  <c r="K15" i="1" l="1"/>
  <c r="L16" i="1"/>
  <c r="J21" i="2"/>
  <c r="K20" i="2"/>
  <c r="G16" i="1"/>
  <c r="J16" i="1"/>
  <c r="F17" i="1"/>
  <c r="M17" i="1" s="1"/>
  <c r="H16" i="1"/>
  <c r="K16" i="1" l="1"/>
  <c r="L17" i="1"/>
  <c r="J22" i="2"/>
  <c r="K21" i="2"/>
  <c r="G17" i="1"/>
  <c r="J17" i="1"/>
  <c r="F18" i="1"/>
  <c r="M18" i="1" s="1"/>
  <c r="H17" i="1"/>
  <c r="K17" i="1" l="1"/>
  <c r="L18" i="1"/>
  <c r="J23" i="2"/>
  <c r="K22" i="2"/>
  <c r="G18" i="1"/>
  <c r="J18" i="1"/>
  <c r="F19" i="1"/>
  <c r="M19" i="1" s="1"/>
  <c r="H18" i="1"/>
  <c r="K18" i="1" l="1"/>
  <c r="L19" i="1"/>
  <c r="J24" i="2"/>
  <c r="K23" i="2"/>
  <c r="G19" i="1"/>
  <c r="J19" i="1"/>
  <c r="F20" i="1"/>
  <c r="M20" i="1" s="1"/>
  <c r="H19" i="1"/>
  <c r="K19" i="1" l="1"/>
  <c r="L20" i="1"/>
  <c r="J25" i="2"/>
  <c r="K24" i="2"/>
  <c r="G20" i="1"/>
  <c r="J20" i="1"/>
  <c r="F21" i="1"/>
  <c r="M21" i="1" s="1"/>
  <c r="H20" i="1"/>
  <c r="K20" i="1" l="1"/>
  <c r="L21" i="1"/>
  <c r="J26" i="2"/>
  <c r="K25" i="2"/>
  <c r="G21" i="1"/>
  <c r="J21" i="1"/>
  <c r="F22" i="1"/>
  <c r="M22" i="1" s="1"/>
  <c r="H21" i="1"/>
  <c r="K21" i="1" l="1"/>
  <c r="L22" i="1"/>
  <c r="J27" i="2"/>
  <c r="K26" i="2"/>
  <c r="G22" i="1"/>
  <c r="J22" i="1"/>
  <c r="F23" i="1"/>
  <c r="M23" i="1" s="1"/>
  <c r="H22" i="1"/>
  <c r="K22" i="1" l="1"/>
  <c r="L23" i="1"/>
  <c r="J28" i="2"/>
  <c r="K27" i="2"/>
  <c r="G23" i="1"/>
  <c r="J23" i="1"/>
  <c r="F24" i="1"/>
  <c r="M24" i="1" s="1"/>
  <c r="H23" i="1"/>
  <c r="K23" i="1" l="1"/>
  <c r="L24" i="1"/>
  <c r="J29" i="2"/>
  <c r="K28" i="2"/>
  <c r="G24" i="1"/>
  <c r="J24" i="1"/>
  <c r="F25" i="1"/>
  <c r="M25" i="1" s="1"/>
  <c r="H24" i="1"/>
  <c r="K24" i="1" l="1"/>
  <c r="L25" i="1"/>
  <c r="J30" i="2"/>
  <c r="K29" i="2"/>
  <c r="G25" i="1"/>
  <c r="J25" i="1"/>
  <c r="F26" i="1"/>
  <c r="M26" i="1" s="1"/>
  <c r="H25" i="1"/>
  <c r="K25" i="1" l="1"/>
  <c r="L26" i="1"/>
  <c r="J31" i="2"/>
  <c r="K30" i="2"/>
  <c r="G26" i="1"/>
  <c r="J26" i="1"/>
  <c r="F27" i="1"/>
  <c r="M27" i="1" s="1"/>
  <c r="H26" i="1"/>
  <c r="K26" i="1" l="1"/>
  <c r="L27" i="1"/>
  <c r="J32" i="2"/>
  <c r="K31" i="2"/>
  <c r="G27" i="1"/>
  <c r="J27" i="1"/>
  <c r="F28" i="1"/>
  <c r="M28" i="1" s="1"/>
  <c r="H27" i="1"/>
  <c r="K27" i="1" l="1"/>
  <c r="L28" i="1"/>
  <c r="J33" i="2"/>
  <c r="K32" i="2"/>
  <c r="G28" i="1"/>
  <c r="J28" i="1"/>
  <c r="F29" i="1"/>
  <c r="M29" i="1" s="1"/>
  <c r="H28" i="1"/>
  <c r="K28" i="1" l="1"/>
  <c r="L29" i="1"/>
  <c r="J34" i="2"/>
  <c r="K33" i="2"/>
  <c r="G29" i="1"/>
  <c r="J29" i="1"/>
  <c r="F30" i="1"/>
  <c r="M30" i="1" s="1"/>
  <c r="H29" i="1"/>
  <c r="K29" i="1" l="1"/>
  <c r="L30" i="1"/>
  <c r="J35" i="2"/>
  <c r="K35" i="2" s="1"/>
  <c r="K34" i="2"/>
  <c r="G30" i="1"/>
  <c r="J30" i="1"/>
  <c r="F31" i="1"/>
  <c r="M31" i="1" s="1"/>
  <c r="H30" i="1"/>
  <c r="K30" i="1" l="1"/>
  <c r="L31" i="1"/>
  <c r="G31" i="1"/>
  <c r="J31" i="1"/>
  <c r="F32" i="1"/>
  <c r="M32" i="1" s="1"/>
  <c r="H31" i="1"/>
  <c r="K31" i="1" l="1"/>
  <c r="L32" i="1"/>
  <c r="G32" i="1"/>
  <c r="J32" i="1"/>
  <c r="F33" i="1"/>
  <c r="M33" i="1" s="1"/>
  <c r="H32" i="1"/>
  <c r="K32" i="1" l="1"/>
  <c r="L33" i="1"/>
  <c r="G33" i="1"/>
  <c r="J33" i="1"/>
  <c r="F34" i="1"/>
  <c r="M34" i="1" s="1"/>
  <c r="H33" i="1"/>
  <c r="K33" i="1" l="1"/>
  <c r="L34" i="1"/>
  <c r="G34" i="1"/>
  <c r="J34" i="1"/>
  <c r="F35" i="1"/>
  <c r="M35" i="1" s="1"/>
  <c r="H34" i="1"/>
  <c r="K34" i="1" l="1"/>
  <c r="L35" i="1"/>
  <c r="G35" i="1"/>
  <c r="J35" i="1"/>
  <c r="F36" i="1"/>
  <c r="M36" i="1" s="1"/>
  <c r="H35" i="1"/>
  <c r="K35" i="1" l="1"/>
  <c r="L36" i="1"/>
  <c r="G36" i="1"/>
  <c r="J36" i="1"/>
  <c r="F37" i="1"/>
  <c r="M37" i="1" s="1"/>
  <c r="H36" i="1"/>
  <c r="K36" i="1" l="1"/>
  <c r="L37" i="1"/>
  <c r="G37" i="1"/>
  <c r="J37" i="1"/>
  <c r="F38" i="1"/>
  <c r="M38" i="1" s="1"/>
  <c r="H37" i="1"/>
  <c r="K37" i="1" l="1"/>
  <c r="L38" i="1"/>
  <c r="G38" i="1"/>
  <c r="J38" i="1"/>
  <c r="F39" i="1"/>
  <c r="M39" i="1" s="1"/>
  <c r="H38" i="1"/>
  <c r="K38" i="1" l="1"/>
  <c r="L39" i="1"/>
  <c r="G39" i="1"/>
  <c r="J39" i="1"/>
  <c r="F40" i="1"/>
  <c r="M40" i="1" s="1"/>
  <c r="H39" i="1"/>
  <c r="K39" i="1" l="1"/>
  <c r="L40" i="1"/>
  <c r="G40" i="1"/>
  <c r="J40" i="1"/>
  <c r="F41" i="1"/>
  <c r="M41" i="1" s="1"/>
  <c r="H40" i="1"/>
  <c r="K40" i="1" l="1"/>
  <c r="L41" i="1"/>
  <c r="G41" i="1"/>
  <c r="J41" i="1"/>
  <c r="F42" i="1"/>
  <c r="M42" i="1" s="1"/>
  <c r="H41" i="1"/>
  <c r="K41" i="1" l="1"/>
  <c r="L42" i="1"/>
  <c r="G42" i="1"/>
  <c r="J42" i="1"/>
  <c r="F43" i="1"/>
  <c r="M43" i="1" s="1"/>
  <c r="H42" i="1"/>
  <c r="K42" i="1" l="1"/>
  <c r="L43" i="1"/>
  <c r="G43" i="1"/>
  <c r="J43" i="1"/>
  <c r="F44" i="1"/>
  <c r="M44" i="1" s="1"/>
  <c r="H43" i="1"/>
  <c r="K43" i="1" l="1"/>
  <c r="L44" i="1"/>
  <c r="G44" i="1"/>
  <c r="J44" i="1"/>
  <c r="F45" i="1"/>
  <c r="M45" i="1" s="1"/>
  <c r="H44" i="1"/>
  <c r="K44" i="1" l="1"/>
  <c r="L45" i="1"/>
  <c r="G45" i="1"/>
  <c r="J45" i="1"/>
  <c r="F46" i="1"/>
  <c r="M46" i="1" s="1"/>
  <c r="H45" i="1"/>
  <c r="K45" i="1" l="1"/>
  <c r="L46" i="1"/>
  <c r="G46" i="1"/>
  <c r="J46" i="1"/>
  <c r="F47" i="1"/>
  <c r="M47" i="1" s="1"/>
  <c r="H46" i="1"/>
  <c r="K46" i="1" l="1"/>
  <c r="L47" i="1"/>
  <c r="G47" i="1"/>
  <c r="J47" i="1"/>
  <c r="F48" i="1"/>
  <c r="M48" i="1" s="1"/>
  <c r="H47" i="1"/>
  <c r="K47" i="1" l="1"/>
  <c r="L48" i="1"/>
  <c r="G48" i="1"/>
  <c r="J48" i="1"/>
  <c r="F49" i="1"/>
  <c r="M49" i="1" s="1"/>
  <c r="H48" i="1"/>
  <c r="K48" i="1" l="1"/>
  <c r="L49" i="1"/>
  <c r="G49" i="1"/>
  <c r="J49" i="1"/>
  <c r="F50" i="1"/>
  <c r="M50" i="1" s="1"/>
  <c r="H49" i="1"/>
  <c r="K49" i="1" l="1"/>
  <c r="L50" i="1"/>
  <c r="G50" i="1"/>
  <c r="J50" i="1"/>
  <c r="F51" i="1"/>
  <c r="M51" i="1" s="1"/>
  <c r="H50" i="1"/>
  <c r="K50" i="1" l="1"/>
  <c r="L51" i="1"/>
  <c r="G51" i="1"/>
  <c r="J51" i="1"/>
  <c r="F52" i="1"/>
  <c r="M52" i="1" s="1"/>
  <c r="H51" i="1"/>
  <c r="K51" i="1" l="1"/>
  <c r="L52" i="1"/>
  <c r="G52" i="1"/>
  <c r="J52" i="1"/>
  <c r="F53" i="1"/>
  <c r="M53" i="1" s="1"/>
  <c r="H52" i="1"/>
  <c r="K52" i="1" l="1"/>
  <c r="L53" i="1"/>
  <c r="G53" i="1"/>
  <c r="J53" i="1"/>
  <c r="F54" i="1"/>
  <c r="M54" i="1" s="1"/>
  <c r="H53" i="1"/>
  <c r="K53" i="1" l="1"/>
  <c r="L54" i="1"/>
  <c r="G54" i="1"/>
  <c r="J54" i="1"/>
  <c r="F55" i="1"/>
  <c r="M55" i="1" s="1"/>
  <c r="H54" i="1"/>
  <c r="K54" i="1" l="1"/>
  <c r="L55" i="1"/>
  <c r="G55" i="1"/>
  <c r="J55" i="1"/>
  <c r="F56" i="1"/>
  <c r="M56" i="1" s="1"/>
  <c r="H55" i="1"/>
  <c r="K55" i="1" l="1"/>
  <c r="L56" i="1"/>
  <c r="G56" i="1"/>
  <c r="J56" i="1"/>
  <c r="F57" i="1"/>
  <c r="M57" i="1" s="1"/>
  <c r="H56" i="1"/>
  <c r="K56" i="1" l="1"/>
  <c r="L57" i="1"/>
  <c r="G57" i="1"/>
  <c r="J57" i="1"/>
  <c r="F58" i="1"/>
  <c r="M58" i="1" s="1"/>
  <c r="H57" i="1"/>
  <c r="K57" i="1" l="1"/>
  <c r="L58" i="1"/>
  <c r="G58" i="1"/>
  <c r="J58" i="1"/>
  <c r="F59" i="1"/>
  <c r="M59" i="1" s="1"/>
  <c r="H58" i="1"/>
  <c r="K58" i="1" l="1"/>
  <c r="L59" i="1"/>
  <c r="G59" i="1"/>
  <c r="J59" i="1"/>
  <c r="F60" i="1"/>
  <c r="M60" i="1" s="1"/>
  <c r="H59" i="1"/>
  <c r="K59" i="1" l="1"/>
  <c r="L60" i="1"/>
  <c r="G60" i="1"/>
  <c r="J60" i="1"/>
  <c r="F61" i="1"/>
  <c r="M61" i="1" s="1"/>
  <c r="H60" i="1"/>
  <c r="K60" i="1" l="1"/>
  <c r="L61" i="1"/>
  <c r="G61" i="1"/>
  <c r="J61" i="1"/>
  <c r="F62" i="1"/>
  <c r="M62" i="1" s="1"/>
  <c r="H61" i="1"/>
  <c r="K61" i="1" l="1"/>
  <c r="L62" i="1"/>
  <c r="G62" i="1"/>
  <c r="J62" i="1"/>
  <c r="F63" i="1"/>
  <c r="M63" i="1" s="1"/>
  <c r="H62" i="1"/>
  <c r="K62" i="1" l="1"/>
  <c r="L63" i="1"/>
  <c r="G63" i="1"/>
  <c r="J63" i="1"/>
  <c r="F64" i="1"/>
  <c r="M64" i="1" s="1"/>
  <c r="H63" i="1"/>
  <c r="K63" i="1" l="1"/>
  <c r="L64" i="1"/>
  <c r="G64" i="1"/>
  <c r="J64" i="1"/>
  <c r="F65" i="1"/>
  <c r="M65" i="1" s="1"/>
  <c r="H64" i="1"/>
  <c r="K64" i="1" l="1"/>
  <c r="L65" i="1"/>
  <c r="G65" i="1"/>
  <c r="J65" i="1"/>
  <c r="F66" i="1"/>
  <c r="M66" i="1" s="1"/>
  <c r="H65" i="1"/>
  <c r="K65" i="1" l="1"/>
  <c r="L66" i="1"/>
  <c r="G66" i="1"/>
  <c r="J66" i="1"/>
  <c r="F67" i="1"/>
  <c r="M67" i="1" s="1"/>
  <c r="H66" i="1"/>
  <c r="K66" i="1" l="1"/>
  <c r="L67" i="1"/>
  <c r="G67" i="1"/>
  <c r="J67" i="1"/>
  <c r="F68" i="1"/>
  <c r="M68" i="1" s="1"/>
  <c r="H67" i="1"/>
  <c r="K67" i="1" l="1"/>
  <c r="L68" i="1"/>
  <c r="G68" i="1"/>
  <c r="J68" i="1"/>
  <c r="F69" i="1"/>
  <c r="M69" i="1" s="1"/>
  <c r="H68" i="1"/>
  <c r="K68" i="1" l="1"/>
  <c r="L69" i="1"/>
  <c r="G69" i="1"/>
  <c r="J69" i="1"/>
  <c r="F70" i="1"/>
  <c r="M70" i="1" s="1"/>
  <c r="H69" i="1"/>
  <c r="K69" i="1" l="1"/>
  <c r="L70" i="1"/>
  <c r="G70" i="1"/>
  <c r="J70" i="1"/>
  <c r="F71" i="1"/>
  <c r="M71" i="1" s="1"/>
  <c r="H70" i="1"/>
  <c r="K70" i="1" l="1"/>
  <c r="L71" i="1"/>
  <c r="G71" i="1"/>
  <c r="J71" i="1"/>
  <c r="F72" i="1"/>
  <c r="M72" i="1" s="1"/>
  <c r="H71" i="1"/>
  <c r="K71" i="1" l="1"/>
  <c r="L72" i="1"/>
  <c r="G72" i="1"/>
  <c r="J72" i="1"/>
  <c r="F73" i="1"/>
  <c r="M73" i="1" s="1"/>
  <c r="H72" i="1"/>
  <c r="K72" i="1" l="1"/>
  <c r="L73" i="1"/>
  <c r="G73" i="1"/>
  <c r="J73" i="1"/>
  <c r="F74" i="1"/>
  <c r="M74" i="1" s="1"/>
  <c r="H73" i="1"/>
  <c r="K73" i="1" l="1"/>
  <c r="L74" i="1"/>
  <c r="G74" i="1"/>
  <c r="J74" i="1"/>
  <c r="F75" i="1"/>
  <c r="M75" i="1" s="1"/>
  <c r="H74" i="1"/>
  <c r="K74" i="1" l="1"/>
  <c r="L75" i="1"/>
  <c r="G75" i="1"/>
  <c r="J75" i="1"/>
  <c r="F76" i="1"/>
  <c r="M76" i="1" s="1"/>
  <c r="H75" i="1"/>
  <c r="K75" i="1" l="1"/>
  <c r="L76" i="1"/>
  <c r="G76" i="1"/>
  <c r="J76" i="1"/>
  <c r="F77" i="1"/>
  <c r="M77" i="1" s="1"/>
  <c r="H76" i="1"/>
  <c r="K76" i="1" l="1"/>
  <c r="L77" i="1"/>
  <c r="G77" i="1"/>
  <c r="J77" i="1"/>
  <c r="F78" i="1"/>
  <c r="M78" i="1" s="1"/>
  <c r="H77" i="1"/>
  <c r="K77" i="1" l="1"/>
  <c r="L78" i="1"/>
  <c r="G78" i="1"/>
  <c r="J78" i="1"/>
  <c r="F79" i="1"/>
  <c r="M79" i="1" s="1"/>
  <c r="H78" i="1"/>
  <c r="K78" i="1" l="1"/>
  <c r="L79" i="1"/>
  <c r="G79" i="1"/>
  <c r="J79" i="1"/>
  <c r="F80" i="1"/>
  <c r="M80" i="1" s="1"/>
  <c r="H79" i="1"/>
  <c r="K79" i="1" l="1"/>
  <c r="L80" i="1"/>
  <c r="G80" i="1"/>
  <c r="J80" i="1"/>
  <c r="F81" i="1"/>
  <c r="M81" i="1" s="1"/>
  <c r="H80" i="1"/>
  <c r="K80" i="1" l="1"/>
  <c r="L81" i="1"/>
  <c r="G81" i="1"/>
  <c r="J81" i="1"/>
  <c r="F82" i="1"/>
  <c r="M82" i="1" s="1"/>
  <c r="H81" i="1"/>
  <c r="K81" i="1" l="1"/>
  <c r="L82" i="1"/>
  <c r="G82" i="1"/>
  <c r="J82" i="1"/>
  <c r="F83" i="1"/>
  <c r="M83" i="1" s="1"/>
  <c r="H82" i="1"/>
  <c r="K82" i="1" l="1"/>
  <c r="L83" i="1"/>
  <c r="G83" i="1"/>
  <c r="J83" i="1"/>
  <c r="F84" i="1"/>
  <c r="M84" i="1" s="1"/>
  <c r="H83" i="1"/>
  <c r="K83" i="1" l="1"/>
  <c r="L84" i="1"/>
  <c r="G84" i="1"/>
  <c r="J84" i="1"/>
  <c r="F85" i="1"/>
  <c r="M85" i="1" s="1"/>
  <c r="H84" i="1"/>
  <c r="K84" i="1" l="1"/>
  <c r="L85" i="1"/>
  <c r="G85" i="1"/>
  <c r="J85" i="1"/>
  <c r="F86" i="1"/>
  <c r="M86" i="1" s="1"/>
  <c r="H85" i="1"/>
  <c r="K85" i="1" l="1"/>
  <c r="L86" i="1"/>
  <c r="G86" i="1"/>
  <c r="J86" i="1"/>
  <c r="F87" i="1"/>
  <c r="M87" i="1" s="1"/>
  <c r="H86" i="1"/>
  <c r="K86" i="1" l="1"/>
  <c r="L87" i="1"/>
  <c r="G87" i="1"/>
  <c r="J87" i="1"/>
  <c r="F88" i="1"/>
  <c r="M88" i="1" s="1"/>
  <c r="H87" i="1"/>
  <c r="K87" i="1" l="1"/>
  <c r="L88" i="1"/>
  <c r="G88" i="1"/>
  <c r="J88" i="1"/>
  <c r="F89" i="1"/>
  <c r="M89" i="1" s="1"/>
  <c r="H88" i="1"/>
  <c r="K88" i="1" l="1"/>
  <c r="L89" i="1"/>
  <c r="G89" i="1"/>
  <c r="J89" i="1"/>
  <c r="F90" i="1"/>
  <c r="M90" i="1" s="1"/>
  <c r="H89" i="1"/>
  <c r="K89" i="1" l="1"/>
  <c r="L90" i="1"/>
  <c r="G90" i="1"/>
  <c r="J90" i="1"/>
  <c r="F91" i="1"/>
  <c r="M91" i="1" s="1"/>
  <c r="H90" i="1"/>
  <c r="K90" i="1" l="1"/>
  <c r="L91" i="1"/>
  <c r="G91" i="1"/>
  <c r="J91" i="1"/>
  <c r="F92" i="1"/>
  <c r="M92" i="1" s="1"/>
  <c r="H91" i="1"/>
  <c r="K91" i="1" l="1"/>
  <c r="L92" i="1"/>
  <c r="G92" i="1"/>
  <c r="J92" i="1"/>
  <c r="F93" i="1"/>
  <c r="M93" i="1" s="1"/>
  <c r="H92" i="1"/>
  <c r="K92" i="1" l="1"/>
  <c r="L93" i="1"/>
  <c r="G93" i="1"/>
  <c r="J93" i="1"/>
  <c r="F94" i="1"/>
  <c r="M94" i="1" s="1"/>
  <c r="H93" i="1"/>
  <c r="K93" i="1" l="1"/>
  <c r="L94" i="1"/>
  <c r="G94" i="1"/>
  <c r="J94" i="1"/>
  <c r="F95" i="1"/>
  <c r="M95" i="1" s="1"/>
  <c r="H94" i="1"/>
  <c r="K94" i="1" l="1"/>
  <c r="L95" i="1"/>
  <c r="G95" i="1"/>
  <c r="J95" i="1"/>
  <c r="F96" i="1"/>
  <c r="M96" i="1" s="1"/>
  <c r="H95" i="1"/>
  <c r="K95" i="1" l="1"/>
  <c r="L96" i="1"/>
  <c r="G96" i="1"/>
  <c r="J96" i="1"/>
  <c r="F97" i="1"/>
  <c r="M97" i="1" s="1"/>
  <c r="H96" i="1"/>
  <c r="K96" i="1" l="1"/>
  <c r="L97" i="1"/>
  <c r="G97" i="1"/>
  <c r="J97" i="1"/>
  <c r="F98" i="1"/>
  <c r="M98" i="1" s="1"/>
  <c r="H97" i="1"/>
  <c r="K97" i="1" l="1"/>
  <c r="L98" i="1"/>
  <c r="G98" i="1"/>
  <c r="J98" i="1"/>
  <c r="F99" i="1"/>
  <c r="M99" i="1" s="1"/>
  <c r="H98" i="1"/>
  <c r="K98" i="1" l="1"/>
  <c r="L99" i="1"/>
  <c r="G99" i="1"/>
  <c r="J99" i="1"/>
  <c r="F100" i="1"/>
  <c r="M100" i="1" s="1"/>
  <c r="H99" i="1"/>
  <c r="K99" i="1" l="1"/>
  <c r="L100" i="1"/>
  <c r="G100" i="1"/>
  <c r="J100" i="1"/>
  <c r="F101" i="1"/>
  <c r="M101" i="1" s="1"/>
  <c r="H100" i="1"/>
  <c r="K100" i="1" l="1"/>
  <c r="L101" i="1"/>
  <c r="G101" i="1"/>
  <c r="J101" i="1"/>
  <c r="F102" i="1"/>
  <c r="M102" i="1" s="1"/>
  <c r="H101" i="1"/>
  <c r="K101" i="1" l="1"/>
  <c r="L102" i="1"/>
  <c r="G102" i="1"/>
  <c r="J102" i="1"/>
  <c r="F103" i="1"/>
  <c r="M103" i="1" s="1"/>
  <c r="H102" i="1"/>
  <c r="K102" i="1" l="1"/>
  <c r="L103" i="1"/>
  <c r="G103" i="1"/>
  <c r="J103" i="1"/>
  <c r="F104" i="1"/>
  <c r="M104" i="1" s="1"/>
  <c r="H103" i="1"/>
  <c r="K103" i="1" l="1"/>
  <c r="L104" i="1"/>
  <c r="G104" i="1"/>
  <c r="J104" i="1"/>
  <c r="F105" i="1"/>
  <c r="M105" i="1" s="1"/>
  <c r="H104" i="1"/>
  <c r="K104" i="1" l="1"/>
  <c r="L105" i="1"/>
  <c r="G105" i="1"/>
  <c r="J105" i="1"/>
  <c r="F106" i="1"/>
  <c r="M106" i="1" s="1"/>
  <c r="H105" i="1"/>
  <c r="K105" i="1" l="1"/>
  <c r="L106" i="1"/>
  <c r="G106" i="1"/>
  <c r="J106" i="1"/>
  <c r="F107" i="1"/>
  <c r="M107" i="1" s="1"/>
  <c r="H106" i="1"/>
  <c r="K106" i="1" l="1"/>
  <c r="L107" i="1"/>
  <c r="G107" i="1"/>
  <c r="J107" i="1"/>
  <c r="F108" i="1"/>
  <c r="M108" i="1" s="1"/>
  <c r="H107" i="1"/>
  <c r="K107" i="1" l="1"/>
  <c r="L108" i="1"/>
  <c r="G108" i="1"/>
  <c r="J108" i="1"/>
  <c r="F109" i="1"/>
  <c r="M109" i="1" s="1"/>
  <c r="H108" i="1"/>
  <c r="K108" i="1" l="1"/>
  <c r="L109" i="1"/>
  <c r="G109" i="1"/>
  <c r="J109" i="1"/>
  <c r="F110" i="1"/>
  <c r="M110" i="1" s="1"/>
  <c r="H109" i="1"/>
  <c r="K109" i="1" l="1"/>
  <c r="L110" i="1"/>
  <c r="G110" i="1"/>
  <c r="J110" i="1"/>
  <c r="F111" i="1"/>
  <c r="M111" i="1" s="1"/>
  <c r="H110" i="1"/>
  <c r="K110" i="1" l="1"/>
  <c r="L111" i="1"/>
  <c r="G111" i="1"/>
  <c r="J111" i="1"/>
  <c r="F112" i="1"/>
  <c r="M112" i="1" s="1"/>
  <c r="H111" i="1"/>
  <c r="K111" i="1" l="1"/>
  <c r="L112" i="1"/>
  <c r="G112" i="1"/>
  <c r="J112" i="1"/>
  <c r="F113" i="1"/>
  <c r="M113" i="1" s="1"/>
  <c r="H112" i="1"/>
  <c r="K112" i="1" l="1"/>
  <c r="L113" i="1"/>
  <c r="G113" i="1"/>
  <c r="J113" i="1"/>
  <c r="F114" i="1"/>
  <c r="M114" i="1" s="1"/>
  <c r="H113" i="1"/>
  <c r="K113" i="1" l="1"/>
  <c r="L114" i="1"/>
  <c r="G114" i="1"/>
  <c r="J114" i="1"/>
  <c r="F115" i="1"/>
  <c r="M115" i="1" s="1"/>
  <c r="H114" i="1"/>
  <c r="K114" i="1" l="1"/>
  <c r="L115" i="1"/>
  <c r="G115" i="1"/>
  <c r="J115" i="1"/>
  <c r="F116" i="1"/>
  <c r="M116" i="1" s="1"/>
  <c r="H115" i="1"/>
  <c r="K115" i="1" l="1"/>
  <c r="L116" i="1"/>
  <c r="G116" i="1"/>
  <c r="J116" i="1"/>
  <c r="F117" i="1"/>
  <c r="M117" i="1" s="1"/>
  <c r="H116" i="1"/>
  <c r="K116" i="1" l="1"/>
  <c r="L117" i="1"/>
  <c r="G117" i="1"/>
  <c r="J117" i="1"/>
  <c r="F118" i="1"/>
  <c r="M118" i="1" s="1"/>
  <c r="H117" i="1"/>
  <c r="K117" i="1" l="1"/>
  <c r="L118" i="1"/>
  <c r="G118" i="1"/>
  <c r="J118" i="1"/>
  <c r="F119" i="1"/>
  <c r="M119" i="1" s="1"/>
  <c r="H118" i="1"/>
  <c r="K118" i="1" l="1"/>
  <c r="L119" i="1"/>
  <c r="G119" i="1"/>
  <c r="J119" i="1"/>
  <c r="F120" i="1"/>
  <c r="M120" i="1" s="1"/>
  <c r="H119" i="1"/>
  <c r="K119" i="1" l="1"/>
  <c r="L120" i="1"/>
  <c r="G120" i="1"/>
  <c r="J120" i="1"/>
  <c r="F121" i="1"/>
  <c r="M121" i="1" s="1"/>
  <c r="H120" i="1"/>
  <c r="K120" i="1" l="1"/>
  <c r="L121" i="1"/>
  <c r="G121" i="1"/>
  <c r="J121" i="1"/>
  <c r="F122" i="1"/>
  <c r="M122" i="1" s="1"/>
  <c r="H121" i="1"/>
  <c r="K121" i="1" l="1"/>
  <c r="L122" i="1"/>
  <c r="G122" i="1"/>
  <c r="J122" i="1"/>
  <c r="F123" i="1"/>
  <c r="M123" i="1" s="1"/>
  <c r="H122" i="1"/>
  <c r="K122" i="1" l="1"/>
  <c r="L123" i="1"/>
  <c r="G123" i="1"/>
  <c r="J123" i="1"/>
  <c r="F124" i="1"/>
  <c r="M124" i="1" s="1"/>
  <c r="H123" i="1"/>
  <c r="K123" i="1" l="1"/>
  <c r="L124" i="1"/>
  <c r="G124" i="1"/>
  <c r="J124" i="1"/>
  <c r="F125" i="1"/>
  <c r="M125" i="1" s="1"/>
  <c r="H124" i="1"/>
  <c r="K124" i="1" l="1"/>
  <c r="L125" i="1"/>
  <c r="G125" i="1"/>
  <c r="J125" i="1"/>
  <c r="F126" i="1"/>
  <c r="M126" i="1" s="1"/>
  <c r="H125" i="1"/>
  <c r="K125" i="1" l="1"/>
  <c r="L126" i="1"/>
  <c r="G126" i="1"/>
  <c r="J126" i="1"/>
  <c r="F127" i="1"/>
  <c r="M127" i="1" s="1"/>
  <c r="H126" i="1"/>
  <c r="K126" i="1" l="1"/>
  <c r="L127" i="1"/>
  <c r="G127" i="1"/>
  <c r="J127" i="1"/>
  <c r="F128" i="1"/>
  <c r="M128" i="1" s="1"/>
  <c r="H127" i="1"/>
  <c r="K127" i="1" l="1"/>
  <c r="L128" i="1"/>
  <c r="G128" i="1"/>
  <c r="J128" i="1"/>
  <c r="F129" i="1"/>
  <c r="M129" i="1" s="1"/>
  <c r="H128" i="1"/>
  <c r="K128" i="1" l="1"/>
  <c r="L129" i="1"/>
  <c r="G129" i="1"/>
  <c r="J129" i="1"/>
  <c r="F130" i="1"/>
  <c r="M130" i="1" s="1"/>
  <c r="H129" i="1"/>
  <c r="K129" i="1" l="1"/>
  <c r="L130" i="1"/>
  <c r="G130" i="1"/>
  <c r="J130" i="1"/>
  <c r="F131" i="1"/>
  <c r="M131" i="1" s="1"/>
  <c r="H130" i="1"/>
  <c r="K130" i="1" l="1"/>
  <c r="L131" i="1"/>
  <c r="G131" i="1"/>
  <c r="J131" i="1"/>
  <c r="F132" i="1"/>
  <c r="M132" i="1" s="1"/>
  <c r="H131" i="1"/>
  <c r="K131" i="1" l="1"/>
  <c r="L132" i="1"/>
  <c r="G132" i="1"/>
  <c r="J132" i="1"/>
  <c r="F133" i="1"/>
  <c r="M133" i="1" s="1"/>
  <c r="H132" i="1"/>
  <c r="K132" i="1" l="1"/>
  <c r="L133" i="1"/>
  <c r="G133" i="1"/>
  <c r="J133" i="1"/>
  <c r="F134" i="1"/>
  <c r="M134" i="1" s="1"/>
  <c r="H133" i="1"/>
  <c r="K133" i="1" l="1"/>
  <c r="L134" i="1"/>
  <c r="G134" i="1"/>
  <c r="J134" i="1"/>
  <c r="F135" i="1"/>
  <c r="M135" i="1" s="1"/>
  <c r="H134" i="1"/>
  <c r="K134" i="1" l="1"/>
  <c r="L135" i="1"/>
  <c r="G135" i="1"/>
  <c r="J135" i="1"/>
  <c r="F136" i="1"/>
  <c r="M136" i="1" s="1"/>
  <c r="H135" i="1"/>
  <c r="K135" i="1" l="1"/>
  <c r="L136" i="1"/>
  <c r="G136" i="1"/>
  <c r="J136" i="1"/>
  <c r="F137" i="1"/>
  <c r="M137" i="1" s="1"/>
  <c r="H136" i="1"/>
  <c r="K136" i="1" l="1"/>
  <c r="L137" i="1"/>
  <c r="G137" i="1"/>
  <c r="J137" i="1"/>
  <c r="F138" i="1"/>
  <c r="M138" i="1" s="1"/>
  <c r="H137" i="1"/>
  <c r="K137" i="1" l="1"/>
  <c r="L138" i="1"/>
  <c r="G138" i="1"/>
  <c r="J138" i="1"/>
  <c r="F139" i="1"/>
  <c r="M139" i="1" s="1"/>
  <c r="H138" i="1"/>
  <c r="K138" i="1" l="1"/>
  <c r="L139" i="1"/>
  <c r="G139" i="1"/>
  <c r="J139" i="1"/>
  <c r="F140" i="1"/>
  <c r="M140" i="1" s="1"/>
  <c r="H139" i="1"/>
  <c r="K139" i="1" l="1"/>
  <c r="L140" i="1"/>
  <c r="G140" i="1"/>
  <c r="J140" i="1"/>
  <c r="F141" i="1"/>
  <c r="M141" i="1" s="1"/>
  <c r="H140" i="1"/>
  <c r="K140" i="1" l="1"/>
  <c r="L141" i="1"/>
  <c r="G141" i="1"/>
  <c r="J141" i="1"/>
  <c r="F142" i="1"/>
  <c r="M142" i="1" s="1"/>
  <c r="H141" i="1"/>
  <c r="K141" i="1" l="1"/>
  <c r="L142" i="1"/>
  <c r="G142" i="1"/>
  <c r="J142" i="1"/>
  <c r="F143" i="1"/>
  <c r="M143" i="1" s="1"/>
  <c r="H142" i="1"/>
  <c r="K142" i="1" l="1"/>
  <c r="L143" i="1"/>
  <c r="G143" i="1"/>
  <c r="J143" i="1"/>
  <c r="F144" i="1"/>
  <c r="M144" i="1" s="1"/>
  <c r="H143" i="1"/>
  <c r="K143" i="1" l="1"/>
  <c r="L144" i="1"/>
  <c r="G144" i="1"/>
  <c r="J144" i="1"/>
  <c r="F145" i="1"/>
  <c r="M145" i="1" s="1"/>
  <c r="H144" i="1"/>
  <c r="K144" i="1" l="1"/>
  <c r="L145" i="1"/>
  <c r="G145" i="1"/>
  <c r="J145" i="1"/>
  <c r="F146" i="1"/>
  <c r="M146" i="1" s="1"/>
  <c r="H145" i="1"/>
  <c r="K145" i="1" l="1"/>
  <c r="L146" i="1"/>
  <c r="G146" i="1"/>
  <c r="J146" i="1"/>
  <c r="F147" i="1"/>
  <c r="M147" i="1" s="1"/>
  <c r="H146" i="1"/>
  <c r="K146" i="1" l="1"/>
  <c r="L147" i="1"/>
  <c r="G147" i="1"/>
  <c r="J147" i="1"/>
  <c r="F148" i="1"/>
  <c r="M148" i="1" s="1"/>
  <c r="H147" i="1"/>
  <c r="K147" i="1" l="1"/>
  <c r="L148" i="1"/>
  <c r="G148" i="1"/>
  <c r="J148" i="1"/>
  <c r="F149" i="1"/>
  <c r="M149" i="1" s="1"/>
  <c r="H148" i="1"/>
  <c r="K148" i="1" l="1"/>
  <c r="L149" i="1"/>
  <c r="G149" i="1"/>
  <c r="J149" i="1"/>
  <c r="F150" i="1"/>
  <c r="M150" i="1" s="1"/>
  <c r="H149" i="1"/>
  <c r="K149" i="1" l="1"/>
  <c r="L150" i="1"/>
  <c r="G150" i="1"/>
  <c r="J150" i="1"/>
  <c r="F151" i="1"/>
  <c r="M151" i="1" s="1"/>
  <c r="H150" i="1"/>
  <c r="K150" i="1" l="1"/>
  <c r="L151" i="1"/>
  <c r="G151" i="1"/>
  <c r="J151" i="1"/>
  <c r="F152" i="1"/>
  <c r="M152" i="1" s="1"/>
  <c r="H151" i="1"/>
  <c r="K151" i="1" l="1"/>
  <c r="L152" i="1"/>
  <c r="G152" i="1"/>
  <c r="J152" i="1"/>
  <c r="F153" i="1"/>
  <c r="M153" i="1" s="1"/>
  <c r="H152" i="1"/>
  <c r="K152" i="1" l="1"/>
  <c r="L153" i="1"/>
  <c r="G153" i="1"/>
  <c r="J153" i="1"/>
  <c r="F154" i="1"/>
  <c r="M154" i="1" s="1"/>
  <c r="H153" i="1"/>
  <c r="K153" i="1" l="1"/>
  <c r="L154" i="1"/>
  <c r="G154" i="1"/>
  <c r="J154" i="1"/>
  <c r="F155" i="1"/>
  <c r="M155" i="1" s="1"/>
  <c r="H154" i="1"/>
  <c r="K154" i="1" l="1"/>
  <c r="L155" i="1"/>
  <c r="G155" i="1"/>
  <c r="J155" i="1"/>
  <c r="F156" i="1"/>
  <c r="M156" i="1" s="1"/>
  <c r="H155" i="1"/>
  <c r="K155" i="1" l="1"/>
  <c r="L156" i="1"/>
  <c r="G156" i="1"/>
  <c r="J156" i="1"/>
  <c r="F157" i="1"/>
  <c r="M157" i="1" s="1"/>
  <c r="H156" i="1"/>
  <c r="K156" i="1" l="1"/>
  <c r="L157" i="1"/>
  <c r="G157" i="1"/>
  <c r="J157" i="1"/>
  <c r="F158" i="1"/>
  <c r="M158" i="1" s="1"/>
  <c r="H157" i="1"/>
  <c r="K157" i="1" l="1"/>
  <c r="L158" i="1"/>
  <c r="G158" i="1"/>
  <c r="J158" i="1"/>
  <c r="F159" i="1"/>
  <c r="M159" i="1" s="1"/>
  <c r="H158" i="1"/>
  <c r="K158" i="1" l="1"/>
  <c r="L159" i="1"/>
  <c r="G159" i="1"/>
  <c r="J159" i="1"/>
  <c r="F160" i="1"/>
  <c r="M160" i="1" s="1"/>
  <c r="H159" i="1"/>
  <c r="K159" i="1" l="1"/>
  <c r="L160" i="1"/>
  <c r="G160" i="1"/>
  <c r="J160" i="1"/>
  <c r="F161" i="1"/>
  <c r="M161" i="1" s="1"/>
  <c r="H160" i="1"/>
  <c r="K160" i="1" l="1"/>
  <c r="L161" i="1"/>
  <c r="G161" i="1"/>
  <c r="J161" i="1"/>
  <c r="F162" i="1"/>
  <c r="M162" i="1" s="1"/>
  <c r="H161" i="1"/>
  <c r="K161" i="1" l="1"/>
  <c r="L162" i="1"/>
  <c r="G162" i="1"/>
  <c r="J162" i="1"/>
  <c r="F163" i="1"/>
  <c r="M163" i="1" s="1"/>
  <c r="H162" i="1"/>
  <c r="K162" i="1" l="1"/>
  <c r="L163" i="1"/>
  <c r="G163" i="1"/>
  <c r="J163" i="1"/>
  <c r="F164" i="1"/>
  <c r="M164" i="1" s="1"/>
  <c r="H163" i="1"/>
  <c r="K163" i="1" l="1"/>
  <c r="L164" i="1"/>
  <c r="G164" i="1"/>
  <c r="J164" i="1"/>
  <c r="F165" i="1"/>
  <c r="M165" i="1" s="1"/>
  <c r="H164" i="1"/>
  <c r="K164" i="1" l="1"/>
  <c r="L165" i="1"/>
  <c r="G165" i="1"/>
  <c r="J165" i="1"/>
  <c r="F166" i="1"/>
  <c r="M166" i="1" s="1"/>
  <c r="H165" i="1"/>
  <c r="K165" i="1" l="1"/>
  <c r="L166" i="1"/>
  <c r="G166" i="1"/>
  <c r="J166" i="1"/>
  <c r="F167" i="1"/>
  <c r="M167" i="1" s="1"/>
  <c r="H166" i="1"/>
  <c r="K166" i="1" l="1"/>
  <c r="L167" i="1"/>
  <c r="G167" i="1"/>
  <c r="J167" i="1"/>
  <c r="F168" i="1"/>
  <c r="M168" i="1" s="1"/>
  <c r="H167" i="1"/>
  <c r="K167" i="1" l="1"/>
  <c r="L168" i="1"/>
  <c r="G168" i="1"/>
  <c r="J168" i="1"/>
  <c r="F169" i="1"/>
  <c r="M169" i="1" s="1"/>
  <c r="H168" i="1"/>
  <c r="K168" i="1" l="1"/>
  <c r="L169" i="1"/>
  <c r="G169" i="1"/>
  <c r="J169" i="1"/>
  <c r="F170" i="1"/>
  <c r="M170" i="1" s="1"/>
  <c r="H169" i="1"/>
  <c r="K169" i="1" l="1"/>
  <c r="L170" i="1"/>
  <c r="G170" i="1"/>
  <c r="J170" i="1"/>
  <c r="F171" i="1"/>
  <c r="M171" i="1" s="1"/>
  <c r="H170" i="1"/>
  <c r="K170" i="1" l="1"/>
  <c r="L171" i="1"/>
  <c r="G171" i="1"/>
  <c r="J171" i="1"/>
  <c r="F172" i="1"/>
  <c r="M172" i="1" s="1"/>
  <c r="H171" i="1"/>
  <c r="K171" i="1" l="1"/>
  <c r="L172" i="1"/>
  <c r="G172" i="1"/>
  <c r="J172" i="1"/>
  <c r="F173" i="1"/>
  <c r="M173" i="1" s="1"/>
  <c r="H172" i="1"/>
  <c r="K172" i="1" l="1"/>
  <c r="L173" i="1"/>
  <c r="G173" i="1"/>
  <c r="J173" i="1"/>
  <c r="F174" i="1"/>
  <c r="M174" i="1" s="1"/>
  <c r="H173" i="1"/>
  <c r="K173" i="1" l="1"/>
  <c r="L174" i="1"/>
  <c r="G174" i="1"/>
  <c r="J174" i="1"/>
  <c r="F175" i="1"/>
  <c r="M175" i="1" s="1"/>
  <c r="H174" i="1"/>
  <c r="K174" i="1" l="1"/>
  <c r="L175" i="1"/>
  <c r="G175" i="1"/>
  <c r="J175" i="1"/>
  <c r="F176" i="1"/>
  <c r="M176" i="1" s="1"/>
  <c r="H175" i="1"/>
  <c r="K175" i="1" l="1"/>
  <c r="L176" i="1"/>
  <c r="G176" i="1"/>
  <c r="J176" i="1"/>
  <c r="F177" i="1"/>
  <c r="M177" i="1" s="1"/>
  <c r="H176" i="1"/>
  <c r="K176" i="1" l="1"/>
  <c r="L177" i="1"/>
  <c r="G177" i="1"/>
  <c r="J177" i="1"/>
  <c r="F178" i="1"/>
  <c r="M178" i="1" s="1"/>
  <c r="H177" i="1"/>
  <c r="K177" i="1" l="1"/>
  <c r="L178" i="1"/>
  <c r="G178" i="1"/>
  <c r="J178" i="1"/>
  <c r="F179" i="1"/>
  <c r="M179" i="1" s="1"/>
  <c r="H178" i="1"/>
  <c r="K178" i="1" l="1"/>
  <c r="L179" i="1"/>
  <c r="G179" i="1"/>
  <c r="J179" i="1"/>
  <c r="F180" i="1"/>
  <c r="M180" i="1" s="1"/>
  <c r="H179" i="1"/>
  <c r="K179" i="1" l="1"/>
  <c r="L180" i="1"/>
  <c r="G180" i="1"/>
  <c r="J180" i="1"/>
  <c r="F181" i="1"/>
  <c r="M181" i="1" s="1"/>
  <c r="H180" i="1"/>
  <c r="K180" i="1" l="1"/>
  <c r="L181" i="1"/>
  <c r="G181" i="1"/>
  <c r="J181" i="1"/>
  <c r="F182" i="1"/>
  <c r="M182" i="1" s="1"/>
  <c r="H181" i="1"/>
  <c r="K181" i="1" l="1"/>
  <c r="L182" i="1"/>
  <c r="G182" i="1"/>
  <c r="J182" i="1"/>
  <c r="F183" i="1"/>
  <c r="M183" i="1" s="1"/>
  <c r="H182" i="1"/>
  <c r="K182" i="1" l="1"/>
  <c r="L183" i="1"/>
  <c r="G183" i="1"/>
  <c r="J183" i="1"/>
  <c r="F184" i="1"/>
  <c r="M184" i="1" s="1"/>
  <c r="H183" i="1"/>
  <c r="K183" i="1" l="1"/>
  <c r="L184" i="1"/>
  <c r="G184" i="1"/>
  <c r="J184" i="1"/>
  <c r="F185" i="1"/>
  <c r="M185" i="1" s="1"/>
  <c r="H184" i="1"/>
  <c r="K184" i="1" l="1"/>
  <c r="L185" i="1"/>
  <c r="G185" i="1"/>
  <c r="J185" i="1"/>
  <c r="F186" i="1"/>
  <c r="M186" i="1" s="1"/>
  <c r="H185" i="1"/>
  <c r="K185" i="1" l="1"/>
  <c r="L186" i="1"/>
  <c r="G186" i="1"/>
  <c r="J186" i="1"/>
  <c r="F187" i="1"/>
  <c r="M187" i="1" s="1"/>
  <c r="H186" i="1"/>
  <c r="K186" i="1" l="1"/>
  <c r="L187" i="1"/>
  <c r="G187" i="1"/>
  <c r="J187" i="1"/>
  <c r="F188" i="1"/>
  <c r="M188" i="1" s="1"/>
  <c r="H187" i="1"/>
  <c r="K187" i="1" l="1"/>
  <c r="L188" i="1"/>
  <c r="G188" i="1"/>
  <c r="J188" i="1"/>
  <c r="F189" i="1"/>
  <c r="M189" i="1" s="1"/>
  <c r="H188" i="1"/>
  <c r="K188" i="1" l="1"/>
  <c r="L189" i="1"/>
  <c r="G189" i="1"/>
  <c r="J189" i="1"/>
  <c r="F190" i="1"/>
  <c r="M190" i="1" s="1"/>
  <c r="H189" i="1"/>
  <c r="K189" i="1" l="1"/>
  <c r="L190" i="1"/>
  <c r="G190" i="1"/>
  <c r="J190" i="1"/>
  <c r="F191" i="1"/>
  <c r="M191" i="1" s="1"/>
  <c r="H190" i="1"/>
  <c r="K190" i="1" l="1"/>
  <c r="L191" i="1"/>
  <c r="G191" i="1"/>
  <c r="J191" i="1"/>
  <c r="F192" i="1"/>
  <c r="M192" i="1" s="1"/>
  <c r="H191" i="1"/>
  <c r="K191" i="1" l="1"/>
  <c r="L192" i="1"/>
  <c r="G192" i="1"/>
  <c r="J192" i="1"/>
  <c r="F193" i="1"/>
  <c r="M193" i="1" s="1"/>
  <c r="H192" i="1"/>
  <c r="K192" i="1" l="1"/>
  <c r="L193" i="1"/>
  <c r="G193" i="1"/>
  <c r="J193" i="1"/>
  <c r="F194" i="1"/>
  <c r="M194" i="1" s="1"/>
  <c r="H193" i="1"/>
  <c r="K193" i="1" l="1"/>
  <c r="L194" i="1"/>
  <c r="G194" i="1"/>
  <c r="J194" i="1"/>
  <c r="F195" i="1"/>
  <c r="M195" i="1" s="1"/>
  <c r="H194" i="1"/>
  <c r="K194" i="1" l="1"/>
  <c r="L195" i="1"/>
  <c r="G195" i="1"/>
  <c r="J195" i="1"/>
  <c r="F196" i="1"/>
  <c r="M196" i="1" s="1"/>
  <c r="H195" i="1"/>
  <c r="K195" i="1" l="1"/>
  <c r="L196" i="1"/>
  <c r="G196" i="1"/>
  <c r="J196" i="1"/>
  <c r="F197" i="1"/>
  <c r="M197" i="1" s="1"/>
  <c r="H196" i="1"/>
  <c r="K196" i="1" l="1"/>
  <c r="L197" i="1"/>
  <c r="G197" i="1"/>
  <c r="J197" i="1"/>
  <c r="F198" i="1"/>
  <c r="M198" i="1" s="1"/>
  <c r="H197" i="1"/>
  <c r="K197" i="1" l="1"/>
  <c r="L198" i="1"/>
  <c r="G198" i="1"/>
  <c r="J198" i="1"/>
  <c r="F199" i="1"/>
  <c r="M199" i="1" s="1"/>
  <c r="H198" i="1"/>
  <c r="K198" i="1" l="1"/>
  <c r="L199" i="1"/>
  <c r="G199" i="1"/>
  <c r="J199" i="1"/>
  <c r="F200" i="1"/>
  <c r="M200" i="1" s="1"/>
  <c r="H199" i="1"/>
  <c r="K199" i="1" l="1"/>
  <c r="L200" i="1"/>
  <c r="G200" i="1"/>
  <c r="J200" i="1"/>
  <c r="F201" i="1"/>
  <c r="M201" i="1" s="1"/>
  <c r="H200" i="1"/>
  <c r="K200" i="1" l="1"/>
  <c r="L201" i="1"/>
  <c r="G201" i="1"/>
  <c r="J201" i="1"/>
  <c r="F202" i="1"/>
  <c r="M202" i="1" s="1"/>
  <c r="H201" i="1"/>
  <c r="K201" i="1" l="1"/>
  <c r="L202" i="1"/>
  <c r="G202" i="1"/>
  <c r="J202" i="1"/>
  <c r="F203" i="1"/>
  <c r="M203" i="1" s="1"/>
  <c r="H202" i="1"/>
  <c r="K202" i="1" l="1"/>
  <c r="L203" i="1"/>
  <c r="G203" i="1"/>
  <c r="J203" i="1"/>
  <c r="F204" i="1"/>
  <c r="M204" i="1" s="1"/>
  <c r="H203" i="1"/>
  <c r="K203" i="1" l="1"/>
  <c r="L204" i="1"/>
  <c r="G204" i="1"/>
  <c r="J204" i="1"/>
  <c r="F205" i="1"/>
  <c r="M205" i="1" s="1"/>
  <c r="H204" i="1"/>
  <c r="K204" i="1" l="1"/>
  <c r="L205" i="1"/>
  <c r="G205" i="1"/>
  <c r="J205" i="1"/>
  <c r="F206" i="1"/>
  <c r="M206" i="1" s="1"/>
  <c r="H205" i="1"/>
  <c r="K205" i="1" l="1"/>
  <c r="L206" i="1"/>
  <c r="G206" i="1"/>
  <c r="J206" i="1"/>
  <c r="F207" i="1"/>
  <c r="M207" i="1" s="1"/>
  <c r="H206" i="1"/>
  <c r="K206" i="1" l="1"/>
  <c r="L207" i="1"/>
  <c r="G207" i="1"/>
  <c r="J207" i="1"/>
  <c r="F208" i="1"/>
  <c r="M208" i="1" s="1"/>
  <c r="H207" i="1"/>
  <c r="K207" i="1" l="1"/>
  <c r="L208" i="1"/>
  <c r="G208" i="1"/>
  <c r="J208" i="1"/>
  <c r="F209" i="1"/>
  <c r="M209" i="1" s="1"/>
  <c r="H208" i="1"/>
  <c r="K208" i="1" l="1"/>
  <c r="L209" i="1"/>
  <c r="G209" i="1"/>
  <c r="J209" i="1"/>
  <c r="F210" i="1"/>
  <c r="M210" i="1" s="1"/>
  <c r="H209" i="1"/>
  <c r="K209" i="1" l="1"/>
  <c r="L210" i="1"/>
  <c r="G210" i="1"/>
  <c r="J210" i="1"/>
  <c r="F211" i="1"/>
  <c r="M211" i="1" s="1"/>
  <c r="H210" i="1"/>
  <c r="K210" i="1" l="1"/>
  <c r="L211" i="1"/>
  <c r="G211" i="1"/>
  <c r="J211" i="1"/>
  <c r="F212" i="1"/>
  <c r="M212" i="1" s="1"/>
  <c r="H211" i="1"/>
  <c r="K211" i="1" l="1"/>
  <c r="L212" i="1"/>
  <c r="G212" i="1"/>
  <c r="J212" i="1"/>
  <c r="F213" i="1"/>
  <c r="M213" i="1" s="1"/>
  <c r="H212" i="1"/>
  <c r="K212" i="1" l="1"/>
  <c r="L213" i="1"/>
  <c r="G213" i="1"/>
  <c r="J213" i="1"/>
  <c r="F214" i="1"/>
  <c r="M214" i="1" s="1"/>
  <c r="H213" i="1"/>
  <c r="K213" i="1" l="1"/>
  <c r="L214" i="1"/>
  <c r="G214" i="1"/>
  <c r="J214" i="1"/>
  <c r="F215" i="1"/>
  <c r="M215" i="1" s="1"/>
  <c r="H214" i="1"/>
  <c r="K214" i="1" l="1"/>
  <c r="L215" i="1"/>
  <c r="G215" i="1"/>
  <c r="J215" i="1"/>
  <c r="F216" i="1"/>
  <c r="M216" i="1" s="1"/>
  <c r="H215" i="1"/>
  <c r="K215" i="1" l="1"/>
  <c r="L216" i="1"/>
  <c r="G216" i="1"/>
  <c r="J216" i="1"/>
  <c r="F217" i="1"/>
  <c r="M217" i="1" s="1"/>
  <c r="H216" i="1"/>
  <c r="K216" i="1" l="1"/>
  <c r="L217" i="1"/>
  <c r="G217" i="1"/>
  <c r="J217" i="1"/>
  <c r="F218" i="1"/>
  <c r="M218" i="1" s="1"/>
  <c r="H217" i="1"/>
  <c r="K217" i="1" l="1"/>
  <c r="L218" i="1"/>
  <c r="G218" i="1"/>
  <c r="J218" i="1"/>
  <c r="F219" i="1"/>
  <c r="M219" i="1" s="1"/>
  <c r="H218" i="1"/>
  <c r="K218" i="1" l="1"/>
  <c r="L219" i="1"/>
  <c r="G219" i="1"/>
  <c r="J219" i="1"/>
  <c r="F220" i="1"/>
  <c r="M220" i="1" s="1"/>
  <c r="H219" i="1"/>
  <c r="K219" i="1" l="1"/>
  <c r="L220" i="1"/>
  <c r="G220" i="1"/>
  <c r="J220" i="1"/>
  <c r="F221" i="1"/>
  <c r="M221" i="1" s="1"/>
  <c r="H220" i="1"/>
  <c r="K220" i="1" l="1"/>
  <c r="L221" i="1"/>
  <c r="G221" i="1"/>
  <c r="J221" i="1"/>
  <c r="F222" i="1"/>
  <c r="M222" i="1" s="1"/>
  <c r="H221" i="1"/>
  <c r="K221" i="1" l="1"/>
  <c r="L222" i="1"/>
  <c r="G222" i="1"/>
  <c r="J222" i="1"/>
  <c r="F223" i="1"/>
  <c r="M223" i="1" s="1"/>
  <c r="H222" i="1"/>
  <c r="K222" i="1" l="1"/>
  <c r="L223" i="1"/>
  <c r="G223" i="1"/>
  <c r="J223" i="1"/>
  <c r="F224" i="1"/>
  <c r="M224" i="1" s="1"/>
  <c r="H223" i="1"/>
  <c r="K223" i="1" l="1"/>
  <c r="L224" i="1"/>
  <c r="G224" i="1"/>
  <c r="J224" i="1"/>
  <c r="F225" i="1"/>
  <c r="M225" i="1" s="1"/>
  <c r="H224" i="1"/>
  <c r="K224" i="1" l="1"/>
  <c r="L225" i="1"/>
  <c r="G225" i="1"/>
  <c r="J225" i="1"/>
  <c r="F226" i="1"/>
  <c r="M226" i="1" s="1"/>
  <c r="H225" i="1"/>
  <c r="K225" i="1" l="1"/>
  <c r="L226" i="1"/>
  <c r="G226" i="1"/>
  <c r="J226" i="1"/>
  <c r="F227" i="1"/>
  <c r="M227" i="1" s="1"/>
  <c r="H226" i="1"/>
  <c r="K226" i="1" l="1"/>
  <c r="L227" i="1"/>
  <c r="G227" i="1"/>
  <c r="J227" i="1"/>
  <c r="F228" i="1"/>
  <c r="M228" i="1" s="1"/>
  <c r="H227" i="1"/>
  <c r="K227" i="1" l="1"/>
  <c r="L228" i="1"/>
  <c r="G228" i="1"/>
  <c r="J228" i="1"/>
  <c r="F229" i="1"/>
  <c r="M229" i="1" s="1"/>
  <c r="H228" i="1"/>
  <c r="K228" i="1" l="1"/>
  <c r="L229" i="1"/>
  <c r="G229" i="1"/>
  <c r="J229" i="1"/>
  <c r="F230" i="1"/>
  <c r="M230" i="1" s="1"/>
  <c r="H229" i="1"/>
  <c r="K229" i="1" l="1"/>
  <c r="L230" i="1"/>
  <c r="G230" i="1"/>
  <c r="J230" i="1"/>
  <c r="F231" i="1"/>
  <c r="M231" i="1" s="1"/>
  <c r="H230" i="1"/>
  <c r="K230" i="1" l="1"/>
  <c r="L231" i="1"/>
  <c r="G231" i="1"/>
  <c r="J231" i="1"/>
  <c r="F232" i="1"/>
  <c r="M232" i="1" s="1"/>
  <c r="H231" i="1"/>
  <c r="K231" i="1" l="1"/>
  <c r="L232" i="1"/>
  <c r="G232" i="1"/>
  <c r="J232" i="1"/>
  <c r="F233" i="1"/>
  <c r="M233" i="1" s="1"/>
  <c r="H232" i="1"/>
  <c r="K232" i="1" l="1"/>
  <c r="L233" i="1"/>
  <c r="G233" i="1"/>
  <c r="J233" i="1"/>
  <c r="F234" i="1"/>
  <c r="M234" i="1" s="1"/>
  <c r="H233" i="1"/>
  <c r="K233" i="1" l="1"/>
  <c r="L234" i="1"/>
  <c r="G234" i="1"/>
  <c r="J234" i="1"/>
  <c r="F235" i="1"/>
  <c r="M235" i="1" s="1"/>
  <c r="H234" i="1"/>
  <c r="K234" i="1" l="1"/>
  <c r="L235" i="1"/>
  <c r="G235" i="1"/>
  <c r="J235" i="1"/>
  <c r="F236" i="1"/>
  <c r="M236" i="1" s="1"/>
  <c r="H235" i="1"/>
  <c r="K235" i="1" l="1"/>
  <c r="L236" i="1"/>
  <c r="G236" i="1"/>
  <c r="J236" i="1"/>
  <c r="F237" i="1"/>
  <c r="M237" i="1" s="1"/>
  <c r="H236" i="1"/>
  <c r="K236" i="1" l="1"/>
  <c r="L237" i="1"/>
  <c r="G237" i="1"/>
  <c r="J237" i="1"/>
  <c r="F238" i="1"/>
  <c r="M238" i="1" s="1"/>
  <c r="H237" i="1"/>
  <c r="K237" i="1" l="1"/>
  <c r="L238" i="1"/>
  <c r="G238" i="1"/>
  <c r="J238" i="1"/>
  <c r="F239" i="1"/>
  <c r="M239" i="1" s="1"/>
  <c r="H238" i="1"/>
  <c r="K238" i="1" l="1"/>
  <c r="L239" i="1"/>
  <c r="G239" i="1"/>
  <c r="J239" i="1"/>
  <c r="F240" i="1"/>
  <c r="M240" i="1" s="1"/>
  <c r="H239" i="1"/>
  <c r="K239" i="1" l="1"/>
  <c r="L240" i="1"/>
  <c r="G240" i="1"/>
  <c r="J240" i="1"/>
  <c r="F241" i="1"/>
  <c r="M241" i="1" s="1"/>
  <c r="H240" i="1"/>
  <c r="K240" i="1" l="1"/>
  <c r="L241" i="1"/>
  <c r="G241" i="1"/>
  <c r="J241" i="1"/>
  <c r="F242" i="1"/>
  <c r="M242" i="1" s="1"/>
  <c r="H241" i="1"/>
  <c r="K241" i="1" l="1"/>
  <c r="L242" i="1"/>
  <c r="G242" i="1"/>
  <c r="J242" i="1"/>
  <c r="F243" i="1"/>
  <c r="M243" i="1" s="1"/>
  <c r="H242" i="1"/>
  <c r="K242" i="1" l="1"/>
  <c r="L243" i="1"/>
  <c r="G243" i="1"/>
  <c r="J243" i="1"/>
  <c r="F244" i="1"/>
  <c r="M244" i="1" s="1"/>
  <c r="H243" i="1"/>
  <c r="K243" i="1" l="1"/>
  <c r="L244" i="1"/>
  <c r="G244" i="1"/>
  <c r="J244" i="1"/>
  <c r="F245" i="1"/>
  <c r="M245" i="1" s="1"/>
  <c r="H244" i="1"/>
  <c r="K244" i="1" l="1"/>
  <c r="L245" i="1"/>
  <c r="G245" i="1"/>
  <c r="J245" i="1"/>
  <c r="F246" i="1"/>
  <c r="M246" i="1" s="1"/>
  <c r="H245" i="1"/>
  <c r="K245" i="1" l="1"/>
  <c r="L246" i="1"/>
  <c r="G246" i="1"/>
  <c r="J246" i="1"/>
  <c r="F247" i="1"/>
  <c r="M247" i="1" s="1"/>
  <c r="H246" i="1"/>
  <c r="K246" i="1" l="1"/>
  <c r="L247" i="1"/>
  <c r="G247" i="1"/>
  <c r="J247" i="1"/>
  <c r="F248" i="1"/>
  <c r="M248" i="1" s="1"/>
  <c r="H247" i="1"/>
  <c r="K247" i="1" l="1"/>
  <c r="L248" i="1"/>
  <c r="G248" i="1"/>
  <c r="J248" i="1"/>
  <c r="F249" i="1"/>
  <c r="M249" i="1" s="1"/>
  <c r="H248" i="1"/>
  <c r="K248" i="1" l="1"/>
  <c r="L249" i="1"/>
  <c r="G249" i="1"/>
  <c r="J249" i="1"/>
  <c r="H249" i="1"/>
  <c r="F250" i="1"/>
  <c r="M250" i="1" s="1"/>
  <c r="K249" i="1" l="1"/>
  <c r="L250" i="1"/>
  <c r="G250" i="1"/>
  <c r="J250" i="1"/>
  <c r="H250" i="1"/>
  <c r="F251" i="1"/>
  <c r="M251" i="1" s="1"/>
  <c r="K250" i="1" l="1"/>
  <c r="L251" i="1"/>
  <c r="G251" i="1"/>
  <c r="J251" i="1"/>
  <c r="H251" i="1"/>
  <c r="F252" i="1"/>
  <c r="M252" i="1" s="1"/>
  <c r="K251" i="1" l="1"/>
  <c r="L252" i="1"/>
  <c r="G252" i="1"/>
  <c r="J252" i="1"/>
  <c r="H252" i="1"/>
  <c r="F253" i="1"/>
  <c r="M253" i="1" s="1"/>
  <c r="K252" i="1" l="1"/>
  <c r="L253" i="1"/>
  <c r="G253" i="1"/>
  <c r="J253" i="1"/>
  <c r="H253" i="1"/>
  <c r="F254" i="1"/>
  <c r="M254" i="1" s="1"/>
  <c r="K253" i="1" l="1"/>
  <c r="L254" i="1"/>
  <c r="G254" i="1"/>
  <c r="J254" i="1"/>
  <c r="H254" i="1"/>
  <c r="F255" i="1"/>
  <c r="M255" i="1" s="1"/>
  <c r="K254" i="1" l="1"/>
  <c r="L255" i="1"/>
  <c r="G255" i="1"/>
  <c r="J255" i="1"/>
  <c r="H255" i="1"/>
  <c r="F256" i="1"/>
  <c r="M256" i="1" s="1"/>
  <c r="K255" i="1" l="1"/>
  <c r="L256" i="1"/>
  <c r="G256" i="1"/>
  <c r="J256" i="1"/>
  <c r="H256" i="1"/>
  <c r="F257" i="1"/>
  <c r="M257" i="1" s="1"/>
  <c r="K256" i="1" l="1"/>
  <c r="L257" i="1"/>
  <c r="G257" i="1"/>
  <c r="J257" i="1"/>
  <c r="H257" i="1"/>
  <c r="F258" i="1"/>
  <c r="M258" i="1" s="1"/>
  <c r="K257" i="1" l="1"/>
  <c r="L258" i="1"/>
  <c r="G258" i="1"/>
  <c r="J258" i="1"/>
  <c r="H258" i="1"/>
  <c r="F259" i="1"/>
  <c r="M259" i="1" s="1"/>
  <c r="K258" i="1" l="1"/>
  <c r="L259" i="1"/>
  <c r="G259" i="1"/>
  <c r="J259" i="1"/>
  <c r="H259" i="1"/>
  <c r="F260" i="1"/>
  <c r="M260" i="1" s="1"/>
  <c r="K259" i="1" l="1"/>
  <c r="L260" i="1"/>
  <c r="G260" i="1"/>
  <c r="J260" i="1"/>
  <c r="F261" i="1"/>
  <c r="M261" i="1" s="1"/>
  <c r="H260" i="1"/>
  <c r="K260" i="1" l="1"/>
  <c r="L261" i="1"/>
  <c r="G261" i="1"/>
  <c r="J261" i="1"/>
  <c r="H261" i="1"/>
  <c r="F262" i="1"/>
  <c r="M262" i="1" s="1"/>
  <c r="K261" i="1" l="1"/>
  <c r="L262" i="1"/>
  <c r="G262" i="1"/>
  <c r="J262" i="1"/>
  <c r="F263" i="1"/>
  <c r="M263" i="1" s="1"/>
  <c r="H262" i="1"/>
  <c r="K262" i="1" l="1"/>
  <c r="L263" i="1"/>
  <c r="G263" i="1"/>
  <c r="J263" i="1"/>
  <c r="H263" i="1"/>
  <c r="F264" i="1"/>
  <c r="M264" i="1" s="1"/>
  <c r="K263" i="1" l="1"/>
  <c r="L264" i="1"/>
  <c r="G264" i="1"/>
  <c r="J264" i="1"/>
  <c r="H264" i="1"/>
  <c r="F265" i="1"/>
  <c r="M265" i="1" s="1"/>
  <c r="K264" i="1" l="1"/>
  <c r="L265" i="1"/>
  <c r="G265" i="1"/>
  <c r="J265" i="1"/>
  <c r="H265" i="1"/>
  <c r="F266" i="1"/>
  <c r="M266" i="1" s="1"/>
  <c r="K265" i="1" l="1"/>
  <c r="L266" i="1"/>
  <c r="G266" i="1"/>
  <c r="J266" i="1"/>
  <c r="H266" i="1"/>
  <c r="F267" i="1"/>
  <c r="M267" i="1" s="1"/>
  <c r="K266" i="1" l="1"/>
  <c r="L267" i="1"/>
  <c r="G267" i="1"/>
  <c r="J267" i="1"/>
  <c r="H267" i="1"/>
  <c r="F268" i="1"/>
  <c r="M268" i="1" s="1"/>
  <c r="K267" i="1" l="1"/>
  <c r="L268" i="1"/>
  <c r="G268" i="1"/>
  <c r="J268" i="1"/>
  <c r="H268" i="1"/>
  <c r="F269" i="1"/>
  <c r="M269" i="1" s="1"/>
  <c r="K268" i="1" l="1"/>
  <c r="L269" i="1"/>
  <c r="G269" i="1"/>
  <c r="J269" i="1"/>
  <c r="H269" i="1"/>
  <c r="F270" i="1"/>
  <c r="M270" i="1" s="1"/>
  <c r="K269" i="1" l="1"/>
  <c r="L270" i="1"/>
  <c r="G270" i="1"/>
  <c r="J270" i="1"/>
  <c r="H270" i="1"/>
  <c r="F271" i="1"/>
  <c r="M271" i="1" s="1"/>
  <c r="K270" i="1" l="1"/>
  <c r="L271" i="1"/>
  <c r="G271" i="1"/>
  <c r="J271" i="1"/>
  <c r="H271" i="1"/>
  <c r="F272" i="1"/>
  <c r="M272" i="1" s="1"/>
  <c r="K271" i="1" l="1"/>
  <c r="L272" i="1"/>
  <c r="G272" i="1"/>
  <c r="J272" i="1"/>
  <c r="F273" i="1"/>
  <c r="M273" i="1" s="1"/>
  <c r="H272" i="1"/>
  <c r="K272" i="1" l="1"/>
  <c r="L273" i="1"/>
  <c r="G273" i="1"/>
  <c r="J273" i="1"/>
  <c r="H273" i="1"/>
  <c r="F274" i="1"/>
  <c r="M274" i="1" s="1"/>
  <c r="K273" i="1" l="1"/>
  <c r="L274" i="1"/>
  <c r="G274" i="1"/>
  <c r="J274" i="1"/>
  <c r="H274" i="1"/>
  <c r="F275" i="1"/>
  <c r="M275" i="1" s="1"/>
  <c r="K274" i="1" l="1"/>
  <c r="L275" i="1"/>
  <c r="G275" i="1"/>
  <c r="J275" i="1"/>
  <c r="H275" i="1"/>
  <c r="F276" i="1"/>
  <c r="M276" i="1" s="1"/>
  <c r="K275" i="1" l="1"/>
  <c r="L276" i="1"/>
  <c r="G276" i="1"/>
  <c r="J276" i="1"/>
  <c r="F277" i="1"/>
  <c r="M277" i="1" s="1"/>
  <c r="H276" i="1"/>
  <c r="K276" i="1" l="1"/>
  <c r="L277" i="1"/>
  <c r="G277" i="1"/>
  <c r="J277" i="1"/>
  <c r="H277" i="1"/>
  <c r="F278" i="1"/>
  <c r="M278" i="1" s="1"/>
  <c r="K277" i="1" l="1"/>
  <c r="L278" i="1"/>
  <c r="G278" i="1"/>
  <c r="J278" i="1"/>
  <c r="H278" i="1"/>
  <c r="F279" i="1"/>
  <c r="M279" i="1" s="1"/>
  <c r="K278" i="1" l="1"/>
  <c r="L279" i="1"/>
  <c r="G279" i="1"/>
  <c r="J279" i="1"/>
  <c r="H279" i="1"/>
  <c r="F280" i="1"/>
  <c r="M280" i="1" s="1"/>
  <c r="K279" i="1" l="1"/>
  <c r="L280" i="1"/>
  <c r="G280" i="1"/>
  <c r="J280" i="1"/>
  <c r="H280" i="1"/>
  <c r="F281" i="1"/>
  <c r="M281" i="1" s="1"/>
  <c r="K280" i="1" l="1"/>
  <c r="L281" i="1"/>
  <c r="G281" i="1"/>
  <c r="J281" i="1"/>
  <c r="H281" i="1"/>
  <c r="F282" i="1"/>
  <c r="M282" i="1" s="1"/>
  <c r="K281" i="1" l="1"/>
  <c r="L282" i="1"/>
  <c r="G282" i="1"/>
  <c r="J282" i="1"/>
  <c r="F283" i="1"/>
  <c r="M283" i="1" s="1"/>
  <c r="H282" i="1"/>
  <c r="K282" i="1" l="1"/>
  <c r="L283" i="1"/>
  <c r="G283" i="1"/>
  <c r="J283" i="1"/>
  <c r="F284" i="1"/>
  <c r="M284" i="1" s="1"/>
  <c r="H283" i="1"/>
  <c r="K283" i="1" l="1"/>
  <c r="L284" i="1"/>
  <c r="G284" i="1"/>
  <c r="J284" i="1"/>
  <c r="F285" i="1"/>
  <c r="M285" i="1" s="1"/>
  <c r="H284" i="1"/>
  <c r="K284" i="1" l="1"/>
  <c r="L285" i="1"/>
  <c r="G285" i="1"/>
  <c r="J285" i="1"/>
  <c r="H285" i="1"/>
  <c r="F286" i="1"/>
  <c r="M286" i="1" s="1"/>
  <c r="K285" i="1" l="1"/>
  <c r="L286" i="1"/>
  <c r="G286" i="1"/>
  <c r="J286" i="1"/>
  <c r="H286" i="1"/>
  <c r="F287" i="1"/>
  <c r="M287" i="1" s="1"/>
  <c r="K286" i="1" l="1"/>
  <c r="L287" i="1"/>
  <c r="G287" i="1"/>
  <c r="J287" i="1"/>
  <c r="H287" i="1"/>
  <c r="F288" i="1"/>
  <c r="M288" i="1" s="1"/>
  <c r="K287" i="1" l="1"/>
  <c r="L288" i="1"/>
  <c r="G288" i="1"/>
  <c r="J288" i="1"/>
  <c r="H288" i="1"/>
  <c r="F289" i="1"/>
  <c r="M289" i="1" s="1"/>
  <c r="K288" i="1" l="1"/>
  <c r="L289" i="1"/>
  <c r="G289" i="1"/>
  <c r="J289" i="1"/>
  <c r="F290" i="1"/>
  <c r="M290" i="1" s="1"/>
  <c r="H289" i="1"/>
  <c r="K289" i="1" l="1"/>
  <c r="L290" i="1"/>
  <c r="G290" i="1"/>
  <c r="J290" i="1"/>
  <c r="F291" i="1"/>
  <c r="M291" i="1" s="1"/>
  <c r="H290" i="1"/>
  <c r="K290" i="1" l="1"/>
  <c r="L291" i="1"/>
  <c r="G291" i="1"/>
  <c r="J291" i="1"/>
  <c r="H291" i="1"/>
  <c r="F292" i="1"/>
  <c r="M292" i="1" s="1"/>
  <c r="K291" i="1" l="1"/>
  <c r="L292" i="1"/>
  <c r="G292" i="1"/>
  <c r="J292" i="1"/>
  <c r="F293" i="1"/>
  <c r="M293" i="1" s="1"/>
  <c r="H292" i="1"/>
  <c r="K292" i="1" l="1"/>
  <c r="L293" i="1"/>
  <c r="G293" i="1"/>
  <c r="J293" i="1"/>
  <c r="H293" i="1"/>
  <c r="F294" i="1"/>
  <c r="M294" i="1" s="1"/>
  <c r="K293" i="1" l="1"/>
  <c r="L294" i="1"/>
  <c r="G294" i="1"/>
  <c r="J294" i="1"/>
  <c r="F295" i="1"/>
  <c r="M295" i="1" s="1"/>
  <c r="H294" i="1"/>
  <c r="K294" i="1" l="1"/>
  <c r="L295" i="1"/>
  <c r="G295" i="1"/>
  <c r="J295" i="1"/>
  <c r="H295" i="1"/>
  <c r="F296" i="1"/>
  <c r="M296" i="1" s="1"/>
  <c r="K295" i="1" l="1"/>
  <c r="L296" i="1"/>
  <c r="G296" i="1"/>
  <c r="J296" i="1"/>
  <c r="H296" i="1"/>
  <c r="F297" i="1"/>
  <c r="M297" i="1" s="1"/>
  <c r="K296" i="1" l="1"/>
  <c r="L297" i="1"/>
  <c r="G297" i="1"/>
  <c r="J297" i="1"/>
  <c r="H297" i="1"/>
  <c r="F298" i="1"/>
  <c r="M298" i="1" s="1"/>
  <c r="K297" i="1" l="1"/>
  <c r="L298" i="1"/>
  <c r="G298" i="1"/>
  <c r="J298" i="1"/>
  <c r="F299" i="1"/>
  <c r="M299" i="1" s="1"/>
  <c r="H298" i="1"/>
  <c r="K298" i="1" l="1"/>
  <c r="L299" i="1"/>
  <c r="G299" i="1"/>
  <c r="J299" i="1"/>
  <c r="H299" i="1"/>
  <c r="F300" i="1"/>
  <c r="M300" i="1" s="1"/>
  <c r="K299" i="1" l="1"/>
  <c r="L300" i="1"/>
  <c r="G300" i="1"/>
  <c r="J300" i="1"/>
  <c r="H300" i="1"/>
  <c r="F301" i="1"/>
  <c r="M301" i="1" s="1"/>
  <c r="K300" i="1" l="1"/>
  <c r="L301" i="1"/>
  <c r="G301" i="1"/>
  <c r="J301" i="1"/>
  <c r="H301" i="1"/>
  <c r="F302" i="1"/>
  <c r="M302" i="1" s="1"/>
  <c r="K301" i="1" l="1"/>
  <c r="L302" i="1"/>
  <c r="G302" i="1"/>
  <c r="J302" i="1"/>
  <c r="F303" i="1"/>
  <c r="M303" i="1" s="1"/>
  <c r="H302" i="1"/>
  <c r="K302" i="1" l="1"/>
  <c r="L303" i="1"/>
  <c r="G303" i="1"/>
  <c r="J303" i="1"/>
  <c r="H303" i="1"/>
  <c r="F304" i="1"/>
  <c r="M304" i="1" s="1"/>
  <c r="K303" i="1" l="1"/>
  <c r="L304" i="1"/>
  <c r="G304" i="1"/>
  <c r="J304" i="1"/>
  <c r="F305" i="1"/>
  <c r="M305" i="1" s="1"/>
  <c r="H304" i="1"/>
  <c r="K304" i="1" l="1"/>
  <c r="L305" i="1"/>
  <c r="G305" i="1"/>
  <c r="J305" i="1"/>
  <c r="F306" i="1"/>
  <c r="M306" i="1" s="1"/>
  <c r="H305" i="1"/>
  <c r="K305" i="1" l="1"/>
  <c r="L306" i="1"/>
  <c r="G306" i="1"/>
  <c r="J306" i="1"/>
  <c r="H306" i="1"/>
  <c r="F307" i="1"/>
  <c r="M307" i="1" s="1"/>
  <c r="K306" i="1" l="1"/>
  <c r="L307" i="1"/>
  <c r="G307" i="1"/>
  <c r="J307" i="1"/>
  <c r="F308" i="1"/>
  <c r="M308" i="1" s="1"/>
  <c r="H307" i="1"/>
  <c r="K307" i="1" l="1"/>
  <c r="L308" i="1"/>
  <c r="G308" i="1"/>
  <c r="J308" i="1"/>
  <c r="H308" i="1"/>
  <c r="F309" i="1"/>
  <c r="M309" i="1" s="1"/>
  <c r="K308" i="1" l="1"/>
  <c r="L309" i="1"/>
  <c r="G309" i="1"/>
  <c r="J309" i="1"/>
  <c r="H309" i="1"/>
  <c r="F310" i="1"/>
  <c r="M310" i="1" s="1"/>
  <c r="K309" i="1" l="1"/>
  <c r="L310" i="1"/>
  <c r="G310" i="1"/>
  <c r="J310" i="1"/>
  <c r="H310" i="1"/>
  <c r="F311" i="1"/>
  <c r="M311" i="1" s="1"/>
  <c r="K310" i="1" l="1"/>
  <c r="L311" i="1"/>
  <c r="G311" i="1"/>
  <c r="J311" i="1"/>
  <c r="H311" i="1"/>
  <c r="F312" i="1"/>
  <c r="M312" i="1" s="1"/>
  <c r="K311" i="1" l="1"/>
  <c r="L312" i="1"/>
  <c r="G312" i="1"/>
  <c r="J312" i="1"/>
  <c r="H312" i="1"/>
  <c r="F313" i="1"/>
  <c r="M313" i="1" s="1"/>
  <c r="K312" i="1" l="1"/>
  <c r="L313" i="1"/>
  <c r="G313" i="1"/>
  <c r="J313" i="1"/>
  <c r="F314" i="1"/>
  <c r="M314" i="1" s="1"/>
  <c r="H313" i="1"/>
  <c r="K313" i="1" l="1"/>
  <c r="L314" i="1"/>
  <c r="G314" i="1"/>
  <c r="J314" i="1"/>
  <c r="H314" i="1"/>
  <c r="F315" i="1"/>
  <c r="M315" i="1" s="1"/>
  <c r="K314" i="1" l="1"/>
  <c r="L315" i="1"/>
  <c r="G315" i="1"/>
  <c r="J315" i="1"/>
  <c r="F316" i="1"/>
  <c r="M316" i="1" s="1"/>
  <c r="H315" i="1"/>
  <c r="K315" i="1" l="1"/>
  <c r="L316" i="1"/>
  <c r="G316" i="1"/>
  <c r="J316" i="1"/>
  <c r="H316" i="1"/>
  <c r="F317" i="1"/>
  <c r="M317" i="1" s="1"/>
  <c r="K316" i="1" l="1"/>
  <c r="L317" i="1"/>
  <c r="G317" i="1"/>
  <c r="J317" i="1"/>
  <c r="H317" i="1"/>
  <c r="F318" i="1"/>
  <c r="M318" i="1" s="1"/>
  <c r="K317" i="1" l="1"/>
  <c r="L318" i="1"/>
  <c r="G318" i="1"/>
  <c r="J318" i="1"/>
  <c r="F319" i="1"/>
  <c r="M319" i="1" s="1"/>
  <c r="H318" i="1"/>
  <c r="K318" i="1" l="1"/>
  <c r="L319" i="1"/>
  <c r="G319" i="1"/>
  <c r="J319" i="1"/>
  <c r="H319" i="1"/>
  <c r="F320" i="1"/>
  <c r="M320" i="1" s="1"/>
  <c r="K319" i="1" l="1"/>
  <c r="L320" i="1"/>
  <c r="G320" i="1"/>
  <c r="J320" i="1"/>
  <c r="F321" i="1"/>
  <c r="M321" i="1" s="1"/>
  <c r="H320" i="1"/>
  <c r="K320" i="1" l="1"/>
  <c r="L321" i="1"/>
  <c r="G321" i="1"/>
  <c r="J321" i="1"/>
  <c r="H321" i="1"/>
  <c r="F322" i="1"/>
  <c r="M322" i="1" s="1"/>
  <c r="K321" i="1" l="1"/>
  <c r="L322" i="1"/>
  <c r="G322" i="1"/>
  <c r="J322" i="1"/>
  <c r="F323" i="1"/>
  <c r="M323" i="1" s="1"/>
  <c r="H322" i="1"/>
  <c r="K322" i="1" l="1"/>
  <c r="L323" i="1"/>
  <c r="G323" i="1"/>
  <c r="J323" i="1"/>
  <c r="F324" i="1"/>
  <c r="M324" i="1" s="1"/>
  <c r="H323" i="1"/>
  <c r="K323" i="1" l="1"/>
  <c r="L324" i="1"/>
  <c r="G324" i="1"/>
  <c r="J324" i="1"/>
  <c r="F325" i="1"/>
  <c r="M325" i="1" s="1"/>
  <c r="H324" i="1"/>
  <c r="K324" i="1" l="1"/>
  <c r="L325" i="1"/>
  <c r="G325" i="1"/>
  <c r="J325" i="1"/>
  <c r="H325" i="1"/>
  <c r="F326" i="1"/>
  <c r="M326" i="1" s="1"/>
  <c r="K325" i="1" l="1"/>
  <c r="L326" i="1"/>
  <c r="G326" i="1"/>
  <c r="J326" i="1"/>
  <c r="H326" i="1"/>
  <c r="F327" i="1"/>
  <c r="M327" i="1" s="1"/>
  <c r="K326" i="1" l="1"/>
  <c r="L327" i="1"/>
  <c r="G327" i="1"/>
  <c r="J327" i="1"/>
  <c r="H327" i="1"/>
  <c r="F328" i="1"/>
  <c r="M328" i="1" s="1"/>
  <c r="K327" i="1" l="1"/>
  <c r="L328" i="1"/>
  <c r="G328" i="1"/>
  <c r="J328" i="1"/>
  <c r="F329" i="1"/>
  <c r="M329" i="1" s="1"/>
  <c r="H328" i="1"/>
  <c r="K328" i="1" l="1"/>
  <c r="L329" i="1"/>
  <c r="G329" i="1"/>
  <c r="J329" i="1"/>
  <c r="H329" i="1"/>
  <c r="F330" i="1"/>
  <c r="M330" i="1" s="1"/>
  <c r="K329" i="1" l="1"/>
  <c r="L330" i="1"/>
  <c r="G330" i="1"/>
  <c r="J330" i="1"/>
  <c r="H330" i="1"/>
  <c r="F331" i="1"/>
  <c r="M331" i="1" s="1"/>
  <c r="K330" i="1" l="1"/>
  <c r="L331" i="1"/>
  <c r="G331" i="1"/>
  <c r="J331" i="1"/>
  <c r="H331" i="1"/>
  <c r="F332" i="1"/>
  <c r="M332" i="1" s="1"/>
  <c r="K331" i="1" l="1"/>
  <c r="L332" i="1"/>
  <c r="G332" i="1"/>
  <c r="J332" i="1"/>
  <c r="F333" i="1"/>
  <c r="M333" i="1" s="1"/>
  <c r="H332" i="1"/>
  <c r="K332" i="1" l="1"/>
  <c r="L333" i="1"/>
  <c r="G333" i="1"/>
  <c r="J333" i="1"/>
  <c r="F334" i="1"/>
  <c r="M334" i="1" s="1"/>
  <c r="H333" i="1"/>
  <c r="K333" i="1" l="1"/>
  <c r="L334" i="1"/>
  <c r="G334" i="1"/>
  <c r="J334" i="1"/>
  <c r="H334" i="1"/>
  <c r="F335" i="1"/>
  <c r="M335" i="1" s="1"/>
  <c r="K334" i="1" l="1"/>
  <c r="L335" i="1"/>
  <c r="G335" i="1"/>
  <c r="J335" i="1"/>
  <c r="F336" i="1"/>
  <c r="M336" i="1" s="1"/>
  <c r="H335" i="1"/>
  <c r="K335" i="1" l="1"/>
  <c r="L336" i="1"/>
  <c r="G336" i="1"/>
  <c r="J336" i="1"/>
  <c r="H336" i="1"/>
  <c r="F337" i="1"/>
  <c r="M337" i="1" s="1"/>
  <c r="K336" i="1" l="1"/>
  <c r="L337" i="1"/>
  <c r="G337" i="1"/>
  <c r="J337" i="1"/>
  <c r="H337" i="1"/>
  <c r="F338" i="1"/>
  <c r="M338" i="1" s="1"/>
  <c r="K337" i="1" l="1"/>
  <c r="L338" i="1"/>
  <c r="G338" i="1"/>
  <c r="J338" i="1"/>
  <c r="H338" i="1"/>
  <c r="F339" i="1"/>
  <c r="M339" i="1" s="1"/>
  <c r="K338" i="1" l="1"/>
  <c r="L339" i="1"/>
  <c r="G339" i="1"/>
  <c r="J339" i="1"/>
  <c r="H339" i="1"/>
  <c r="F340" i="1"/>
  <c r="M340" i="1" s="1"/>
  <c r="K339" i="1" l="1"/>
  <c r="L340" i="1"/>
  <c r="G340" i="1"/>
  <c r="J340" i="1"/>
  <c r="H340" i="1"/>
  <c r="F341" i="1"/>
  <c r="M341" i="1" s="1"/>
  <c r="K340" i="1" l="1"/>
  <c r="L341" i="1"/>
  <c r="G341" i="1"/>
  <c r="J341" i="1"/>
  <c r="H341" i="1"/>
  <c r="F342" i="1"/>
  <c r="M342" i="1" s="1"/>
  <c r="K341" i="1" l="1"/>
  <c r="L342" i="1"/>
  <c r="G342" i="1"/>
  <c r="J342" i="1"/>
  <c r="H342" i="1"/>
  <c r="F343" i="1"/>
  <c r="M343" i="1" s="1"/>
  <c r="K342" i="1" l="1"/>
  <c r="L343" i="1"/>
  <c r="G343" i="1"/>
  <c r="J343" i="1"/>
  <c r="F344" i="1"/>
  <c r="M344" i="1" s="1"/>
  <c r="H343" i="1"/>
  <c r="K343" i="1" l="1"/>
  <c r="L344" i="1"/>
  <c r="G344" i="1"/>
  <c r="J344" i="1"/>
  <c r="H344" i="1"/>
  <c r="F345" i="1"/>
  <c r="M345" i="1" s="1"/>
  <c r="K344" i="1" l="1"/>
  <c r="L345" i="1"/>
  <c r="G345" i="1"/>
  <c r="J345" i="1"/>
  <c r="H345" i="1"/>
  <c r="F346" i="1"/>
  <c r="M346" i="1" s="1"/>
  <c r="K345" i="1" l="1"/>
  <c r="L346" i="1"/>
  <c r="G346" i="1"/>
  <c r="J346" i="1"/>
  <c r="F347" i="1"/>
  <c r="M347" i="1" s="1"/>
  <c r="H346" i="1"/>
  <c r="K346" i="1" l="1"/>
  <c r="L347" i="1"/>
  <c r="G347" i="1"/>
  <c r="J347" i="1"/>
  <c r="F348" i="1"/>
  <c r="M348" i="1" s="1"/>
  <c r="H347" i="1"/>
  <c r="K347" i="1" l="1"/>
  <c r="L348" i="1"/>
  <c r="G348" i="1"/>
  <c r="J348" i="1"/>
  <c r="F349" i="1"/>
  <c r="M349" i="1" s="1"/>
  <c r="H348" i="1"/>
  <c r="K348" i="1" l="1"/>
  <c r="L349" i="1"/>
  <c r="G349" i="1"/>
  <c r="J349" i="1"/>
  <c r="F350" i="1"/>
  <c r="M350" i="1" s="1"/>
  <c r="H349" i="1"/>
  <c r="K349" i="1" l="1"/>
  <c r="L350" i="1"/>
  <c r="G350" i="1"/>
  <c r="J350" i="1"/>
  <c r="H350" i="1"/>
  <c r="F351" i="1"/>
  <c r="M351" i="1" s="1"/>
  <c r="K350" i="1" l="1"/>
  <c r="L351" i="1"/>
  <c r="G351" i="1"/>
  <c r="J351" i="1"/>
  <c r="H351" i="1"/>
  <c r="F352" i="1"/>
  <c r="M352" i="1" s="1"/>
  <c r="K351" i="1" l="1"/>
  <c r="L352" i="1"/>
  <c r="G352" i="1"/>
  <c r="J352" i="1"/>
  <c r="H352" i="1"/>
  <c r="F353" i="1"/>
  <c r="M353" i="1" s="1"/>
  <c r="K352" i="1" l="1"/>
  <c r="L353" i="1"/>
  <c r="G353" i="1"/>
  <c r="J353" i="1"/>
  <c r="H353" i="1"/>
  <c r="F354" i="1"/>
  <c r="M354" i="1" s="1"/>
  <c r="K353" i="1" l="1"/>
  <c r="L354" i="1"/>
  <c r="G354" i="1"/>
  <c r="J354" i="1"/>
  <c r="F355" i="1"/>
  <c r="M355" i="1" s="1"/>
  <c r="H354" i="1"/>
  <c r="K354" i="1" l="1"/>
  <c r="L355" i="1"/>
  <c r="G355" i="1"/>
  <c r="J355" i="1"/>
  <c r="F356" i="1"/>
  <c r="M356" i="1" s="1"/>
  <c r="H355" i="1"/>
  <c r="K355" i="1" l="1"/>
  <c r="L356" i="1"/>
  <c r="G356" i="1"/>
  <c r="J356" i="1"/>
  <c r="F357" i="1"/>
  <c r="M357" i="1" s="1"/>
  <c r="H356" i="1"/>
  <c r="K356" i="1" l="1"/>
  <c r="L357" i="1"/>
  <c r="G357" i="1"/>
  <c r="J357" i="1"/>
  <c r="F358" i="1"/>
  <c r="M358" i="1" s="1"/>
  <c r="H357" i="1"/>
  <c r="K357" i="1" l="1"/>
  <c r="L358" i="1"/>
  <c r="G358" i="1"/>
  <c r="J358" i="1"/>
  <c r="F359" i="1"/>
  <c r="M359" i="1" s="1"/>
  <c r="H358" i="1"/>
  <c r="K358" i="1" l="1"/>
  <c r="L359" i="1"/>
  <c r="G359" i="1"/>
  <c r="J359" i="1"/>
  <c r="H359" i="1"/>
  <c r="F360" i="1"/>
  <c r="M360" i="1" s="1"/>
  <c r="K359" i="1" l="1"/>
  <c r="L360" i="1"/>
  <c r="G360" i="1"/>
  <c r="J360" i="1"/>
  <c r="F361" i="1"/>
  <c r="M361" i="1" s="1"/>
  <c r="H360" i="1"/>
  <c r="K360" i="1" l="1"/>
  <c r="L361" i="1"/>
  <c r="G361" i="1"/>
  <c r="J361" i="1"/>
  <c r="H361" i="1"/>
  <c r="F362" i="1"/>
  <c r="M362" i="1" s="1"/>
  <c r="K361" i="1" l="1"/>
  <c r="L362" i="1"/>
  <c r="G362" i="1"/>
  <c r="J362" i="1"/>
  <c r="F363" i="1"/>
  <c r="M363" i="1" s="1"/>
  <c r="H362" i="1"/>
  <c r="K362" i="1" l="1"/>
  <c r="L363" i="1"/>
  <c r="G363" i="1"/>
  <c r="J363" i="1"/>
  <c r="H363" i="1"/>
  <c r="F364" i="1"/>
  <c r="M364" i="1" s="1"/>
  <c r="K363" i="1" l="1"/>
  <c r="L364" i="1"/>
  <c r="G364" i="1"/>
  <c r="J364" i="1"/>
  <c r="F365" i="1"/>
  <c r="M365" i="1" s="1"/>
  <c r="H364" i="1"/>
  <c r="K364" i="1" l="1"/>
  <c r="L365" i="1"/>
  <c r="G365" i="1"/>
  <c r="J365" i="1"/>
  <c r="H365" i="1"/>
  <c r="F366" i="1"/>
  <c r="M366" i="1" s="1"/>
  <c r="K365" i="1" l="1"/>
  <c r="L366" i="1"/>
  <c r="G366" i="1"/>
  <c r="J366" i="1"/>
  <c r="H366" i="1"/>
  <c r="F367" i="1"/>
  <c r="M367" i="1" s="1"/>
  <c r="K366" i="1" l="1"/>
  <c r="L367" i="1"/>
  <c r="G367" i="1"/>
  <c r="J367" i="1"/>
  <c r="H367" i="1"/>
  <c r="F368" i="1"/>
  <c r="M368" i="1" s="1"/>
  <c r="K367" i="1" l="1"/>
  <c r="L368" i="1"/>
  <c r="G368" i="1"/>
  <c r="J368" i="1"/>
  <c r="H368" i="1"/>
  <c r="F369" i="1"/>
  <c r="M369" i="1" s="1"/>
  <c r="K368" i="1" l="1"/>
  <c r="L369" i="1"/>
  <c r="G369" i="1"/>
  <c r="J369" i="1"/>
  <c r="H369" i="1"/>
  <c r="F370" i="1"/>
  <c r="M370" i="1" s="1"/>
  <c r="K369" i="1" l="1"/>
  <c r="L370" i="1"/>
  <c r="G370" i="1"/>
  <c r="J370" i="1"/>
  <c r="F371" i="1"/>
  <c r="M371" i="1" s="1"/>
  <c r="H370" i="1"/>
  <c r="K370" i="1" l="1"/>
  <c r="L371" i="1"/>
  <c r="G371" i="1"/>
  <c r="J371" i="1"/>
  <c r="F372" i="1"/>
  <c r="M372" i="1" s="1"/>
  <c r="H371" i="1"/>
  <c r="K371" i="1" l="1"/>
  <c r="L372" i="1"/>
  <c r="G372" i="1"/>
  <c r="J372" i="1"/>
  <c r="F373" i="1"/>
  <c r="M373" i="1" s="1"/>
  <c r="H372" i="1"/>
  <c r="K372" i="1" l="1"/>
  <c r="L373" i="1"/>
  <c r="G373" i="1"/>
  <c r="J373" i="1"/>
  <c r="F374" i="1"/>
  <c r="M374" i="1" s="1"/>
  <c r="H373" i="1"/>
  <c r="K373" i="1" l="1"/>
  <c r="L374" i="1"/>
  <c r="G374" i="1"/>
  <c r="J374" i="1"/>
  <c r="F375" i="1"/>
  <c r="M375" i="1" s="1"/>
  <c r="H374" i="1"/>
  <c r="K374" i="1" l="1"/>
  <c r="L375" i="1"/>
  <c r="G375" i="1"/>
  <c r="J375" i="1"/>
  <c r="F376" i="1"/>
  <c r="M376" i="1" s="1"/>
  <c r="H375" i="1"/>
  <c r="K375" i="1" l="1"/>
  <c r="L376" i="1"/>
  <c r="G376" i="1"/>
  <c r="J376" i="1"/>
  <c r="F377" i="1"/>
  <c r="M377" i="1" s="1"/>
  <c r="H376" i="1"/>
  <c r="K376" i="1" l="1"/>
  <c r="L377" i="1"/>
  <c r="G377" i="1"/>
  <c r="J377" i="1"/>
  <c r="H377" i="1"/>
  <c r="F378" i="1"/>
  <c r="M378" i="1" s="1"/>
  <c r="K377" i="1" l="1"/>
  <c r="L378" i="1"/>
  <c r="G378" i="1"/>
  <c r="J378" i="1"/>
  <c r="H378" i="1"/>
  <c r="F379" i="1"/>
  <c r="M379" i="1" s="1"/>
  <c r="K378" i="1" l="1"/>
  <c r="L379" i="1"/>
  <c r="G379" i="1"/>
  <c r="J379" i="1"/>
  <c r="H379" i="1"/>
  <c r="F380" i="1"/>
  <c r="M380" i="1" s="1"/>
  <c r="K379" i="1" l="1"/>
  <c r="L380" i="1"/>
  <c r="G380" i="1"/>
  <c r="J380" i="1"/>
  <c r="H380" i="1"/>
  <c r="F381" i="1"/>
  <c r="M381" i="1" s="1"/>
  <c r="K380" i="1" l="1"/>
  <c r="L381" i="1"/>
  <c r="G381" i="1"/>
  <c r="J381" i="1"/>
  <c r="H381" i="1"/>
  <c r="F382" i="1"/>
  <c r="M382" i="1" s="1"/>
  <c r="K381" i="1" l="1"/>
  <c r="L382" i="1"/>
  <c r="G382" i="1"/>
  <c r="J382" i="1"/>
  <c r="H382" i="1"/>
  <c r="F383" i="1"/>
  <c r="M383" i="1" s="1"/>
  <c r="K382" i="1" l="1"/>
  <c r="L383" i="1"/>
  <c r="G383" i="1"/>
  <c r="J383" i="1"/>
  <c r="H383" i="1"/>
  <c r="F384" i="1"/>
  <c r="M384" i="1" s="1"/>
  <c r="K383" i="1" l="1"/>
  <c r="L384" i="1"/>
  <c r="G384" i="1"/>
  <c r="J384" i="1"/>
  <c r="H384" i="1"/>
  <c r="F385" i="1"/>
  <c r="M385" i="1" s="1"/>
  <c r="K384" i="1" l="1"/>
  <c r="L385" i="1"/>
  <c r="G385" i="1"/>
  <c r="J385" i="1"/>
  <c r="H385" i="1"/>
  <c r="F386" i="1"/>
  <c r="M386" i="1" s="1"/>
  <c r="K385" i="1" l="1"/>
  <c r="L386" i="1"/>
  <c r="G386" i="1"/>
  <c r="J386" i="1"/>
  <c r="F387" i="1"/>
  <c r="M387" i="1" s="1"/>
  <c r="H386" i="1"/>
  <c r="K386" i="1" l="1"/>
  <c r="L387" i="1"/>
  <c r="G387" i="1"/>
  <c r="J387" i="1"/>
  <c r="F388" i="1"/>
  <c r="M388" i="1" s="1"/>
  <c r="H387" i="1"/>
  <c r="K387" i="1" l="1"/>
  <c r="L388" i="1"/>
  <c r="G388" i="1"/>
  <c r="J388" i="1"/>
  <c r="F389" i="1"/>
  <c r="M389" i="1" s="1"/>
  <c r="H388" i="1"/>
  <c r="K388" i="1" l="1"/>
  <c r="L389" i="1"/>
  <c r="G389" i="1"/>
  <c r="J389" i="1"/>
  <c r="F390" i="1"/>
  <c r="M390" i="1" s="1"/>
  <c r="H389" i="1"/>
  <c r="K389" i="1" l="1"/>
  <c r="L390" i="1"/>
  <c r="G390" i="1"/>
  <c r="J390" i="1"/>
  <c r="F391" i="1"/>
  <c r="M391" i="1" s="1"/>
  <c r="H390" i="1"/>
  <c r="K390" i="1" l="1"/>
  <c r="L391" i="1"/>
  <c r="G391" i="1"/>
  <c r="J391" i="1"/>
  <c r="F392" i="1"/>
  <c r="M392" i="1" s="1"/>
  <c r="H391" i="1"/>
  <c r="K391" i="1" l="1"/>
  <c r="L392" i="1"/>
  <c r="G392" i="1"/>
  <c r="J392" i="1"/>
  <c r="F393" i="1"/>
  <c r="M393" i="1" s="1"/>
  <c r="H392" i="1"/>
  <c r="K392" i="1" l="1"/>
  <c r="L393" i="1"/>
  <c r="G393" i="1"/>
  <c r="J393" i="1"/>
  <c r="H393" i="1"/>
  <c r="F394" i="1"/>
  <c r="M394" i="1" s="1"/>
  <c r="K393" i="1" l="1"/>
  <c r="L394" i="1"/>
  <c r="G394" i="1"/>
  <c r="J394" i="1"/>
  <c r="H394" i="1"/>
  <c r="F395" i="1"/>
  <c r="M395" i="1" s="1"/>
  <c r="K394" i="1" l="1"/>
  <c r="L395" i="1"/>
  <c r="G395" i="1"/>
  <c r="J395" i="1"/>
  <c r="F396" i="1"/>
  <c r="M396" i="1" s="1"/>
  <c r="H395" i="1"/>
  <c r="K395" i="1" l="1"/>
  <c r="L396" i="1"/>
  <c r="G396" i="1"/>
  <c r="J396" i="1"/>
  <c r="F397" i="1"/>
  <c r="M397" i="1" s="1"/>
  <c r="H396" i="1"/>
  <c r="K396" i="1" l="1"/>
  <c r="L397" i="1"/>
  <c r="G397" i="1"/>
  <c r="J397" i="1"/>
  <c r="H397" i="1"/>
  <c r="F398" i="1"/>
  <c r="M398" i="1" s="1"/>
  <c r="K397" i="1" l="1"/>
  <c r="L398" i="1"/>
  <c r="G398" i="1"/>
  <c r="J398" i="1"/>
  <c r="F399" i="1"/>
  <c r="M399" i="1" s="1"/>
  <c r="H398" i="1"/>
  <c r="K398" i="1" l="1"/>
  <c r="L399" i="1"/>
  <c r="G399" i="1"/>
  <c r="J399" i="1"/>
  <c r="H399" i="1"/>
  <c r="F400" i="1"/>
  <c r="M400" i="1" s="1"/>
  <c r="K399" i="1" l="1"/>
  <c r="L400" i="1"/>
  <c r="G400" i="1"/>
  <c r="J400" i="1"/>
  <c r="H400" i="1"/>
  <c r="F401" i="1"/>
  <c r="M401" i="1" s="1"/>
  <c r="K400" i="1" l="1"/>
  <c r="L401" i="1"/>
  <c r="G401" i="1"/>
  <c r="J401" i="1"/>
  <c r="F402" i="1"/>
  <c r="M402" i="1" s="1"/>
  <c r="H401" i="1"/>
  <c r="K401" i="1" l="1"/>
  <c r="L402" i="1"/>
  <c r="G402" i="1"/>
  <c r="J402" i="1"/>
  <c r="F403" i="1"/>
  <c r="M403" i="1" s="1"/>
  <c r="H402" i="1"/>
  <c r="K402" i="1" l="1"/>
  <c r="L403" i="1"/>
  <c r="G403" i="1"/>
  <c r="J403" i="1"/>
  <c r="F404" i="1"/>
  <c r="M404" i="1" s="1"/>
  <c r="H403" i="1"/>
  <c r="K403" i="1" l="1"/>
  <c r="L404" i="1"/>
  <c r="G404" i="1"/>
  <c r="J404" i="1"/>
  <c r="F405" i="1"/>
  <c r="M405" i="1" s="1"/>
  <c r="H404" i="1"/>
  <c r="K404" i="1" l="1"/>
  <c r="L405" i="1"/>
  <c r="G405" i="1"/>
  <c r="J405" i="1"/>
  <c r="F406" i="1"/>
  <c r="M406" i="1" s="1"/>
  <c r="H405" i="1"/>
  <c r="K405" i="1" l="1"/>
  <c r="L406" i="1"/>
  <c r="G406" i="1"/>
  <c r="J406" i="1"/>
  <c r="F407" i="1"/>
  <c r="M407" i="1" s="1"/>
  <c r="H406" i="1"/>
  <c r="K406" i="1" l="1"/>
  <c r="L407" i="1"/>
  <c r="G407" i="1"/>
  <c r="J407" i="1"/>
  <c r="F408" i="1"/>
  <c r="M408" i="1" s="1"/>
  <c r="H407" i="1"/>
  <c r="K407" i="1" l="1"/>
  <c r="L408" i="1"/>
  <c r="G408" i="1"/>
  <c r="J408" i="1"/>
  <c r="H408" i="1"/>
  <c r="F409" i="1"/>
  <c r="M409" i="1" s="1"/>
  <c r="K408" i="1" l="1"/>
  <c r="L409" i="1"/>
  <c r="G409" i="1"/>
  <c r="J409" i="1"/>
  <c r="H409" i="1"/>
  <c r="F410" i="1"/>
  <c r="M410" i="1" s="1"/>
  <c r="K409" i="1" l="1"/>
  <c r="L410" i="1"/>
  <c r="G410" i="1"/>
  <c r="J410" i="1"/>
  <c r="H410" i="1"/>
  <c r="F411" i="1"/>
  <c r="M411" i="1" s="1"/>
  <c r="K410" i="1" l="1"/>
  <c r="L411" i="1"/>
  <c r="G411" i="1"/>
  <c r="J411" i="1"/>
  <c r="H411" i="1"/>
  <c r="F412" i="1"/>
  <c r="M412" i="1" s="1"/>
  <c r="K411" i="1" l="1"/>
  <c r="L412" i="1"/>
  <c r="G412" i="1"/>
  <c r="J412" i="1"/>
  <c r="H412" i="1"/>
  <c r="F413" i="1"/>
  <c r="M413" i="1" s="1"/>
  <c r="K412" i="1" l="1"/>
  <c r="L413" i="1"/>
  <c r="G413" i="1"/>
  <c r="J413" i="1"/>
  <c r="H413" i="1"/>
  <c r="F414" i="1"/>
  <c r="M414" i="1" s="1"/>
  <c r="K413" i="1" l="1"/>
  <c r="L414" i="1"/>
  <c r="G414" i="1"/>
  <c r="J414" i="1"/>
  <c r="H414" i="1"/>
  <c r="F415" i="1"/>
  <c r="M415" i="1" s="1"/>
  <c r="K414" i="1" l="1"/>
  <c r="L415" i="1"/>
  <c r="G415" i="1"/>
  <c r="J415" i="1"/>
  <c r="H415" i="1"/>
  <c r="F416" i="1"/>
  <c r="M416" i="1" s="1"/>
  <c r="K415" i="1" l="1"/>
  <c r="L416" i="1"/>
  <c r="G416" i="1"/>
  <c r="J416" i="1"/>
  <c r="H416" i="1"/>
  <c r="F417" i="1"/>
  <c r="M417" i="1" s="1"/>
  <c r="K416" i="1" l="1"/>
  <c r="L417" i="1"/>
  <c r="G417" i="1"/>
  <c r="J417" i="1"/>
  <c r="H417" i="1"/>
  <c r="F418" i="1"/>
  <c r="M418" i="1" s="1"/>
  <c r="K417" i="1" l="1"/>
  <c r="L418" i="1"/>
  <c r="G418" i="1"/>
  <c r="J418" i="1"/>
  <c r="H418" i="1"/>
  <c r="F419" i="1"/>
  <c r="M419" i="1" s="1"/>
  <c r="K418" i="1" l="1"/>
  <c r="L419" i="1"/>
  <c r="G419" i="1"/>
  <c r="J419" i="1"/>
  <c r="F420" i="1"/>
  <c r="M420" i="1" s="1"/>
  <c r="H419" i="1"/>
  <c r="K419" i="1" l="1"/>
  <c r="L420" i="1"/>
  <c r="G420" i="1"/>
  <c r="J420" i="1"/>
  <c r="F421" i="1"/>
  <c r="M421" i="1" s="1"/>
  <c r="H420" i="1"/>
  <c r="K420" i="1" l="1"/>
  <c r="L421" i="1"/>
  <c r="G421" i="1"/>
  <c r="J421" i="1"/>
  <c r="H421" i="1"/>
  <c r="F422" i="1"/>
  <c r="M422" i="1" s="1"/>
  <c r="K421" i="1" l="1"/>
  <c r="L422" i="1"/>
  <c r="G422" i="1"/>
  <c r="J422" i="1"/>
  <c r="F423" i="1"/>
  <c r="M423" i="1" s="1"/>
  <c r="H422" i="1"/>
  <c r="K422" i="1" l="1"/>
  <c r="L423" i="1"/>
  <c r="G423" i="1"/>
  <c r="J423" i="1"/>
  <c r="F424" i="1"/>
  <c r="M424" i="1" s="1"/>
  <c r="H423" i="1"/>
  <c r="K423" i="1" l="1"/>
  <c r="L424" i="1"/>
  <c r="G424" i="1"/>
  <c r="J424" i="1"/>
  <c r="H424" i="1"/>
  <c r="F425" i="1"/>
  <c r="M425" i="1" s="1"/>
  <c r="K424" i="1" l="1"/>
  <c r="L425" i="1"/>
  <c r="G425" i="1"/>
  <c r="J425" i="1"/>
  <c r="H425" i="1"/>
  <c r="F426" i="1"/>
  <c r="M426" i="1" s="1"/>
  <c r="K425" i="1" l="1"/>
  <c r="L426" i="1"/>
  <c r="G426" i="1"/>
  <c r="J426" i="1"/>
  <c r="F427" i="1"/>
  <c r="M427" i="1" s="1"/>
  <c r="H426" i="1"/>
  <c r="K426" i="1" l="1"/>
  <c r="L427" i="1"/>
  <c r="G427" i="1"/>
  <c r="J427" i="1"/>
  <c r="H427" i="1"/>
  <c r="F428" i="1"/>
  <c r="M428" i="1" s="1"/>
  <c r="K427" i="1" l="1"/>
  <c r="L428" i="1"/>
  <c r="G428" i="1"/>
  <c r="J428" i="1"/>
  <c r="H428" i="1"/>
  <c r="F429" i="1"/>
  <c r="M429" i="1" s="1"/>
  <c r="K428" i="1" l="1"/>
  <c r="L429" i="1"/>
  <c r="G429" i="1"/>
  <c r="J429" i="1"/>
  <c r="H429" i="1"/>
  <c r="F430" i="1"/>
  <c r="M430" i="1" s="1"/>
  <c r="K429" i="1" l="1"/>
  <c r="L430" i="1"/>
  <c r="G430" i="1"/>
  <c r="J430" i="1"/>
  <c r="F431" i="1"/>
  <c r="M431" i="1" s="1"/>
  <c r="H430" i="1"/>
  <c r="K430" i="1" l="1"/>
  <c r="L431" i="1"/>
  <c r="G431" i="1"/>
  <c r="J431" i="1"/>
  <c r="F432" i="1"/>
  <c r="M432" i="1" s="1"/>
  <c r="H431" i="1"/>
  <c r="K431" i="1" l="1"/>
  <c r="L432" i="1"/>
  <c r="G432" i="1"/>
  <c r="J432" i="1"/>
  <c r="H432" i="1"/>
  <c r="F433" i="1"/>
  <c r="M433" i="1" s="1"/>
  <c r="K432" i="1" l="1"/>
  <c r="L433" i="1"/>
  <c r="G433" i="1"/>
  <c r="J433" i="1"/>
  <c r="F434" i="1"/>
  <c r="M434" i="1" s="1"/>
  <c r="H433" i="1"/>
  <c r="K433" i="1" l="1"/>
  <c r="L434" i="1"/>
  <c r="G434" i="1"/>
  <c r="J434" i="1"/>
  <c r="H434" i="1"/>
  <c r="F435" i="1"/>
  <c r="M435" i="1" s="1"/>
  <c r="K434" i="1" l="1"/>
  <c r="L435" i="1"/>
  <c r="G435" i="1"/>
  <c r="J435" i="1"/>
  <c r="H435" i="1"/>
  <c r="F436" i="1"/>
  <c r="M436" i="1" s="1"/>
  <c r="K435" i="1" l="1"/>
  <c r="L436" i="1"/>
  <c r="G436" i="1"/>
  <c r="J436" i="1"/>
  <c r="H436" i="1"/>
  <c r="F437" i="1"/>
  <c r="M437" i="1" s="1"/>
  <c r="K436" i="1" l="1"/>
  <c r="L437" i="1"/>
  <c r="G437" i="1"/>
  <c r="J437" i="1"/>
  <c r="F438" i="1"/>
  <c r="M438" i="1" s="1"/>
  <c r="H437" i="1"/>
  <c r="K437" i="1" l="1"/>
  <c r="L438" i="1"/>
  <c r="G438" i="1"/>
  <c r="J438" i="1"/>
  <c r="F439" i="1"/>
  <c r="M439" i="1" s="1"/>
  <c r="H438" i="1"/>
  <c r="K438" i="1" l="1"/>
  <c r="L439" i="1"/>
  <c r="G439" i="1"/>
  <c r="J439" i="1"/>
  <c r="H439" i="1"/>
  <c r="F440" i="1"/>
  <c r="M440" i="1" s="1"/>
  <c r="K439" i="1" l="1"/>
  <c r="L440" i="1"/>
  <c r="G440" i="1"/>
  <c r="J440" i="1"/>
  <c r="H440" i="1"/>
  <c r="F441" i="1"/>
  <c r="M441" i="1" s="1"/>
  <c r="K440" i="1" l="1"/>
  <c r="L441" i="1"/>
  <c r="G441" i="1"/>
  <c r="J441" i="1"/>
  <c r="F442" i="1"/>
  <c r="M442" i="1" s="1"/>
  <c r="H441" i="1"/>
  <c r="K441" i="1" l="1"/>
  <c r="L442" i="1"/>
  <c r="G442" i="1"/>
  <c r="J442" i="1"/>
  <c r="H442" i="1"/>
  <c r="F443" i="1"/>
  <c r="M443" i="1" s="1"/>
  <c r="K442" i="1" l="1"/>
  <c r="L443" i="1"/>
  <c r="G443" i="1"/>
  <c r="J443" i="1"/>
  <c r="H443" i="1"/>
  <c r="F444" i="1"/>
  <c r="M444" i="1" s="1"/>
  <c r="K443" i="1" l="1"/>
  <c r="L444" i="1"/>
  <c r="G444" i="1"/>
  <c r="J444" i="1"/>
  <c r="H444" i="1"/>
  <c r="F445" i="1"/>
  <c r="M445" i="1" s="1"/>
  <c r="K444" i="1" l="1"/>
  <c r="L445" i="1"/>
  <c r="G445" i="1"/>
  <c r="J445" i="1"/>
  <c r="H445" i="1"/>
  <c r="F446" i="1"/>
  <c r="M446" i="1" s="1"/>
  <c r="K445" i="1" l="1"/>
  <c r="L446" i="1"/>
  <c r="G446" i="1"/>
  <c r="J446" i="1"/>
  <c r="H446" i="1"/>
  <c r="F447" i="1"/>
  <c r="M447" i="1" s="1"/>
  <c r="K446" i="1" l="1"/>
  <c r="L447" i="1"/>
  <c r="G447" i="1"/>
  <c r="J447" i="1"/>
  <c r="H447" i="1"/>
  <c r="F448" i="1"/>
  <c r="M448" i="1" s="1"/>
  <c r="K447" i="1" l="1"/>
  <c r="L448" i="1"/>
  <c r="G448" i="1"/>
  <c r="J448" i="1"/>
  <c r="F449" i="1"/>
  <c r="M449" i="1" s="1"/>
  <c r="H448" i="1"/>
  <c r="K448" i="1" l="1"/>
  <c r="L449" i="1"/>
  <c r="G449" i="1"/>
  <c r="J449" i="1"/>
  <c r="H449" i="1"/>
  <c r="F450" i="1"/>
  <c r="M450" i="1" s="1"/>
  <c r="K449" i="1" l="1"/>
  <c r="L450" i="1"/>
  <c r="G450" i="1"/>
  <c r="J450" i="1"/>
  <c r="H450" i="1"/>
  <c r="F451" i="1"/>
  <c r="M451" i="1" s="1"/>
  <c r="K450" i="1" l="1"/>
  <c r="L451" i="1"/>
  <c r="G451" i="1"/>
  <c r="J451" i="1"/>
  <c r="H451" i="1"/>
  <c r="F452" i="1"/>
  <c r="M452" i="1" s="1"/>
  <c r="K451" i="1" l="1"/>
  <c r="L452" i="1"/>
  <c r="G452" i="1"/>
  <c r="J452" i="1"/>
  <c r="H452" i="1"/>
  <c r="F453" i="1"/>
  <c r="M453" i="1" s="1"/>
  <c r="K452" i="1" l="1"/>
  <c r="L453" i="1"/>
  <c r="G453" i="1"/>
  <c r="J453" i="1"/>
  <c r="F454" i="1"/>
  <c r="M454" i="1" s="1"/>
  <c r="H453" i="1"/>
  <c r="K453" i="1" l="1"/>
  <c r="L454" i="1"/>
  <c r="G454" i="1"/>
  <c r="J454" i="1"/>
  <c r="H454" i="1"/>
  <c r="F455" i="1"/>
  <c r="M455" i="1" s="1"/>
  <c r="K454" i="1" l="1"/>
  <c r="L455" i="1"/>
  <c r="G455" i="1"/>
  <c r="J455" i="1"/>
  <c r="H455" i="1"/>
  <c r="F456" i="1"/>
  <c r="M456" i="1" s="1"/>
  <c r="K455" i="1" l="1"/>
  <c r="L456" i="1"/>
  <c r="G456" i="1"/>
  <c r="J456" i="1"/>
  <c r="H456" i="1"/>
  <c r="F457" i="1"/>
  <c r="M457" i="1" s="1"/>
  <c r="K456" i="1" l="1"/>
  <c r="L457" i="1"/>
  <c r="G457" i="1"/>
  <c r="J457" i="1"/>
  <c r="F458" i="1"/>
  <c r="M458" i="1" s="1"/>
  <c r="H457" i="1"/>
  <c r="K457" i="1" l="1"/>
  <c r="L458" i="1"/>
  <c r="G458" i="1"/>
  <c r="J458" i="1"/>
  <c r="H458" i="1"/>
  <c r="F459" i="1"/>
  <c r="M459" i="1" s="1"/>
  <c r="K458" i="1" l="1"/>
  <c r="L459" i="1"/>
  <c r="G459" i="1"/>
  <c r="J459" i="1"/>
  <c r="F460" i="1"/>
  <c r="M460" i="1" s="1"/>
  <c r="H459" i="1"/>
  <c r="K459" i="1" l="1"/>
  <c r="L460" i="1"/>
  <c r="G460" i="1"/>
  <c r="J460" i="1"/>
  <c r="F461" i="1"/>
  <c r="M461" i="1" s="1"/>
  <c r="H460" i="1"/>
  <c r="K460" i="1" l="1"/>
  <c r="L461" i="1"/>
  <c r="G461" i="1"/>
  <c r="J461" i="1"/>
  <c r="H461" i="1"/>
  <c r="F462" i="1"/>
  <c r="M462" i="1" s="1"/>
  <c r="K461" i="1" l="1"/>
  <c r="L462" i="1"/>
  <c r="G462" i="1"/>
  <c r="J462" i="1"/>
  <c r="H462" i="1"/>
  <c r="F463" i="1"/>
  <c r="M463" i="1" s="1"/>
  <c r="K462" i="1" l="1"/>
  <c r="L463" i="1"/>
  <c r="G463" i="1"/>
  <c r="J463" i="1"/>
  <c r="F464" i="1"/>
  <c r="M464" i="1" s="1"/>
  <c r="H463" i="1"/>
  <c r="K463" i="1" l="1"/>
  <c r="L464" i="1"/>
  <c r="G464" i="1"/>
  <c r="J464" i="1"/>
  <c r="F465" i="1"/>
  <c r="M465" i="1" s="1"/>
  <c r="H464" i="1"/>
  <c r="K464" i="1" l="1"/>
  <c r="L465" i="1"/>
  <c r="G465" i="1"/>
  <c r="J465" i="1"/>
  <c r="F466" i="1"/>
  <c r="M466" i="1" s="1"/>
  <c r="H465" i="1"/>
  <c r="K465" i="1" l="1"/>
  <c r="L466" i="1"/>
  <c r="G466" i="1"/>
  <c r="J466" i="1"/>
  <c r="F467" i="1"/>
  <c r="M467" i="1" s="1"/>
  <c r="H466" i="1"/>
  <c r="K466" i="1" l="1"/>
  <c r="L467" i="1"/>
  <c r="G467" i="1"/>
  <c r="J467" i="1"/>
  <c r="F468" i="1"/>
  <c r="M468" i="1" s="1"/>
  <c r="H467" i="1"/>
  <c r="K467" i="1" l="1"/>
  <c r="L468" i="1"/>
  <c r="G468" i="1"/>
  <c r="J468" i="1"/>
  <c r="F469" i="1"/>
  <c r="M469" i="1" s="1"/>
  <c r="H468" i="1"/>
  <c r="K468" i="1" l="1"/>
  <c r="L469" i="1"/>
  <c r="G469" i="1"/>
  <c r="J469" i="1"/>
  <c r="F470" i="1"/>
  <c r="M470" i="1" s="1"/>
  <c r="H469" i="1"/>
  <c r="K469" i="1" l="1"/>
  <c r="L470" i="1"/>
  <c r="G470" i="1"/>
  <c r="J470" i="1"/>
  <c r="H470" i="1"/>
  <c r="F471" i="1"/>
  <c r="M471" i="1" s="1"/>
  <c r="K470" i="1" l="1"/>
  <c r="L471" i="1"/>
  <c r="G471" i="1"/>
  <c r="J471" i="1"/>
  <c r="H471" i="1"/>
  <c r="F472" i="1"/>
  <c r="M472" i="1" s="1"/>
  <c r="K471" i="1" l="1"/>
  <c r="L472" i="1"/>
  <c r="G472" i="1"/>
  <c r="J472" i="1"/>
  <c r="H472" i="1"/>
  <c r="F473" i="1"/>
  <c r="M473" i="1" s="1"/>
  <c r="K472" i="1" l="1"/>
  <c r="L473" i="1"/>
  <c r="G473" i="1"/>
  <c r="J473" i="1"/>
  <c r="H473" i="1"/>
  <c r="F474" i="1"/>
  <c r="M474" i="1" s="1"/>
  <c r="K473" i="1" l="1"/>
  <c r="L474" i="1"/>
  <c r="G474" i="1"/>
  <c r="J474" i="1"/>
  <c r="H474" i="1"/>
  <c r="F475" i="1"/>
  <c r="M475" i="1" s="1"/>
  <c r="K474" i="1" l="1"/>
  <c r="L475" i="1"/>
  <c r="G475" i="1"/>
  <c r="J475" i="1"/>
  <c r="H475" i="1"/>
  <c r="F476" i="1"/>
  <c r="M476" i="1" s="1"/>
  <c r="K475" i="1" l="1"/>
  <c r="L476" i="1"/>
  <c r="G476" i="1"/>
  <c r="J476" i="1"/>
  <c r="H476" i="1"/>
  <c r="F477" i="1"/>
  <c r="M477" i="1" s="1"/>
  <c r="K476" i="1" l="1"/>
  <c r="L477" i="1"/>
  <c r="G477" i="1"/>
  <c r="J477" i="1"/>
  <c r="H477" i="1"/>
  <c r="F478" i="1"/>
  <c r="M478" i="1" s="1"/>
  <c r="K477" i="1" l="1"/>
  <c r="L478" i="1"/>
  <c r="G478" i="1"/>
  <c r="J478" i="1"/>
  <c r="H478" i="1"/>
  <c r="F479" i="1"/>
  <c r="M479" i="1" s="1"/>
  <c r="K478" i="1" l="1"/>
  <c r="L479" i="1"/>
  <c r="G479" i="1"/>
  <c r="J479" i="1"/>
  <c r="F480" i="1"/>
  <c r="M480" i="1" s="1"/>
  <c r="H479" i="1"/>
  <c r="K479" i="1" l="1"/>
  <c r="L480" i="1"/>
  <c r="G480" i="1"/>
  <c r="J480" i="1"/>
  <c r="F481" i="1"/>
  <c r="M481" i="1" s="1"/>
  <c r="H480" i="1"/>
  <c r="K480" i="1" l="1"/>
  <c r="L481" i="1"/>
  <c r="G481" i="1"/>
  <c r="J481" i="1"/>
  <c r="H481" i="1"/>
  <c r="F482" i="1"/>
  <c r="M482" i="1" s="1"/>
  <c r="K481" i="1" l="1"/>
  <c r="L482" i="1"/>
  <c r="G482" i="1"/>
  <c r="J482" i="1"/>
  <c r="H482" i="1"/>
  <c r="F483" i="1"/>
  <c r="M483" i="1" s="1"/>
  <c r="K482" i="1" l="1"/>
  <c r="L483" i="1"/>
  <c r="G483" i="1"/>
  <c r="J483" i="1"/>
  <c r="F484" i="1"/>
  <c r="M484" i="1" s="1"/>
  <c r="H483" i="1"/>
  <c r="K483" i="1" l="1"/>
  <c r="L484" i="1"/>
  <c r="G484" i="1"/>
  <c r="J484" i="1"/>
  <c r="F485" i="1"/>
  <c r="M485" i="1" s="1"/>
  <c r="H484" i="1"/>
  <c r="K484" i="1" l="1"/>
  <c r="L485" i="1"/>
  <c r="G485" i="1"/>
  <c r="J485" i="1"/>
  <c r="F486" i="1"/>
  <c r="M486" i="1" s="1"/>
  <c r="H485" i="1"/>
  <c r="K485" i="1" l="1"/>
  <c r="L486" i="1"/>
  <c r="G486" i="1"/>
  <c r="J486" i="1"/>
  <c r="H486" i="1"/>
  <c r="F487" i="1"/>
  <c r="M487" i="1" s="1"/>
  <c r="K486" i="1" l="1"/>
  <c r="L487" i="1"/>
  <c r="G487" i="1"/>
  <c r="J487" i="1"/>
  <c r="H487" i="1"/>
  <c r="F488" i="1"/>
  <c r="M488" i="1" s="1"/>
  <c r="K487" i="1" l="1"/>
  <c r="L488" i="1"/>
  <c r="G488" i="1"/>
  <c r="J488" i="1"/>
  <c r="F489" i="1"/>
  <c r="M489" i="1" s="1"/>
  <c r="H488" i="1"/>
  <c r="K488" i="1" l="1"/>
  <c r="L489" i="1"/>
  <c r="G489" i="1"/>
  <c r="J489" i="1"/>
  <c r="H489" i="1"/>
  <c r="F490" i="1"/>
  <c r="M490" i="1" s="1"/>
  <c r="K489" i="1" l="1"/>
  <c r="L490" i="1"/>
  <c r="G490" i="1"/>
  <c r="J490" i="1"/>
  <c r="F491" i="1"/>
  <c r="M491" i="1" s="1"/>
  <c r="H490" i="1"/>
  <c r="K490" i="1" l="1"/>
  <c r="L491" i="1"/>
  <c r="G491" i="1"/>
  <c r="J491" i="1"/>
  <c r="H491" i="1"/>
  <c r="F492" i="1"/>
  <c r="M492" i="1" s="1"/>
  <c r="K491" i="1" l="1"/>
  <c r="L492" i="1"/>
  <c r="G492" i="1"/>
  <c r="J492" i="1"/>
  <c r="F493" i="1"/>
  <c r="M493" i="1" s="1"/>
  <c r="H492" i="1"/>
  <c r="K492" i="1" l="1"/>
  <c r="L493" i="1"/>
  <c r="G493" i="1"/>
  <c r="J493" i="1"/>
  <c r="H493" i="1"/>
  <c r="F494" i="1"/>
  <c r="M494" i="1" s="1"/>
  <c r="K493" i="1" l="1"/>
  <c r="L494" i="1"/>
  <c r="G494" i="1"/>
  <c r="J494" i="1"/>
  <c r="H494" i="1"/>
  <c r="F495" i="1"/>
  <c r="M495" i="1" s="1"/>
  <c r="K494" i="1" l="1"/>
  <c r="L495" i="1"/>
  <c r="G495" i="1"/>
  <c r="J495" i="1"/>
  <c r="H495" i="1"/>
  <c r="F496" i="1"/>
  <c r="M496" i="1" s="1"/>
  <c r="K495" i="1" l="1"/>
  <c r="L496" i="1"/>
  <c r="G496" i="1"/>
  <c r="J496" i="1"/>
  <c r="F497" i="1"/>
  <c r="M497" i="1" s="1"/>
  <c r="H496" i="1"/>
  <c r="K496" i="1" l="1"/>
  <c r="L497" i="1"/>
  <c r="G497" i="1"/>
  <c r="J497" i="1"/>
  <c r="F498" i="1"/>
  <c r="M498" i="1" s="1"/>
  <c r="H497" i="1"/>
  <c r="K497" i="1" l="1"/>
  <c r="L498" i="1"/>
  <c r="G498" i="1"/>
  <c r="J498" i="1"/>
  <c r="H498" i="1"/>
  <c r="F499" i="1"/>
  <c r="M499" i="1" s="1"/>
  <c r="K498" i="1" l="1"/>
  <c r="L499" i="1"/>
  <c r="G499" i="1"/>
  <c r="J499" i="1"/>
  <c r="H499" i="1"/>
  <c r="F500" i="1"/>
  <c r="M500" i="1" s="1"/>
  <c r="K499" i="1" l="1"/>
  <c r="L500" i="1"/>
  <c r="G500" i="1"/>
  <c r="J500" i="1"/>
  <c r="H500" i="1"/>
  <c r="F501" i="1"/>
  <c r="M501" i="1" s="1"/>
  <c r="K500" i="1" l="1"/>
  <c r="L501" i="1"/>
  <c r="G501" i="1"/>
  <c r="J501" i="1"/>
  <c r="H501" i="1"/>
  <c r="F502" i="1"/>
  <c r="M502" i="1" s="1"/>
  <c r="K501" i="1" l="1"/>
  <c r="L502" i="1"/>
  <c r="G502" i="1"/>
  <c r="J502" i="1"/>
  <c r="F503" i="1"/>
  <c r="M503" i="1" s="1"/>
  <c r="H502" i="1"/>
  <c r="K502" i="1" l="1"/>
  <c r="L503" i="1"/>
  <c r="G503" i="1"/>
  <c r="J503" i="1"/>
  <c r="F504" i="1"/>
  <c r="M504" i="1" s="1"/>
  <c r="H503" i="1"/>
  <c r="K503" i="1" l="1"/>
  <c r="L504" i="1"/>
  <c r="G504" i="1"/>
  <c r="J504" i="1"/>
  <c r="H504" i="1"/>
  <c r="F505" i="1"/>
  <c r="M505" i="1" s="1"/>
  <c r="K504" i="1" l="1"/>
  <c r="L505" i="1"/>
  <c r="G505" i="1"/>
  <c r="J505" i="1"/>
  <c r="H505" i="1"/>
  <c r="F506" i="1"/>
  <c r="M506" i="1" s="1"/>
  <c r="K505" i="1" l="1"/>
  <c r="L506" i="1"/>
  <c r="G506" i="1"/>
  <c r="J506" i="1"/>
  <c r="H506" i="1"/>
  <c r="F507" i="1"/>
  <c r="M507" i="1" s="1"/>
  <c r="K506" i="1" l="1"/>
  <c r="L507" i="1"/>
  <c r="G507" i="1"/>
  <c r="J507" i="1"/>
  <c r="F508" i="1"/>
  <c r="M508" i="1" s="1"/>
  <c r="H507" i="1"/>
  <c r="K507" i="1" l="1"/>
  <c r="L508" i="1"/>
  <c r="G508" i="1"/>
  <c r="J508" i="1"/>
  <c r="H508" i="1"/>
  <c r="F509" i="1"/>
  <c r="M509" i="1" s="1"/>
  <c r="K508" i="1" l="1"/>
  <c r="L509" i="1"/>
  <c r="G509" i="1"/>
  <c r="J509" i="1"/>
  <c r="H509" i="1"/>
  <c r="F510" i="1"/>
  <c r="M510" i="1" s="1"/>
  <c r="K509" i="1" l="1"/>
  <c r="L510" i="1"/>
  <c r="G510" i="1"/>
  <c r="J510" i="1"/>
  <c r="H510" i="1"/>
  <c r="F511" i="1"/>
  <c r="M511" i="1" s="1"/>
  <c r="K510" i="1" l="1"/>
  <c r="L511" i="1"/>
  <c r="G511" i="1"/>
  <c r="J511" i="1"/>
  <c r="H511" i="1"/>
  <c r="F512" i="1"/>
  <c r="M512" i="1" s="1"/>
  <c r="K511" i="1" l="1"/>
  <c r="L512" i="1"/>
  <c r="G512" i="1"/>
  <c r="J512" i="1"/>
  <c r="F513" i="1"/>
  <c r="M513" i="1" s="1"/>
  <c r="H512" i="1"/>
  <c r="K512" i="1" l="1"/>
  <c r="L513" i="1"/>
  <c r="G513" i="1"/>
  <c r="J513" i="1"/>
  <c r="H513" i="1"/>
  <c r="F514" i="1"/>
  <c r="M514" i="1" s="1"/>
  <c r="K513" i="1" l="1"/>
  <c r="L514" i="1"/>
  <c r="G514" i="1"/>
  <c r="J514" i="1"/>
  <c r="H514" i="1"/>
  <c r="F515" i="1"/>
  <c r="M515" i="1" s="1"/>
  <c r="K514" i="1" l="1"/>
  <c r="L515" i="1"/>
  <c r="G515" i="1"/>
  <c r="J515" i="1"/>
  <c r="F516" i="1"/>
  <c r="M516" i="1" s="1"/>
  <c r="H515" i="1"/>
  <c r="K515" i="1" l="1"/>
  <c r="L516" i="1"/>
  <c r="G516" i="1"/>
  <c r="J516" i="1"/>
  <c r="F517" i="1"/>
  <c r="M517" i="1" s="1"/>
  <c r="H516" i="1"/>
  <c r="K516" i="1" l="1"/>
  <c r="L517" i="1"/>
  <c r="G517" i="1"/>
  <c r="J517" i="1"/>
  <c r="H517" i="1"/>
  <c r="F518" i="1"/>
  <c r="M518" i="1" s="1"/>
  <c r="K517" i="1" l="1"/>
  <c r="L518" i="1"/>
  <c r="G518" i="1"/>
  <c r="J518" i="1"/>
  <c r="F519" i="1"/>
  <c r="M519" i="1" s="1"/>
  <c r="H518" i="1"/>
  <c r="K518" i="1" l="1"/>
  <c r="L519" i="1"/>
  <c r="G519" i="1"/>
  <c r="J519" i="1"/>
  <c r="H519" i="1"/>
  <c r="F520" i="1"/>
  <c r="M520" i="1" s="1"/>
  <c r="K519" i="1" l="1"/>
  <c r="L520" i="1"/>
  <c r="G520" i="1"/>
  <c r="J520" i="1"/>
  <c r="H520" i="1"/>
  <c r="F521" i="1"/>
  <c r="M521" i="1" s="1"/>
  <c r="K520" i="1" l="1"/>
  <c r="L521" i="1"/>
  <c r="G521" i="1"/>
  <c r="J521" i="1"/>
  <c r="H521" i="1"/>
  <c r="F522" i="1"/>
  <c r="M522" i="1" s="1"/>
  <c r="K521" i="1" l="1"/>
  <c r="L522" i="1"/>
  <c r="G522" i="1"/>
  <c r="J522" i="1"/>
  <c r="H522" i="1"/>
  <c r="F523" i="1"/>
  <c r="M523" i="1" s="1"/>
  <c r="K522" i="1" l="1"/>
  <c r="L523" i="1"/>
  <c r="G523" i="1"/>
  <c r="J523" i="1"/>
  <c r="H523" i="1"/>
  <c r="F524" i="1"/>
  <c r="M524" i="1" s="1"/>
  <c r="K523" i="1" l="1"/>
  <c r="L524" i="1"/>
  <c r="G524" i="1"/>
  <c r="J524" i="1"/>
  <c r="H524" i="1"/>
  <c r="F525" i="1"/>
  <c r="M525" i="1" s="1"/>
  <c r="K524" i="1" l="1"/>
  <c r="L525" i="1"/>
  <c r="G525" i="1"/>
  <c r="J525" i="1"/>
  <c r="H525" i="1"/>
  <c r="F526" i="1"/>
  <c r="M526" i="1" s="1"/>
  <c r="K525" i="1" l="1"/>
  <c r="L526" i="1"/>
  <c r="G526" i="1"/>
  <c r="J526" i="1"/>
  <c r="H526" i="1"/>
  <c r="F527" i="1"/>
  <c r="M527" i="1" s="1"/>
  <c r="K526" i="1" l="1"/>
  <c r="L527" i="1"/>
  <c r="G527" i="1"/>
  <c r="J527" i="1"/>
  <c r="F528" i="1"/>
  <c r="M528" i="1" s="1"/>
  <c r="H527" i="1"/>
  <c r="K527" i="1" l="1"/>
  <c r="L528" i="1"/>
  <c r="G528" i="1"/>
  <c r="J528" i="1"/>
  <c r="F529" i="1"/>
  <c r="M529" i="1" s="1"/>
  <c r="H528" i="1"/>
  <c r="K528" i="1" l="1"/>
  <c r="L529" i="1"/>
  <c r="G529" i="1"/>
  <c r="J529" i="1"/>
  <c r="F530" i="1"/>
  <c r="M530" i="1" s="1"/>
  <c r="H529" i="1"/>
  <c r="K529" i="1" l="1"/>
  <c r="L530" i="1"/>
  <c r="G530" i="1"/>
  <c r="J530" i="1"/>
  <c r="H530" i="1"/>
  <c r="F531" i="1"/>
  <c r="M531" i="1" s="1"/>
  <c r="K530" i="1" l="1"/>
  <c r="L531" i="1"/>
  <c r="G531" i="1"/>
  <c r="J531" i="1"/>
  <c r="F532" i="1"/>
  <c r="M532" i="1" s="1"/>
  <c r="H531" i="1"/>
  <c r="K531" i="1" l="1"/>
  <c r="L532" i="1"/>
  <c r="G532" i="1"/>
  <c r="J532" i="1"/>
  <c r="H532" i="1"/>
  <c r="F533" i="1"/>
  <c r="M533" i="1" s="1"/>
  <c r="K532" i="1" l="1"/>
  <c r="L533" i="1"/>
  <c r="G533" i="1"/>
  <c r="J533" i="1"/>
  <c r="H533" i="1"/>
  <c r="F534" i="1"/>
  <c r="M534" i="1" s="1"/>
  <c r="K533" i="1" l="1"/>
  <c r="L534" i="1"/>
  <c r="G534" i="1"/>
  <c r="J534" i="1"/>
  <c r="F535" i="1"/>
  <c r="M535" i="1" s="1"/>
  <c r="H534" i="1"/>
  <c r="K534" i="1" l="1"/>
  <c r="L535" i="1"/>
  <c r="G535" i="1"/>
  <c r="J535" i="1"/>
  <c r="F536" i="1"/>
  <c r="M536" i="1" s="1"/>
  <c r="H535" i="1"/>
  <c r="K535" i="1" l="1"/>
  <c r="L536" i="1"/>
  <c r="G536" i="1"/>
  <c r="J536" i="1"/>
  <c r="H536" i="1"/>
  <c r="F537" i="1"/>
  <c r="M537" i="1" s="1"/>
  <c r="K536" i="1" l="1"/>
  <c r="L537" i="1"/>
  <c r="G537" i="1"/>
  <c r="J537" i="1"/>
  <c r="F538" i="1"/>
  <c r="M538" i="1" s="1"/>
  <c r="H537" i="1"/>
  <c r="K537" i="1" l="1"/>
  <c r="L538" i="1"/>
  <c r="G538" i="1"/>
  <c r="J538" i="1"/>
  <c r="H538" i="1"/>
  <c r="F539" i="1"/>
  <c r="M539" i="1" s="1"/>
  <c r="K538" i="1" l="1"/>
  <c r="L539" i="1"/>
  <c r="G539" i="1"/>
  <c r="J539" i="1"/>
  <c r="H539" i="1"/>
  <c r="F540" i="1"/>
  <c r="M540" i="1" s="1"/>
  <c r="K539" i="1" l="1"/>
  <c r="L540" i="1"/>
  <c r="G540" i="1"/>
  <c r="J540" i="1"/>
  <c r="F541" i="1"/>
  <c r="M541" i="1" s="1"/>
  <c r="H540" i="1"/>
  <c r="K540" i="1" l="1"/>
  <c r="L541" i="1"/>
  <c r="G541" i="1"/>
  <c r="J541" i="1"/>
  <c r="H541" i="1"/>
  <c r="F542" i="1"/>
  <c r="M542" i="1" s="1"/>
  <c r="K541" i="1" l="1"/>
  <c r="L542" i="1"/>
  <c r="G542" i="1"/>
  <c r="J542" i="1"/>
  <c r="H542" i="1"/>
  <c r="F543" i="1"/>
  <c r="M543" i="1" s="1"/>
  <c r="K542" i="1" l="1"/>
  <c r="L543" i="1"/>
  <c r="G543" i="1"/>
  <c r="J543" i="1"/>
  <c r="F544" i="1"/>
  <c r="M544" i="1" s="1"/>
  <c r="H543" i="1"/>
  <c r="K543" i="1" l="1"/>
  <c r="L544" i="1"/>
  <c r="G544" i="1"/>
  <c r="J544" i="1"/>
  <c r="H544" i="1"/>
  <c r="F545" i="1"/>
  <c r="M545" i="1" s="1"/>
  <c r="K544" i="1" l="1"/>
  <c r="L545" i="1"/>
  <c r="G545" i="1"/>
  <c r="J545" i="1"/>
  <c r="H545" i="1"/>
  <c r="F546" i="1"/>
  <c r="M546" i="1" s="1"/>
  <c r="K545" i="1" l="1"/>
  <c r="L546" i="1"/>
  <c r="G546" i="1"/>
  <c r="J546" i="1"/>
  <c r="H546" i="1"/>
  <c r="F547" i="1"/>
  <c r="M547" i="1" s="1"/>
  <c r="K546" i="1" l="1"/>
  <c r="L547" i="1"/>
  <c r="G547" i="1"/>
  <c r="J547" i="1"/>
  <c r="F548" i="1"/>
  <c r="M548" i="1" s="1"/>
  <c r="H547" i="1"/>
  <c r="K547" i="1" l="1"/>
  <c r="L548" i="1"/>
  <c r="G548" i="1"/>
  <c r="J548" i="1"/>
  <c r="F549" i="1"/>
  <c r="M549" i="1" s="1"/>
  <c r="H548" i="1"/>
  <c r="K548" i="1" l="1"/>
  <c r="L549" i="1"/>
  <c r="G549" i="1"/>
  <c r="J549" i="1"/>
  <c r="H549" i="1"/>
  <c r="F550" i="1"/>
  <c r="M550" i="1" s="1"/>
  <c r="K549" i="1" l="1"/>
  <c r="L550" i="1"/>
  <c r="G550" i="1"/>
  <c r="J550" i="1"/>
  <c r="F551" i="1"/>
  <c r="M551" i="1" s="1"/>
  <c r="H550" i="1"/>
  <c r="K550" i="1" l="1"/>
  <c r="L551" i="1"/>
  <c r="G551" i="1"/>
  <c r="J551" i="1"/>
  <c r="H551" i="1"/>
  <c r="F552" i="1"/>
  <c r="M552" i="1" s="1"/>
  <c r="K551" i="1" l="1"/>
  <c r="L552" i="1"/>
  <c r="G552" i="1"/>
  <c r="J552" i="1"/>
  <c r="H552" i="1"/>
  <c r="F553" i="1"/>
  <c r="M553" i="1" s="1"/>
  <c r="K552" i="1" l="1"/>
  <c r="L553" i="1"/>
  <c r="G553" i="1"/>
  <c r="J553" i="1"/>
  <c r="F554" i="1"/>
  <c r="M554" i="1" s="1"/>
  <c r="H553" i="1"/>
  <c r="K553" i="1" l="1"/>
  <c r="L554" i="1"/>
  <c r="G554" i="1"/>
  <c r="J554" i="1"/>
  <c r="H554" i="1"/>
  <c r="F555" i="1"/>
  <c r="M555" i="1" s="1"/>
  <c r="K554" i="1" l="1"/>
  <c r="L555" i="1"/>
  <c r="G555" i="1"/>
  <c r="J555" i="1"/>
  <c r="H555" i="1"/>
  <c r="F556" i="1"/>
  <c r="M556" i="1" s="1"/>
  <c r="K555" i="1" l="1"/>
  <c r="L556" i="1"/>
  <c r="G556" i="1"/>
  <c r="J556" i="1"/>
  <c r="F557" i="1"/>
  <c r="M557" i="1" s="1"/>
  <c r="H556" i="1"/>
  <c r="K556" i="1" l="1"/>
  <c r="L557" i="1"/>
  <c r="G557" i="1"/>
  <c r="J557" i="1"/>
  <c r="H557" i="1"/>
  <c r="F558" i="1"/>
  <c r="M558" i="1" s="1"/>
  <c r="K557" i="1" l="1"/>
  <c r="L558" i="1"/>
  <c r="G558" i="1"/>
  <c r="J558" i="1"/>
  <c r="H558" i="1"/>
  <c r="F559" i="1"/>
  <c r="M559" i="1" s="1"/>
  <c r="K558" i="1" l="1"/>
  <c r="L559" i="1"/>
  <c r="G559" i="1"/>
  <c r="J559" i="1"/>
  <c r="F560" i="1"/>
  <c r="M560" i="1" s="1"/>
  <c r="H559" i="1"/>
  <c r="K559" i="1" l="1"/>
  <c r="L560" i="1"/>
  <c r="G560" i="1"/>
  <c r="J560" i="1"/>
  <c r="F561" i="1"/>
  <c r="M561" i="1" s="1"/>
  <c r="H560" i="1"/>
  <c r="K560" i="1" l="1"/>
  <c r="L561" i="1"/>
  <c r="G561" i="1"/>
  <c r="J561" i="1"/>
  <c r="F562" i="1"/>
  <c r="M562" i="1" s="1"/>
  <c r="H561" i="1"/>
  <c r="K561" i="1" l="1"/>
  <c r="L562" i="1"/>
  <c r="G562" i="1"/>
  <c r="J562" i="1"/>
  <c r="H562" i="1"/>
  <c r="F563" i="1"/>
  <c r="M563" i="1" s="1"/>
  <c r="K562" i="1" l="1"/>
  <c r="L563" i="1"/>
  <c r="G563" i="1"/>
  <c r="J563" i="1"/>
  <c r="H563" i="1"/>
  <c r="F564" i="1"/>
  <c r="M564" i="1" s="1"/>
  <c r="K563" i="1" l="1"/>
  <c r="L564" i="1"/>
  <c r="G564" i="1"/>
  <c r="J564" i="1"/>
  <c r="H564" i="1"/>
  <c r="F565" i="1"/>
  <c r="M565" i="1" s="1"/>
  <c r="K564" i="1" l="1"/>
  <c r="L565" i="1"/>
  <c r="G565" i="1"/>
  <c r="J565" i="1"/>
  <c r="H565" i="1"/>
  <c r="F566" i="1"/>
  <c r="M566" i="1" s="1"/>
  <c r="K565" i="1" l="1"/>
  <c r="L566" i="1"/>
  <c r="G566" i="1"/>
  <c r="J566" i="1"/>
  <c r="F567" i="1"/>
  <c r="M567" i="1" s="1"/>
  <c r="H566" i="1"/>
  <c r="K566" i="1" l="1"/>
  <c r="L567" i="1"/>
  <c r="G567" i="1"/>
  <c r="J567" i="1"/>
  <c r="F568" i="1"/>
  <c r="M568" i="1" s="1"/>
  <c r="H567" i="1"/>
  <c r="K567" i="1" l="1"/>
  <c r="L568" i="1"/>
  <c r="G568" i="1"/>
  <c r="J568" i="1"/>
  <c r="H568" i="1"/>
  <c r="F569" i="1"/>
  <c r="M569" i="1" s="1"/>
  <c r="K568" i="1" l="1"/>
  <c r="L569" i="1"/>
  <c r="G569" i="1"/>
  <c r="J569" i="1"/>
  <c r="F570" i="1"/>
  <c r="M570" i="1" s="1"/>
  <c r="H569" i="1"/>
  <c r="K569" i="1" l="1"/>
  <c r="L570" i="1"/>
  <c r="G570" i="1"/>
  <c r="J570" i="1"/>
  <c r="H570" i="1"/>
  <c r="F571" i="1"/>
  <c r="M571" i="1" s="1"/>
  <c r="K570" i="1" l="1"/>
  <c r="L571" i="1"/>
  <c r="G571" i="1"/>
  <c r="J571" i="1"/>
  <c r="H571" i="1"/>
  <c r="F572" i="1"/>
  <c r="M572" i="1" s="1"/>
  <c r="K571" i="1" l="1"/>
  <c r="L572" i="1"/>
  <c r="G572" i="1"/>
  <c r="J572" i="1"/>
  <c r="H572" i="1"/>
  <c r="F573" i="1"/>
  <c r="M573" i="1" s="1"/>
  <c r="K572" i="1" l="1"/>
  <c r="L573" i="1"/>
  <c r="G573" i="1"/>
  <c r="J573" i="1"/>
  <c r="H573" i="1"/>
  <c r="F574" i="1"/>
  <c r="M574" i="1" s="1"/>
  <c r="K573" i="1" l="1"/>
  <c r="L574" i="1"/>
  <c r="G574" i="1"/>
  <c r="J574" i="1"/>
  <c r="F575" i="1"/>
  <c r="M575" i="1" s="1"/>
  <c r="H574" i="1"/>
  <c r="K574" i="1" l="1"/>
  <c r="L575" i="1"/>
  <c r="G575" i="1"/>
  <c r="J575" i="1"/>
  <c r="F576" i="1"/>
  <c r="M576" i="1" s="1"/>
  <c r="H575" i="1"/>
  <c r="K575" i="1" l="1"/>
  <c r="L576" i="1"/>
  <c r="G576" i="1"/>
  <c r="J576" i="1"/>
  <c r="H576" i="1"/>
  <c r="F577" i="1"/>
  <c r="M577" i="1" s="1"/>
  <c r="K576" i="1" l="1"/>
  <c r="L577" i="1"/>
  <c r="G577" i="1"/>
  <c r="J577" i="1"/>
  <c r="H577" i="1"/>
  <c r="F578" i="1"/>
  <c r="M578" i="1" s="1"/>
  <c r="K577" i="1" l="1"/>
  <c r="L578" i="1"/>
  <c r="G578" i="1"/>
  <c r="J578" i="1"/>
  <c r="H578" i="1"/>
  <c r="F579" i="1"/>
  <c r="M579" i="1" s="1"/>
  <c r="K578" i="1" l="1"/>
  <c r="L579" i="1"/>
  <c r="G579" i="1"/>
  <c r="J579" i="1"/>
  <c r="F580" i="1"/>
  <c r="M580" i="1" s="1"/>
  <c r="H579" i="1"/>
  <c r="K579" i="1" l="1"/>
  <c r="L580" i="1"/>
  <c r="G580" i="1"/>
  <c r="J580" i="1"/>
  <c r="H580" i="1"/>
  <c r="F581" i="1"/>
  <c r="M581" i="1" s="1"/>
  <c r="K580" i="1" l="1"/>
  <c r="L581" i="1"/>
  <c r="G581" i="1"/>
  <c r="J581" i="1"/>
  <c r="H581" i="1"/>
  <c r="F582" i="1"/>
  <c r="M582" i="1" s="1"/>
  <c r="K581" i="1" l="1"/>
  <c r="L582" i="1"/>
  <c r="G582" i="1"/>
  <c r="J582" i="1"/>
  <c r="F583" i="1"/>
  <c r="M583" i="1" s="1"/>
  <c r="H582" i="1"/>
  <c r="K582" i="1" l="1"/>
  <c r="L583" i="1"/>
  <c r="G583" i="1"/>
  <c r="J583" i="1"/>
  <c r="F584" i="1"/>
  <c r="M584" i="1" s="1"/>
  <c r="H583" i="1"/>
  <c r="K583" i="1" l="1"/>
  <c r="L584" i="1"/>
  <c r="G584" i="1"/>
  <c r="J584" i="1"/>
  <c r="H584" i="1"/>
  <c r="F585" i="1"/>
  <c r="M585" i="1" s="1"/>
  <c r="K584" i="1" l="1"/>
  <c r="L585" i="1"/>
  <c r="G585" i="1"/>
  <c r="J585" i="1"/>
  <c r="H585" i="1"/>
  <c r="F586" i="1"/>
  <c r="M586" i="1" s="1"/>
  <c r="K585" i="1" l="1"/>
  <c r="L586" i="1"/>
  <c r="G586" i="1"/>
  <c r="J586" i="1"/>
  <c r="H586" i="1"/>
  <c r="F587" i="1"/>
  <c r="M587" i="1" s="1"/>
  <c r="K586" i="1" l="1"/>
  <c r="L587" i="1"/>
  <c r="G587" i="1"/>
  <c r="J587" i="1"/>
  <c r="F588" i="1"/>
  <c r="M588" i="1" s="1"/>
  <c r="H587" i="1"/>
  <c r="K587" i="1" l="1"/>
  <c r="L588" i="1"/>
  <c r="G588" i="1"/>
  <c r="J588" i="1"/>
  <c r="F589" i="1"/>
  <c r="M589" i="1" s="1"/>
  <c r="H588" i="1"/>
  <c r="K588" i="1" l="1"/>
  <c r="L589" i="1"/>
  <c r="G589" i="1"/>
  <c r="J589" i="1"/>
  <c r="H589" i="1"/>
  <c r="F590" i="1"/>
  <c r="M590" i="1" s="1"/>
  <c r="K589" i="1" l="1"/>
  <c r="L590" i="1"/>
  <c r="G590" i="1"/>
  <c r="J590" i="1"/>
  <c r="H590" i="1"/>
  <c r="F591" i="1"/>
  <c r="M591" i="1" s="1"/>
  <c r="K590" i="1" l="1"/>
  <c r="L591" i="1"/>
  <c r="G591" i="1"/>
  <c r="J591" i="1"/>
  <c r="H591" i="1"/>
  <c r="F592" i="1"/>
  <c r="M592" i="1" s="1"/>
  <c r="K591" i="1" l="1"/>
  <c r="L592" i="1"/>
  <c r="G592" i="1"/>
  <c r="J592" i="1"/>
  <c r="H592" i="1"/>
  <c r="F593" i="1"/>
  <c r="M593" i="1" s="1"/>
  <c r="K592" i="1" l="1"/>
  <c r="L593" i="1"/>
  <c r="G593" i="1"/>
  <c r="J593" i="1"/>
  <c r="H593" i="1"/>
  <c r="F594" i="1"/>
  <c r="M594" i="1" s="1"/>
  <c r="K593" i="1" l="1"/>
  <c r="L594" i="1"/>
  <c r="G594" i="1"/>
  <c r="J594" i="1"/>
  <c r="F595" i="1"/>
  <c r="M595" i="1" s="1"/>
  <c r="H594" i="1"/>
  <c r="K594" i="1" l="1"/>
  <c r="L595" i="1"/>
  <c r="G595" i="1"/>
  <c r="J595" i="1"/>
  <c r="F596" i="1"/>
  <c r="M596" i="1" s="1"/>
  <c r="H595" i="1"/>
  <c r="K595" i="1" l="1"/>
  <c r="L596" i="1"/>
  <c r="G596" i="1"/>
  <c r="J596" i="1"/>
  <c r="F597" i="1"/>
  <c r="M597" i="1" s="1"/>
  <c r="H596" i="1"/>
  <c r="K596" i="1" l="1"/>
  <c r="L597" i="1"/>
  <c r="G597" i="1"/>
  <c r="J597" i="1"/>
  <c r="H597" i="1"/>
  <c r="F598" i="1"/>
  <c r="M598" i="1" s="1"/>
  <c r="K597" i="1" l="1"/>
  <c r="L598" i="1"/>
  <c r="G598" i="1"/>
  <c r="J598" i="1"/>
  <c r="H598" i="1"/>
  <c r="F599" i="1"/>
  <c r="M599" i="1" s="1"/>
  <c r="K598" i="1" l="1"/>
  <c r="L599" i="1"/>
  <c r="G599" i="1"/>
  <c r="J599" i="1"/>
  <c r="H599" i="1"/>
  <c r="F600" i="1"/>
  <c r="M600" i="1" s="1"/>
  <c r="K599" i="1" l="1"/>
  <c r="L600" i="1"/>
  <c r="G600" i="1"/>
  <c r="J600" i="1"/>
  <c r="H600" i="1"/>
  <c r="F601" i="1"/>
  <c r="M601" i="1" s="1"/>
  <c r="K600" i="1" l="1"/>
  <c r="L601" i="1"/>
  <c r="G601" i="1"/>
  <c r="J601" i="1"/>
  <c r="F602" i="1"/>
  <c r="M602" i="1" s="1"/>
  <c r="H601" i="1"/>
  <c r="K601" i="1" l="1"/>
  <c r="L602" i="1"/>
  <c r="G602" i="1"/>
  <c r="J602" i="1"/>
  <c r="F603" i="1"/>
  <c r="M603" i="1" s="1"/>
  <c r="H602" i="1"/>
  <c r="K602" i="1" l="1"/>
  <c r="L603" i="1"/>
  <c r="G603" i="1"/>
  <c r="J603" i="1"/>
  <c r="H603" i="1"/>
  <c r="F604" i="1"/>
  <c r="M604" i="1" s="1"/>
  <c r="K603" i="1" l="1"/>
  <c r="L604" i="1"/>
  <c r="G604" i="1"/>
  <c r="J604" i="1"/>
  <c r="H604" i="1"/>
  <c r="F605" i="1"/>
  <c r="M605" i="1" s="1"/>
  <c r="K604" i="1" l="1"/>
  <c r="L605" i="1"/>
  <c r="G605" i="1"/>
  <c r="J605" i="1"/>
  <c r="H605" i="1"/>
  <c r="F606" i="1"/>
  <c r="M606" i="1" s="1"/>
  <c r="K605" i="1" l="1"/>
  <c r="L606" i="1"/>
  <c r="G606" i="1"/>
  <c r="J606" i="1"/>
  <c r="F607" i="1"/>
  <c r="M607" i="1" s="1"/>
  <c r="H606" i="1"/>
  <c r="K606" i="1" l="1"/>
  <c r="L607" i="1"/>
  <c r="G607" i="1"/>
  <c r="J607" i="1"/>
  <c r="H607" i="1"/>
  <c r="F608" i="1"/>
  <c r="M608" i="1" s="1"/>
  <c r="K607" i="1" l="1"/>
  <c r="L608" i="1"/>
  <c r="G608" i="1"/>
  <c r="J608" i="1"/>
  <c r="H608" i="1"/>
  <c r="F609" i="1"/>
  <c r="M609" i="1" s="1"/>
  <c r="K608" i="1" l="1"/>
  <c r="L609" i="1"/>
  <c r="G609" i="1"/>
  <c r="J609" i="1"/>
  <c r="F610" i="1"/>
  <c r="M610" i="1" s="1"/>
  <c r="H609" i="1"/>
  <c r="K609" i="1" l="1"/>
  <c r="L610" i="1"/>
  <c r="G610" i="1"/>
  <c r="J610" i="1"/>
  <c r="F611" i="1"/>
  <c r="M611" i="1" s="1"/>
  <c r="H610" i="1"/>
  <c r="K610" i="1" l="1"/>
  <c r="L611" i="1"/>
  <c r="G611" i="1"/>
  <c r="J611" i="1"/>
  <c r="F612" i="1"/>
  <c r="M612" i="1" s="1"/>
  <c r="H611" i="1"/>
  <c r="K611" i="1" l="1"/>
  <c r="L612" i="1"/>
  <c r="G612" i="1"/>
  <c r="J612" i="1"/>
  <c r="F613" i="1"/>
  <c r="M613" i="1" s="1"/>
  <c r="H612" i="1"/>
  <c r="K612" i="1" l="1"/>
  <c r="L613" i="1"/>
  <c r="G613" i="1"/>
  <c r="J613" i="1"/>
  <c r="F614" i="1"/>
  <c r="M614" i="1" s="1"/>
  <c r="H613" i="1"/>
  <c r="K613" i="1" l="1"/>
  <c r="L614" i="1"/>
  <c r="G614" i="1"/>
  <c r="J614" i="1"/>
  <c r="F615" i="1"/>
  <c r="M615" i="1" s="1"/>
  <c r="H614" i="1"/>
  <c r="K614" i="1" l="1"/>
  <c r="L615" i="1"/>
  <c r="G615" i="1"/>
  <c r="J615" i="1"/>
  <c r="F616" i="1"/>
  <c r="M616" i="1" s="1"/>
  <c r="H615" i="1"/>
  <c r="K615" i="1" l="1"/>
  <c r="L616" i="1"/>
  <c r="G616" i="1"/>
  <c r="J616" i="1"/>
  <c r="H616" i="1"/>
  <c r="F617" i="1"/>
  <c r="M617" i="1" s="1"/>
  <c r="K616" i="1" l="1"/>
  <c r="L617" i="1"/>
  <c r="G617" i="1"/>
  <c r="J617" i="1"/>
  <c r="F618" i="1"/>
  <c r="M618" i="1" s="1"/>
  <c r="H617" i="1"/>
  <c r="K617" i="1" l="1"/>
  <c r="L618" i="1"/>
  <c r="G618" i="1"/>
  <c r="J618" i="1"/>
  <c r="F619" i="1"/>
  <c r="M619" i="1" s="1"/>
  <c r="H618" i="1"/>
  <c r="K618" i="1" l="1"/>
  <c r="L619" i="1"/>
  <c r="G619" i="1"/>
  <c r="J619" i="1"/>
  <c r="F620" i="1"/>
  <c r="M620" i="1" s="1"/>
  <c r="H619" i="1"/>
  <c r="K619" i="1" l="1"/>
  <c r="L620" i="1"/>
  <c r="G620" i="1"/>
  <c r="J620" i="1"/>
  <c r="F621" i="1"/>
  <c r="M621" i="1" s="1"/>
  <c r="H620" i="1"/>
  <c r="K620" i="1" l="1"/>
  <c r="L621" i="1"/>
  <c r="G621" i="1"/>
  <c r="J621" i="1"/>
  <c r="F622" i="1"/>
  <c r="M622" i="1" s="1"/>
  <c r="H621" i="1"/>
  <c r="K621" i="1" l="1"/>
  <c r="L622" i="1"/>
  <c r="G622" i="1"/>
  <c r="J622" i="1"/>
  <c r="F623" i="1"/>
  <c r="M623" i="1" s="1"/>
  <c r="H622" i="1"/>
  <c r="K622" i="1" l="1"/>
  <c r="L623" i="1"/>
  <c r="G623" i="1"/>
  <c r="J623" i="1"/>
  <c r="H623" i="1"/>
  <c r="F624" i="1"/>
  <c r="M624" i="1" s="1"/>
  <c r="K623" i="1" l="1"/>
  <c r="L624" i="1"/>
  <c r="G624" i="1"/>
  <c r="J624" i="1"/>
  <c r="H624" i="1"/>
  <c r="F625" i="1"/>
  <c r="M625" i="1" s="1"/>
  <c r="K624" i="1" l="1"/>
  <c r="L625" i="1"/>
  <c r="G625" i="1"/>
  <c r="J625" i="1"/>
  <c r="F626" i="1"/>
  <c r="M626" i="1" s="1"/>
  <c r="H625" i="1"/>
  <c r="K625" i="1" l="1"/>
  <c r="L626" i="1"/>
  <c r="G626" i="1"/>
  <c r="J626" i="1"/>
  <c r="F627" i="1"/>
  <c r="M627" i="1" s="1"/>
  <c r="H626" i="1"/>
  <c r="K626" i="1" l="1"/>
  <c r="L627" i="1"/>
  <c r="G627" i="1"/>
  <c r="J627" i="1"/>
  <c r="H627" i="1"/>
  <c r="F628" i="1"/>
  <c r="M628" i="1" s="1"/>
  <c r="K627" i="1" l="1"/>
  <c r="L628" i="1"/>
  <c r="G628" i="1"/>
  <c r="J628" i="1"/>
  <c r="H628" i="1"/>
  <c r="F629" i="1"/>
  <c r="M629" i="1" s="1"/>
  <c r="K628" i="1" l="1"/>
  <c r="L629" i="1"/>
  <c r="G629" i="1"/>
  <c r="J629" i="1"/>
  <c r="F630" i="1"/>
  <c r="M630" i="1" s="1"/>
  <c r="H629" i="1"/>
  <c r="K629" i="1" l="1"/>
  <c r="L630" i="1"/>
  <c r="G630" i="1"/>
  <c r="J630" i="1"/>
  <c r="H630" i="1"/>
  <c r="F631" i="1"/>
  <c r="M631" i="1" s="1"/>
  <c r="K630" i="1" l="1"/>
  <c r="L631" i="1"/>
  <c r="G631" i="1"/>
  <c r="J631" i="1"/>
  <c r="H631" i="1"/>
  <c r="F632" i="1"/>
  <c r="M632" i="1" s="1"/>
  <c r="K631" i="1" l="1"/>
  <c r="L632" i="1"/>
  <c r="G632" i="1"/>
  <c r="J632" i="1"/>
  <c r="F633" i="1"/>
  <c r="M633" i="1" s="1"/>
  <c r="H632" i="1"/>
  <c r="K632" i="1" l="1"/>
  <c r="L633" i="1"/>
  <c r="G633" i="1"/>
  <c r="J633" i="1"/>
  <c r="F634" i="1"/>
  <c r="M634" i="1" s="1"/>
  <c r="H633" i="1"/>
  <c r="K633" i="1" l="1"/>
  <c r="L634" i="1"/>
  <c r="G634" i="1"/>
  <c r="J634" i="1"/>
  <c r="H634" i="1"/>
  <c r="F635" i="1"/>
  <c r="M635" i="1" s="1"/>
  <c r="K634" i="1" l="1"/>
  <c r="L635" i="1"/>
  <c r="G635" i="1"/>
  <c r="J635" i="1"/>
  <c r="H635" i="1"/>
  <c r="F636" i="1"/>
  <c r="M636" i="1" s="1"/>
  <c r="K635" i="1" l="1"/>
  <c r="L636" i="1"/>
  <c r="G636" i="1"/>
  <c r="J636" i="1"/>
  <c r="F637" i="1"/>
  <c r="M637" i="1" s="1"/>
  <c r="H636" i="1"/>
  <c r="K636" i="1" l="1"/>
  <c r="L637" i="1"/>
  <c r="G637" i="1"/>
  <c r="J637" i="1"/>
  <c r="F638" i="1"/>
  <c r="M638" i="1" s="1"/>
  <c r="H637" i="1"/>
  <c r="K637" i="1" l="1"/>
  <c r="L638" i="1"/>
  <c r="G638" i="1"/>
  <c r="J638" i="1"/>
  <c r="H638" i="1"/>
  <c r="F639" i="1"/>
  <c r="M639" i="1" s="1"/>
  <c r="K638" i="1" l="1"/>
  <c r="L639" i="1"/>
  <c r="G639" i="1"/>
  <c r="J639" i="1"/>
  <c r="H639" i="1"/>
  <c r="F640" i="1"/>
  <c r="M640" i="1" s="1"/>
  <c r="K639" i="1" l="1"/>
  <c r="L640" i="1"/>
  <c r="G640" i="1"/>
  <c r="J640" i="1"/>
  <c r="F641" i="1"/>
  <c r="M641" i="1" s="1"/>
  <c r="H640" i="1"/>
  <c r="K640" i="1" l="1"/>
  <c r="L641" i="1"/>
  <c r="G641" i="1"/>
  <c r="J641" i="1"/>
  <c r="H641" i="1"/>
  <c r="F642" i="1"/>
  <c r="M642" i="1" s="1"/>
  <c r="K641" i="1" l="1"/>
  <c r="L642" i="1"/>
  <c r="G642" i="1"/>
  <c r="J642" i="1"/>
  <c r="F643" i="1"/>
  <c r="M643" i="1" s="1"/>
  <c r="H642" i="1"/>
  <c r="K642" i="1" l="1"/>
  <c r="L643" i="1"/>
  <c r="G643" i="1"/>
  <c r="J643" i="1"/>
  <c r="H643" i="1"/>
  <c r="F644" i="1"/>
  <c r="M644" i="1" s="1"/>
  <c r="K643" i="1" l="1"/>
  <c r="L644" i="1"/>
  <c r="G644" i="1"/>
  <c r="J644" i="1"/>
  <c r="H644" i="1"/>
  <c r="F645" i="1"/>
  <c r="M645" i="1" s="1"/>
  <c r="K644" i="1" l="1"/>
  <c r="L645" i="1"/>
  <c r="G645" i="1"/>
  <c r="J645" i="1"/>
  <c r="H645" i="1"/>
  <c r="F646" i="1"/>
  <c r="M646" i="1" s="1"/>
  <c r="K645" i="1" l="1"/>
  <c r="L646" i="1"/>
  <c r="G646" i="1"/>
  <c r="J646" i="1"/>
  <c r="H646" i="1"/>
  <c r="F647" i="1"/>
  <c r="M647" i="1" s="1"/>
  <c r="K646" i="1" l="1"/>
  <c r="L647" i="1"/>
  <c r="G647" i="1"/>
  <c r="J647" i="1"/>
  <c r="H647" i="1"/>
  <c r="F648" i="1"/>
  <c r="M648" i="1" s="1"/>
  <c r="K647" i="1" l="1"/>
  <c r="L648" i="1"/>
  <c r="G648" i="1"/>
  <c r="J648" i="1"/>
  <c r="H648" i="1"/>
  <c r="F649" i="1"/>
  <c r="M649" i="1" s="1"/>
  <c r="K648" i="1" l="1"/>
  <c r="L649" i="1"/>
  <c r="G649" i="1"/>
  <c r="J649" i="1"/>
  <c r="F650" i="1"/>
  <c r="M650" i="1" s="1"/>
  <c r="H649" i="1"/>
  <c r="K649" i="1" l="1"/>
  <c r="L650" i="1"/>
  <c r="G650" i="1"/>
  <c r="J650" i="1"/>
  <c r="F651" i="1"/>
  <c r="M651" i="1" s="1"/>
  <c r="H650" i="1"/>
  <c r="K650" i="1" l="1"/>
  <c r="L651" i="1"/>
  <c r="G651" i="1"/>
  <c r="J651" i="1"/>
  <c r="H651" i="1"/>
  <c r="F652" i="1"/>
  <c r="M652" i="1" s="1"/>
  <c r="K651" i="1" l="1"/>
  <c r="L652" i="1"/>
  <c r="G652" i="1"/>
  <c r="J652" i="1"/>
  <c r="F653" i="1"/>
  <c r="M653" i="1" s="1"/>
  <c r="H652" i="1"/>
  <c r="K652" i="1" l="1"/>
  <c r="L653" i="1"/>
  <c r="G653" i="1"/>
  <c r="J653" i="1"/>
  <c r="F654" i="1"/>
  <c r="M654" i="1" s="1"/>
  <c r="H653" i="1"/>
  <c r="K653" i="1" l="1"/>
  <c r="L654" i="1"/>
  <c r="G654" i="1"/>
  <c r="J654" i="1"/>
  <c r="H654" i="1"/>
  <c r="F655" i="1"/>
  <c r="M655" i="1" s="1"/>
  <c r="K654" i="1" l="1"/>
  <c r="L655" i="1"/>
  <c r="G655" i="1"/>
  <c r="J655" i="1"/>
  <c r="H655" i="1"/>
  <c r="F656" i="1"/>
  <c r="M656" i="1" s="1"/>
  <c r="K655" i="1" l="1"/>
  <c r="L656" i="1"/>
  <c r="G656" i="1"/>
  <c r="J656" i="1"/>
  <c r="F657" i="1"/>
  <c r="M657" i="1" s="1"/>
  <c r="H656" i="1"/>
  <c r="K656" i="1" l="1"/>
  <c r="L657" i="1"/>
  <c r="G657" i="1"/>
  <c r="J657" i="1"/>
  <c r="F658" i="1"/>
  <c r="M658" i="1" s="1"/>
  <c r="H657" i="1"/>
  <c r="K657" i="1" l="1"/>
  <c r="L658" i="1"/>
  <c r="G658" i="1"/>
  <c r="J658" i="1"/>
  <c r="H658" i="1"/>
  <c r="F659" i="1"/>
  <c r="M659" i="1" s="1"/>
  <c r="K658" i="1" l="1"/>
  <c r="L659" i="1"/>
  <c r="G659" i="1"/>
  <c r="J659" i="1"/>
  <c r="H659" i="1"/>
  <c r="F660" i="1"/>
  <c r="M660" i="1" s="1"/>
  <c r="K659" i="1" l="1"/>
  <c r="L660" i="1"/>
  <c r="G660" i="1"/>
  <c r="J660" i="1"/>
  <c r="F661" i="1"/>
  <c r="M661" i="1" s="1"/>
  <c r="H660" i="1"/>
  <c r="K660" i="1" l="1"/>
  <c r="L661" i="1"/>
  <c r="G661" i="1"/>
  <c r="J661" i="1"/>
  <c r="H661" i="1"/>
  <c r="F662" i="1"/>
  <c r="M662" i="1" s="1"/>
  <c r="K661" i="1" l="1"/>
  <c r="L662" i="1"/>
  <c r="G662" i="1"/>
  <c r="J662" i="1"/>
  <c r="H662" i="1"/>
  <c r="F663" i="1"/>
  <c r="M663" i="1" s="1"/>
  <c r="K662" i="1" l="1"/>
  <c r="L663" i="1"/>
  <c r="G663" i="1"/>
  <c r="J663" i="1"/>
  <c r="H663" i="1"/>
  <c r="F664" i="1"/>
  <c r="M664" i="1" s="1"/>
  <c r="K663" i="1" l="1"/>
  <c r="L664" i="1"/>
  <c r="G664" i="1"/>
  <c r="J664" i="1"/>
  <c r="H664" i="1"/>
  <c r="F665" i="1"/>
  <c r="M665" i="1" s="1"/>
  <c r="K664" i="1" l="1"/>
  <c r="L665" i="1"/>
  <c r="G665" i="1"/>
  <c r="J665" i="1"/>
  <c r="H665" i="1"/>
  <c r="F666" i="1"/>
  <c r="M666" i="1" s="1"/>
  <c r="K665" i="1" l="1"/>
  <c r="L666" i="1"/>
  <c r="G666" i="1"/>
  <c r="J666" i="1"/>
  <c r="F667" i="1"/>
  <c r="M667" i="1" s="1"/>
  <c r="H666" i="1"/>
  <c r="K666" i="1" l="1"/>
  <c r="L667" i="1"/>
  <c r="G667" i="1"/>
  <c r="J667" i="1"/>
  <c r="H667" i="1"/>
  <c r="F668" i="1"/>
  <c r="M668" i="1" s="1"/>
  <c r="K667" i="1" l="1"/>
  <c r="L668" i="1"/>
  <c r="G668" i="1"/>
  <c r="J668" i="1"/>
  <c r="H668" i="1"/>
  <c r="F669" i="1"/>
  <c r="M669" i="1" s="1"/>
  <c r="K668" i="1" l="1"/>
  <c r="L669" i="1"/>
  <c r="G669" i="1"/>
  <c r="J669" i="1"/>
  <c r="F670" i="1"/>
  <c r="M670" i="1" s="1"/>
  <c r="H669" i="1"/>
  <c r="K669" i="1" l="1"/>
  <c r="L670" i="1"/>
  <c r="G670" i="1"/>
  <c r="J670" i="1"/>
  <c r="H670" i="1"/>
  <c r="F671" i="1"/>
  <c r="M671" i="1" s="1"/>
  <c r="K670" i="1" l="1"/>
  <c r="L671" i="1"/>
  <c r="G671" i="1"/>
  <c r="J671" i="1"/>
  <c r="H671" i="1"/>
  <c r="F672" i="1"/>
  <c r="M672" i="1" s="1"/>
  <c r="K671" i="1" l="1"/>
  <c r="L672" i="1"/>
  <c r="G672" i="1"/>
  <c r="J672" i="1"/>
  <c r="F673" i="1"/>
  <c r="M673" i="1" s="1"/>
  <c r="H672" i="1"/>
  <c r="K672" i="1" l="1"/>
  <c r="L673" i="1"/>
  <c r="G673" i="1"/>
  <c r="J673" i="1"/>
  <c r="F674" i="1"/>
  <c r="M674" i="1" s="1"/>
  <c r="H673" i="1"/>
  <c r="K673" i="1" l="1"/>
  <c r="L674" i="1"/>
  <c r="G674" i="1"/>
  <c r="J674" i="1"/>
  <c r="F675" i="1"/>
  <c r="M675" i="1" s="1"/>
  <c r="H674" i="1"/>
  <c r="K674" i="1" l="1"/>
  <c r="L675" i="1"/>
  <c r="G675" i="1"/>
  <c r="J675" i="1"/>
  <c r="H675" i="1"/>
  <c r="F676" i="1"/>
  <c r="M676" i="1" s="1"/>
  <c r="K675" i="1" l="1"/>
  <c r="L676" i="1"/>
  <c r="G676" i="1"/>
  <c r="J676" i="1"/>
  <c r="F677" i="1"/>
  <c r="M677" i="1" s="1"/>
  <c r="H676" i="1"/>
  <c r="K676" i="1" l="1"/>
  <c r="L677" i="1"/>
  <c r="G677" i="1"/>
  <c r="J677" i="1"/>
  <c r="F678" i="1"/>
  <c r="M678" i="1" s="1"/>
  <c r="H677" i="1"/>
  <c r="K677" i="1" l="1"/>
  <c r="L678" i="1"/>
  <c r="G678" i="1"/>
  <c r="J678" i="1"/>
  <c r="H678" i="1"/>
  <c r="F679" i="1"/>
  <c r="M679" i="1" s="1"/>
  <c r="K678" i="1" l="1"/>
  <c r="L679" i="1"/>
  <c r="G679" i="1"/>
  <c r="J679" i="1"/>
  <c r="F680" i="1"/>
  <c r="M680" i="1" s="1"/>
  <c r="H679" i="1"/>
  <c r="K679" i="1" l="1"/>
  <c r="L680" i="1"/>
  <c r="G680" i="1"/>
  <c r="J680" i="1"/>
  <c r="F681" i="1"/>
  <c r="M681" i="1" s="1"/>
  <c r="H680" i="1"/>
  <c r="K680" i="1" l="1"/>
  <c r="L681" i="1"/>
  <c r="G681" i="1"/>
  <c r="J681" i="1"/>
  <c r="F682" i="1"/>
  <c r="M682" i="1" s="1"/>
  <c r="H681" i="1"/>
  <c r="K681" i="1" l="1"/>
  <c r="L682" i="1"/>
  <c r="G682" i="1"/>
  <c r="J682" i="1"/>
  <c r="F683" i="1"/>
  <c r="M683" i="1" s="1"/>
  <c r="H682" i="1"/>
  <c r="K682" i="1" l="1"/>
  <c r="L683" i="1"/>
  <c r="G683" i="1"/>
  <c r="J683" i="1"/>
  <c r="F684" i="1"/>
  <c r="M684" i="1" s="1"/>
  <c r="H683" i="1"/>
  <c r="K683" i="1" l="1"/>
  <c r="L684" i="1"/>
  <c r="G684" i="1"/>
  <c r="J684" i="1"/>
  <c r="F685" i="1"/>
  <c r="M685" i="1" s="1"/>
  <c r="H684" i="1"/>
  <c r="K684" i="1" l="1"/>
  <c r="L685" i="1"/>
  <c r="G685" i="1"/>
  <c r="J685" i="1"/>
  <c r="F686" i="1"/>
  <c r="M686" i="1" s="1"/>
  <c r="H685" i="1"/>
  <c r="K685" i="1" l="1"/>
  <c r="L686" i="1"/>
  <c r="G686" i="1"/>
  <c r="J686" i="1"/>
  <c r="H686" i="1"/>
  <c r="F687" i="1"/>
  <c r="M687" i="1" s="1"/>
  <c r="K686" i="1" l="1"/>
  <c r="L687" i="1"/>
  <c r="G687" i="1"/>
  <c r="J687" i="1"/>
  <c r="F688" i="1"/>
  <c r="M688" i="1" s="1"/>
  <c r="H687" i="1"/>
  <c r="K687" i="1" l="1"/>
  <c r="L688" i="1"/>
  <c r="G688" i="1"/>
  <c r="J688" i="1"/>
  <c r="F689" i="1"/>
  <c r="M689" i="1" s="1"/>
  <c r="H688" i="1"/>
  <c r="K688" i="1" l="1"/>
  <c r="L689" i="1"/>
  <c r="G689" i="1"/>
  <c r="J689" i="1"/>
  <c r="F690" i="1"/>
  <c r="M690" i="1" s="1"/>
  <c r="H689" i="1"/>
  <c r="K689" i="1" l="1"/>
  <c r="L690" i="1"/>
  <c r="G690" i="1"/>
  <c r="J690" i="1"/>
  <c r="F691" i="1"/>
  <c r="M691" i="1" s="1"/>
  <c r="H690" i="1"/>
  <c r="K690" i="1" l="1"/>
  <c r="L691" i="1"/>
  <c r="G691" i="1"/>
  <c r="J691" i="1"/>
  <c r="F692" i="1"/>
  <c r="M692" i="1" s="1"/>
  <c r="H691" i="1"/>
  <c r="K691" i="1" l="1"/>
  <c r="L692" i="1"/>
  <c r="G692" i="1"/>
  <c r="J692" i="1"/>
  <c r="F693" i="1"/>
  <c r="M693" i="1" s="1"/>
  <c r="H692" i="1"/>
  <c r="K692" i="1" l="1"/>
  <c r="L693" i="1"/>
  <c r="G693" i="1"/>
  <c r="J693" i="1"/>
  <c r="F694" i="1"/>
  <c r="M694" i="1" s="1"/>
  <c r="H693" i="1"/>
  <c r="K693" i="1" l="1"/>
  <c r="L694" i="1"/>
  <c r="G694" i="1"/>
  <c r="J694" i="1"/>
  <c r="H694" i="1"/>
  <c r="F695" i="1"/>
  <c r="M695" i="1" s="1"/>
  <c r="K694" i="1" l="1"/>
  <c r="L695" i="1"/>
  <c r="G695" i="1"/>
  <c r="J695" i="1"/>
  <c r="H695" i="1"/>
  <c r="F696" i="1"/>
  <c r="M696" i="1" s="1"/>
  <c r="K695" i="1" l="1"/>
  <c r="L696" i="1"/>
  <c r="G696" i="1"/>
  <c r="J696" i="1"/>
  <c r="H696" i="1"/>
  <c r="F697" i="1"/>
  <c r="M697" i="1" s="1"/>
  <c r="K696" i="1" l="1"/>
  <c r="L697" i="1"/>
  <c r="G697" i="1"/>
  <c r="J697" i="1"/>
  <c r="H697" i="1"/>
  <c r="F698" i="1"/>
  <c r="M698" i="1" s="1"/>
  <c r="K697" i="1" l="1"/>
  <c r="L698" i="1"/>
  <c r="G698" i="1"/>
  <c r="J698" i="1"/>
  <c r="H698" i="1"/>
  <c r="F699" i="1"/>
  <c r="M699" i="1" s="1"/>
  <c r="K698" i="1" l="1"/>
  <c r="L699" i="1"/>
  <c r="G699" i="1"/>
  <c r="J699" i="1"/>
  <c r="H699" i="1"/>
  <c r="F700" i="1"/>
  <c r="M700" i="1" s="1"/>
  <c r="K699" i="1" l="1"/>
  <c r="L700" i="1"/>
  <c r="G700" i="1"/>
  <c r="J700" i="1"/>
  <c r="H700" i="1"/>
  <c r="F701" i="1"/>
  <c r="M701" i="1" s="1"/>
  <c r="K700" i="1" l="1"/>
  <c r="L701" i="1"/>
  <c r="G701" i="1"/>
  <c r="J701" i="1"/>
  <c r="H701" i="1"/>
  <c r="F702" i="1"/>
  <c r="M702" i="1" s="1"/>
  <c r="K701" i="1" l="1"/>
  <c r="L702" i="1"/>
  <c r="G702" i="1"/>
  <c r="J702" i="1"/>
  <c r="H702" i="1"/>
  <c r="F703" i="1"/>
  <c r="M703" i="1" s="1"/>
  <c r="K702" i="1" l="1"/>
  <c r="L703" i="1"/>
  <c r="G703" i="1"/>
  <c r="J703" i="1"/>
  <c r="F704" i="1"/>
  <c r="M704" i="1" s="1"/>
  <c r="H703" i="1"/>
  <c r="K703" i="1" l="1"/>
  <c r="L704" i="1"/>
  <c r="G704" i="1"/>
  <c r="J704" i="1"/>
  <c r="F705" i="1"/>
  <c r="M705" i="1" s="1"/>
  <c r="H704" i="1"/>
  <c r="K704" i="1" l="1"/>
  <c r="L705" i="1"/>
  <c r="G705" i="1"/>
  <c r="J705" i="1"/>
  <c r="F706" i="1"/>
  <c r="M706" i="1" s="1"/>
  <c r="H705" i="1"/>
  <c r="K705" i="1" l="1"/>
  <c r="L706" i="1"/>
  <c r="G706" i="1"/>
  <c r="J706" i="1"/>
  <c r="F707" i="1"/>
  <c r="M707" i="1" s="1"/>
  <c r="H706" i="1"/>
  <c r="K706" i="1" l="1"/>
  <c r="L707" i="1"/>
  <c r="G707" i="1"/>
  <c r="J707" i="1"/>
  <c r="F708" i="1"/>
  <c r="M708" i="1" s="1"/>
  <c r="H707" i="1"/>
  <c r="K707" i="1" l="1"/>
  <c r="L708" i="1"/>
  <c r="G708" i="1"/>
  <c r="J708" i="1"/>
  <c r="F709" i="1"/>
  <c r="M709" i="1" s="1"/>
  <c r="H708" i="1"/>
  <c r="K708" i="1" l="1"/>
  <c r="L709" i="1"/>
  <c r="G709" i="1"/>
  <c r="J709" i="1"/>
  <c r="H709" i="1"/>
  <c r="F710" i="1"/>
  <c r="M710" i="1" s="1"/>
  <c r="K709" i="1" l="1"/>
  <c r="L710" i="1"/>
  <c r="G710" i="1"/>
  <c r="J710" i="1"/>
  <c r="H710" i="1"/>
  <c r="F711" i="1"/>
  <c r="M711" i="1" s="1"/>
  <c r="K710" i="1" l="1"/>
  <c r="L711" i="1"/>
  <c r="G711" i="1"/>
  <c r="J711" i="1"/>
  <c r="H711" i="1"/>
  <c r="F712" i="1"/>
  <c r="M712" i="1" s="1"/>
  <c r="K711" i="1" l="1"/>
  <c r="L712" i="1"/>
  <c r="G712" i="1"/>
  <c r="J712" i="1"/>
  <c r="H712" i="1"/>
  <c r="F713" i="1"/>
  <c r="M713" i="1" s="1"/>
  <c r="K712" i="1" l="1"/>
  <c r="L713" i="1"/>
  <c r="G713" i="1"/>
  <c r="J713" i="1"/>
  <c r="F714" i="1"/>
  <c r="M714" i="1" s="1"/>
  <c r="H713" i="1"/>
  <c r="K713" i="1" l="1"/>
  <c r="L714" i="1"/>
  <c r="G714" i="1"/>
  <c r="J714" i="1"/>
  <c r="H714" i="1"/>
  <c r="F715" i="1"/>
  <c r="M715" i="1" s="1"/>
  <c r="K714" i="1" l="1"/>
  <c r="L715" i="1"/>
  <c r="G715" i="1"/>
  <c r="J715" i="1"/>
  <c r="F716" i="1"/>
  <c r="M716" i="1" s="1"/>
  <c r="H715" i="1"/>
  <c r="K715" i="1" l="1"/>
  <c r="L716" i="1"/>
  <c r="G716" i="1"/>
  <c r="J716" i="1"/>
  <c r="H716" i="1"/>
  <c r="F717" i="1"/>
  <c r="M717" i="1" s="1"/>
  <c r="K716" i="1" l="1"/>
  <c r="L717" i="1"/>
  <c r="G717" i="1"/>
  <c r="J717" i="1"/>
  <c r="F718" i="1"/>
  <c r="M718" i="1" s="1"/>
  <c r="H717" i="1"/>
  <c r="K717" i="1" l="1"/>
  <c r="L718" i="1"/>
  <c r="G718" i="1"/>
  <c r="J718" i="1"/>
  <c r="H718" i="1"/>
  <c r="F719" i="1"/>
  <c r="M719" i="1" s="1"/>
  <c r="K718" i="1" l="1"/>
  <c r="L719" i="1"/>
  <c r="G719" i="1"/>
  <c r="J719" i="1"/>
  <c r="H719" i="1"/>
  <c r="F720" i="1"/>
  <c r="M720" i="1" s="1"/>
  <c r="K719" i="1" l="1"/>
  <c r="L720" i="1"/>
  <c r="G720" i="1"/>
  <c r="J720" i="1"/>
  <c r="H720" i="1"/>
  <c r="F721" i="1"/>
  <c r="M721" i="1" s="1"/>
  <c r="K720" i="1" l="1"/>
  <c r="L721" i="1"/>
  <c r="G721" i="1"/>
  <c r="J721" i="1"/>
  <c r="H721" i="1"/>
  <c r="F722" i="1"/>
  <c r="M722" i="1" s="1"/>
  <c r="K721" i="1" l="1"/>
  <c r="L722" i="1"/>
  <c r="G722" i="1"/>
  <c r="J722" i="1"/>
  <c r="F723" i="1"/>
  <c r="M723" i="1" s="1"/>
  <c r="H722" i="1"/>
  <c r="K722" i="1" l="1"/>
  <c r="L723" i="1"/>
  <c r="G723" i="1"/>
  <c r="J723" i="1"/>
  <c r="H723" i="1"/>
  <c r="F724" i="1"/>
  <c r="M724" i="1" s="1"/>
  <c r="K723" i="1" l="1"/>
  <c r="L724" i="1"/>
  <c r="G724" i="1"/>
  <c r="J724" i="1"/>
  <c r="H724" i="1"/>
  <c r="F725" i="1"/>
  <c r="M725" i="1" s="1"/>
  <c r="K724" i="1" l="1"/>
  <c r="L725" i="1"/>
  <c r="G725" i="1"/>
  <c r="J725" i="1"/>
  <c r="H725" i="1"/>
  <c r="F726" i="1"/>
  <c r="M726" i="1" s="1"/>
  <c r="K725" i="1" l="1"/>
  <c r="L726" i="1"/>
  <c r="G726" i="1"/>
  <c r="J726" i="1"/>
  <c r="H726" i="1"/>
  <c r="F727" i="1"/>
  <c r="M727" i="1" s="1"/>
  <c r="K726" i="1" l="1"/>
  <c r="L727" i="1"/>
  <c r="G727" i="1"/>
  <c r="J727" i="1"/>
  <c r="H727" i="1"/>
  <c r="F728" i="1"/>
  <c r="M728" i="1" s="1"/>
  <c r="K727" i="1" l="1"/>
  <c r="L728" i="1"/>
  <c r="G728" i="1"/>
  <c r="J728" i="1"/>
  <c r="H728" i="1"/>
  <c r="F729" i="1"/>
  <c r="M729" i="1" s="1"/>
  <c r="K728" i="1" l="1"/>
  <c r="L729" i="1"/>
  <c r="G729" i="1"/>
  <c r="J729" i="1"/>
  <c r="F730" i="1"/>
  <c r="M730" i="1" s="1"/>
  <c r="H729" i="1"/>
  <c r="K729" i="1" l="1"/>
  <c r="L730" i="1"/>
  <c r="G730" i="1"/>
  <c r="J730" i="1"/>
  <c r="H730" i="1"/>
  <c r="F731" i="1"/>
  <c r="M731" i="1" s="1"/>
  <c r="K730" i="1" l="1"/>
  <c r="L731" i="1"/>
  <c r="G731" i="1"/>
  <c r="J731" i="1"/>
  <c r="F732" i="1"/>
  <c r="M732" i="1" s="1"/>
  <c r="H731" i="1"/>
  <c r="K731" i="1" l="1"/>
  <c r="L732" i="1"/>
  <c r="G732" i="1"/>
  <c r="J732" i="1"/>
  <c r="H732" i="1"/>
  <c r="F733" i="1"/>
  <c r="M733" i="1" s="1"/>
  <c r="K732" i="1" l="1"/>
  <c r="L733" i="1"/>
  <c r="G733" i="1"/>
  <c r="J733" i="1"/>
  <c r="F734" i="1"/>
  <c r="M734" i="1" s="1"/>
  <c r="H733" i="1"/>
  <c r="K733" i="1" l="1"/>
  <c r="L734" i="1"/>
  <c r="G734" i="1"/>
  <c r="J734" i="1"/>
  <c r="H734" i="1"/>
  <c r="F735" i="1"/>
  <c r="M735" i="1" s="1"/>
  <c r="K734" i="1" l="1"/>
  <c r="L735" i="1"/>
  <c r="G735" i="1"/>
  <c r="J735" i="1"/>
  <c r="H735" i="1"/>
  <c r="F736" i="1"/>
  <c r="M736" i="1" s="1"/>
  <c r="K735" i="1" l="1"/>
  <c r="L736" i="1"/>
  <c r="G736" i="1"/>
  <c r="J736" i="1"/>
  <c r="H736" i="1"/>
  <c r="F737" i="1"/>
  <c r="M737" i="1" s="1"/>
  <c r="K736" i="1" l="1"/>
  <c r="L737" i="1"/>
  <c r="G737" i="1"/>
  <c r="J737" i="1"/>
  <c r="H737" i="1"/>
  <c r="F738" i="1"/>
  <c r="M738" i="1" s="1"/>
  <c r="K737" i="1" l="1"/>
  <c r="L738" i="1"/>
  <c r="G738" i="1"/>
  <c r="J738" i="1"/>
  <c r="F739" i="1"/>
  <c r="M739" i="1" s="1"/>
  <c r="H738" i="1"/>
  <c r="K738" i="1" l="1"/>
  <c r="L739" i="1"/>
  <c r="G739" i="1"/>
  <c r="J739" i="1"/>
  <c r="H739" i="1"/>
  <c r="F740" i="1"/>
  <c r="M740" i="1" s="1"/>
  <c r="K739" i="1" l="1"/>
  <c r="L740" i="1"/>
  <c r="G740" i="1"/>
  <c r="J740" i="1"/>
  <c r="H740" i="1"/>
  <c r="F741" i="1"/>
  <c r="M741" i="1" s="1"/>
  <c r="K740" i="1" l="1"/>
  <c r="L741" i="1"/>
  <c r="G741" i="1"/>
  <c r="J741" i="1"/>
  <c r="H741" i="1"/>
  <c r="F742" i="1"/>
  <c r="M742" i="1" s="1"/>
  <c r="K741" i="1" l="1"/>
  <c r="L742" i="1"/>
  <c r="G742" i="1"/>
  <c r="J742" i="1"/>
  <c r="H742" i="1"/>
  <c r="F743" i="1"/>
  <c r="M743" i="1" s="1"/>
  <c r="K742" i="1" l="1"/>
  <c r="L743" i="1"/>
  <c r="G743" i="1"/>
  <c r="J743" i="1"/>
  <c r="H743" i="1"/>
  <c r="F744" i="1"/>
  <c r="M744" i="1" s="1"/>
  <c r="K743" i="1" l="1"/>
  <c r="L744" i="1"/>
  <c r="G744" i="1"/>
  <c r="J744" i="1"/>
  <c r="H744" i="1"/>
  <c r="F745" i="1"/>
  <c r="M745" i="1" s="1"/>
  <c r="K744" i="1" l="1"/>
  <c r="L745" i="1"/>
  <c r="G745" i="1"/>
  <c r="J745" i="1"/>
  <c r="F746" i="1"/>
  <c r="M746" i="1" s="1"/>
  <c r="H745" i="1"/>
  <c r="K745" i="1" l="1"/>
  <c r="L746" i="1"/>
  <c r="G746" i="1"/>
  <c r="J746" i="1"/>
  <c r="H746" i="1"/>
  <c r="F747" i="1"/>
  <c r="M747" i="1" s="1"/>
  <c r="K746" i="1" l="1"/>
  <c r="L747" i="1"/>
  <c r="G747" i="1"/>
  <c r="J747" i="1"/>
  <c r="F748" i="1"/>
  <c r="M748" i="1" s="1"/>
  <c r="H747" i="1"/>
  <c r="K747" i="1" l="1"/>
  <c r="L748" i="1"/>
  <c r="G748" i="1"/>
  <c r="J748" i="1"/>
  <c r="H748" i="1"/>
  <c r="F749" i="1"/>
  <c r="M749" i="1" s="1"/>
  <c r="K748" i="1" l="1"/>
  <c r="L749" i="1"/>
  <c r="G749" i="1"/>
  <c r="J749" i="1"/>
  <c r="H749" i="1"/>
  <c r="F750" i="1"/>
  <c r="M750" i="1" s="1"/>
  <c r="K749" i="1" l="1"/>
  <c r="L750" i="1"/>
  <c r="G750" i="1"/>
  <c r="J750" i="1"/>
  <c r="H750" i="1"/>
  <c r="F751" i="1"/>
  <c r="M751" i="1" s="1"/>
  <c r="K750" i="1" l="1"/>
  <c r="L751" i="1"/>
  <c r="G751" i="1"/>
  <c r="J751" i="1"/>
  <c r="H751" i="1"/>
  <c r="F752" i="1"/>
  <c r="M752" i="1" s="1"/>
  <c r="K751" i="1" l="1"/>
  <c r="L752" i="1"/>
  <c r="G752" i="1"/>
  <c r="J752" i="1"/>
  <c r="H752" i="1"/>
  <c r="F753" i="1"/>
  <c r="M753" i="1" s="1"/>
  <c r="K752" i="1" l="1"/>
  <c r="L753" i="1"/>
  <c r="G753" i="1"/>
  <c r="J753" i="1"/>
  <c r="F754" i="1"/>
  <c r="M754" i="1" s="1"/>
  <c r="H753" i="1"/>
  <c r="K753" i="1" l="1"/>
  <c r="L754" i="1"/>
  <c r="G754" i="1"/>
  <c r="J754" i="1"/>
  <c r="F755" i="1"/>
  <c r="M755" i="1" s="1"/>
  <c r="H754" i="1"/>
  <c r="K754" i="1" l="1"/>
  <c r="L755" i="1"/>
  <c r="G755" i="1"/>
  <c r="J755" i="1"/>
  <c r="H755" i="1"/>
  <c r="F756" i="1"/>
  <c r="M756" i="1" s="1"/>
  <c r="K755" i="1" l="1"/>
  <c r="L756" i="1"/>
  <c r="G756" i="1"/>
  <c r="J756" i="1"/>
  <c r="H756" i="1"/>
  <c r="F757" i="1"/>
  <c r="M757" i="1" s="1"/>
  <c r="K756" i="1" l="1"/>
  <c r="L757" i="1"/>
  <c r="G757" i="1"/>
  <c r="J757" i="1"/>
  <c r="F758" i="1"/>
  <c r="M758" i="1" s="1"/>
  <c r="H757" i="1"/>
  <c r="K757" i="1" l="1"/>
  <c r="L758" i="1"/>
  <c r="G758" i="1"/>
  <c r="J758" i="1"/>
  <c r="F759" i="1"/>
  <c r="M759" i="1" s="1"/>
  <c r="H758" i="1"/>
  <c r="K758" i="1" l="1"/>
  <c r="L759" i="1"/>
  <c r="G759" i="1"/>
  <c r="J759" i="1"/>
  <c r="H759" i="1"/>
  <c r="F760" i="1"/>
  <c r="M760" i="1" s="1"/>
  <c r="K759" i="1" l="1"/>
  <c r="L760" i="1"/>
  <c r="G760" i="1"/>
  <c r="J760" i="1"/>
  <c r="H760" i="1"/>
  <c r="F761" i="1"/>
  <c r="M761" i="1" s="1"/>
  <c r="K760" i="1" l="1"/>
  <c r="L761" i="1"/>
  <c r="G761" i="1"/>
  <c r="J761" i="1"/>
  <c r="H761" i="1"/>
  <c r="F762" i="1"/>
  <c r="M762" i="1" s="1"/>
  <c r="K761" i="1" l="1"/>
  <c r="L762" i="1"/>
  <c r="G762" i="1"/>
  <c r="J762" i="1"/>
  <c r="F763" i="1"/>
  <c r="M763" i="1" s="1"/>
  <c r="H762" i="1"/>
  <c r="K762" i="1" l="1"/>
  <c r="L763" i="1"/>
  <c r="G763" i="1"/>
  <c r="J763" i="1"/>
  <c r="F764" i="1"/>
  <c r="M764" i="1" s="1"/>
  <c r="H763" i="1"/>
  <c r="K763" i="1" l="1"/>
  <c r="L764" i="1"/>
  <c r="G764" i="1"/>
  <c r="J764" i="1"/>
  <c r="H764" i="1"/>
  <c r="F765" i="1"/>
  <c r="M765" i="1" s="1"/>
  <c r="K764" i="1" l="1"/>
  <c r="L765" i="1"/>
  <c r="G765" i="1"/>
  <c r="J765" i="1"/>
  <c r="F766" i="1"/>
  <c r="M766" i="1" s="1"/>
  <c r="H765" i="1"/>
  <c r="K765" i="1" l="1"/>
  <c r="L766" i="1"/>
  <c r="G766" i="1"/>
  <c r="J766" i="1"/>
  <c r="F767" i="1"/>
  <c r="M767" i="1" s="1"/>
  <c r="H766" i="1"/>
  <c r="K766" i="1" l="1"/>
  <c r="L767" i="1"/>
  <c r="G767" i="1"/>
  <c r="J767" i="1"/>
  <c r="H767" i="1"/>
  <c r="F768" i="1"/>
  <c r="M768" i="1" s="1"/>
  <c r="K767" i="1" l="1"/>
  <c r="L768" i="1"/>
  <c r="G768" i="1"/>
  <c r="J768" i="1"/>
  <c r="F769" i="1"/>
  <c r="M769" i="1" s="1"/>
  <c r="H768" i="1"/>
  <c r="K768" i="1" l="1"/>
  <c r="L769" i="1"/>
  <c r="G769" i="1"/>
  <c r="J769" i="1"/>
  <c r="F770" i="1"/>
  <c r="M770" i="1" s="1"/>
  <c r="H769" i="1"/>
  <c r="K769" i="1" l="1"/>
  <c r="L770" i="1"/>
  <c r="G770" i="1"/>
  <c r="J770" i="1"/>
  <c r="F771" i="1"/>
  <c r="M771" i="1" s="1"/>
  <c r="H770" i="1"/>
  <c r="K770" i="1" l="1"/>
  <c r="L771" i="1"/>
  <c r="G771" i="1"/>
  <c r="J771" i="1"/>
  <c r="F772" i="1"/>
  <c r="M772" i="1" s="1"/>
  <c r="H771" i="1"/>
  <c r="K771" i="1" l="1"/>
  <c r="L772" i="1"/>
  <c r="G772" i="1"/>
  <c r="J772" i="1"/>
  <c r="H772" i="1"/>
  <c r="F773" i="1"/>
  <c r="M773" i="1" s="1"/>
  <c r="K772" i="1" l="1"/>
  <c r="L773" i="1"/>
  <c r="G773" i="1"/>
  <c r="J773" i="1"/>
  <c r="H773" i="1"/>
  <c r="F774" i="1"/>
  <c r="M774" i="1" s="1"/>
  <c r="K773" i="1" l="1"/>
  <c r="L774" i="1"/>
  <c r="G774" i="1"/>
  <c r="J774" i="1"/>
  <c r="H774" i="1"/>
  <c r="F775" i="1"/>
  <c r="M775" i="1" s="1"/>
  <c r="K774" i="1" l="1"/>
  <c r="L775" i="1"/>
  <c r="G775" i="1"/>
  <c r="J775" i="1"/>
  <c r="H775" i="1"/>
  <c r="F776" i="1"/>
  <c r="M776" i="1" s="1"/>
  <c r="K775" i="1" l="1"/>
  <c r="L776" i="1"/>
  <c r="G776" i="1"/>
  <c r="J776" i="1"/>
  <c r="F777" i="1"/>
  <c r="M777" i="1" s="1"/>
  <c r="H776" i="1"/>
  <c r="K776" i="1" l="1"/>
  <c r="L777" i="1"/>
  <c r="G777" i="1"/>
  <c r="J777" i="1"/>
  <c r="F778" i="1"/>
  <c r="M778" i="1" s="1"/>
  <c r="H777" i="1"/>
  <c r="K777" i="1" l="1"/>
  <c r="L778" i="1"/>
  <c r="G778" i="1"/>
  <c r="J778" i="1"/>
  <c r="F779" i="1"/>
  <c r="M779" i="1" s="1"/>
  <c r="H778" i="1"/>
  <c r="K778" i="1" l="1"/>
  <c r="L779" i="1"/>
  <c r="G779" i="1"/>
  <c r="J779" i="1"/>
  <c r="F780" i="1"/>
  <c r="M780" i="1" s="1"/>
  <c r="H779" i="1"/>
  <c r="K779" i="1" l="1"/>
  <c r="L780" i="1"/>
  <c r="G780" i="1"/>
  <c r="J780" i="1"/>
  <c r="H780" i="1"/>
  <c r="F781" i="1"/>
  <c r="M781" i="1" s="1"/>
  <c r="K780" i="1" l="1"/>
  <c r="L781" i="1"/>
  <c r="G781" i="1"/>
  <c r="J781" i="1"/>
  <c r="F782" i="1"/>
  <c r="M782" i="1" s="1"/>
  <c r="H781" i="1"/>
  <c r="K781" i="1" l="1"/>
  <c r="L782" i="1"/>
  <c r="G782" i="1"/>
  <c r="J782" i="1"/>
  <c r="F783" i="1"/>
  <c r="M783" i="1" s="1"/>
  <c r="H782" i="1"/>
  <c r="K782" i="1" l="1"/>
  <c r="L783" i="1"/>
  <c r="G783" i="1"/>
  <c r="J783" i="1"/>
  <c r="H783" i="1"/>
  <c r="F784" i="1"/>
  <c r="M784" i="1" s="1"/>
  <c r="K783" i="1" l="1"/>
  <c r="L784" i="1"/>
  <c r="G784" i="1"/>
  <c r="J784" i="1"/>
  <c r="F785" i="1"/>
  <c r="M785" i="1" s="1"/>
  <c r="H784" i="1"/>
  <c r="K784" i="1" l="1"/>
  <c r="L785" i="1"/>
  <c r="G785" i="1"/>
  <c r="J785" i="1"/>
  <c r="F786" i="1"/>
  <c r="M786" i="1" s="1"/>
  <c r="H785" i="1"/>
  <c r="K785" i="1" l="1"/>
  <c r="L786" i="1"/>
  <c r="G786" i="1"/>
  <c r="J786" i="1"/>
  <c r="H786" i="1"/>
  <c r="F787" i="1"/>
  <c r="M787" i="1" s="1"/>
  <c r="K786" i="1" l="1"/>
  <c r="L787" i="1"/>
  <c r="G787" i="1"/>
  <c r="J787" i="1"/>
  <c r="H787" i="1"/>
  <c r="F788" i="1"/>
  <c r="M788" i="1" s="1"/>
  <c r="K787" i="1" l="1"/>
  <c r="L788" i="1"/>
  <c r="G788" i="1"/>
  <c r="J788" i="1"/>
  <c r="H788" i="1"/>
  <c r="F789" i="1"/>
  <c r="M789" i="1" s="1"/>
  <c r="K788" i="1" l="1"/>
  <c r="L789" i="1"/>
  <c r="G789" i="1"/>
  <c r="J789" i="1"/>
  <c r="F790" i="1"/>
  <c r="M790" i="1" s="1"/>
  <c r="H789" i="1"/>
  <c r="K789" i="1" l="1"/>
  <c r="L790" i="1"/>
  <c r="G790" i="1"/>
  <c r="J790" i="1"/>
  <c r="F791" i="1"/>
  <c r="M791" i="1" s="1"/>
  <c r="H790" i="1"/>
  <c r="K790" i="1" l="1"/>
  <c r="L791" i="1"/>
  <c r="G791" i="1"/>
  <c r="J791" i="1"/>
  <c r="H791" i="1"/>
  <c r="F792" i="1"/>
  <c r="M792" i="1" s="1"/>
  <c r="K791" i="1" l="1"/>
  <c r="L792" i="1"/>
  <c r="G792" i="1"/>
  <c r="J792" i="1"/>
  <c r="H792" i="1"/>
  <c r="F793" i="1"/>
  <c r="M793" i="1" s="1"/>
  <c r="K792" i="1" l="1"/>
  <c r="L793" i="1"/>
  <c r="G793" i="1"/>
  <c r="J793" i="1"/>
  <c r="H793" i="1"/>
  <c r="F794" i="1"/>
  <c r="M794" i="1" s="1"/>
  <c r="K793" i="1" l="1"/>
  <c r="L794" i="1"/>
  <c r="G794" i="1"/>
  <c r="J794" i="1"/>
  <c r="F795" i="1"/>
  <c r="M795" i="1" s="1"/>
  <c r="H794" i="1"/>
  <c r="K794" i="1" l="1"/>
  <c r="L795" i="1"/>
  <c r="G795" i="1"/>
  <c r="J795" i="1"/>
  <c r="F796" i="1"/>
  <c r="M796" i="1" s="1"/>
  <c r="H795" i="1"/>
  <c r="K795" i="1" l="1"/>
  <c r="L796" i="1"/>
  <c r="G796" i="1"/>
  <c r="J796" i="1"/>
  <c r="H796" i="1"/>
  <c r="F797" i="1"/>
  <c r="M797" i="1" s="1"/>
  <c r="K796" i="1" l="1"/>
  <c r="L797" i="1"/>
  <c r="G797" i="1"/>
  <c r="J797" i="1"/>
  <c r="F798" i="1"/>
  <c r="M798" i="1" s="1"/>
  <c r="H797" i="1"/>
  <c r="K797" i="1" l="1"/>
  <c r="L798" i="1"/>
  <c r="G798" i="1"/>
  <c r="J798" i="1"/>
  <c r="F799" i="1"/>
  <c r="M799" i="1" s="1"/>
  <c r="H798" i="1"/>
  <c r="K798" i="1" l="1"/>
  <c r="L799" i="1"/>
  <c r="G799" i="1"/>
  <c r="J799" i="1"/>
  <c r="H799" i="1"/>
  <c r="F800" i="1"/>
  <c r="M800" i="1" s="1"/>
  <c r="K799" i="1" l="1"/>
  <c r="L800" i="1"/>
  <c r="G800" i="1"/>
  <c r="J800" i="1"/>
  <c r="F801" i="1"/>
  <c r="M801" i="1" s="1"/>
  <c r="H800" i="1"/>
  <c r="K800" i="1" l="1"/>
  <c r="L801" i="1"/>
  <c r="G801" i="1"/>
  <c r="J801" i="1"/>
  <c r="F802" i="1"/>
  <c r="M802" i="1" s="1"/>
  <c r="H801" i="1"/>
  <c r="K801" i="1" l="1"/>
  <c r="L802" i="1"/>
  <c r="G802" i="1"/>
  <c r="J802" i="1"/>
  <c r="F803" i="1"/>
  <c r="M803" i="1" s="1"/>
  <c r="H802" i="1"/>
  <c r="K802" i="1" l="1"/>
  <c r="L803" i="1"/>
  <c r="G803" i="1"/>
  <c r="J803" i="1"/>
  <c r="F804" i="1"/>
  <c r="M804" i="1" s="1"/>
  <c r="H803" i="1"/>
  <c r="K803" i="1" l="1"/>
  <c r="L804" i="1"/>
  <c r="G804" i="1"/>
  <c r="J804" i="1"/>
  <c r="H804" i="1"/>
  <c r="F805" i="1"/>
  <c r="M805" i="1" s="1"/>
  <c r="K804" i="1" l="1"/>
  <c r="L805" i="1"/>
  <c r="G805" i="1"/>
  <c r="J805" i="1"/>
  <c r="H805" i="1"/>
  <c r="F806" i="1"/>
  <c r="M806" i="1" s="1"/>
  <c r="K805" i="1" l="1"/>
  <c r="L806" i="1"/>
  <c r="G806" i="1"/>
  <c r="J806" i="1"/>
  <c r="H806" i="1"/>
  <c r="F807" i="1"/>
  <c r="M807" i="1" s="1"/>
  <c r="K806" i="1" l="1"/>
  <c r="L807" i="1"/>
  <c r="G807" i="1"/>
  <c r="J807" i="1"/>
  <c r="H807" i="1"/>
  <c r="F808" i="1"/>
  <c r="M808" i="1" s="1"/>
  <c r="K807" i="1" l="1"/>
  <c r="L808" i="1"/>
  <c r="G808" i="1"/>
  <c r="J808" i="1"/>
  <c r="F809" i="1"/>
  <c r="M809" i="1" s="1"/>
  <c r="H808" i="1"/>
  <c r="K808" i="1" l="1"/>
  <c r="L809" i="1"/>
  <c r="G809" i="1"/>
  <c r="J809" i="1"/>
  <c r="F810" i="1"/>
  <c r="M810" i="1" s="1"/>
  <c r="H809" i="1"/>
  <c r="K809" i="1" l="1"/>
  <c r="L810" i="1"/>
  <c r="G810" i="1"/>
  <c r="J810" i="1"/>
  <c r="F811" i="1"/>
  <c r="M811" i="1" s="1"/>
  <c r="H810" i="1"/>
  <c r="K810" i="1" l="1"/>
  <c r="L811" i="1"/>
  <c r="G811" i="1"/>
  <c r="J811" i="1"/>
  <c r="F812" i="1"/>
  <c r="M812" i="1" s="1"/>
  <c r="H811" i="1"/>
  <c r="K811" i="1" l="1"/>
  <c r="L812" i="1"/>
  <c r="G812" i="1"/>
  <c r="J812" i="1"/>
  <c r="H812" i="1"/>
  <c r="F813" i="1"/>
  <c r="M813" i="1" s="1"/>
  <c r="K812" i="1" l="1"/>
  <c r="L813" i="1"/>
  <c r="G813" i="1"/>
  <c r="J813" i="1"/>
  <c r="F814" i="1"/>
  <c r="M814" i="1" s="1"/>
  <c r="H813" i="1"/>
  <c r="K813" i="1" l="1"/>
  <c r="L814" i="1"/>
  <c r="G814" i="1"/>
  <c r="J814" i="1"/>
  <c r="F815" i="1"/>
  <c r="M815" i="1" s="1"/>
  <c r="H814" i="1"/>
  <c r="K814" i="1" l="1"/>
  <c r="L815" i="1"/>
  <c r="G815" i="1"/>
  <c r="J815" i="1"/>
  <c r="H815" i="1"/>
  <c r="F816" i="1"/>
  <c r="M816" i="1" s="1"/>
  <c r="K815" i="1" l="1"/>
  <c r="L816" i="1"/>
  <c r="G816" i="1"/>
  <c r="J816" i="1"/>
  <c r="F817" i="1"/>
  <c r="M817" i="1" s="1"/>
  <c r="H816" i="1"/>
  <c r="K816" i="1" l="1"/>
  <c r="L817" i="1"/>
  <c r="G817" i="1"/>
  <c r="J817" i="1"/>
  <c r="F818" i="1"/>
  <c r="M818" i="1" s="1"/>
  <c r="H817" i="1"/>
  <c r="K817" i="1" l="1"/>
  <c r="G818" i="1"/>
  <c r="L818" i="1"/>
  <c r="K818" i="1" s="1"/>
  <c r="J818" i="1"/>
  <c r="F819" i="1"/>
  <c r="M819" i="1" s="1"/>
  <c r="H818" i="1"/>
  <c r="G819" i="1" l="1"/>
  <c r="L819" i="1"/>
  <c r="K819" i="1" s="1"/>
  <c r="J819" i="1"/>
  <c r="H819" i="1"/>
  <c r="F820" i="1"/>
  <c r="M820" i="1" s="1"/>
  <c r="G820" i="1" l="1"/>
  <c r="L820" i="1"/>
  <c r="K820" i="1" s="1"/>
  <c r="J820" i="1"/>
  <c r="H820" i="1"/>
  <c r="F821" i="1"/>
  <c r="M821" i="1" s="1"/>
  <c r="G821" i="1" l="1"/>
  <c r="L821" i="1"/>
  <c r="K821" i="1" s="1"/>
  <c r="J821" i="1"/>
  <c r="F822" i="1"/>
  <c r="M822" i="1" s="1"/>
  <c r="H821" i="1"/>
  <c r="G822" i="1" l="1"/>
  <c r="L822" i="1"/>
  <c r="K822" i="1" s="1"/>
  <c r="J822" i="1"/>
  <c r="F823" i="1"/>
  <c r="M823" i="1" s="1"/>
  <c r="H822" i="1"/>
  <c r="G823" i="1" l="1"/>
  <c r="L823" i="1"/>
  <c r="K823" i="1" s="1"/>
  <c r="J823" i="1"/>
  <c r="H823" i="1"/>
  <c r="F824" i="1"/>
  <c r="M824" i="1" s="1"/>
  <c r="G824" i="1" l="1"/>
  <c r="L824" i="1"/>
  <c r="K824" i="1" s="1"/>
  <c r="J824" i="1"/>
  <c r="F825" i="1"/>
  <c r="M825" i="1" s="1"/>
  <c r="H824" i="1"/>
  <c r="G825" i="1" l="1"/>
  <c r="L825" i="1"/>
  <c r="K825" i="1" s="1"/>
  <c r="J825" i="1"/>
  <c r="H825" i="1"/>
  <c r="F826" i="1"/>
  <c r="M826" i="1" s="1"/>
  <c r="G826" i="1" l="1"/>
  <c r="L826" i="1"/>
  <c r="K826" i="1" s="1"/>
  <c r="J826" i="1"/>
  <c r="H826" i="1"/>
  <c r="F827" i="1"/>
  <c r="M827" i="1" s="1"/>
  <c r="G827" i="1" l="1"/>
  <c r="L827" i="1"/>
  <c r="K827" i="1" s="1"/>
  <c r="J827" i="1"/>
  <c r="F828" i="1"/>
  <c r="M828" i="1" s="1"/>
  <c r="H827" i="1"/>
  <c r="G828" i="1" l="1"/>
  <c r="L828" i="1"/>
  <c r="K828" i="1" s="1"/>
  <c r="J828" i="1"/>
  <c r="H828" i="1"/>
  <c r="F829" i="1"/>
  <c r="M829" i="1" s="1"/>
  <c r="G829" i="1" l="1"/>
  <c r="L829" i="1"/>
  <c r="K829" i="1" s="1"/>
  <c r="J829" i="1"/>
  <c r="F830" i="1"/>
  <c r="M830" i="1" s="1"/>
  <c r="H829" i="1"/>
  <c r="G830" i="1" l="1"/>
  <c r="L830" i="1"/>
  <c r="K830" i="1" s="1"/>
  <c r="J830" i="1"/>
  <c r="F831" i="1"/>
  <c r="M831" i="1" s="1"/>
  <c r="H830" i="1"/>
  <c r="G831" i="1" l="1"/>
  <c r="L831" i="1"/>
  <c r="K831" i="1" s="1"/>
  <c r="J831" i="1"/>
  <c r="H831" i="1"/>
  <c r="F832" i="1"/>
  <c r="M832" i="1" s="1"/>
  <c r="G832" i="1" l="1"/>
  <c r="L832" i="1"/>
  <c r="K832" i="1" s="1"/>
  <c r="J832" i="1"/>
  <c r="F833" i="1"/>
  <c r="M833" i="1" s="1"/>
  <c r="H832" i="1"/>
  <c r="G833" i="1" l="1"/>
  <c r="L833" i="1"/>
  <c r="K833" i="1" s="1"/>
  <c r="J833" i="1"/>
  <c r="H833" i="1"/>
  <c r="F834" i="1"/>
  <c r="M834" i="1" s="1"/>
  <c r="G834" i="1" l="1"/>
  <c r="L834" i="1"/>
  <c r="K834" i="1" s="1"/>
  <c r="J834" i="1"/>
  <c r="H834" i="1"/>
  <c r="F835" i="1"/>
  <c r="M835" i="1" s="1"/>
  <c r="G835" i="1" l="1"/>
  <c r="L835" i="1"/>
  <c r="K835" i="1" s="1"/>
  <c r="J835" i="1"/>
  <c r="F836" i="1"/>
  <c r="M836" i="1" s="1"/>
  <c r="H835" i="1"/>
  <c r="G836" i="1" l="1"/>
  <c r="L836" i="1"/>
  <c r="K836" i="1" s="1"/>
  <c r="J836" i="1"/>
  <c r="H836" i="1"/>
  <c r="F837" i="1"/>
  <c r="M837" i="1" s="1"/>
  <c r="G837" i="1" l="1"/>
  <c r="L837" i="1"/>
  <c r="K837" i="1" s="1"/>
  <c r="J837" i="1"/>
  <c r="F838" i="1"/>
  <c r="M838" i="1" s="1"/>
  <c r="H837" i="1"/>
  <c r="G838" i="1" l="1"/>
  <c r="L838" i="1"/>
  <c r="K838" i="1" s="1"/>
  <c r="J838" i="1"/>
  <c r="F839" i="1"/>
  <c r="M839" i="1" s="1"/>
  <c r="H838" i="1"/>
  <c r="G839" i="1" l="1"/>
  <c r="L839" i="1"/>
  <c r="K839" i="1" s="1"/>
  <c r="J839" i="1"/>
  <c r="H839" i="1"/>
  <c r="F840" i="1"/>
  <c r="M840" i="1" s="1"/>
  <c r="G840" i="1" l="1"/>
  <c r="L840" i="1"/>
  <c r="K840" i="1" s="1"/>
  <c r="J840" i="1"/>
  <c r="F841" i="1"/>
  <c r="M841" i="1" s="1"/>
  <c r="H840" i="1"/>
  <c r="G841" i="1" l="1"/>
  <c r="L841" i="1"/>
  <c r="K841" i="1" s="1"/>
  <c r="J841" i="1"/>
  <c r="H841" i="1"/>
  <c r="F842" i="1"/>
  <c r="M842" i="1" s="1"/>
  <c r="G842" i="1" l="1"/>
  <c r="L842" i="1"/>
  <c r="K842" i="1" s="1"/>
  <c r="J842" i="1"/>
  <c r="H842" i="1"/>
  <c r="F843" i="1"/>
  <c r="M843" i="1" s="1"/>
  <c r="G843" i="1" l="1"/>
  <c r="L843" i="1"/>
  <c r="K843" i="1" s="1"/>
  <c r="J843" i="1"/>
  <c r="F844" i="1"/>
  <c r="M844" i="1" s="1"/>
  <c r="H843" i="1"/>
  <c r="G844" i="1" l="1"/>
  <c r="L844" i="1"/>
  <c r="K844" i="1" s="1"/>
  <c r="J844" i="1"/>
  <c r="H844" i="1"/>
  <c r="F845" i="1"/>
  <c r="M845" i="1" s="1"/>
  <c r="G845" i="1" l="1"/>
  <c r="L845" i="1"/>
  <c r="K845" i="1" s="1"/>
  <c r="J845" i="1"/>
  <c r="F846" i="1"/>
  <c r="M846" i="1" s="1"/>
  <c r="H845" i="1"/>
  <c r="G846" i="1" l="1"/>
  <c r="L846" i="1"/>
  <c r="K846" i="1" s="1"/>
  <c r="J846" i="1"/>
  <c r="F847" i="1"/>
  <c r="M847" i="1" s="1"/>
  <c r="H846" i="1"/>
  <c r="G847" i="1" l="1"/>
  <c r="L847" i="1"/>
  <c r="K847" i="1" s="1"/>
  <c r="J847" i="1"/>
  <c r="H847" i="1"/>
  <c r="F848" i="1"/>
  <c r="M848" i="1" s="1"/>
  <c r="G848" i="1" l="1"/>
  <c r="L848" i="1"/>
  <c r="K848" i="1" s="1"/>
  <c r="J848" i="1"/>
  <c r="H848" i="1"/>
  <c r="F849" i="1"/>
  <c r="M849" i="1" s="1"/>
  <c r="G849" i="1" l="1"/>
  <c r="L849" i="1"/>
  <c r="K849" i="1" s="1"/>
  <c r="J849" i="1"/>
  <c r="H849" i="1"/>
  <c r="F850" i="1"/>
  <c r="M850" i="1" s="1"/>
  <c r="G850" i="1" l="1"/>
  <c r="L850" i="1"/>
  <c r="K850" i="1" s="1"/>
  <c r="J850" i="1"/>
  <c r="H850" i="1"/>
  <c r="F851" i="1"/>
  <c r="M851" i="1" s="1"/>
  <c r="G851" i="1" l="1"/>
  <c r="L851" i="1"/>
  <c r="K851" i="1" s="1"/>
  <c r="J851" i="1"/>
  <c r="F852" i="1"/>
  <c r="M852" i="1" s="1"/>
  <c r="H851" i="1"/>
  <c r="G852" i="1" l="1"/>
  <c r="L852" i="1"/>
  <c r="K852" i="1" s="1"/>
  <c r="J852" i="1"/>
  <c r="H852" i="1"/>
  <c r="F853" i="1"/>
  <c r="M853" i="1" s="1"/>
  <c r="G853" i="1" l="1"/>
  <c r="L853" i="1"/>
  <c r="K853" i="1" s="1"/>
  <c r="J853" i="1"/>
  <c r="F854" i="1"/>
  <c r="M854" i="1" s="1"/>
  <c r="H853" i="1"/>
  <c r="G854" i="1" l="1"/>
  <c r="L854" i="1"/>
  <c r="K854" i="1" s="1"/>
  <c r="J854" i="1"/>
  <c r="F855" i="1"/>
  <c r="M855" i="1" s="1"/>
  <c r="H854" i="1"/>
  <c r="G855" i="1" l="1"/>
  <c r="L855" i="1"/>
  <c r="K855" i="1" s="1"/>
  <c r="J855" i="1"/>
  <c r="H855" i="1"/>
  <c r="F856" i="1"/>
  <c r="M856" i="1" s="1"/>
  <c r="G856" i="1" l="1"/>
  <c r="L856" i="1"/>
  <c r="K856" i="1" s="1"/>
  <c r="J856" i="1"/>
  <c r="H856" i="1"/>
  <c r="F857" i="1"/>
  <c r="M857" i="1" s="1"/>
  <c r="G857" i="1" l="1"/>
  <c r="L857" i="1"/>
  <c r="K857" i="1" s="1"/>
  <c r="J857" i="1"/>
  <c r="H857" i="1"/>
  <c r="F858" i="1"/>
  <c r="M858" i="1" s="1"/>
  <c r="G858" i="1" l="1"/>
  <c r="L858" i="1"/>
  <c r="K858" i="1" s="1"/>
  <c r="J858" i="1"/>
  <c r="H858" i="1"/>
  <c r="F859" i="1"/>
  <c r="M859" i="1" s="1"/>
  <c r="G859" i="1" l="1"/>
  <c r="L859" i="1"/>
  <c r="K859" i="1" s="1"/>
  <c r="J859" i="1"/>
  <c r="F860" i="1"/>
  <c r="M860" i="1" s="1"/>
  <c r="H859" i="1"/>
  <c r="G860" i="1" l="1"/>
  <c r="L860" i="1"/>
  <c r="K860" i="1" s="1"/>
  <c r="J860" i="1"/>
  <c r="H860" i="1"/>
  <c r="F861" i="1"/>
  <c r="M861" i="1" s="1"/>
  <c r="G861" i="1" l="1"/>
  <c r="L861" i="1"/>
  <c r="K861" i="1" s="1"/>
  <c r="J861" i="1"/>
  <c r="F862" i="1"/>
  <c r="M862" i="1" s="1"/>
  <c r="H861" i="1"/>
  <c r="G862" i="1" l="1"/>
  <c r="L862" i="1"/>
  <c r="K862" i="1" s="1"/>
  <c r="J862" i="1"/>
  <c r="F863" i="1"/>
  <c r="M863" i="1" s="1"/>
  <c r="H862" i="1"/>
  <c r="G863" i="1" l="1"/>
  <c r="L863" i="1"/>
  <c r="K863" i="1" s="1"/>
  <c r="J863" i="1"/>
  <c r="H863" i="1"/>
  <c r="F864" i="1"/>
  <c r="M864" i="1" s="1"/>
  <c r="G864" i="1" l="1"/>
  <c r="L864" i="1"/>
  <c r="K864" i="1" s="1"/>
  <c r="J864" i="1"/>
  <c r="H864" i="1"/>
  <c r="F865" i="1"/>
  <c r="M865" i="1" s="1"/>
  <c r="G865" i="1" l="1"/>
  <c r="L865" i="1"/>
  <c r="K865" i="1" s="1"/>
  <c r="J865" i="1"/>
  <c r="H865" i="1"/>
  <c r="F866" i="1"/>
  <c r="M866" i="1" s="1"/>
  <c r="G866" i="1" l="1"/>
  <c r="L866" i="1"/>
  <c r="K866" i="1" s="1"/>
  <c r="J866" i="1"/>
  <c r="H866" i="1"/>
  <c r="F867" i="1"/>
  <c r="M867" i="1" s="1"/>
  <c r="G867" i="1" l="1"/>
  <c r="L867" i="1"/>
  <c r="K867" i="1" s="1"/>
  <c r="J867" i="1"/>
  <c r="F868" i="1"/>
  <c r="M868" i="1" s="1"/>
  <c r="H867" i="1"/>
  <c r="G868" i="1" l="1"/>
  <c r="L868" i="1"/>
  <c r="K868" i="1" s="1"/>
  <c r="J868" i="1"/>
  <c r="F869" i="1"/>
  <c r="M869" i="1" s="1"/>
  <c r="H868" i="1"/>
  <c r="G869" i="1" l="1"/>
  <c r="L869" i="1"/>
  <c r="K869" i="1" s="1"/>
  <c r="J869" i="1"/>
  <c r="F870" i="1"/>
  <c r="M870" i="1" s="1"/>
  <c r="H869" i="1"/>
  <c r="G870" i="1" l="1"/>
  <c r="L870" i="1"/>
  <c r="K870" i="1" s="1"/>
  <c r="J870" i="1"/>
  <c r="F871" i="1"/>
  <c r="M871" i="1" s="1"/>
  <c r="H870" i="1"/>
  <c r="G871" i="1" l="1"/>
  <c r="L871" i="1"/>
  <c r="K871" i="1" s="1"/>
  <c r="J871" i="1"/>
  <c r="H871" i="1"/>
  <c r="F872" i="1"/>
  <c r="M872" i="1" s="1"/>
  <c r="G872" i="1" l="1"/>
  <c r="L872" i="1"/>
  <c r="K872" i="1" s="1"/>
  <c r="J872" i="1"/>
  <c r="H872" i="1"/>
  <c r="F873" i="1"/>
  <c r="M873" i="1" s="1"/>
  <c r="G873" i="1" l="1"/>
  <c r="L873" i="1"/>
  <c r="K873" i="1" s="1"/>
  <c r="J873" i="1"/>
  <c r="H873" i="1"/>
  <c r="F874" i="1"/>
  <c r="M874" i="1" s="1"/>
  <c r="G874" i="1" l="1"/>
  <c r="L874" i="1"/>
  <c r="K874" i="1" s="1"/>
  <c r="J874" i="1"/>
  <c r="H874" i="1"/>
  <c r="F875" i="1"/>
  <c r="M875" i="1" s="1"/>
  <c r="G875" i="1" l="1"/>
  <c r="L875" i="1"/>
  <c r="K875" i="1" s="1"/>
  <c r="J875" i="1"/>
  <c r="F876" i="1"/>
  <c r="M876" i="1" s="1"/>
  <c r="H875" i="1"/>
  <c r="G876" i="1" l="1"/>
  <c r="L876" i="1"/>
  <c r="K876" i="1" s="1"/>
  <c r="J876" i="1"/>
  <c r="F877" i="1"/>
  <c r="M877" i="1" s="1"/>
  <c r="H876" i="1"/>
  <c r="G877" i="1" l="1"/>
  <c r="L877" i="1"/>
  <c r="K877" i="1" s="1"/>
  <c r="J877" i="1"/>
  <c r="F878" i="1"/>
  <c r="M878" i="1" s="1"/>
  <c r="H877" i="1"/>
  <c r="G878" i="1" l="1"/>
  <c r="L878" i="1"/>
  <c r="K878" i="1" s="1"/>
  <c r="J878" i="1"/>
  <c r="F879" i="1"/>
  <c r="M879" i="1" s="1"/>
  <c r="H878" i="1"/>
  <c r="G879" i="1" l="1"/>
  <c r="L879" i="1"/>
  <c r="K879" i="1" s="1"/>
  <c r="J879" i="1"/>
  <c r="H879" i="1"/>
  <c r="F880" i="1"/>
  <c r="M880" i="1" s="1"/>
  <c r="G880" i="1" l="1"/>
  <c r="L880" i="1"/>
  <c r="K880" i="1" s="1"/>
  <c r="J880" i="1"/>
  <c r="H880" i="1"/>
  <c r="F881" i="1"/>
  <c r="M881" i="1" s="1"/>
  <c r="G881" i="1" l="1"/>
  <c r="L881" i="1"/>
  <c r="K881" i="1" s="1"/>
  <c r="J881" i="1"/>
  <c r="H881" i="1"/>
  <c r="F882" i="1"/>
  <c r="M882" i="1" s="1"/>
  <c r="G882" i="1" l="1"/>
  <c r="L882" i="1"/>
  <c r="K882" i="1" s="1"/>
  <c r="J882" i="1"/>
  <c r="H882" i="1"/>
  <c r="F883" i="1"/>
  <c r="M883" i="1" s="1"/>
  <c r="G883" i="1" l="1"/>
  <c r="L883" i="1"/>
  <c r="K883" i="1" s="1"/>
  <c r="J883" i="1"/>
  <c r="F884" i="1"/>
  <c r="M884" i="1" s="1"/>
  <c r="H883" i="1"/>
  <c r="G884" i="1" l="1"/>
  <c r="L884" i="1"/>
  <c r="K884" i="1" s="1"/>
  <c r="J884" i="1"/>
  <c r="H884" i="1"/>
  <c r="F885" i="1"/>
  <c r="M885" i="1" s="1"/>
  <c r="G885" i="1" l="1"/>
  <c r="L885" i="1"/>
  <c r="K885" i="1" s="1"/>
  <c r="J885" i="1"/>
  <c r="F886" i="1"/>
  <c r="M886" i="1" s="1"/>
  <c r="H885" i="1"/>
  <c r="G886" i="1" l="1"/>
  <c r="L886" i="1"/>
  <c r="K886" i="1" s="1"/>
  <c r="J886" i="1"/>
  <c r="F887" i="1"/>
  <c r="M887" i="1" s="1"/>
  <c r="H886" i="1"/>
  <c r="G887" i="1" l="1"/>
  <c r="L887" i="1"/>
  <c r="K887" i="1" s="1"/>
  <c r="J887" i="1"/>
  <c r="H887" i="1"/>
  <c r="F888" i="1"/>
  <c r="M888" i="1" s="1"/>
  <c r="G888" i="1" l="1"/>
  <c r="L888" i="1"/>
  <c r="K888" i="1" s="1"/>
  <c r="J888" i="1"/>
  <c r="H888" i="1"/>
  <c r="F889" i="1"/>
  <c r="M889" i="1" s="1"/>
  <c r="G889" i="1" l="1"/>
  <c r="L889" i="1"/>
  <c r="K889" i="1" s="1"/>
  <c r="J889" i="1"/>
  <c r="H889" i="1"/>
  <c r="F890" i="1"/>
  <c r="M890" i="1" s="1"/>
  <c r="G890" i="1" l="1"/>
  <c r="L890" i="1"/>
  <c r="K890" i="1" s="1"/>
  <c r="J890" i="1"/>
  <c r="H890" i="1"/>
  <c r="F891" i="1"/>
  <c r="M891" i="1" s="1"/>
  <c r="G891" i="1" l="1"/>
  <c r="L891" i="1"/>
  <c r="K891" i="1" s="1"/>
  <c r="J891" i="1"/>
  <c r="F892" i="1"/>
  <c r="M892" i="1" s="1"/>
  <c r="H891" i="1"/>
  <c r="G892" i="1" l="1"/>
  <c r="L892" i="1"/>
  <c r="K892" i="1" s="1"/>
  <c r="J892" i="1"/>
  <c r="F893" i="1"/>
  <c r="M893" i="1" s="1"/>
  <c r="H892" i="1"/>
  <c r="G893" i="1" l="1"/>
  <c r="L893" i="1"/>
  <c r="K893" i="1" s="1"/>
  <c r="J893" i="1"/>
  <c r="F894" i="1"/>
  <c r="M894" i="1" s="1"/>
  <c r="H893" i="1"/>
  <c r="G894" i="1" l="1"/>
  <c r="L894" i="1"/>
  <c r="K894" i="1" s="1"/>
  <c r="J894" i="1"/>
  <c r="F895" i="1"/>
  <c r="M895" i="1" s="1"/>
  <c r="H894" i="1"/>
  <c r="G895" i="1" l="1"/>
  <c r="L895" i="1"/>
  <c r="K895" i="1" s="1"/>
  <c r="J895" i="1"/>
  <c r="H895" i="1"/>
  <c r="F896" i="1"/>
  <c r="M896" i="1" s="1"/>
  <c r="G896" i="1" l="1"/>
  <c r="L896" i="1"/>
  <c r="K896" i="1" s="1"/>
  <c r="J896" i="1"/>
  <c r="H896" i="1"/>
  <c r="F897" i="1"/>
  <c r="M897" i="1" s="1"/>
  <c r="G897" i="1" l="1"/>
  <c r="L897" i="1"/>
  <c r="K897" i="1" s="1"/>
  <c r="J897" i="1"/>
  <c r="H897" i="1"/>
  <c r="F898" i="1"/>
  <c r="M898" i="1" s="1"/>
  <c r="G898" i="1" l="1"/>
  <c r="L898" i="1"/>
  <c r="K898" i="1" s="1"/>
  <c r="J898" i="1"/>
  <c r="H898" i="1"/>
  <c r="F899" i="1"/>
  <c r="M899" i="1" s="1"/>
  <c r="G899" i="1" l="1"/>
  <c r="L899" i="1"/>
  <c r="K899" i="1" s="1"/>
  <c r="J899" i="1"/>
  <c r="F900" i="1"/>
  <c r="M900" i="1" s="1"/>
  <c r="H899" i="1"/>
  <c r="G900" i="1" l="1"/>
  <c r="L900" i="1"/>
  <c r="K900" i="1" s="1"/>
  <c r="J900" i="1"/>
  <c r="H900" i="1"/>
  <c r="F901" i="1"/>
  <c r="M901" i="1" s="1"/>
  <c r="G901" i="1" l="1"/>
  <c r="L901" i="1"/>
  <c r="K901" i="1" s="1"/>
  <c r="J901" i="1"/>
  <c r="F902" i="1"/>
  <c r="M902" i="1" s="1"/>
  <c r="H901" i="1"/>
  <c r="G902" i="1" l="1"/>
  <c r="L902" i="1"/>
  <c r="K902" i="1" s="1"/>
  <c r="J902" i="1"/>
  <c r="F903" i="1"/>
  <c r="M903" i="1" s="1"/>
  <c r="H902" i="1"/>
  <c r="G903" i="1" l="1"/>
  <c r="L903" i="1"/>
  <c r="K903" i="1" s="1"/>
  <c r="J903" i="1"/>
  <c r="H903" i="1"/>
  <c r="F904" i="1"/>
  <c r="M904" i="1" s="1"/>
  <c r="G904" i="1" l="1"/>
  <c r="L904" i="1"/>
  <c r="K904" i="1" s="1"/>
  <c r="J904" i="1"/>
  <c r="F905" i="1"/>
  <c r="M905" i="1" s="1"/>
  <c r="H904" i="1"/>
  <c r="G905" i="1" l="1"/>
  <c r="L905" i="1"/>
  <c r="K905" i="1" s="1"/>
  <c r="J905" i="1"/>
  <c r="H905" i="1"/>
  <c r="F906" i="1"/>
  <c r="M906" i="1" s="1"/>
  <c r="G906" i="1" l="1"/>
  <c r="L906" i="1"/>
  <c r="K906" i="1" s="1"/>
  <c r="J906" i="1"/>
  <c r="H906" i="1"/>
  <c r="F907" i="1"/>
  <c r="M907" i="1" s="1"/>
  <c r="G907" i="1" l="1"/>
  <c r="L907" i="1"/>
  <c r="K907" i="1" s="1"/>
  <c r="J907" i="1"/>
  <c r="F908" i="1"/>
  <c r="M908" i="1" s="1"/>
  <c r="H907" i="1"/>
  <c r="G908" i="1" l="1"/>
  <c r="L908" i="1"/>
  <c r="K908" i="1" s="1"/>
  <c r="J908" i="1"/>
  <c r="F909" i="1"/>
  <c r="M909" i="1" s="1"/>
  <c r="H908" i="1"/>
  <c r="G909" i="1" l="1"/>
  <c r="L909" i="1"/>
  <c r="K909" i="1" s="1"/>
  <c r="J909" i="1"/>
  <c r="H909" i="1"/>
  <c r="F910" i="1"/>
  <c r="M910" i="1" s="1"/>
  <c r="G910" i="1" l="1"/>
  <c r="L910" i="1"/>
  <c r="K910" i="1" s="1"/>
  <c r="J910" i="1"/>
  <c r="F911" i="1"/>
  <c r="M911" i="1" s="1"/>
  <c r="H910" i="1"/>
  <c r="G911" i="1" l="1"/>
  <c r="L911" i="1"/>
  <c r="K911" i="1" s="1"/>
  <c r="J911" i="1"/>
  <c r="H911" i="1"/>
  <c r="F912" i="1"/>
  <c r="M912" i="1" s="1"/>
  <c r="G912" i="1" l="1"/>
  <c r="L912" i="1"/>
  <c r="K912" i="1" s="1"/>
  <c r="J912" i="1"/>
  <c r="H912" i="1"/>
  <c r="F913" i="1"/>
  <c r="M913" i="1" s="1"/>
  <c r="G913" i="1" l="1"/>
  <c r="L913" i="1"/>
  <c r="K913" i="1" s="1"/>
  <c r="J913" i="1"/>
  <c r="F914" i="1"/>
  <c r="M914" i="1" s="1"/>
  <c r="H913" i="1"/>
  <c r="G914" i="1" l="1"/>
  <c r="L914" i="1"/>
  <c r="K914" i="1" s="1"/>
  <c r="J914" i="1"/>
  <c r="H914" i="1"/>
  <c r="F915" i="1"/>
  <c r="M915" i="1" s="1"/>
  <c r="G915" i="1" l="1"/>
  <c r="L915" i="1"/>
  <c r="K915" i="1" s="1"/>
  <c r="J915" i="1"/>
  <c r="F916" i="1"/>
  <c r="M916" i="1" s="1"/>
  <c r="H915" i="1"/>
  <c r="G916" i="1" l="1"/>
  <c r="L916" i="1"/>
  <c r="K916" i="1" s="1"/>
  <c r="J916" i="1"/>
  <c r="H916" i="1"/>
  <c r="F917" i="1"/>
  <c r="M917" i="1" s="1"/>
  <c r="G917" i="1" l="1"/>
  <c r="L917" i="1"/>
  <c r="K917" i="1" s="1"/>
  <c r="J917" i="1"/>
  <c r="F918" i="1"/>
  <c r="M918" i="1" s="1"/>
  <c r="H917" i="1"/>
  <c r="G918" i="1" l="1"/>
  <c r="L918" i="1"/>
  <c r="K918" i="1" s="1"/>
  <c r="J918" i="1"/>
  <c r="F919" i="1"/>
  <c r="M919" i="1" s="1"/>
  <c r="H918" i="1"/>
  <c r="G919" i="1" l="1"/>
  <c r="L919" i="1"/>
  <c r="K919" i="1" s="1"/>
  <c r="J919" i="1"/>
  <c r="H919" i="1"/>
  <c r="F920" i="1"/>
  <c r="M920" i="1" s="1"/>
  <c r="G920" i="1" l="1"/>
  <c r="L920" i="1"/>
  <c r="K920" i="1" s="1"/>
  <c r="J920" i="1"/>
  <c r="H920" i="1"/>
  <c r="F921" i="1"/>
  <c r="M921" i="1" s="1"/>
  <c r="G921" i="1" l="1"/>
  <c r="L921" i="1"/>
  <c r="K921" i="1" s="1"/>
  <c r="J921" i="1"/>
  <c r="F922" i="1"/>
  <c r="M922" i="1" s="1"/>
  <c r="H921" i="1"/>
  <c r="G922" i="1" l="1"/>
  <c r="L922" i="1"/>
  <c r="K922" i="1" s="1"/>
  <c r="J922" i="1"/>
  <c r="H922" i="1"/>
  <c r="F923" i="1"/>
  <c r="M923" i="1" s="1"/>
  <c r="G923" i="1" l="1"/>
  <c r="L923" i="1"/>
  <c r="K923" i="1" s="1"/>
  <c r="J923" i="1"/>
  <c r="F924" i="1"/>
  <c r="M924" i="1" s="1"/>
  <c r="H923" i="1"/>
  <c r="G924" i="1" l="1"/>
  <c r="L924" i="1"/>
  <c r="K924" i="1" s="1"/>
  <c r="J924" i="1"/>
  <c r="H924" i="1"/>
  <c r="F925" i="1"/>
  <c r="M925" i="1" s="1"/>
  <c r="G925" i="1" l="1"/>
  <c r="L925" i="1"/>
  <c r="K925" i="1" s="1"/>
  <c r="J925" i="1"/>
  <c r="H925" i="1"/>
  <c r="F926" i="1"/>
  <c r="M926" i="1" s="1"/>
  <c r="G926" i="1" l="1"/>
  <c r="L926" i="1"/>
  <c r="K926" i="1" s="1"/>
  <c r="J926" i="1"/>
  <c r="F927" i="1"/>
  <c r="M927" i="1" s="1"/>
  <c r="H926" i="1"/>
  <c r="G927" i="1" l="1"/>
  <c r="L927" i="1"/>
  <c r="K927" i="1" s="1"/>
  <c r="J927" i="1"/>
  <c r="H927" i="1"/>
  <c r="F928" i="1"/>
  <c r="M928" i="1" s="1"/>
  <c r="G928" i="1" l="1"/>
  <c r="L928" i="1"/>
  <c r="K928" i="1" s="1"/>
  <c r="J928" i="1"/>
  <c r="F929" i="1"/>
  <c r="M929" i="1" s="1"/>
  <c r="H928" i="1"/>
  <c r="G929" i="1" l="1"/>
  <c r="L929" i="1"/>
  <c r="K929" i="1" s="1"/>
  <c r="J929" i="1"/>
  <c r="H929" i="1"/>
  <c r="F930" i="1"/>
  <c r="M930" i="1" s="1"/>
  <c r="G930" i="1" l="1"/>
  <c r="L930" i="1"/>
  <c r="K930" i="1" s="1"/>
  <c r="J930" i="1"/>
  <c r="H930" i="1"/>
  <c r="F931" i="1"/>
  <c r="M931" i="1" s="1"/>
  <c r="G931" i="1" l="1"/>
  <c r="L931" i="1"/>
  <c r="K931" i="1" s="1"/>
  <c r="J931" i="1"/>
  <c r="F932" i="1"/>
  <c r="M932" i="1" s="1"/>
  <c r="H931" i="1"/>
  <c r="G932" i="1" l="1"/>
  <c r="L932" i="1"/>
  <c r="K932" i="1" s="1"/>
  <c r="J932" i="1"/>
  <c r="F933" i="1"/>
  <c r="M933" i="1" s="1"/>
  <c r="H932" i="1"/>
  <c r="G933" i="1" l="1"/>
  <c r="L933" i="1"/>
  <c r="K933" i="1" s="1"/>
  <c r="J933" i="1"/>
  <c r="H933" i="1"/>
  <c r="F934" i="1"/>
  <c r="M934" i="1" s="1"/>
  <c r="G934" i="1" l="1"/>
  <c r="L934" i="1"/>
  <c r="K934" i="1" s="1"/>
  <c r="J934" i="1"/>
  <c r="F935" i="1"/>
  <c r="M935" i="1" s="1"/>
  <c r="H934" i="1"/>
  <c r="G935" i="1" l="1"/>
  <c r="L935" i="1"/>
  <c r="K935" i="1" s="1"/>
  <c r="J935" i="1"/>
  <c r="H935" i="1"/>
  <c r="F936" i="1"/>
  <c r="M936" i="1" s="1"/>
  <c r="G936" i="1" l="1"/>
  <c r="L936" i="1"/>
  <c r="K936" i="1" s="1"/>
  <c r="J936" i="1"/>
  <c r="H936" i="1"/>
  <c r="F937" i="1"/>
  <c r="M937" i="1" s="1"/>
  <c r="G937" i="1" l="1"/>
  <c r="L937" i="1"/>
  <c r="K937" i="1" s="1"/>
  <c r="J937" i="1"/>
  <c r="H937" i="1"/>
  <c r="F938" i="1"/>
  <c r="M938" i="1" s="1"/>
  <c r="G938" i="1" l="1"/>
  <c r="L938" i="1"/>
  <c r="K938" i="1" s="1"/>
  <c r="J938" i="1"/>
  <c r="H938" i="1"/>
  <c r="F939" i="1"/>
  <c r="M939" i="1" s="1"/>
  <c r="G939" i="1" l="1"/>
  <c r="L939" i="1"/>
  <c r="K939" i="1" s="1"/>
  <c r="J939" i="1"/>
  <c r="F940" i="1"/>
  <c r="M940" i="1" s="1"/>
  <c r="H939" i="1"/>
  <c r="L940" i="1" l="1"/>
  <c r="F941" i="1"/>
  <c r="M941" i="1" s="1"/>
  <c r="G940" i="1"/>
  <c r="J940" i="1"/>
  <c r="H940" i="1"/>
  <c r="K940" i="1" l="1"/>
  <c r="H941" i="1"/>
  <c r="F942" i="1"/>
  <c r="G941" i="1"/>
  <c r="L941" i="1"/>
  <c r="K941" i="1" s="1"/>
  <c r="J941" i="1"/>
  <c r="J942" i="1"/>
  <c r="F943" i="1" l="1"/>
  <c r="M943" i="1" s="1"/>
  <c r="M942" i="1"/>
  <c r="G942" i="1"/>
  <c r="H942" i="1"/>
  <c r="L942" i="1"/>
  <c r="K942" i="1" s="1"/>
  <c r="G943" i="1"/>
  <c r="L943" i="1"/>
  <c r="K943" i="1" s="1"/>
  <c r="J943" i="1"/>
  <c r="F944" i="1"/>
  <c r="M944" i="1" s="1"/>
  <c r="H943" i="1"/>
  <c r="G944" i="1" l="1"/>
  <c r="L944" i="1"/>
  <c r="K944" i="1" s="1"/>
  <c r="J944" i="1"/>
  <c r="H944" i="1"/>
  <c r="F945" i="1"/>
  <c r="M945" i="1" s="1"/>
  <c r="G945" i="1" l="1"/>
  <c r="L945" i="1"/>
  <c r="K945" i="1" s="1"/>
  <c r="J945" i="1"/>
  <c r="F946" i="1"/>
  <c r="M946" i="1" s="1"/>
  <c r="H945" i="1"/>
  <c r="G946" i="1" l="1"/>
  <c r="L946" i="1"/>
  <c r="K946" i="1" s="1"/>
  <c r="J946" i="1"/>
  <c r="H946" i="1"/>
  <c r="F947" i="1"/>
  <c r="M947" i="1" s="1"/>
  <c r="G947" i="1" l="1"/>
  <c r="L947" i="1"/>
  <c r="K947" i="1" s="1"/>
  <c r="J947" i="1"/>
  <c r="H947" i="1"/>
  <c r="F948" i="1"/>
  <c r="M948" i="1" s="1"/>
  <c r="G948" i="1" l="1"/>
  <c r="L948" i="1"/>
  <c r="K948" i="1" s="1"/>
  <c r="J948" i="1"/>
  <c r="F949" i="1"/>
  <c r="M949" i="1" s="1"/>
  <c r="H948" i="1"/>
  <c r="G949" i="1" l="1"/>
  <c r="L949" i="1"/>
  <c r="K949" i="1" s="1"/>
  <c r="J949" i="1"/>
  <c r="H949" i="1"/>
  <c r="F950" i="1"/>
  <c r="M950" i="1" s="1"/>
  <c r="G950" i="1" l="1"/>
  <c r="L950" i="1"/>
  <c r="K950" i="1" s="1"/>
  <c r="J950" i="1"/>
  <c r="F951" i="1"/>
  <c r="M951" i="1" s="1"/>
  <c r="H950" i="1"/>
  <c r="G951" i="1" l="1"/>
  <c r="L951" i="1"/>
  <c r="K951" i="1" s="1"/>
  <c r="J951" i="1"/>
  <c r="F952" i="1"/>
  <c r="M952" i="1" s="1"/>
  <c r="H951" i="1"/>
  <c r="G952" i="1" l="1"/>
  <c r="L952" i="1"/>
  <c r="K952" i="1" s="1"/>
  <c r="J952" i="1"/>
  <c r="H952" i="1"/>
  <c r="F953" i="1"/>
  <c r="M953" i="1" s="1"/>
  <c r="G953" i="1" l="1"/>
  <c r="L953" i="1"/>
  <c r="K953" i="1" s="1"/>
  <c r="J953" i="1"/>
  <c r="F954" i="1"/>
  <c r="M954" i="1" s="1"/>
  <c r="H953" i="1"/>
  <c r="G954" i="1" l="1"/>
  <c r="L954" i="1"/>
  <c r="K954" i="1" s="1"/>
  <c r="J954" i="1"/>
  <c r="H954" i="1"/>
  <c r="F955" i="1"/>
  <c r="M955" i="1" s="1"/>
  <c r="G955" i="1" l="1"/>
  <c r="L955" i="1"/>
  <c r="K955" i="1" s="1"/>
  <c r="J955" i="1"/>
  <c r="H955" i="1"/>
  <c r="F956" i="1"/>
  <c r="M956" i="1" s="1"/>
  <c r="G956" i="1" l="1"/>
  <c r="L956" i="1"/>
  <c r="K956" i="1" s="1"/>
  <c r="J956" i="1"/>
  <c r="F957" i="1"/>
  <c r="M957" i="1" s="1"/>
  <c r="H956" i="1"/>
  <c r="G957" i="1" l="1"/>
  <c r="L957" i="1"/>
  <c r="K957" i="1" s="1"/>
  <c r="J957" i="1"/>
  <c r="H957" i="1"/>
  <c r="F958" i="1"/>
  <c r="M958" i="1" s="1"/>
  <c r="G958" i="1" l="1"/>
  <c r="L958" i="1"/>
  <c r="K958" i="1" s="1"/>
  <c r="J958" i="1"/>
  <c r="F959" i="1"/>
  <c r="M959" i="1" s="1"/>
  <c r="H958" i="1"/>
  <c r="G959" i="1" l="1"/>
  <c r="L959" i="1"/>
  <c r="K959" i="1" s="1"/>
  <c r="J959" i="1"/>
  <c r="F960" i="1"/>
  <c r="M960" i="1" s="1"/>
  <c r="H959" i="1"/>
  <c r="G960" i="1" l="1"/>
  <c r="L960" i="1"/>
  <c r="K960" i="1" s="1"/>
  <c r="J960" i="1"/>
  <c r="H960" i="1"/>
  <c r="F961" i="1"/>
  <c r="M961" i="1" s="1"/>
  <c r="G961" i="1" l="1"/>
  <c r="L961" i="1"/>
  <c r="K961" i="1" s="1"/>
  <c r="J961" i="1"/>
  <c r="F962" i="1"/>
  <c r="M962" i="1" s="1"/>
  <c r="H961" i="1"/>
  <c r="G962" i="1" l="1"/>
  <c r="L962" i="1"/>
  <c r="K962" i="1" s="1"/>
  <c r="J962" i="1"/>
  <c r="H962" i="1"/>
  <c r="F963" i="1"/>
  <c r="M963" i="1" s="1"/>
  <c r="G963" i="1" l="1"/>
  <c r="L963" i="1"/>
  <c r="K963" i="1" s="1"/>
  <c r="J963" i="1"/>
  <c r="H963" i="1"/>
  <c r="F964" i="1"/>
  <c r="M964" i="1" s="1"/>
  <c r="G964" i="1" l="1"/>
  <c r="L964" i="1"/>
  <c r="K964" i="1" s="1"/>
  <c r="J964" i="1"/>
  <c r="F965" i="1"/>
  <c r="M965" i="1" s="1"/>
  <c r="H964" i="1"/>
  <c r="G965" i="1" l="1"/>
  <c r="L965" i="1"/>
  <c r="K965" i="1" s="1"/>
  <c r="J965" i="1"/>
  <c r="H965" i="1"/>
  <c r="F966" i="1"/>
  <c r="M966" i="1" s="1"/>
  <c r="G966" i="1" l="1"/>
  <c r="L966" i="1"/>
  <c r="K966" i="1" s="1"/>
  <c r="J966" i="1"/>
  <c r="F967" i="1"/>
  <c r="M967" i="1" s="1"/>
  <c r="H966" i="1"/>
  <c r="G967" i="1" l="1"/>
  <c r="L967" i="1"/>
  <c r="K967" i="1" s="1"/>
  <c r="J967" i="1"/>
  <c r="F968" i="1"/>
  <c r="M968" i="1" s="1"/>
  <c r="H967" i="1"/>
  <c r="G968" i="1" l="1"/>
  <c r="L968" i="1"/>
  <c r="K968" i="1" s="1"/>
  <c r="J968" i="1"/>
  <c r="H968" i="1"/>
  <c r="F969" i="1"/>
  <c r="M969" i="1" s="1"/>
  <c r="G969" i="1" l="1"/>
  <c r="L969" i="1"/>
  <c r="K969" i="1" s="1"/>
  <c r="J969" i="1"/>
  <c r="H969" i="1"/>
  <c r="F970" i="1"/>
  <c r="M970" i="1" s="1"/>
  <c r="G970" i="1" l="1"/>
  <c r="L970" i="1"/>
  <c r="K970" i="1" s="1"/>
  <c r="J970" i="1"/>
  <c r="H970" i="1"/>
  <c r="F971" i="1"/>
  <c r="M971" i="1" s="1"/>
  <c r="G971" i="1" l="1"/>
  <c r="L971" i="1"/>
  <c r="K971" i="1" s="1"/>
  <c r="J971" i="1"/>
  <c r="H971" i="1"/>
  <c r="F972" i="1"/>
  <c r="M972" i="1" s="1"/>
  <c r="G972" i="1" l="1"/>
  <c r="L972" i="1"/>
  <c r="K972" i="1" s="1"/>
  <c r="J972" i="1"/>
  <c r="F973" i="1"/>
  <c r="M973" i="1" s="1"/>
  <c r="H972" i="1"/>
  <c r="G973" i="1" l="1"/>
  <c r="L973" i="1"/>
  <c r="K973" i="1" s="1"/>
  <c r="J973" i="1"/>
  <c r="H973" i="1"/>
  <c r="F974" i="1"/>
  <c r="M974" i="1" s="1"/>
  <c r="G974" i="1" l="1"/>
  <c r="L974" i="1"/>
  <c r="K974" i="1" s="1"/>
  <c r="J974" i="1"/>
  <c r="F975" i="1"/>
  <c r="M975" i="1" s="1"/>
  <c r="H974" i="1"/>
  <c r="G975" i="1" l="1"/>
  <c r="L975" i="1"/>
  <c r="K975" i="1" s="1"/>
  <c r="J975" i="1"/>
  <c r="F976" i="1"/>
  <c r="M976" i="1" s="1"/>
  <c r="H975" i="1"/>
  <c r="G976" i="1" l="1"/>
  <c r="L976" i="1"/>
  <c r="K976" i="1" s="1"/>
  <c r="J976" i="1"/>
  <c r="H976" i="1"/>
  <c r="F977" i="1"/>
  <c r="M977" i="1" s="1"/>
  <c r="G977" i="1" l="1"/>
  <c r="L977" i="1"/>
  <c r="K977" i="1" s="1"/>
  <c r="J977" i="1"/>
  <c r="H977" i="1"/>
  <c r="F978" i="1"/>
  <c r="M978" i="1" s="1"/>
  <c r="G978" i="1" l="1"/>
  <c r="L978" i="1"/>
  <c r="K978" i="1" s="1"/>
  <c r="J978" i="1"/>
  <c r="H978" i="1"/>
  <c r="F979" i="1"/>
  <c r="M979" i="1" s="1"/>
  <c r="G979" i="1" l="1"/>
  <c r="L979" i="1"/>
  <c r="K979" i="1" s="1"/>
  <c r="J979" i="1"/>
  <c r="H979" i="1"/>
  <c r="F980" i="1"/>
  <c r="M980" i="1" s="1"/>
  <c r="G980" i="1" l="1"/>
  <c r="L980" i="1"/>
  <c r="K980" i="1" s="1"/>
  <c r="J980" i="1"/>
  <c r="F981" i="1"/>
  <c r="M981" i="1" s="1"/>
  <c r="H980" i="1"/>
  <c r="G981" i="1" l="1"/>
  <c r="L981" i="1"/>
  <c r="K981" i="1" s="1"/>
  <c r="J981" i="1"/>
  <c r="H981" i="1"/>
  <c r="F982" i="1"/>
  <c r="M982" i="1" s="1"/>
  <c r="G982" i="1" l="1"/>
  <c r="L982" i="1"/>
  <c r="K982" i="1" s="1"/>
  <c r="J982" i="1"/>
  <c r="F983" i="1"/>
  <c r="M983" i="1" s="1"/>
  <c r="H982" i="1"/>
  <c r="G983" i="1" l="1"/>
  <c r="L983" i="1"/>
  <c r="K983" i="1" s="1"/>
  <c r="J983" i="1"/>
  <c r="F984" i="1"/>
  <c r="M984" i="1" s="1"/>
  <c r="H983" i="1"/>
  <c r="G984" i="1" l="1"/>
  <c r="L984" i="1"/>
  <c r="K984" i="1" s="1"/>
  <c r="J984" i="1"/>
  <c r="H984" i="1"/>
  <c r="F985" i="1"/>
  <c r="M985" i="1" s="1"/>
  <c r="G985" i="1" l="1"/>
  <c r="L985" i="1"/>
  <c r="K985" i="1" s="1"/>
  <c r="J985" i="1"/>
  <c r="H985" i="1"/>
  <c r="F986" i="1"/>
  <c r="M986" i="1" s="1"/>
  <c r="G986" i="1" l="1"/>
  <c r="L986" i="1"/>
  <c r="K986" i="1" s="1"/>
  <c r="J986" i="1"/>
  <c r="H986" i="1"/>
  <c r="F987" i="1"/>
  <c r="M987" i="1" s="1"/>
  <c r="G987" i="1" l="1"/>
  <c r="L987" i="1"/>
  <c r="K987" i="1" s="1"/>
  <c r="J987" i="1"/>
  <c r="H987" i="1"/>
  <c r="F988" i="1"/>
  <c r="M988" i="1" s="1"/>
  <c r="G988" i="1" l="1"/>
  <c r="L988" i="1"/>
  <c r="K988" i="1" s="1"/>
  <c r="J988" i="1"/>
  <c r="F989" i="1"/>
  <c r="M989" i="1" s="1"/>
  <c r="H988" i="1"/>
  <c r="G989" i="1" l="1"/>
  <c r="L989" i="1"/>
  <c r="K989" i="1" s="1"/>
  <c r="J989" i="1"/>
  <c r="H989" i="1"/>
  <c r="F990" i="1"/>
  <c r="M990" i="1" s="1"/>
  <c r="G990" i="1" l="1"/>
  <c r="L990" i="1"/>
  <c r="K990" i="1" s="1"/>
  <c r="J990" i="1"/>
  <c r="F991" i="1"/>
  <c r="M991" i="1" s="1"/>
  <c r="H990" i="1"/>
  <c r="G991" i="1" l="1"/>
  <c r="L991" i="1"/>
  <c r="K991" i="1" s="1"/>
  <c r="J991" i="1"/>
  <c r="F992" i="1"/>
  <c r="M992" i="1" s="1"/>
  <c r="H991" i="1"/>
  <c r="G992" i="1" l="1"/>
  <c r="L992" i="1"/>
  <c r="K992" i="1" s="1"/>
  <c r="J992" i="1"/>
  <c r="H992" i="1"/>
  <c r="F993" i="1"/>
  <c r="M993" i="1" s="1"/>
  <c r="G993" i="1" l="1"/>
  <c r="L993" i="1"/>
  <c r="K993" i="1" s="1"/>
  <c r="J993" i="1"/>
  <c r="H993" i="1"/>
  <c r="F994" i="1"/>
  <c r="M994" i="1" s="1"/>
  <c r="G994" i="1" l="1"/>
  <c r="L994" i="1"/>
  <c r="K994" i="1" s="1"/>
  <c r="J994" i="1"/>
  <c r="H994" i="1"/>
  <c r="F995" i="1"/>
  <c r="M995" i="1" s="1"/>
  <c r="G995" i="1" l="1"/>
  <c r="L995" i="1"/>
  <c r="K995" i="1" s="1"/>
  <c r="J995" i="1"/>
  <c r="H995" i="1"/>
  <c r="F996" i="1"/>
  <c r="M996" i="1" s="1"/>
  <c r="G996" i="1" l="1"/>
  <c r="L996" i="1"/>
  <c r="K996" i="1" s="1"/>
  <c r="J996" i="1"/>
  <c r="F997" i="1"/>
  <c r="M997" i="1" s="1"/>
  <c r="H996" i="1"/>
  <c r="G997" i="1" l="1"/>
  <c r="L997" i="1"/>
  <c r="K997" i="1" s="1"/>
  <c r="J997" i="1"/>
  <c r="H997" i="1"/>
  <c r="F998" i="1"/>
  <c r="M998" i="1" s="1"/>
  <c r="G998" i="1" l="1"/>
  <c r="L998" i="1"/>
  <c r="K998" i="1" s="1"/>
  <c r="J998" i="1"/>
  <c r="F999" i="1"/>
  <c r="M999" i="1" s="1"/>
  <c r="H998" i="1"/>
  <c r="G999" i="1" l="1"/>
  <c r="L999" i="1"/>
  <c r="K999" i="1" s="1"/>
  <c r="J999" i="1"/>
  <c r="F1000" i="1"/>
  <c r="M1000" i="1" s="1"/>
  <c r="H999" i="1"/>
  <c r="G1000" i="1" l="1"/>
  <c r="L1000" i="1"/>
  <c r="K1000" i="1" s="1"/>
  <c r="J1000" i="1"/>
  <c r="H1000" i="1"/>
  <c r="F1001" i="1"/>
  <c r="M1001" i="1" s="1"/>
  <c r="G1001" i="1" l="1"/>
  <c r="L1001" i="1"/>
  <c r="K1001" i="1" s="1"/>
  <c r="J1001" i="1"/>
  <c r="F1002" i="1"/>
  <c r="M1002" i="1" s="1"/>
  <c r="H1001" i="1"/>
  <c r="G1002" i="1" l="1"/>
  <c r="L1002" i="1"/>
  <c r="K1002" i="1" s="1"/>
  <c r="J1002" i="1"/>
  <c r="H1002" i="1"/>
  <c r="F1003" i="1"/>
  <c r="M1003" i="1" s="1"/>
  <c r="L1003" i="1" l="1"/>
  <c r="G1003" i="1"/>
  <c r="J1003" i="1"/>
  <c r="H1003" i="1"/>
  <c r="F1004" i="1"/>
  <c r="M1004" i="1" s="1"/>
  <c r="K1003" i="1" l="1"/>
  <c r="L1004" i="1"/>
  <c r="G1004" i="1"/>
  <c r="J1004" i="1"/>
  <c r="F1005" i="1"/>
  <c r="G1005" i="1" s="1"/>
  <c r="H1004" i="1"/>
  <c r="K1004" i="1" l="1"/>
</calcChain>
</file>

<file path=xl/sharedStrings.xml><?xml version="1.0" encoding="utf-8"?>
<sst xmlns="http://schemas.openxmlformats.org/spreadsheetml/2006/main" count="82" uniqueCount="43">
  <si>
    <t>a</t>
  </si>
  <si>
    <t>b</t>
  </si>
  <si>
    <t>c</t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</si>
  <si>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</si>
  <si>
    <t>delta</t>
  </si>
  <si>
    <t>alpha</t>
  </si>
  <si>
    <t>beta</t>
  </si>
  <si>
    <t>dh</t>
  </si>
  <si>
    <t>gamma</t>
  </si>
  <si>
    <t>#</t>
  </si>
  <si>
    <t>h</t>
  </si>
  <si>
    <t>1/DT</t>
  </si>
  <si>
    <t>Integration</t>
  </si>
  <si>
    <t>Numerical</t>
  </si>
  <si>
    <t>Analytical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</si>
  <si>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</si>
  <si>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</si>
  <si>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</si>
  <si>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</si>
  <si>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DT</t>
  </si>
  <si>
    <t>Points</t>
  </si>
  <si>
    <t>Equation Check</t>
  </si>
  <si>
    <r>
      <t>DT</t>
    </r>
    <r>
      <rPr>
        <vertAlign val="subscript"/>
        <sz val="11"/>
        <color theme="1"/>
        <rFont val="Calibri"/>
        <family val="2"/>
        <scheme val="minor"/>
      </rPr>
      <t>1</t>
    </r>
  </si>
  <si>
    <r>
      <t>DT</t>
    </r>
    <r>
      <rPr>
        <vertAlign val="subscript"/>
        <sz val="11"/>
        <color theme="1"/>
        <rFont val="Calibri"/>
        <family val="2"/>
        <scheme val="minor"/>
      </rPr>
      <t>2</t>
    </r>
  </si>
  <si>
    <r>
      <t>DT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/>
    </r>
  </si>
  <si>
    <t>int</t>
  </si>
  <si>
    <t>a'</t>
  </si>
  <si>
    <t>b'</t>
  </si>
  <si>
    <t>beta'</t>
  </si>
  <si>
    <t>alpha'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</si>
  <si>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</si>
  <si>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</si>
  <si>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</si>
  <si>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</si>
  <si>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</si>
  <si>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</si>
  <si>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</si>
  <si>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Simplified</t>
  </si>
  <si>
    <t>Δ&lt;0</t>
  </si>
  <si>
    <t>Δ&gt;0</t>
  </si>
  <si>
    <t>Real</t>
  </si>
  <si>
    <t>Absolute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</si>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</sst>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11" fontId="0" fillId="3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2F0D9"/>
      <color rgb="FFFFC000"/>
      <color rgb="FFFFC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Interpolation!$I$2</c:f>
              <c:strCache>
                <c:ptCount val="1"/>
                <c:pt idx="0">
                  <c:v>Equation Check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Interpolation!$J$5:$J$35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10</c:v>
                </c:pt>
                <c:pt idx="4">
                  <c:v>13.333333333333334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26.666666666666664</c:v>
                </c:pt>
                <c:pt idx="9">
                  <c:v>29.999999999999996</c:v>
                </c:pt>
                <c:pt idx="10">
                  <c:v>33.333333333333329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46.666666666666671</c:v>
                </c:pt>
                <c:pt idx="15">
                  <c:v>50.000000000000007</c:v>
                </c:pt>
                <c:pt idx="16">
                  <c:v>53.333333333333343</c:v>
                </c:pt>
                <c:pt idx="17">
                  <c:v>56.666666666666679</c:v>
                </c:pt>
                <c:pt idx="18">
                  <c:v>60.000000000000014</c:v>
                </c:pt>
                <c:pt idx="19">
                  <c:v>63.33333333333335</c:v>
                </c:pt>
                <c:pt idx="20">
                  <c:v>66.666666666666686</c:v>
                </c:pt>
                <c:pt idx="21">
                  <c:v>70.000000000000014</c:v>
                </c:pt>
                <c:pt idx="22">
                  <c:v>73.333333333333343</c:v>
                </c:pt>
                <c:pt idx="23">
                  <c:v>76.666666666666671</c:v>
                </c:pt>
                <c:pt idx="24">
                  <c:v>80</c:v>
                </c:pt>
                <c:pt idx="25">
                  <c:v>83.333333333333329</c:v>
                </c:pt>
                <c:pt idx="26">
                  <c:v>86.666666666666657</c:v>
                </c:pt>
                <c:pt idx="27">
                  <c:v>89.999999999999986</c:v>
                </c:pt>
                <c:pt idx="28">
                  <c:v>93.333333333333314</c:v>
                </c:pt>
                <c:pt idx="29">
                  <c:v>96.666666666666643</c:v>
                </c:pt>
                <c:pt idx="30">
                  <c:v>99.999999999999972</c:v>
                </c:pt>
              </c:numCache>
            </c:numRef>
          </c:xVal>
          <c:yVal>
            <c:numRef>
              <c:f>Interpolation!$K$5:$K$35</c:f>
              <c:numCache>
                <c:formatCode>0.00</c:formatCode>
                <c:ptCount val="31"/>
                <c:pt idx="0">
                  <c:v>50</c:v>
                </c:pt>
                <c:pt idx="1">
                  <c:v>48.154499999999999</c:v>
                </c:pt>
                <c:pt idx="2">
                  <c:v>46.256</c:v>
                </c:pt>
                <c:pt idx="3">
                  <c:v>44.311499999999995</c:v>
                </c:pt>
                <c:pt idx="4">
                  <c:v>42.327999999999996</c:v>
                </c:pt>
                <c:pt idx="5">
                  <c:v>40.3125</c:v>
                </c:pt>
                <c:pt idx="6">
                  <c:v>38.271999999999998</c:v>
                </c:pt>
                <c:pt idx="7">
                  <c:v>36.213499999999996</c:v>
                </c:pt>
                <c:pt idx="8">
                  <c:v>34.143999999999998</c:v>
                </c:pt>
                <c:pt idx="9">
                  <c:v>32.070499999999996</c:v>
                </c:pt>
                <c:pt idx="10">
                  <c:v>30</c:v>
                </c:pt>
                <c:pt idx="11">
                  <c:v>27.939499999999995</c:v>
                </c:pt>
                <c:pt idx="12">
                  <c:v>25.895999999999994</c:v>
                </c:pt>
                <c:pt idx="13">
                  <c:v>23.876499999999993</c:v>
                </c:pt>
                <c:pt idx="14">
                  <c:v>21.887999999999987</c:v>
                </c:pt>
                <c:pt idx="15">
                  <c:v>19.937499999999989</c:v>
                </c:pt>
                <c:pt idx="16">
                  <c:v>18.031999999999986</c:v>
                </c:pt>
                <c:pt idx="17">
                  <c:v>16.178499999999985</c:v>
                </c:pt>
                <c:pt idx="18">
                  <c:v>14.383999999999986</c:v>
                </c:pt>
                <c:pt idx="19">
                  <c:v>12.655499999999982</c:v>
                </c:pt>
                <c:pt idx="20">
                  <c:v>10.999999999999979</c:v>
                </c:pt>
                <c:pt idx="21">
                  <c:v>9.4244999999999806</c:v>
                </c:pt>
                <c:pt idx="22">
                  <c:v>7.9359999999999857</c:v>
                </c:pt>
                <c:pt idx="23">
                  <c:v>6.541499999999985</c:v>
                </c:pt>
                <c:pt idx="24">
                  <c:v>5.2479999999999905</c:v>
                </c:pt>
                <c:pt idx="25">
                  <c:v>4.0624999999999858</c:v>
                </c:pt>
                <c:pt idx="26">
                  <c:v>2.9919999999999902</c:v>
                </c:pt>
                <c:pt idx="27">
                  <c:v>2.0434999999999945</c:v>
                </c:pt>
                <c:pt idx="28">
                  <c:v>1.2239999999999895</c:v>
                </c:pt>
                <c:pt idx="29">
                  <c:v>0.54049999999998022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A-4695-9F1C-C94DB9AE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14687"/>
        <c:axId val="1933026575"/>
      </c:scatterChart>
      <c:scatterChart>
        <c:scatterStyle val="lineMarker"/>
        <c:varyColors val="0"/>
        <c:ser>
          <c:idx val="1"/>
          <c:order val="0"/>
          <c:tx>
            <c:strRef>
              <c:f>Interpolation!$F$2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Interpolation!$F$5:$F$8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100</c:v>
                </c:pt>
              </c:numCache>
            </c:numRef>
          </c:xVal>
          <c:yVal>
            <c:numRef>
              <c:f>Interpolation!$G$5:$G$8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A-4695-9F1C-C94DB9AE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14687"/>
        <c:axId val="1933026575"/>
      </c:scatterChart>
      <c:valAx>
        <c:axId val="1932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026575"/>
        <c:crosses val="autoZero"/>
        <c:crossBetween val="midCat"/>
      </c:valAx>
      <c:valAx>
        <c:axId val="1933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21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Integration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v>Simplified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Integration!$AC$5:$AC$15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99.9</c:v>
                </c:pt>
              </c:numCache>
            </c:numRef>
          </c:xVal>
          <c:yVal>
            <c:numRef>
              <c:f>Integration!$AD$5:$AD$15</c:f>
              <c:numCache>
                <c:formatCode>General</c:formatCode>
                <c:ptCount val="11"/>
                <c:pt idx="0">
                  <c:v>2.0110161368769256E-2</c:v>
                </c:pt>
                <c:pt idx="1">
                  <c:v>0.21215406672387377</c:v>
                </c:pt>
                <c:pt idx="2">
                  <c:v>0.45464109424102328</c:v>
                </c:pt>
                <c:pt idx="3">
                  <c:v>0.73965938751537297</c:v>
                </c:pt>
                <c:pt idx="4">
                  <c:v>1.0861228802813947</c:v>
                </c:pt>
                <c:pt idx="5">
                  <c:v>1.52546952796624</c:v>
                </c:pt>
                <c:pt idx="6">
                  <c:v>2.1148079183904063</c:v>
                </c:pt>
                <c:pt idx="7">
                  <c:v>2.9715190993954401</c:v>
                </c:pt>
                <c:pt idx="8">
                  <c:v>4.3878547192302699</c:v>
                </c:pt>
                <c:pt idx="9">
                  <c:v>7.4099052505437584</c:v>
                </c:pt>
                <c:pt idx="10">
                  <c:v>37.575183778157488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0-44AA-BA63-A214740B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6848"/>
        <c:axId val="328794288"/>
      </c:scatterChart>
      <c:scatterChart>
        <c:scatterStyle val="smoothMarker"/>
        <c:varyColors val="0"/>
        <c:ser>
          <c:idx val="0"/>
          <c:order val="0"/>
          <c:tx>
            <c:strRef>
              <c:f>Integration!$J$3</c:f>
              <c:strCache>
                <c:ptCount val="1"/>
                <c:pt idx="0">
                  <c:v>Numerical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Integration!$F$5:$F$1004</c:f>
              <c:numCache>
                <c:formatCode>0.00</c:formatCode>
                <c:ptCount val="100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Integration!$J$5:$J$1004</c:f>
              <c:numCache>
                <c:formatCode>0.0000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4.0021834598889727E-3</c:v>
                </c:pt>
                <c:pt idx="3">
                  <c:v>6.0065573142369325E-3</c:v>
                </c:pt>
                <c:pt idx="4">
                  <c:v>8.0131285198836808E-3</c:v>
                </c:pt>
                <c:pt idx="5">
                  <c:v>1.0021904056048161E-2</c:v>
                </c:pt>
                <c:pt idx="6">
                  <c:v>1.2032890924438395E-2</c:v>
                </c:pt>
                <c:pt idx="7">
                  <c:v>1.4046096149362001E-2</c:v>
                </c:pt>
                <c:pt idx="8">
                  <c:v>1.6061526777837294E-2</c:v>
                </c:pt>
                <c:pt idx="9">
                  <c:v>1.8079189879704968E-2</c:v>
                </c:pt>
                <c:pt idx="10">
                  <c:v>2.0099092547740397E-2</c:v>
                </c:pt>
                <c:pt idx="11">
                  <c:v>2.2121241897766493E-2</c:v>
                </c:pt>
                <c:pt idx="12">
                  <c:v>2.4145645068767194E-2</c:v>
                </c:pt>
                <c:pt idx="13">
                  <c:v>2.6172309223001546E-2</c:v>
                </c:pt>
                <c:pt idx="14">
                  <c:v>2.8201241546118402E-2</c:v>
                </c:pt>
                <c:pt idx="15">
                  <c:v>3.0232449247271715E-2</c:v>
                </c:pt>
                <c:pt idx="16">
                  <c:v>3.226593955923647E-2</c:v>
                </c:pt>
                <c:pt idx="17">
                  <c:v>3.4301719738525215E-2</c:v>
                </c:pt>
                <c:pt idx="18">
                  <c:v>3.633979706550524E-2</c:v>
                </c:pt>
                <c:pt idx="19">
                  <c:v>3.8380178844516374E-2</c:v>
                </c:pt>
                <c:pt idx="20">
                  <c:v>4.0422872403989417E-2</c:v>
                </c:pt>
                <c:pt idx="21">
                  <c:v>4.246788509656519E-2</c:v>
                </c:pt>
                <c:pt idx="22">
                  <c:v>4.4515224299214284E-2</c:v>
                </c:pt>
                <c:pt idx="23">
                  <c:v>4.656489741335737E-2</c:v>
                </c:pt>
                <c:pt idx="24">
                  <c:v>4.8616911864986262E-2</c:v>
                </c:pt>
                <c:pt idx="25">
                  <c:v>5.0671275104785543E-2</c:v>
                </c:pt>
                <c:pt idx="26">
                  <c:v>5.2727994608254891E-2</c:v>
                </c:pt>
                <c:pt idx="27">
                  <c:v>5.4787077875832091E-2</c:v>
                </c:pt>
                <c:pt idx="28">
                  <c:v>5.6848532433016685E-2</c:v>
                </c:pt>
                <c:pt idx="29">
                  <c:v>5.89123658304943E-2</c:v>
                </c:pt>
                <c:pt idx="30">
                  <c:v>6.0978585644261632E-2</c:v>
                </c:pt>
                <c:pt idx="31">
                  <c:v>6.30471994757522E-2</c:v>
                </c:pt>
                <c:pt idx="32">
                  <c:v>6.5118214951962683E-2</c:v>
                </c:pt>
                <c:pt idx="33">
                  <c:v>6.7191639725579996E-2</c:v>
                </c:pt>
                <c:pt idx="34">
                  <c:v>6.9267481475109069E-2</c:v>
                </c:pt>
                <c:pt idx="35">
                  <c:v>7.1345747905001297E-2</c:v>
                </c:pt>
                <c:pt idx="36">
                  <c:v>7.3426446745783774E-2</c:v>
                </c:pt>
                <c:pt idx="37">
                  <c:v>7.550958575418909E-2</c:v>
                </c:pt>
                <c:pt idx="38">
                  <c:v>7.7595172713286018E-2</c:v>
                </c:pt>
                <c:pt idx="39">
                  <c:v>7.968321543261081E-2</c:v>
                </c:pt>
                <c:pt idx="40">
                  <c:v>8.1773721748299236E-2</c:v>
                </c:pt>
                <c:pt idx="41">
                  <c:v>8.3866699523219401E-2</c:v>
                </c:pt>
                <c:pt idx="42">
                  <c:v>8.5962156647105228E-2</c:v>
                </c:pt>
                <c:pt idx="43">
                  <c:v>8.8060101036690722E-2</c:v>
                </c:pt>
                <c:pt idx="44">
                  <c:v>9.0160540635844999E-2</c:v>
                </c:pt>
                <c:pt idx="45">
                  <c:v>9.2263483415708017E-2</c:v>
                </c:pt>
                <c:pt idx="46">
                  <c:v>9.4368937374827142E-2</c:v>
                </c:pt>
                <c:pt idx="47">
                  <c:v>9.647691053929433E-2</c:v>
                </c:pt>
                <c:pt idx="48">
                  <c:v>9.8587410962884273E-2</c:v>
                </c:pt>
                <c:pt idx="49">
                  <c:v>0.10070044672719314</c:v>
                </c:pt>
                <c:pt idx="50">
                  <c:v>0.10281602594177824</c:v>
                </c:pt>
                <c:pt idx="51">
                  <c:v>0.10493415674429828</c:v>
                </c:pt>
                <c:pt idx="52">
                  <c:v>0.10705484730065468</c:v>
                </c:pt>
                <c:pt idx="53">
                  <c:v>0.10917810580513339</c:v>
                </c:pt>
                <c:pt idx="54">
                  <c:v>0.11130394048054777</c:v>
                </c:pt>
                <c:pt idx="55">
                  <c:v>0.11343235957838207</c:v>
                </c:pt>
                <c:pt idx="56">
                  <c:v>0.11556337137893585</c:v>
                </c:pt>
                <c:pt idx="57">
                  <c:v>0.11769698419146908</c:v>
                </c:pt>
                <c:pt idx="58">
                  <c:v>0.11983320635434831</c:v>
                </c:pt>
                <c:pt idx="59">
                  <c:v>0.12197204623519338</c:v>
                </c:pt>
                <c:pt idx="60">
                  <c:v>0.12411351223102512</c:v>
                </c:pt>
                <c:pt idx="61">
                  <c:v>0.12625761276841391</c:v>
                </c:pt>
                <c:pt idx="62">
                  <c:v>0.12840435630362895</c:v>
                </c:pt>
                <c:pt idx="63">
                  <c:v>0.13055375132278857</c:v>
                </c:pt>
                <c:pt idx="64">
                  <c:v>0.13270580634201121</c:v>
                </c:pt>
                <c:pt idx="65">
                  <c:v>0.13486052990756742</c:v>
                </c:pt>
                <c:pt idx="66">
                  <c:v>0.13701793059603254</c:v>
                </c:pt>
                <c:pt idx="67">
                  <c:v>0.13917801701444052</c:v>
                </c:pt>
                <c:pt idx="68">
                  <c:v>0.1413407978004384</c:v>
                </c:pt>
                <c:pt idx="69">
                  <c:v>0.14350628162244172</c:v>
                </c:pt>
                <c:pt idx="70">
                  <c:v>0.14567447717979093</c:v>
                </c:pt>
                <c:pt idx="71">
                  <c:v>0.14784539320290854</c:v>
                </c:pt>
                <c:pt idx="72">
                  <c:v>0.15001903845345732</c:v>
                </c:pt>
                <c:pt idx="73">
                  <c:v>0.15219542172449932</c:v>
                </c:pt>
                <c:pt idx="74">
                  <c:v>0.1543745518406559</c:v>
                </c:pt>
                <c:pt idx="75">
                  <c:v>0.15655643765826854</c:v>
                </c:pt>
                <c:pt idx="76">
                  <c:v>0.15874108806556078</c:v>
                </c:pt>
                <c:pt idx="77">
                  <c:v>0.16092851198280084</c:v>
                </c:pt>
                <c:pt idx="78">
                  <c:v>0.16311871836246547</c:v>
                </c:pt>
                <c:pt idx="79">
                  <c:v>0.16531171618940455</c:v>
                </c:pt>
                <c:pt idx="80">
                  <c:v>0.1675075144810067</c:v>
                </c:pt>
                <c:pt idx="81">
                  <c:v>0.16970612228736601</c:v>
                </c:pt>
                <c:pt idx="82">
                  <c:v>0.17190754869144934</c:v>
                </c:pt>
                <c:pt idx="83">
                  <c:v>0.17411180280926516</c:v>
                </c:pt>
                <c:pt idx="84">
                  <c:v>0.17631889379003285</c:v>
                </c:pt>
                <c:pt idx="85">
                  <c:v>0.17852883081635329</c:v>
                </c:pt>
                <c:pt idx="86">
                  <c:v>0.18074162310438052</c:v>
                </c:pt>
                <c:pt idx="87">
                  <c:v>0.18295727990399402</c:v>
                </c:pt>
                <c:pt idx="88">
                  <c:v>0.18517581049897244</c:v>
                </c:pt>
                <c:pt idx="89">
                  <c:v>0.18739722420716814</c:v>
                </c:pt>
                <c:pt idx="90">
                  <c:v>0.18962153038068275</c:v>
                </c:pt>
                <c:pt idx="91">
                  <c:v>0.1918487384060438</c:v>
                </c:pt>
                <c:pt idx="92">
                  <c:v>0.19407885770438241</c:v>
                </c:pt>
                <c:pt idx="93">
                  <c:v>0.19631189773161203</c:v>
                </c:pt>
                <c:pt idx="94">
                  <c:v>0.19854786797860824</c:v>
                </c:pt>
                <c:pt idx="95">
                  <c:v>0.20078677797138958</c:v>
                </c:pt>
                <c:pt idx="96">
                  <c:v>0.20302863727129949</c:v>
                </c:pt>
                <c:pt idx="97">
                  <c:v>0.20527345547518935</c:v>
                </c:pt>
                <c:pt idx="98">
                  <c:v>0.20752124221560245</c:v>
                </c:pt>
                <c:pt idx="99">
                  <c:v>0.20977200716095942</c:v>
                </c:pt>
                <c:pt idx="100">
                  <c:v>0.21202576001574436</c:v>
                </c:pt>
                <c:pt idx="101">
                  <c:v>0.21428251052069225</c:v>
                </c:pt>
                <c:pt idx="102">
                  <c:v>0.21654226845297775</c:v>
                </c:pt>
                <c:pt idx="103">
                  <c:v>0.21880504362640441</c:v>
                </c:pt>
                <c:pt idx="104">
                  <c:v>0.22107084589159598</c:v>
                </c:pt>
                <c:pt idx="105">
                  <c:v>0.22333968513618802</c:v>
                </c:pt>
                <c:pt idx="106">
                  <c:v>0.22561157128502113</c:v>
                </c:pt>
                <c:pt idx="107">
                  <c:v>0.22788651430033524</c:v>
                </c:pt>
                <c:pt idx="108">
                  <c:v>0.23016452418196509</c:v>
                </c:pt>
                <c:pt idx="109">
                  <c:v>0.23244561096753671</c:v>
                </c:pt>
                <c:pt idx="110">
                  <c:v>0.2347297847326654</c:v>
                </c:pt>
                <c:pt idx="111">
                  <c:v>0.23701705559115466</c:v>
                </c:pt>
                <c:pt idx="112">
                  <c:v>0.23930743369519641</c:v>
                </c:pt>
                <c:pt idx="113">
                  <c:v>0.2416009292355725</c:v>
                </c:pt>
                <c:pt idx="114">
                  <c:v>0.24389755244185723</c:v>
                </c:pt>
                <c:pt idx="115">
                  <c:v>0.2461973135826214</c:v>
                </c:pt>
                <c:pt idx="116">
                  <c:v>0.24850022296563729</c:v>
                </c:pt>
                <c:pt idx="117">
                  <c:v>0.25080629093808515</c:v>
                </c:pt>
                <c:pt idx="118">
                  <c:v>0.25311552788676084</c:v>
                </c:pt>
                <c:pt idx="119">
                  <c:v>0.25542794423828469</c:v>
                </c:pt>
                <c:pt idx="120">
                  <c:v>0.25774355045931169</c:v>
                </c:pt>
                <c:pt idx="121">
                  <c:v>0.26006235705674313</c:v>
                </c:pt>
                <c:pt idx="122">
                  <c:v>0.26238437457793912</c:v>
                </c:pt>
                <c:pt idx="123">
                  <c:v>0.26470961361093287</c:v>
                </c:pt>
                <c:pt idx="124">
                  <c:v>0.26703808478464602</c:v>
                </c:pt>
                <c:pt idx="125">
                  <c:v>0.26936979876910544</c:v>
                </c:pt>
                <c:pt idx="126">
                  <c:v>0.27170476627566115</c:v>
                </c:pt>
                <c:pt idx="127">
                  <c:v>0.27404299805720583</c:v>
                </c:pt>
                <c:pt idx="128">
                  <c:v>0.27638450490839572</c:v>
                </c:pt>
                <c:pt idx="129">
                  <c:v>0.27872929766587251</c:v>
                </c:pt>
                <c:pt idx="130">
                  <c:v>0.28107738720848696</c:v>
                </c:pt>
                <c:pt idx="131">
                  <c:v>0.28342878445752379</c:v>
                </c:pt>
                <c:pt idx="132">
                  <c:v>0.28578350037692818</c:v>
                </c:pt>
                <c:pt idx="133">
                  <c:v>0.28814154597353298</c:v>
                </c:pt>
                <c:pt idx="134">
                  <c:v>0.29050293229728846</c:v>
                </c:pt>
                <c:pt idx="135">
                  <c:v>0.29286767044149242</c:v>
                </c:pt>
                <c:pt idx="136">
                  <c:v>0.29523577154302222</c:v>
                </c:pt>
                <c:pt idx="137">
                  <c:v>0.29760724678256834</c:v>
                </c:pt>
                <c:pt idx="138">
                  <c:v>0.29998210738486941</c:v>
                </c:pt>
                <c:pt idx="139">
                  <c:v>0.30236036461894833</c:v>
                </c:pt>
                <c:pt idx="140">
                  <c:v>0.30474202979835019</c:v>
                </c:pt>
                <c:pt idx="141">
                  <c:v>0.30712711428138167</c:v>
                </c:pt>
                <c:pt idx="142">
                  <c:v>0.30951562947135203</c:v>
                </c:pt>
                <c:pt idx="143">
                  <c:v>0.31190758681681513</c:v>
                </c:pt>
                <c:pt idx="144">
                  <c:v>0.31430299781181376</c:v>
                </c:pt>
                <c:pt idx="145">
                  <c:v>0.31670187399612471</c:v>
                </c:pt>
                <c:pt idx="146">
                  <c:v>0.31910422695550605</c:v>
                </c:pt>
                <c:pt idx="147">
                  <c:v>0.32151006832194556</c:v>
                </c:pt>
                <c:pt idx="148">
                  <c:v>0.32391940977391082</c:v>
                </c:pt>
                <c:pt idx="149">
                  <c:v>0.32633226303660101</c:v>
                </c:pt>
                <c:pt idx="150">
                  <c:v>0.32874863988220016</c:v>
                </c:pt>
                <c:pt idx="151">
                  <c:v>0.3311685521301323</c:v>
                </c:pt>
                <c:pt idx="152">
                  <c:v>0.33359201164731761</c:v>
                </c:pt>
                <c:pt idx="153">
                  <c:v>0.336019030348431</c:v>
                </c:pt>
                <c:pt idx="154">
                  <c:v>0.33844962019616176</c:v>
                </c:pt>
                <c:pt idx="155">
                  <c:v>0.34088379320147505</c:v>
                </c:pt>
                <c:pt idx="156">
                  <c:v>0.34332156142387515</c:v>
                </c:pt>
                <c:pt idx="157">
                  <c:v>0.34576293697167038</c:v>
                </c:pt>
                <c:pt idx="158">
                  <c:v>0.34820793200223932</c:v>
                </c:pt>
                <c:pt idx="159">
                  <c:v>0.35065655872229951</c:v>
                </c:pt>
                <c:pt idx="160">
                  <c:v>0.35310882938817723</c:v>
                </c:pt>
                <c:pt idx="161">
                  <c:v>0.35556475630607931</c:v>
                </c:pt>
                <c:pt idx="162">
                  <c:v>0.35802435183236653</c:v>
                </c:pt>
                <c:pt idx="163">
                  <c:v>0.36048762837382892</c:v>
                </c:pt>
                <c:pt idx="164">
                  <c:v>0.36295459838796273</c:v>
                </c:pt>
                <c:pt idx="165">
                  <c:v>0.3654252743832494</c:v>
                </c:pt>
                <c:pt idx="166">
                  <c:v>0.36789966891943615</c:v>
                </c:pt>
                <c:pt idx="167">
                  <c:v>0.37037779460781828</c:v>
                </c:pt>
                <c:pt idx="168">
                  <c:v>0.3728596641115236</c:v>
                </c:pt>
                <c:pt idx="169">
                  <c:v>0.37534529014579854</c:v>
                </c:pt>
                <c:pt idx="170">
                  <c:v>0.37783468547829613</c:v>
                </c:pt>
                <c:pt idx="171">
                  <c:v>0.38032786292936605</c:v>
                </c:pt>
                <c:pt idx="172">
                  <c:v>0.38282483537234591</c:v>
                </c:pt>
                <c:pt idx="173">
                  <c:v>0.38532561573385554</c:v>
                </c:pt>
                <c:pt idx="174">
                  <c:v>0.38783021699409215</c:v>
                </c:pt>
                <c:pt idx="175">
                  <c:v>0.39033865218712815</c:v>
                </c:pt>
                <c:pt idx="176">
                  <c:v>0.39285093440121033</c:v>
                </c:pt>
                <c:pt idx="177">
                  <c:v>0.39536707677906158</c:v>
                </c:pt>
                <c:pt idx="178">
                  <c:v>0.39788709251818427</c:v>
                </c:pt>
                <c:pt idx="179">
                  <c:v>0.4004109948711656</c:v>
                </c:pt>
                <c:pt idx="180">
                  <c:v>0.40293879714598513</c:v>
                </c:pt>
                <c:pt idx="181">
                  <c:v>0.40547051270632412</c:v>
                </c:pt>
                <c:pt idx="182">
                  <c:v>0.40800615497187737</c:v>
                </c:pt>
                <c:pt idx="183">
                  <c:v>0.41054573741866635</c:v>
                </c:pt>
                <c:pt idx="184">
                  <c:v>0.41308927357935538</c:v>
                </c:pt>
                <c:pt idx="185">
                  <c:v>0.41563677704356872</c:v>
                </c:pt>
                <c:pt idx="186">
                  <c:v>0.41818826145821131</c:v>
                </c:pt>
                <c:pt idx="187">
                  <c:v>0.4207437405277899</c:v>
                </c:pt>
                <c:pt idx="188">
                  <c:v>0.4233032280147378</c:v>
                </c:pt>
                <c:pt idx="189">
                  <c:v>0.42586673773974087</c:v>
                </c:pt>
                <c:pt idx="190">
                  <c:v>0.42843428358206614</c:v>
                </c:pt>
                <c:pt idx="191">
                  <c:v>0.43100587947989233</c:v>
                </c:pt>
                <c:pt idx="192">
                  <c:v>0.43358153943064298</c:v>
                </c:pt>
                <c:pt idx="193">
                  <c:v>0.43616127749132139</c:v>
                </c:pt>
                <c:pt idx="194">
                  <c:v>0.43874510777884795</c:v>
                </c:pt>
                <c:pt idx="195">
                  <c:v>0.44133304447039984</c:v>
                </c:pt>
                <c:pt idx="196">
                  <c:v>0.44392510180375311</c:v>
                </c:pt>
                <c:pt idx="197">
                  <c:v>0.44652129407762664</c:v>
                </c:pt>
                <c:pt idx="198">
                  <c:v>0.44912163565202878</c:v>
                </c:pt>
                <c:pt idx="199">
                  <c:v>0.45172614094860636</c:v>
                </c:pt>
                <c:pt idx="200">
                  <c:v>0.45433482445099566</c:v>
                </c:pt>
                <c:pt idx="201">
                  <c:v>0.45694770070517621</c:v>
                </c:pt>
                <c:pt idx="202">
                  <c:v>0.45956478431982695</c:v>
                </c:pt>
                <c:pt idx="203">
                  <c:v>0.46218608996668425</c:v>
                </c:pt>
                <c:pt idx="204">
                  <c:v>0.46481163238090312</c:v>
                </c:pt>
                <c:pt idx="205">
                  <c:v>0.4674414263614205</c:v>
                </c:pt>
                <c:pt idx="206">
                  <c:v>0.47007548677132083</c:v>
                </c:pt>
                <c:pt idx="207">
                  <c:v>0.47271382853820454</c:v>
                </c:pt>
                <c:pt idx="208">
                  <c:v>0.47535646665455888</c:v>
                </c:pt>
                <c:pt idx="209">
                  <c:v>0.47800341617813102</c:v>
                </c:pt>
                <c:pt idx="210">
                  <c:v>0.48065469223230423</c:v>
                </c:pt>
                <c:pt idx="211">
                  <c:v>0.48331031000647617</c:v>
                </c:pt>
                <c:pt idx="212">
                  <c:v>0.48597028475644</c:v>
                </c:pt>
                <c:pt idx="213">
                  <c:v>0.48863463180476813</c:v>
                </c:pt>
                <c:pt idx="214">
                  <c:v>0.49130336654119855</c:v>
                </c:pt>
                <c:pt idx="215">
                  <c:v>0.49397650442302377</c:v>
                </c:pt>
                <c:pt idx="216">
                  <c:v>0.49665406097548237</c:v>
                </c:pt>
                <c:pt idx="217">
                  <c:v>0.49933605179215362</c:v>
                </c:pt>
                <c:pt idx="218">
                  <c:v>0.50202249253535436</c:v>
                </c:pt>
                <c:pt idx="219">
                  <c:v>0.50471339893653899</c:v>
                </c:pt>
                <c:pt idx="220">
                  <c:v>0.50740878679670243</c:v>
                </c:pt>
                <c:pt idx="221">
                  <c:v>0.51010867198678456</c:v>
                </c:pt>
                <c:pt idx="222">
                  <c:v>0.51281307044807967</c:v>
                </c:pt>
                <c:pt idx="223">
                  <c:v>0.51552199819264655</c:v>
                </c:pt>
                <c:pt idx="224">
                  <c:v>0.51823547130372305</c:v>
                </c:pt>
                <c:pt idx="225">
                  <c:v>0.52095350593614276</c:v>
                </c:pt>
                <c:pt idx="226">
                  <c:v>0.52367611831675465</c:v>
                </c:pt>
                <c:pt idx="227">
                  <c:v>0.52640332474484575</c:v>
                </c:pt>
                <c:pt idx="228">
                  <c:v>0.52913514159256703</c:v>
                </c:pt>
                <c:pt idx="229">
                  <c:v>0.5318715853053616</c:v>
                </c:pt>
                <c:pt idx="230">
                  <c:v>0.53461267240239685</c:v>
                </c:pt>
                <c:pt idx="231">
                  <c:v>0.53735841947699903</c:v>
                </c:pt>
                <c:pt idx="232">
                  <c:v>0.5401088431970904</c:v>
                </c:pt>
                <c:pt idx="233">
                  <c:v>0.542863960305631</c:v>
                </c:pt>
                <c:pt idx="234">
                  <c:v>0.54562378762106156</c:v>
                </c:pt>
                <c:pt idx="235">
                  <c:v>0.54838834203775177</c:v>
                </c:pt>
                <c:pt idx="236">
                  <c:v>0.55115764052644911</c:v>
                </c:pt>
                <c:pt idx="237">
                  <c:v>0.55393170013473358</c:v>
                </c:pt>
                <c:pt idx="238">
                  <c:v>0.55671053798747361</c:v>
                </c:pt>
                <c:pt idx="239">
                  <c:v>0.55949417128728585</c:v>
                </c:pt>
                <c:pt idx="240">
                  <c:v>0.56228261731499884</c:v>
                </c:pt>
                <c:pt idx="241">
                  <c:v>0.56507589343011932</c:v>
                </c:pt>
                <c:pt idx="242">
                  <c:v>0.56787401707130181</c:v>
                </c:pt>
                <c:pt idx="243">
                  <c:v>0.57067700575682179</c:v>
                </c:pt>
                <c:pt idx="244">
                  <c:v>0.57348487708505214</c:v>
                </c:pt>
                <c:pt idx="245">
                  <c:v>0.57629764873494371</c:v>
                </c:pt>
                <c:pt idx="246">
                  <c:v>0.57911533846650765</c:v>
                </c:pt>
                <c:pt idx="247">
                  <c:v>0.58193796412130316</c:v>
                </c:pt>
                <c:pt idx="248">
                  <c:v>0.58476554362292743</c:v>
                </c:pt>
                <c:pt idx="249">
                  <c:v>0.58759809497750959</c:v>
                </c:pt>
                <c:pt idx="250">
                  <c:v>0.59043563627420792</c:v>
                </c:pt>
                <c:pt idx="251">
                  <c:v>0.59327818568571133</c:v>
                </c:pt>
                <c:pt idx="252">
                  <c:v>0.59612576146874374</c:v>
                </c:pt>
                <c:pt idx="253">
                  <c:v>0.59897838196457232</c:v>
                </c:pt>
                <c:pt idx="254">
                  <c:v>0.60183606559951941</c:v>
                </c:pt>
                <c:pt idx="255">
                  <c:v>0.6046988308854786</c:v>
                </c:pt>
                <c:pt idx="256">
                  <c:v>0.60756669642043359</c:v>
                </c:pt>
                <c:pt idx="257">
                  <c:v>0.61043968088898215</c:v>
                </c:pt>
                <c:pt idx="258">
                  <c:v>0.61331780306286232</c:v>
                </c:pt>
                <c:pt idx="259">
                  <c:v>0.61620108180148381</c:v>
                </c:pt>
                <c:pt idx="260">
                  <c:v>0.61908953605246264</c:v>
                </c:pt>
                <c:pt idx="261">
                  <c:v>0.62198318485215986</c:v>
                </c:pt>
                <c:pt idx="262">
                  <c:v>0.62488204732622377</c:v>
                </c:pt>
                <c:pt idx="263">
                  <c:v>0.62778614269013688</c:v>
                </c:pt>
                <c:pt idx="264">
                  <c:v>0.63069549024976657</c:v>
                </c:pt>
                <c:pt idx="265">
                  <c:v>0.63361010940191953</c:v>
                </c:pt>
                <c:pt idx="266">
                  <c:v>0.63653001963490019</c:v>
                </c:pt>
                <c:pt idx="267">
                  <c:v>0.63945524052907432</c:v>
                </c:pt>
                <c:pt idx="268">
                  <c:v>0.64238579175743515</c:v>
                </c:pt>
                <c:pt idx="269">
                  <c:v>0.64532169308617515</c:v>
                </c:pt>
                <c:pt idx="270">
                  <c:v>0.64826296437526121</c:v>
                </c:pt>
                <c:pt idx="271">
                  <c:v>0.65120962557901452</c:v>
                </c:pt>
                <c:pt idx="272">
                  <c:v>0.654161696746694</c:v>
                </c:pt>
                <c:pt idx="273">
                  <c:v>0.65711919802308527</c:v>
                </c:pt>
                <c:pt idx="274">
                  <c:v>0.66008214964909306</c:v>
                </c:pt>
                <c:pt idx="275">
                  <c:v>0.66305057196233796</c:v>
                </c:pt>
                <c:pt idx="276">
                  <c:v>0.6660244853977586</c:v>
                </c:pt>
                <c:pt idx="277">
                  <c:v>0.66900391048821728</c:v>
                </c:pt>
                <c:pt idx="278">
                  <c:v>0.6719888678651107</c:v>
                </c:pt>
                <c:pt idx="279">
                  <c:v>0.67497937825898502</c:v>
                </c:pt>
                <c:pt idx="280">
                  <c:v>0.67797546250015572</c:v>
                </c:pt>
                <c:pt idx="281">
                  <c:v>0.68097714151933186</c:v>
                </c:pt>
                <c:pt idx="282">
                  <c:v>0.68398443634824546</c:v>
                </c:pt>
                <c:pt idx="283">
                  <c:v>0.68699736812028511</c:v>
                </c:pt>
                <c:pt idx="284">
                  <c:v>0.69001595807113469</c:v>
                </c:pt>
                <c:pt idx="285">
                  <c:v>0.69304022753941663</c:v>
                </c:pt>
                <c:pt idx="286">
                  <c:v>0.69607019796734093</c:v>
                </c:pt>
                <c:pt idx="287">
                  <c:v>0.69910589090135711</c:v>
                </c:pt>
                <c:pt idx="288">
                  <c:v>0.70214732799281387</c:v>
                </c:pt>
                <c:pt idx="289">
                  <c:v>0.70519453099862095</c:v>
                </c:pt>
                <c:pt idx="290">
                  <c:v>0.70824752178191819</c:v>
                </c:pt>
                <c:pt idx="291">
                  <c:v>0.7113063223127486</c:v>
                </c:pt>
                <c:pt idx="292">
                  <c:v>0.71437095466873657</c:v>
                </c:pt>
                <c:pt idx="293">
                  <c:v>0.71744144103577168</c:v>
                </c:pt>
                <c:pt idx="294">
                  <c:v>0.72051780370869756</c:v>
                </c:pt>
                <c:pt idx="295">
                  <c:v>0.72360006509200603</c:v>
                </c:pt>
                <c:pt idx="296">
                  <c:v>0.72668824770053631</c:v>
                </c:pt>
                <c:pt idx="297">
                  <c:v>0.72978237416017977</c:v>
                </c:pt>
                <c:pt idx="298">
                  <c:v>0.73288246720859063</c:v>
                </c:pt>
                <c:pt idx="299">
                  <c:v>0.73598854969590111</c:v>
                </c:pt>
                <c:pt idx="300">
                  <c:v>0.73910064458544289</c:v>
                </c:pt>
                <c:pt idx="301">
                  <c:v>0.74221877495447364</c:v>
                </c:pt>
                <c:pt idx="302">
                  <c:v>0.74534296399490962</c:v>
                </c:pt>
                <c:pt idx="303">
                  <c:v>0.74847323501406382</c:v>
                </c:pt>
                <c:pt idx="304">
                  <c:v>0.75160961143538907</c:v>
                </c:pt>
                <c:pt idx="305">
                  <c:v>0.75475211679922838</c:v>
                </c:pt>
                <c:pt idx="306">
                  <c:v>0.75790077476356998</c:v>
                </c:pt>
                <c:pt idx="307">
                  <c:v>0.76105560910480818</c:v>
                </c:pt>
                <c:pt idx="308">
                  <c:v>0.76421664371851095</c:v>
                </c:pt>
                <c:pt idx="309">
                  <c:v>0.76738390262019318</c:v>
                </c:pt>
                <c:pt idx="310">
                  <c:v>0.77055740994609545</c:v>
                </c:pt>
                <c:pt idx="311">
                  <c:v>0.77373718995396956</c:v>
                </c:pt>
                <c:pt idx="312">
                  <c:v>0.77692326702386993</c:v>
                </c:pt>
                <c:pt idx="313">
                  <c:v>0.78011566565895107</c:v>
                </c:pt>
                <c:pt idx="314">
                  <c:v>0.78331441048627193</c:v>
                </c:pt>
                <c:pt idx="315">
                  <c:v>0.78651952625760546</c:v>
                </c:pt>
                <c:pt idx="316">
                  <c:v>0.789731037850256</c:v>
                </c:pt>
                <c:pt idx="317">
                  <c:v>0.79294897026788203</c:v>
                </c:pt>
                <c:pt idx="318">
                  <c:v>0.79617334864132516</c:v>
                </c:pt>
                <c:pt idx="319">
                  <c:v>0.79940419822944742</c:v>
                </c:pt>
                <c:pt idx="320">
                  <c:v>0.80264154441997282</c:v>
                </c:pt>
                <c:pt idx="321">
                  <c:v>0.80588541273033787</c:v>
                </c:pt>
                <c:pt idx="322">
                  <c:v>0.80913582880854706</c:v>
                </c:pt>
                <c:pt idx="323">
                  <c:v>0.81239281843403566</c:v>
                </c:pt>
                <c:pt idx="324">
                  <c:v>0.81565640751854063</c:v>
                </c:pt>
                <c:pt idx="325">
                  <c:v>0.81892662210697675</c:v>
                </c:pt>
                <c:pt idx="326">
                  <c:v>0.82220348837832025</c:v>
                </c:pt>
                <c:pt idx="327">
                  <c:v>0.82548703264650014</c:v>
                </c:pt>
                <c:pt idx="328">
                  <c:v>0.82877728136129625</c:v>
                </c:pt>
                <c:pt idx="329">
                  <c:v>0.83207426110924421</c:v>
                </c:pt>
                <c:pt idx="330">
                  <c:v>0.8353779986145482</c:v>
                </c:pt>
                <c:pt idx="331">
                  <c:v>0.83868852074000066</c:v>
                </c:pt>
                <c:pt idx="332">
                  <c:v>0.84200585448790999</c:v>
                </c:pt>
                <c:pt idx="333">
                  <c:v>0.84533002700103455</c:v>
                </c:pt>
                <c:pt idx="334">
                  <c:v>0.84866106556352594</c:v>
                </c:pt>
                <c:pt idx="335">
                  <c:v>0.85199899760187814</c:v>
                </c:pt>
                <c:pt idx="336">
                  <c:v>0.8553438506858857</c:v>
                </c:pt>
                <c:pt idx="337">
                  <c:v>0.85869565252960889</c:v>
                </c:pt>
                <c:pt idx="338">
                  <c:v>0.86205443099234691</c:v>
                </c:pt>
                <c:pt idx="339">
                  <c:v>0.86542021407961967</c:v>
                </c:pt>
                <c:pt idx="340">
                  <c:v>0.86879302994415619</c:v>
                </c:pt>
                <c:pt idx="341">
                  <c:v>0.87217290688689253</c:v>
                </c:pt>
                <c:pt idx="342">
                  <c:v>0.87555987335797691</c:v>
                </c:pt>
                <c:pt idx="343">
                  <c:v>0.87895395795778342</c:v>
                </c:pt>
                <c:pt idx="344">
                  <c:v>0.88235518943793423</c:v>
                </c:pt>
                <c:pt idx="345">
                  <c:v>0.88576359670232974</c:v>
                </c:pt>
                <c:pt idx="346">
                  <c:v>0.88917920880818735</c:v>
                </c:pt>
                <c:pt idx="347">
                  <c:v>0.892602054967089</c:v>
                </c:pt>
                <c:pt idx="348">
                  <c:v>0.89603216454603718</c:v>
                </c:pt>
                <c:pt idx="349">
                  <c:v>0.89946956706852021</c:v>
                </c:pt>
                <c:pt idx="350">
                  <c:v>0.90291429221558495</c:v>
                </c:pt>
                <c:pt idx="351">
                  <c:v>0.90636636982691976</c:v>
                </c:pt>
                <c:pt idx="352">
                  <c:v>0.90982582990194616</c:v>
                </c:pt>
                <c:pt idx="353">
                  <c:v>0.91329270260091899</c:v>
                </c:pt>
                <c:pt idx="354">
                  <c:v>0.91676701824603613</c:v>
                </c:pt>
                <c:pt idx="355">
                  <c:v>0.92024880732255765</c:v>
                </c:pt>
                <c:pt idx="356">
                  <c:v>0.9237381004799341</c:v>
                </c:pt>
                <c:pt idx="357">
                  <c:v>0.92723492853294387</c:v>
                </c:pt>
                <c:pt idx="358">
                  <c:v>0.93073932246284097</c:v>
                </c:pt>
                <c:pt idx="359">
                  <c:v>0.93425131341851131</c:v>
                </c:pt>
                <c:pt idx="360">
                  <c:v>0.93777093271763978</c:v>
                </c:pt>
                <c:pt idx="361">
                  <c:v>0.9412982118478862</c:v>
                </c:pt>
                <c:pt idx="362">
                  <c:v>0.9448331824680718</c:v>
                </c:pt>
                <c:pt idx="363">
                  <c:v>0.94837587640937593</c:v>
                </c:pt>
                <c:pt idx="364">
                  <c:v>0.95192632567654167</c:v>
                </c:pt>
                <c:pt idx="365">
                  <c:v>0.95548456244909286</c:v>
                </c:pt>
                <c:pt idx="366">
                  <c:v>0.95905061908256095</c:v>
                </c:pt>
                <c:pt idx="367">
                  <c:v>0.96262452810972254</c:v>
                </c:pt>
                <c:pt idx="368">
                  <c:v>0.96620632224184677</c:v>
                </c:pt>
                <c:pt idx="369">
                  <c:v>0.96979603436995421</c:v>
                </c:pt>
                <c:pt idx="370">
                  <c:v>0.97339369756608574</c:v>
                </c:pt>
                <c:pt idx="371">
                  <c:v>0.97699934508458264</c:v>
                </c:pt>
                <c:pt idx="372">
                  <c:v>0.98061301036337767</c:v>
                </c:pt>
                <c:pt idx="373">
                  <c:v>0.98423472702529713</c:v>
                </c:pt>
                <c:pt idx="374">
                  <c:v>0.98786452887937348</c:v>
                </c:pt>
                <c:pt idx="375">
                  <c:v>0.99150244992217074</c:v>
                </c:pt>
                <c:pt idx="376">
                  <c:v>0.99514852433911916</c:v>
                </c:pt>
                <c:pt idx="377">
                  <c:v>0.99880278650586407</c:v>
                </c:pt>
                <c:pt idx="378">
                  <c:v>1.0024652709896233</c:v>
                </c:pt>
                <c:pt idx="379">
                  <c:v>1.0061360125505592</c:v>
                </c:pt>
                <c:pt idx="380">
                  <c:v>1.0098150461431601</c:v>
                </c:pt>
                <c:pt idx="381">
                  <c:v>1.0135024069176357</c:v>
                </c:pt>
                <c:pt idx="382">
                  <c:v>1.0171981302213235</c:v>
                </c:pt>
                <c:pt idx="383">
                  <c:v>1.0209022516001076</c:v>
                </c:pt>
                <c:pt idx="384">
                  <c:v>1.0246148067998502</c:v>
                </c:pt>
                <c:pt idx="385">
                  <c:v>1.0283358317678348</c:v>
                </c:pt>
                <c:pt idx="386">
                  <c:v>1.0320653626542233</c:v>
                </c:pt>
                <c:pt idx="387">
                  <c:v>1.0358034358135249</c:v>
                </c:pt>
                <c:pt idx="388">
                  <c:v>1.039550087806077</c:v>
                </c:pt>
                <c:pt idx="389">
                  <c:v>1.0433053553995419</c:v>
                </c:pt>
                <c:pt idx="390">
                  <c:v>1.0470692755704141</c:v>
                </c:pt>
                <c:pt idx="391">
                  <c:v>1.0508418855055408</c:v>
                </c:pt>
                <c:pt idx="392">
                  <c:v>1.0546232226036585</c:v>
                </c:pt>
                <c:pt idx="393">
                  <c:v>1.0584133244769396</c:v>
                </c:pt>
                <c:pt idx="394">
                  <c:v>1.0622122289525557</c:v>
                </c:pt>
                <c:pt idx="395">
                  <c:v>1.0660199740742529</c:v>
                </c:pt>
                <c:pt idx="396">
                  <c:v>1.0698365981039415</c:v>
                </c:pt>
                <c:pt idx="397">
                  <c:v>1.0736621395233006</c:v>
                </c:pt>
                <c:pt idx="398">
                  <c:v>1.0774966370353958</c:v>
                </c:pt>
                <c:pt idx="399">
                  <c:v>1.0813401295663123</c:v>
                </c:pt>
                <c:pt idx="400">
                  <c:v>1.0851926562668017</c:v>
                </c:pt>
                <c:pt idx="401">
                  <c:v>1.0890542565139441</c:v>
                </c:pt>
                <c:pt idx="402">
                  <c:v>1.0929249699128254</c:v>
                </c:pt>
                <c:pt idx="403">
                  <c:v>1.096804836298229</c:v>
                </c:pt>
                <c:pt idx="404">
                  <c:v>1.1006938957363424</c:v>
                </c:pt>
                <c:pt idx="405">
                  <c:v>1.1045921885264807</c:v>
                </c:pt>
                <c:pt idx="406">
                  <c:v>1.1084997552028233</c:v>
                </c:pt>
                <c:pt idx="407">
                  <c:v>1.112416636536169</c:v>
                </c:pt>
                <c:pt idx="408">
                  <c:v>1.1163428735357046</c:v>
                </c:pt>
                <c:pt idx="409">
                  <c:v>1.1202785074507908</c:v>
                </c:pt>
                <c:pt idx="410">
                  <c:v>1.1242235797727638</c:v>
                </c:pt>
                <c:pt idx="411">
                  <c:v>1.1281781322367537</c:v>
                </c:pt>
                <c:pt idx="412">
                  <c:v>1.1321422068235187</c:v>
                </c:pt>
                <c:pt idx="413">
                  <c:v>1.1361158457612974</c:v>
                </c:pt>
                <c:pt idx="414">
                  <c:v>1.1400990915276765</c:v>
                </c:pt>
                <c:pt idx="415">
                  <c:v>1.1440919868514761</c:v>
                </c:pt>
                <c:pt idx="416">
                  <c:v>1.1480945747146525</c:v>
                </c:pt>
                <c:pt idx="417">
                  <c:v>1.1521068983542189</c:v>
                </c:pt>
                <c:pt idx="418">
                  <c:v>1.1561290012641821</c:v>
                </c:pt>
                <c:pt idx="419">
                  <c:v>1.1601609271974989</c:v>
                </c:pt>
                <c:pt idx="420">
                  <c:v>1.1642027201680496</c:v>
                </c:pt>
                <c:pt idx="421">
                  <c:v>1.1682544244526296</c:v>
                </c:pt>
                <c:pt idx="422">
                  <c:v>1.1723160845929603</c:v>
                </c:pt>
                <c:pt idx="423">
                  <c:v>1.1763877453977167</c:v>
                </c:pt>
                <c:pt idx="424">
                  <c:v>1.1804694519445773</c:v>
                </c:pt>
                <c:pt idx="425">
                  <c:v>1.1845612495822884</c:v>
                </c:pt>
                <c:pt idx="426">
                  <c:v>1.1886631839327519</c:v>
                </c:pt>
                <c:pt idx="427">
                  <c:v>1.1927753008931301</c:v>
                </c:pt>
                <c:pt idx="428">
                  <c:v>1.196897646637971</c:v>
                </c:pt>
                <c:pt idx="429">
                  <c:v>1.2010302676213529</c:v>
                </c:pt>
                <c:pt idx="430">
                  <c:v>1.2051732105790502</c:v>
                </c:pt>
                <c:pt idx="431">
                  <c:v>1.2093265225307182</c:v>
                </c:pt>
                <c:pt idx="432">
                  <c:v>1.2134902507820999</c:v>
                </c:pt>
                <c:pt idx="433">
                  <c:v>1.2176644429272518</c:v>
                </c:pt>
                <c:pt idx="434">
                  <c:v>1.2218491468507926</c:v>
                </c:pt>
                <c:pt idx="435">
                  <c:v>1.2260444107301711</c:v>
                </c:pt>
                <c:pt idx="436">
                  <c:v>1.2302502830379585</c:v>
                </c:pt>
                <c:pt idx="437">
                  <c:v>1.2344668125441587</c:v>
                </c:pt>
                <c:pt idx="438">
                  <c:v>1.2386940483185436</c:v>
                </c:pt>
                <c:pt idx="439">
                  <c:v>1.2429320397330095</c:v>
                </c:pt>
                <c:pt idx="440">
                  <c:v>1.2471808364639552</c:v>
                </c:pt>
                <c:pt idx="441">
                  <c:v>1.2514404884946848</c:v>
                </c:pt>
                <c:pt idx="442">
                  <c:v>1.2557110461178309</c:v>
                </c:pt>
                <c:pt idx="443">
                  <c:v>1.2599925599378032</c:v>
                </c:pt>
                <c:pt idx="444">
                  <c:v>1.2642850808732595</c:v>
                </c:pt>
                <c:pt idx="445">
                  <c:v>1.268588660159601</c:v>
                </c:pt>
                <c:pt idx="446">
                  <c:v>1.2729033493514912</c:v>
                </c:pt>
                <c:pt idx="447">
                  <c:v>1.277229200325398</c:v>
                </c:pt>
                <c:pt idx="448">
                  <c:v>1.281566265282164</c:v>
                </c:pt>
                <c:pt idx="449">
                  <c:v>1.2859145967495971</c:v>
                </c:pt>
                <c:pt idx="450">
                  <c:v>1.2902742475850895</c:v>
                </c:pt>
                <c:pt idx="451">
                  <c:v>1.2946452709782603</c:v>
                </c:pt>
                <c:pt idx="452">
                  <c:v>1.2990277204536254</c:v>
                </c:pt>
                <c:pt idx="453">
                  <c:v>1.3034216498732918</c:v>
                </c:pt>
                <c:pt idx="454">
                  <c:v>1.3078271134396791</c:v>
                </c:pt>
                <c:pt idx="455">
                  <c:v>1.3122441656982673</c:v>
                </c:pt>
                <c:pt idx="456">
                  <c:v>1.3166728615403722</c:v>
                </c:pt>
                <c:pt idx="457">
                  <c:v>1.3211132562059467</c:v>
                </c:pt>
                <c:pt idx="458">
                  <c:v>1.325565405286411</c:v>
                </c:pt>
                <c:pt idx="459">
                  <c:v>1.3300293647275099</c:v>
                </c:pt>
                <c:pt idx="460">
                  <c:v>1.3345051908321981</c:v>
                </c:pt>
                <c:pt idx="461">
                  <c:v>1.3389929402635554</c:v>
                </c:pt>
                <c:pt idx="462">
                  <c:v>1.3434926700477288</c:v>
                </c:pt>
                <c:pt idx="463">
                  <c:v>1.3480044375769042</c:v>
                </c:pt>
                <c:pt idx="464">
                  <c:v>1.3525283006123103</c:v>
                </c:pt>
                <c:pt idx="465">
                  <c:v>1.3570643172872476</c:v>
                </c:pt>
                <c:pt idx="466">
                  <c:v>1.361612546110152</c:v>
                </c:pt>
                <c:pt idx="467">
                  <c:v>1.3661730459676864</c:v>
                </c:pt>
                <c:pt idx="468">
                  <c:v>1.3707458761278646</c:v>
                </c:pt>
                <c:pt idx="469">
                  <c:v>1.375331096243205</c:v>
                </c:pt>
                <c:pt idx="470">
                  <c:v>1.3799287663539179</c:v>
                </c:pt>
                <c:pt idx="471">
                  <c:v>1.3845389468911236</c:v>
                </c:pt>
                <c:pt idx="472">
                  <c:v>1.3891616986801021</c:v>
                </c:pt>
                <c:pt idx="473">
                  <c:v>1.3937970829435786</c:v>
                </c:pt>
                <c:pt idx="474">
                  <c:v>1.398445161305039</c:v>
                </c:pt>
                <c:pt idx="475">
                  <c:v>1.40310599579208</c:v>
                </c:pt>
                <c:pt idx="476">
                  <c:v>1.4077796488397949</c:v>
                </c:pt>
                <c:pt idx="477">
                  <c:v>1.4124661832941907</c:v>
                </c:pt>
                <c:pt idx="478">
                  <c:v>1.417165662415643</c:v>
                </c:pt>
                <c:pt idx="479">
                  <c:v>1.4218781498823843</c:v>
                </c:pt>
                <c:pt idx="480">
                  <c:v>1.426603709794029</c:v>
                </c:pt>
                <c:pt idx="481">
                  <c:v>1.4313424066751324</c:v>
                </c:pt>
                <c:pt idx="482">
                  <c:v>1.43609430547879</c:v>
                </c:pt>
                <c:pt idx="483">
                  <c:v>1.4408594715902705</c:v>
                </c:pt>
                <c:pt idx="484">
                  <c:v>1.4456379708306875</c:v>
                </c:pt>
                <c:pt idx="485">
                  <c:v>1.4504298694607078</c:v>
                </c:pt>
                <c:pt idx="486">
                  <c:v>1.4552352341843013</c:v>
                </c:pt>
                <c:pt idx="487">
                  <c:v>1.4600541321525258</c:v>
                </c:pt>
                <c:pt idx="488">
                  <c:v>1.4648866309673534</c:v>
                </c:pt>
                <c:pt idx="489">
                  <c:v>1.4697327986855357</c:v>
                </c:pt>
                <c:pt idx="490">
                  <c:v>1.47459270382251</c:v>
                </c:pt>
                <c:pt idx="491">
                  <c:v>1.4794664153563459</c:v>
                </c:pt>
                <c:pt idx="492">
                  <c:v>1.4843540027317323</c:v>
                </c:pt>
                <c:pt idx="493">
                  <c:v>1.4892555358640081</c:v>
                </c:pt>
                <c:pt idx="494">
                  <c:v>1.4941710851432324</c:v>
                </c:pt>
                <c:pt idx="495">
                  <c:v>1.4991007214383005</c:v>
                </c:pt>
                <c:pt idx="496">
                  <c:v>1.5040445161011018</c:v>
                </c:pt>
                <c:pt idx="497">
                  <c:v>1.5090025409707195</c:v>
                </c:pt>
                <c:pt idx="498">
                  <c:v>1.5139748683776795</c:v>
                </c:pt>
                <c:pt idx="499">
                  <c:v>1.5189615711482392</c:v>
                </c:pt>
                <c:pt idx="500">
                  <c:v>1.5239627226087256</c:v>
                </c:pt>
                <c:pt idx="501">
                  <c:v>1.5289783965899169</c:v>
                </c:pt>
                <c:pt idx="502">
                  <c:v>1.5340086674314726</c:v>
                </c:pt>
                <c:pt idx="503">
                  <c:v>1.5390536099864098</c:v>
                </c:pt>
                <c:pt idx="504">
                  <c:v>1.5441132996256277</c:v>
                </c:pt>
                <c:pt idx="505">
                  <c:v>1.5491878122424803</c:v>
                </c:pt>
                <c:pt idx="506">
                  <c:v>1.5542772242573983</c:v>
                </c:pt>
                <c:pt idx="507">
                  <c:v>1.5593816126225608</c:v>
                </c:pt>
                <c:pt idx="508">
                  <c:v>1.5645010548266174</c:v>
                </c:pt>
                <c:pt idx="509">
                  <c:v>1.5696356288994611</c:v>
                </c:pt>
                <c:pt idx="510">
                  <c:v>1.574785413417052</c:v>
                </c:pt>
                <c:pt idx="511">
                  <c:v>1.5799504875062951</c:v>
                </c:pt>
                <c:pt idx="512">
                  <c:v>1.5851309308499695</c:v>
                </c:pt>
                <c:pt idx="513">
                  <c:v>1.5903268236917112</c:v>
                </c:pt>
                <c:pt idx="514">
                  <c:v>1.5955382468410513</c:v>
                </c:pt>
                <c:pt idx="515">
                  <c:v>1.6007652816785083</c:v>
                </c:pt>
                <c:pt idx="516">
                  <c:v>1.6060080101607364</c:v>
                </c:pt>
                <c:pt idx="517">
                  <c:v>1.611266514825729</c:v>
                </c:pt>
                <c:pt idx="518">
                  <c:v>1.6165408787980831</c:v>
                </c:pt>
                <c:pt idx="519">
                  <c:v>1.6218311857943168</c:v>
                </c:pt>
                <c:pt idx="520">
                  <c:v>1.6271375201282479</c:v>
                </c:pt>
                <c:pt idx="521">
                  <c:v>1.6324599667164319</c:v>
                </c:pt>
                <c:pt idx="522">
                  <c:v>1.6377986110836602</c:v>
                </c:pt>
                <c:pt idx="523">
                  <c:v>1.6431535393685193</c:v>
                </c:pt>
                <c:pt idx="524">
                  <c:v>1.6485248383290092</c:v>
                </c:pt>
                <c:pt idx="525">
                  <c:v>1.6539125953482294</c:v>
                </c:pt>
                <c:pt idx="526">
                  <c:v>1.6593168984401243</c:v>
                </c:pt>
                <c:pt idx="527">
                  <c:v>1.6647378362552931</c:v>
                </c:pt>
                <c:pt idx="528">
                  <c:v>1.6701754980868675</c:v>
                </c:pt>
                <c:pt idx="529">
                  <c:v>1.6756299738764515</c:v>
                </c:pt>
                <c:pt idx="530">
                  <c:v>1.6811013542201321</c:v>
                </c:pt>
                <c:pt idx="531">
                  <c:v>1.6865897303745538</c:v>
                </c:pt>
                <c:pt idx="532">
                  <c:v>1.6920951942630649</c:v>
                </c:pt>
                <c:pt idx="533">
                  <c:v>1.6976178384819307</c:v>
                </c:pt>
                <c:pt idx="534">
                  <c:v>1.7031577563066194</c:v>
                </c:pt>
                <c:pt idx="535">
                  <c:v>1.708715041698158</c:v>
                </c:pt>
                <c:pt idx="536">
                  <c:v>1.7142897893095608</c:v>
                </c:pt>
                <c:pt idx="537">
                  <c:v>1.719882094492331</c:v>
                </c:pt>
                <c:pt idx="538">
                  <c:v>1.7254920533030376</c:v>
                </c:pt>
                <c:pt idx="539">
                  <c:v>1.7311197625099664</c:v>
                </c:pt>
                <c:pt idx="540">
                  <c:v>1.7367653195998476</c:v>
                </c:pt>
                <c:pt idx="541">
                  <c:v>1.742428822784662</c:v>
                </c:pt>
                <c:pt idx="542">
                  <c:v>1.7481103710085237</c:v>
                </c:pt>
                <c:pt idx="543">
                  <c:v>1.7538100639546426</c:v>
                </c:pt>
                <c:pt idx="544">
                  <c:v>1.7595280020523696</c:v>
                </c:pt>
                <c:pt idx="545">
                  <c:v>1.7652642864843207</c:v>
                </c:pt>
                <c:pt idx="546">
                  <c:v>1.7710190191935853</c:v>
                </c:pt>
                <c:pt idx="547">
                  <c:v>1.776792302891018</c:v>
                </c:pt>
                <c:pt idx="548">
                  <c:v>1.7825842410626167</c:v>
                </c:pt>
                <c:pt idx="549">
                  <c:v>1.7883949379769835</c:v>
                </c:pt>
                <c:pt idx="550">
                  <c:v>1.7942244986928781</c:v>
                </c:pt>
                <c:pt idx="551">
                  <c:v>1.8000730290668554</c:v>
                </c:pt>
                <c:pt idx="552">
                  <c:v>1.8059406357609946</c:v>
                </c:pt>
                <c:pt idx="553">
                  <c:v>1.8118274262507201</c:v>
                </c:pt>
                <c:pt idx="554">
                  <c:v>1.8177335088327145</c:v>
                </c:pt>
                <c:pt idx="555">
                  <c:v>1.8236589926329243</c:v>
                </c:pt>
                <c:pt idx="556">
                  <c:v>1.8296039876146613</c:v>
                </c:pt>
                <c:pt idx="557">
                  <c:v>1.8355686045868003</c:v>
                </c:pt>
                <c:pt idx="558">
                  <c:v>1.8415529552120742</c:v>
                </c:pt>
                <c:pt idx="559">
                  <c:v>1.8475571520154688</c:v>
                </c:pt>
                <c:pt idx="560">
                  <c:v>1.8535813083927175</c:v>
                </c:pt>
                <c:pt idx="561">
                  <c:v>1.8596255386188976</c:v>
                </c:pt>
                <c:pt idx="562">
                  <c:v>1.8656899578571302</c:v>
                </c:pt>
                <c:pt idx="563">
                  <c:v>1.8717746821673857</c:v>
                </c:pt>
                <c:pt idx="564">
                  <c:v>1.8778798285153933</c:v>
                </c:pt>
                <c:pt idx="565">
                  <c:v>1.8840055147816615</c:v>
                </c:pt>
                <c:pt idx="566">
                  <c:v>1.8901518597706048</c:v>
                </c:pt>
                <c:pt idx="567">
                  <c:v>1.8963189832197831</c:v>
                </c:pt>
                <c:pt idx="568">
                  <c:v>1.9025070058092535</c:v>
                </c:pt>
                <c:pt idx="569">
                  <c:v>1.9087160491710347</c:v>
                </c:pt>
                <c:pt idx="570">
                  <c:v>1.9149462358986895</c:v>
                </c:pt>
                <c:pt idx="571">
                  <c:v>1.9211976895570233</c:v>
                </c:pt>
                <c:pt idx="572">
                  <c:v>1.9274705346919001</c:v>
                </c:pt>
                <c:pt idx="573">
                  <c:v>1.9337648968401835</c:v>
                </c:pt>
                <c:pt idx="574">
                  <c:v>1.9400809025397967</c:v>
                </c:pt>
                <c:pt idx="575">
                  <c:v>1.9464186793399074</c:v>
                </c:pt>
                <c:pt idx="576">
                  <c:v>1.9527783558112408</c:v>
                </c:pt>
                <c:pt idx="577">
                  <c:v>1.9591600615565192</c:v>
                </c:pt>
                <c:pt idx="578">
                  <c:v>1.965563927221031</c:v>
                </c:pt>
                <c:pt idx="579">
                  <c:v>1.9719900845033327</c:v>
                </c:pt>
                <c:pt idx="580">
                  <c:v>1.9784386661660844</c:v>
                </c:pt>
                <c:pt idx="581">
                  <c:v>1.9849098060470205</c:v>
                </c:pt>
                <c:pt idx="582">
                  <c:v>1.9914036390700596</c:v>
                </c:pt>
                <c:pt idx="583">
                  <c:v>1.9979203012565514</c:v>
                </c:pt>
                <c:pt idx="584">
                  <c:v>2.0044599297366692</c:v>
                </c:pt>
                <c:pt idx="585">
                  <c:v>2.0110226627609431</c:v>
                </c:pt>
                <c:pt idx="586">
                  <c:v>2.0176086397119426</c:v>
                </c:pt>
                <c:pt idx="587">
                  <c:v>2.0242180011161017</c:v>
                </c:pt>
                <c:pt idx="588">
                  <c:v>2.0308508886557046</c:v>
                </c:pt>
                <c:pt idx="589">
                  <c:v>2.0375074451810131</c:v>
                </c:pt>
                <c:pt idx="590">
                  <c:v>2.0441878147225574</c:v>
                </c:pt>
                <c:pt idx="591">
                  <c:v>2.0508921425035789</c:v>
                </c:pt>
                <c:pt idx="592">
                  <c:v>2.0576205749526375</c:v>
                </c:pt>
                <c:pt idx="593">
                  <c:v>2.0643732597163784</c:v>
                </c:pt>
                <c:pt idx="594">
                  <c:v>2.0711503456724638</c:v>
                </c:pt>
                <c:pt idx="595">
                  <c:v>2.0779519829426722</c:v>
                </c:pt>
                <c:pt idx="596">
                  <c:v>2.0847783229061694</c:v>
                </c:pt>
                <c:pt idx="597">
                  <c:v>2.0916295182129487</c:v>
                </c:pt>
                <c:pt idx="598">
                  <c:v>2.0985057227974484</c:v>
                </c:pt>
                <c:pt idx="599">
                  <c:v>2.1054070918923471</c:v>
                </c:pt>
                <c:pt idx="600">
                  <c:v>2.1123337820425383</c:v>
                </c:pt>
                <c:pt idx="601">
                  <c:v>2.1192859511192905</c:v>
                </c:pt>
                <c:pt idx="602">
                  <c:v>2.1262637583345905</c:v>
                </c:pt>
                <c:pt idx="603">
                  <c:v>2.1332673642556776</c:v>
                </c:pt>
                <c:pt idx="604">
                  <c:v>2.1402969308197726</c:v>
                </c:pt>
                <c:pt idx="605">
                  <c:v>2.1473526213489946</c:v>
                </c:pt>
                <c:pt idx="606">
                  <c:v>2.1544346005654837</c:v>
                </c:pt>
                <c:pt idx="607">
                  <c:v>2.1615430346067201</c:v>
                </c:pt>
                <c:pt idx="608">
                  <c:v>2.1686780910410492</c:v>
                </c:pt>
                <c:pt idx="609">
                  <c:v>2.175839938883414</c:v>
                </c:pt>
                <c:pt idx="610">
                  <c:v>2.1830287486112994</c:v>
                </c:pt>
                <c:pt idx="611">
                  <c:v>2.1902446921808889</c:v>
                </c:pt>
                <c:pt idx="612">
                  <c:v>2.1974879430434409</c:v>
                </c:pt>
                <c:pt idx="613">
                  <c:v>2.2047586761618851</c:v>
                </c:pt>
                <c:pt idx="614">
                  <c:v>2.2120570680276419</c:v>
                </c:pt>
                <c:pt idx="615">
                  <c:v>2.219383296677675</c:v>
                </c:pt>
                <c:pt idx="616">
                  <c:v>2.2267375417117705</c:v>
                </c:pt>
                <c:pt idx="617">
                  <c:v>2.234119984310055</c:v>
                </c:pt>
                <c:pt idx="618">
                  <c:v>2.2415308072507507</c:v>
                </c:pt>
                <c:pt idx="619">
                  <c:v>2.248970194928178</c:v>
                </c:pt>
                <c:pt idx="620">
                  <c:v>2.256438333370999</c:v>
                </c:pt>
                <c:pt idx="621">
                  <c:v>2.2639354102607201</c:v>
                </c:pt>
                <c:pt idx="622">
                  <c:v>2.2714616149504421</c:v>
                </c:pt>
                <c:pt idx="623">
                  <c:v>2.279017138483876</c:v>
                </c:pt>
                <c:pt idx="624">
                  <c:v>2.2866021736146194</c:v>
                </c:pt>
                <c:pt idx="625">
                  <c:v>2.2942169148257019</c:v>
                </c:pt>
                <c:pt idx="626">
                  <c:v>2.3018615583494051</c:v>
                </c:pt>
                <c:pt idx="627">
                  <c:v>2.3095363021873543</c:v>
                </c:pt>
                <c:pt idx="628">
                  <c:v>2.3172413461308983</c:v>
                </c:pt>
                <c:pt idx="629">
                  <c:v>2.3249768917817706</c:v>
                </c:pt>
                <c:pt idx="630">
                  <c:v>2.3327431425730452</c:v>
                </c:pt>
                <c:pt idx="631">
                  <c:v>2.3405403037903869</c:v>
                </c:pt>
                <c:pt idx="632">
                  <c:v>2.3483685825936003</c:v>
                </c:pt>
                <c:pt idx="633">
                  <c:v>2.3562281880384894</c:v>
                </c:pt>
                <c:pt idx="634">
                  <c:v>2.3641193310990256</c:v>
                </c:pt>
                <c:pt idx="635">
                  <c:v>2.3720422246898312</c:v>
                </c:pt>
                <c:pt idx="636">
                  <c:v>2.3799970836889863</c:v>
                </c:pt>
                <c:pt idx="637">
                  <c:v>2.3879841249611622</c:v>
                </c:pt>
                <c:pt idx="638">
                  <c:v>2.3960035673810882</c:v>
                </c:pt>
                <c:pt idx="639">
                  <c:v>2.4040556318573558</c:v>
                </c:pt>
                <c:pt idx="640">
                  <c:v>2.4121405413565671</c:v>
                </c:pt>
                <c:pt idx="641">
                  <c:v>2.4202585209278342</c:v>
                </c:pt>
                <c:pt idx="642">
                  <c:v>2.4284097977276335</c:v>
                </c:pt>
                <c:pt idx="643">
                  <c:v>2.4365946010450243</c:v>
                </c:pt>
                <c:pt idx="644">
                  <c:v>2.444813162327232</c:v>
                </c:pt>
                <c:pt idx="645">
                  <c:v>2.4530657152056099</c:v>
                </c:pt>
                <c:pt idx="646">
                  <c:v>2.4613524955219814</c:v>
                </c:pt>
                <c:pt idx="647">
                  <c:v>2.4696737413553684</c:v>
                </c:pt>
                <c:pt idx="648">
                  <c:v>2.4780296930491175</c:v>
                </c:pt>
                <c:pt idx="649">
                  <c:v>2.4864205932384227</c:v>
                </c:pt>
                <c:pt idx="650">
                  <c:v>2.4948466868782648</c:v>
                </c:pt>
                <c:pt idx="651">
                  <c:v>2.5033082212717579</c:v>
                </c:pt>
                <c:pt idx="652">
                  <c:v>2.5118054460989265</c:v>
                </c:pt>
                <c:pt idx="653">
                  <c:v>2.520338613445908</c:v>
                </c:pt>
                <c:pt idx="654">
                  <c:v>2.5289079778345962</c:v>
                </c:pt>
                <c:pt idx="655">
                  <c:v>2.5375137962527319</c:v>
                </c:pt>
                <c:pt idx="656">
                  <c:v>2.546156328184443</c:v>
                </c:pt>
                <c:pt idx="657">
                  <c:v>2.5548358356412542</c:v>
                </c:pt>
                <c:pt idx="658">
                  <c:v>2.5635525831935584</c:v>
                </c:pt>
                <c:pt idx="659">
                  <c:v>2.5723068380025751</c:v>
                </c:pt>
                <c:pt idx="660">
                  <c:v>2.5810988698527932</c:v>
                </c:pt>
                <c:pt idx="661">
                  <c:v>2.5899289511849064</c:v>
                </c:pt>
                <c:pt idx="662">
                  <c:v>2.5987973571292624</c:v>
                </c:pt>
                <c:pt idx="663">
                  <c:v>2.6077043655398189</c:v>
                </c:pt>
                <c:pt idx="664">
                  <c:v>2.6166502570286285</c:v>
                </c:pt>
                <c:pt idx="665">
                  <c:v>2.6256353150008551</c:v>
                </c:pt>
                <c:pt idx="666">
                  <c:v>2.6346598256903349</c:v>
                </c:pt>
                <c:pt idx="667">
                  <c:v>2.6437240781956883</c:v>
                </c:pt>
                <c:pt idx="668">
                  <c:v>2.6528283645170001</c:v>
                </c:pt>
                <c:pt idx="669">
                  <c:v>2.6619729795930689</c:v>
                </c:pt>
                <c:pt idx="670">
                  <c:v>2.6711582213392449</c:v>
                </c:pt>
                <c:pt idx="671">
                  <c:v>2.6803843906858602</c:v>
                </c:pt>
                <c:pt idx="672">
                  <c:v>2.6896517916172691</c:v>
                </c:pt>
                <c:pt idx="673">
                  <c:v>2.6989607312115034</c:v>
                </c:pt>
                <c:pt idx="674">
                  <c:v>2.7083115196805609</c:v>
                </c:pt>
                <c:pt idx="675">
                  <c:v>2.7177044704113307</c:v>
                </c:pt>
                <c:pt idx="676">
                  <c:v>2.7271399000071774</c:v>
                </c:pt>
                <c:pt idx="677">
                  <c:v>2.7366181283301882</c:v>
                </c:pt>
                <c:pt idx="678">
                  <c:v>2.7461394785440989</c:v>
                </c:pt>
                <c:pt idx="679">
                  <c:v>2.7557042771579128</c:v>
                </c:pt>
                <c:pt idx="680">
                  <c:v>2.7653128540702241</c:v>
                </c:pt>
                <c:pt idx="681">
                  <c:v>2.7749655426142592</c:v>
                </c:pt>
                <c:pt idx="682">
                  <c:v>2.7846626796036507</c:v>
                </c:pt>
                <c:pt idx="683">
                  <c:v>2.7944046053789577</c:v>
                </c:pt>
                <c:pt idx="684">
                  <c:v>2.8041916638549464</c:v>
                </c:pt>
                <c:pt idx="685">
                  <c:v>2.8140242025686484</c:v>
                </c:pt>
                <c:pt idx="686">
                  <c:v>2.8239025727282066</c:v>
                </c:pt>
                <c:pt idx="687">
                  <c:v>2.8338271292625281</c:v>
                </c:pt>
                <c:pt idx="688">
                  <c:v>2.8437982308717622</c:v>
                </c:pt>
                <c:pt idx="689">
                  <c:v>2.8538162400786109</c:v>
                </c:pt>
                <c:pt idx="690">
                  <c:v>2.8638815232804991</c:v>
                </c:pt>
                <c:pt idx="691">
                  <c:v>2.8739944508026145</c:v>
                </c:pt>
                <c:pt idx="692">
                  <c:v>2.8841553969518325</c:v>
                </c:pt>
                <c:pt idx="693">
                  <c:v>2.8943647400715555</c:v>
                </c:pt>
                <c:pt idx="694">
                  <c:v>2.9046228625974706</c:v>
                </c:pt>
                <c:pt idx="695">
                  <c:v>2.9149301511142491</c:v>
                </c:pt>
                <c:pt idx="696">
                  <c:v>2.9252869964132162</c:v>
                </c:pt>
                <c:pt idx="697">
                  <c:v>2.9356937935509921</c:v>
                </c:pt>
                <c:pt idx="698">
                  <c:v>2.9461509419091421</c:v>
                </c:pt>
                <c:pt idx="699">
                  <c:v>2.956658845254843</c:v>
                </c:pt>
                <c:pt idx="700">
                  <c:v>2.9672179118025954</c:v>
                </c:pt>
                <c:pt idx="701">
                  <c:v>2.9778285542769973</c:v>
                </c:pt>
                <c:pt idx="702">
                  <c:v>2.988491189976604</c:v>
                </c:pt>
                <c:pt idx="703">
                  <c:v>2.9992062408388955</c:v>
                </c:pt>
                <c:pt idx="704">
                  <c:v>3.0099741335063737</c:v>
                </c:pt>
                <c:pt idx="705">
                  <c:v>3.0207952993938152</c:v>
                </c:pt>
                <c:pt idx="706">
                  <c:v>3.031670174756699</c:v>
                </c:pt>
                <c:pt idx="707">
                  <c:v>3.0425992007608396</c:v>
                </c:pt>
                <c:pt idx="708">
                  <c:v>3.0535828235532447</c:v>
                </c:pt>
                <c:pt idx="709">
                  <c:v>3.0646214943342285</c:v>
                </c:pt>
                <c:pt idx="710">
                  <c:v>3.0757156694308017</c:v>
                </c:pt>
                <c:pt idx="711">
                  <c:v>3.0868658103713709</c:v>
                </c:pt>
                <c:pt idx="712">
                  <c:v>3.0980723839617688</c:v>
                </c:pt>
                <c:pt idx="713">
                  <c:v>3.1093358623626486</c:v>
                </c:pt>
                <c:pt idx="714">
                  <c:v>3.1206567231682709</c:v>
                </c:pt>
                <c:pt idx="715">
                  <c:v>3.1320354494867084</c:v>
                </c:pt>
                <c:pt idx="716">
                  <c:v>3.1434725300215045</c:v>
                </c:pt>
                <c:pt idx="717">
                  <c:v>3.1549684591548144</c:v>
                </c:pt>
                <c:pt idx="718">
                  <c:v>3.1665237370320614</c:v>
                </c:pt>
                <c:pt idx="719">
                  <c:v>3.1781388696481376</c:v>
                </c:pt>
                <c:pt idx="720">
                  <c:v>3.1898143689351919</c:v>
                </c:pt>
                <c:pt idx="721">
                  <c:v>3.2015507528520271</c:v>
                </c:pt>
                <c:pt idx="722">
                  <c:v>3.2133485454751525</c:v>
                </c:pt>
                <c:pt idx="723">
                  <c:v>3.2252082770915225</c:v>
                </c:pt>
                <c:pt idx="724">
                  <c:v>3.2371304842930004</c:v>
                </c:pt>
                <c:pt idx="725">
                  <c:v>3.2491157100725823</c:v>
                </c:pt>
                <c:pt idx="726">
                  <c:v>3.2611645039224264</c:v>
                </c:pt>
                <c:pt idx="727">
                  <c:v>3.273277421933722</c:v>
                </c:pt>
                <c:pt idx="728">
                  <c:v>3.2854550268984419</c:v>
                </c:pt>
                <c:pt idx="729">
                  <c:v>3.2976978884130221</c:v>
                </c:pt>
                <c:pt idx="730">
                  <c:v>3.3100065829840064</c:v>
                </c:pt>
                <c:pt idx="731">
                  <c:v>3.3223816941357081</c:v>
                </c:pt>
                <c:pt idx="732">
                  <c:v>3.3348238125199274</c:v>
                </c:pt>
                <c:pt idx="733">
                  <c:v>3.3473335360277767</c:v>
                </c:pt>
                <c:pt idx="734">
                  <c:v>3.3599114699036594</c:v>
                </c:pt>
                <c:pt idx="735">
                  <c:v>3.3725582268614489</c:v>
                </c:pt>
                <c:pt idx="736">
                  <c:v>3.3852744272029285</c:v>
                </c:pt>
                <c:pt idx="737">
                  <c:v>3.3980606989385267</c:v>
                </c:pt>
                <c:pt idx="738">
                  <c:v>3.410917677910422</c:v>
                </c:pt>
                <c:pt idx="739">
                  <c:v>3.4238460079180548</c:v>
                </c:pt>
                <c:pt idx="740">
                  <c:v>3.4368463408461163</c:v>
                </c:pt>
                <c:pt idx="741">
                  <c:v>3.4499193367950562</c:v>
                </c:pt>
                <c:pt idx="742">
                  <c:v>3.4630656642141902</c:v>
                </c:pt>
                <c:pt idx="743">
                  <c:v>3.476286000037446</c:v>
                </c:pt>
                <c:pt idx="744">
                  <c:v>3.4895810298218297</c:v>
                </c:pt>
                <c:pt idx="745">
                  <c:v>3.5029514478886608</c:v>
                </c:pt>
                <c:pt idx="746">
                  <c:v>3.5163979574676554</c:v>
                </c:pt>
                <c:pt idx="747">
                  <c:v>3.5299212708439196</c:v>
                </c:pt>
                <c:pt idx="748">
                  <c:v>3.5435221095079186</c:v>
                </c:pt>
                <c:pt idx="749">
                  <c:v>3.5572012043085062</c:v>
                </c:pt>
                <c:pt idx="750">
                  <c:v>3.5709592956090748</c:v>
                </c:pt>
                <c:pt idx="751">
                  <c:v>3.5847971334469122</c:v>
                </c:pt>
                <c:pt idx="752">
                  <c:v>3.5987154776958392</c:v>
                </c:pt>
                <c:pt idx="753">
                  <c:v>3.6127150982322043</c:v>
                </c:pt>
                <c:pt idx="754">
                  <c:v>3.6267967751043315</c:v>
                </c:pt>
                <c:pt idx="755">
                  <c:v>3.64096129870549</c:v>
                </c:pt>
                <c:pt idx="756">
                  <c:v>3.6552094699504845</c:v>
                </c:pt>
                <c:pt idx="757">
                  <c:v>3.6695421004559536</c:v>
                </c:pt>
                <c:pt idx="758">
                  <c:v>3.6839600127244667</c:v>
                </c:pt>
                <c:pt idx="759">
                  <c:v>3.6984640403325191</c:v>
                </c:pt>
                <c:pt idx="760">
                  <c:v>3.713055028122517</c:v>
                </c:pt>
                <c:pt idx="761">
                  <c:v>3.7277338323988638</c:v>
                </c:pt>
                <c:pt idx="762">
                  <c:v>3.7425013211282385</c:v>
                </c:pt>
                <c:pt idx="763">
                  <c:v>3.7573583741441876</c:v>
                </c:pt>
                <c:pt idx="764">
                  <c:v>3.7723058833561285</c:v>
                </c:pt>
                <c:pt idx="765">
                  <c:v>3.7873447529628872</c:v>
                </c:pt>
                <c:pt idx="766">
                  <c:v>3.8024758996708821</c:v>
                </c:pt>
                <c:pt idx="767">
                  <c:v>3.8177002529170778</c:v>
                </c:pt>
                <c:pt idx="768">
                  <c:v>3.83301875509683</c:v>
                </c:pt>
                <c:pt idx="769">
                  <c:v>3.8484323617967506</c:v>
                </c:pt>
                <c:pt idx="770">
                  <c:v>3.8639420420327291</c:v>
                </c:pt>
                <c:pt idx="771">
                  <c:v>3.8795487784932412</c:v>
                </c:pt>
                <c:pt idx="772">
                  <c:v>3.8952535677880853</c:v>
                </c:pt>
                <c:pt idx="773">
                  <c:v>3.9110574207026931</c:v>
                </c:pt>
                <c:pt idx="774">
                  <c:v>3.9269613624581652</c:v>
                </c:pt>
                <c:pt idx="775">
                  <c:v>3.9429664329771814</c:v>
                </c:pt>
                <c:pt idx="776">
                  <c:v>3.9590736871559438</c:v>
                </c:pt>
                <c:pt idx="777">
                  <c:v>3.9752841951423239</c:v>
                </c:pt>
                <c:pt idx="778">
                  <c:v>3.9915990426203707</c:v>
                </c:pt>
                <c:pt idx="779">
                  <c:v>4.008019331101365</c:v>
                </c:pt>
                <c:pt idx="780">
                  <c:v>4.0245461782215877</c:v>
                </c:pt>
                <c:pt idx="781">
                  <c:v>4.0411807180470047</c:v>
                </c:pt>
                <c:pt idx="782">
                  <c:v>4.0579241013850362</c:v>
                </c:pt>
                <c:pt idx="783">
                  <c:v>4.0747774961036276</c:v>
                </c:pt>
                <c:pt idx="784">
                  <c:v>4.0917420874578232</c:v>
                </c:pt>
                <c:pt idx="785">
                  <c:v>4.1088190784240339</c:v>
                </c:pt>
                <c:pt idx="786">
                  <c:v>4.1260096900422507</c:v>
                </c:pt>
                <c:pt idx="787">
                  <c:v>4.1433151617663899</c:v>
                </c:pt>
                <c:pt idx="788">
                  <c:v>4.160736751823034</c:v>
                </c:pt>
                <c:pt idx="789">
                  <c:v>4.1782757375787902</c:v>
                </c:pt>
                <c:pt idx="790">
                  <c:v>4.1959334159165165</c:v>
                </c:pt>
                <c:pt idx="791">
                  <c:v>4.2137111036206765</c:v>
                </c:pt>
                <c:pt idx="792">
                  <c:v>4.2316101377720843</c:v>
                </c:pt>
                <c:pt idx="793">
                  <c:v>4.2496318761523133</c:v>
                </c:pt>
                <c:pt idx="794">
                  <c:v>4.2677776976580466</c:v>
                </c:pt>
                <c:pt idx="795">
                  <c:v>4.2860490027256741</c:v>
                </c:pt>
                <c:pt idx="796">
                  <c:v>4.3044472137664238</c:v>
                </c:pt>
                <c:pt idx="797">
                  <c:v>4.3229737756123532</c:v>
                </c:pt>
                <c:pt idx="798">
                  <c:v>4.34163015597351</c:v>
                </c:pt>
                <c:pt idx="799">
                  <c:v>4.3604178459066176</c:v>
                </c:pt>
                <c:pt idx="800">
                  <c:v>4.3793383602956117</c:v>
                </c:pt>
                <c:pt idx="801">
                  <c:v>4.3983932383443918</c:v>
                </c:pt>
                <c:pt idx="802">
                  <c:v>4.417584044082175</c:v>
                </c:pt>
                <c:pt idx="803">
                  <c:v>4.436912366881816</c:v>
                </c:pt>
                <c:pt idx="804">
                  <c:v>4.4563798219914972</c:v>
                </c:pt>
                <c:pt idx="805">
                  <c:v>4.4759880510802166</c:v>
                </c:pt>
                <c:pt idx="806">
                  <c:v>4.4957387227974754</c:v>
                </c:pt>
                <c:pt idx="807">
                  <c:v>4.515633533347633</c:v>
                </c:pt>
                <c:pt idx="808">
                  <c:v>4.5356742070793752</c:v>
                </c:pt>
                <c:pt idx="809">
                  <c:v>4.5558624970907697</c:v>
                </c:pt>
                <c:pt idx="810">
                  <c:v>4.5762001858504142</c:v>
                </c:pt>
                <c:pt idx="811">
                  <c:v>4.5966890858351803</c:v>
                </c:pt>
                <c:pt idx="812">
                  <c:v>4.617331040185082</c:v>
                </c:pt>
                <c:pt idx="813">
                  <c:v>4.6381279233758299</c:v>
                </c:pt>
                <c:pt idx="814">
                  <c:v>4.6590816419096317</c:v>
                </c:pt>
                <c:pt idx="815">
                  <c:v>4.6801941350248368</c:v>
                </c:pt>
                <c:pt idx="816">
                  <c:v>4.7014673754250431</c:v>
                </c:pt>
                <c:pt idx="817">
                  <c:v>4.7229033700283027</c:v>
                </c:pt>
                <c:pt idx="818">
                  <c:v>4.7445041607370833</c:v>
                </c:pt>
                <c:pt idx="819">
                  <c:v>4.7662718252296878</c:v>
                </c:pt>
                <c:pt idx="820">
                  <c:v>4.7882084777738383</c:v>
                </c:pt>
                <c:pt idx="821">
                  <c:v>4.8103162700631703</c:v>
                </c:pt>
                <c:pt idx="822">
                  <c:v>4.8325973920774139</c:v>
                </c:pt>
                <c:pt idx="823">
                  <c:v>4.8550540729670608</c:v>
                </c:pt>
                <c:pt idx="824">
                  <c:v>4.8776885819633522</c:v>
                </c:pt>
                <c:pt idx="825">
                  <c:v>4.9005032293144639</c:v>
                </c:pt>
                <c:pt idx="826">
                  <c:v>4.9235003672487814</c:v>
                </c:pt>
                <c:pt idx="827">
                  <c:v>4.9466823909662141</c:v>
                </c:pt>
                <c:pt idx="828">
                  <c:v>4.9700517396585244</c:v>
                </c:pt>
                <c:pt idx="829">
                  <c:v>4.993610897559682</c:v>
                </c:pt>
                <c:pt idx="830">
                  <c:v>5.0173623950273196</c:v>
                </c:pt>
                <c:pt idx="831">
                  <c:v>5.0413088096563747</c:v>
                </c:pt>
                <c:pt idx="832">
                  <c:v>5.0654527674260859</c:v>
                </c:pt>
                <c:pt idx="833">
                  <c:v>5.0897969438815256</c:v>
                </c:pt>
                <c:pt idx="834">
                  <c:v>5.1143440653509238</c:v>
                </c:pt>
                <c:pt idx="835">
                  <c:v>5.1390969102000845</c:v>
                </c:pt>
                <c:pt idx="836">
                  <c:v>5.1640583101252524</c:v>
                </c:pt>
                <c:pt idx="837">
                  <c:v>5.1892311514858349</c:v>
                </c:pt>
                <c:pt idx="838">
                  <c:v>5.2146183766784686</c:v>
                </c:pt>
                <c:pt idx="839">
                  <c:v>5.2402229855539488</c:v>
                </c:pt>
                <c:pt idx="840">
                  <c:v>5.2660480368786509</c:v>
                </c:pt>
                <c:pt idx="841">
                  <c:v>5.2920966498421071</c:v>
                </c:pt>
                <c:pt idx="842">
                  <c:v>5.3183720056124821</c:v>
                </c:pt>
                <c:pt idx="843">
                  <c:v>5.3448773489417967</c:v>
                </c:pt>
                <c:pt idx="844">
                  <c:v>5.3716159898227831</c:v>
                </c:pt>
                <c:pt idx="845">
                  <c:v>5.3985913051993943</c:v>
                </c:pt>
                <c:pt idx="846">
                  <c:v>5.4258067407330257</c:v>
                </c:pt>
                <c:pt idx="847">
                  <c:v>5.4532658126266531</c:v>
                </c:pt>
                <c:pt idx="848">
                  <c:v>5.4809721095091541</c:v>
                </c:pt>
                <c:pt idx="849">
                  <c:v>5.5089292943822059</c:v>
                </c:pt>
                <c:pt idx="850">
                  <c:v>5.5371411066322498</c:v>
                </c:pt>
                <c:pt idx="851">
                  <c:v>5.5656113641101399</c:v>
                </c:pt>
                <c:pt idx="852">
                  <c:v>5.5943439652812152</c:v>
                </c:pt>
                <c:pt idx="853">
                  <c:v>5.6233428914486581</c:v>
                </c:pt>
                <c:pt idx="854">
                  <c:v>5.6526122090531352</c:v>
                </c:pt>
                <c:pt idx="855">
                  <c:v>5.682156072051888</c:v>
                </c:pt>
                <c:pt idx="856">
                  <c:v>5.7119787243805424</c:v>
                </c:pt>
                <c:pt idx="857">
                  <c:v>5.7420845025011289</c:v>
                </c:pt>
                <c:pt idx="858">
                  <c:v>5.7724778380399222</c:v>
                </c:pt>
                <c:pt idx="859">
                  <c:v>5.8031632605189092</c:v>
                </c:pt>
                <c:pt idx="860">
                  <c:v>5.8341454001849034</c:v>
                </c:pt>
                <c:pt idx="861">
                  <c:v>5.865428990940476</c:v>
                </c:pt>
                <c:pt idx="862">
                  <c:v>5.897018873381132</c:v>
                </c:pt>
                <c:pt idx="863">
                  <c:v>5.9289199979433675</c:v>
                </c:pt>
                <c:pt idx="864">
                  <c:v>5.9611374281684633</c:v>
                </c:pt>
                <c:pt idx="865">
                  <c:v>5.9936763440871523</c:v>
                </c:pt>
                <c:pt idx="866">
                  <c:v>6.0265420457305439</c:v>
                </c:pt>
                <c:pt idx="867">
                  <c:v>6.0597399567729706</c:v>
                </c:pt>
                <c:pt idx="868">
                  <c:v>6.0932756283127318</c:v>
                </c:pt>
                <c:pt idx="869">
                  <c:v>6.127154742797023</c:v>
                </c:pt>
                <c:pt idx="870">
                  <c:v>6.1613831180976568</c:v>
                </c:pt>
                <c:pt idx="871">
                  <c:v>6.1959667117445791</c:v>
                </c:pt>
                <c:pt idx="872">
                  <c:v>6.2309116253245156</c:v>
                </c:pt>
                <c:pt idx="873">
                  <c:v>6.2662241090525201</c:v>
                </c:pt>
                <c:pt idx="874">
                  <c:v>6.3019105665246196</c:v>
                </c:pt>
                <c:pt idx="875">
                  <c:v>6.3379775596601844</c:v>
                </c:pt>
                <c:pt idx="876">
                  <c:v>6.3744318138431648</c:v>
                </c:pt>
                <c:pt idx="877">
                  <c:v>6.4112802232718415</c:v>
                </c:pt>
                <c:pt idx="878">
                  <c:v>6.4485298565272675</c:v>
                </c:pt>
                <c:pt idx="879">
                  <c:v>6.486187962371206</c:v>
                </c:pt>
                <c:pt idx="880">
                  <c:v>6.5242619757849418</c:v>
                </c:pt>
                <c:pt idx="881">
                  <c:v>6.5627595242610512</c:v>
                </c:pt>
                <c:pt idx="882">
                  <c:v>6.6016884343609181</c:v>
                </c:pt>
                <c:pt idx="883">
                  <c:v>6.6410567385515122</c:v>
                </c:pt>
                <c:pt idx="884">
                  <c:v>6.6808726823357976</c:v>
                </c:pt>
                <c:pt idx="885">
                  <c:v>6.7211447316919806</c:v>
                </c:pt>
                <c:pt idx="886">
                  <c:v>6.7618815808377466</c:v>
                </c:pt>
                <c:pt idx="887">
                  <c:v>6.8030921603366101</c:v>
                </c:pt>
                <c:pt idx="888">
                  <c:v>6.8447856455645795</c:v>
                </c:pt>
                <c:pt idx="889">
                  <c:v>6.8869714655564813</c:v>
                </c:pt>
                <c:pt idx="890">
                  <c:v>6.9296593122524799</c:v>
                </c:pt>
                <c:pt idx="891">
                  <c:v>6.9728591501666841</c:v>
                </c:pt>
                <c:pt idx="892">
                  <c:v>7.0165812265010734</c:v>
                </c:pt>
                <c:pt idx="893">
                  <c:v>7.0608360817295592</c:v>
                </c:pt>
                <c:pt idx="894">
                  <c:v>7.1056345606785563</c:v>
                </c:pt>
                <c:pt idx="895">
                  <c:v>7.1509878241322173</c:v>
                </c:pt>
                <c:pt idx="896">
                  <c:v>7.1969073609923555</c:v>
                </c:pt>
                <c:pt idx="897">
                  <c:v>7.2434050010250903</c:v>
                </c:pt>
                <c:pt idx="898">
                  <c:v>7.2904929282284421</c:v>
                </c:pt>
                <c:pt idx="899">
                  <c:v>7.3381836948574533</c:v>
                </c:pt>
                <c:pt idx="900">
                  <c:v>7.3864902361459333</c:v>
                </c:pt>
                <c:pt idx="901">
                  <c:v>7.4354258857666764</c:v>
                </c:pt>
                <c:pt idx="902">
                  <c:v>7.4850043920749671</c:v>
                </c:pt>
                <c:pt idx="903">
                  <c:v>7.5352399351833643</c:v>
                </c:pt>
                <c:pt idx="904">
                  <c:v>7.5861471449192539</c:v>
                </c:pt>
                <c:pt idx="905">
                  <c:v>7.6377411197203875</c:v>
                </c:pt>
                <c:pt idx="906">
                  <c:v>7.6900374465277102</c:v>
                </c:pt>
                <c:pt idx="907">
                  <c:v>7.7430522217391928</c:v>
                </c:pt>
                <c:pt idx="908">
                  <c:v>7.7968020732931826</c:v>
                </c:pt>
                <c:pt idx="909">
                  <c:v>7.8513041839549933</c:v>
                </c:pt>
                <c:pt idx="910">
                  <c:v>7.9065763158861531</c:v>
                </c:pt>
                <c:pt idx="911">
                  <c:v>7.9626368365818685</c:v>
                </c:pt>
                <c:pt idx="912">
                  <c:v>8.019504746269023</c:v>
                </c:pt>
                <c:pt idx="913">
                  <c:v>8.0771997068643735</c:v>
                </c:pt>
                <c:pt idx="914">
                  <c:v>8.1357420726006051</c:v>
                </c:pt>
                <c:pt idx="915">
                  <c:v>8.1951529224367068</c:v>
                </c:pt>
                <c:pt idx="916">
                  <c:v>8.2554540943786687</c:v>
                </c:pt>
                <c:pt idx="917">
                  <c:v>8.3166682218470793</c:v>
                </c:pt>
                <c:pt idx="918">
                  <c:v>8.3788187722396525</c:v>
                </c:pt>
                <c:pt idx="919">
                  <c:v>8.4419300878493679</c:v>
                </c:pt>
                <c:pt idx="920">
                  <c:v>8.5060274293128657</c:v>
                </c:pt>
                <c:pt idx="921">
                  <c:v>8.5711370217788954</c:v>
                </c:pt>
                <c:pt idx="922">
                  <c:v>8.6372861040035485</c:v>
                </c:pt>
                <c:pt idx="923">
                  <c:v>8.7045029805975176</c:v>
                </c:pt>
                <c:pt idx="924">
                  <c:v>8.7728170776710908</c:v>
                </c:pt>
                <c:pt idx="925">
                  <c:v>8.8422590021452425</c:v>
                </c:pt>
                <c:pt idx="926">
                  <c:v>8.9128606050222459</c:v>
                </c:pt>
                <c:pt idx="927">
                  <c:v>8.9846550489369488</c:v>
                </c:pt>
                <c:pt idx="928">
                  <c:v>9.0576768803406846</c:v>
                </c:pt>
                <c:pt idx="929">
                  <c:v>9.1319621067040408</c:v>
                </c:pt>
                <c:pt idx="930">
                  <c:v>9.207548279162685</c:v>
                </c:pt>
                <c:pt idx="931">
                  <c:v>9.2844745810730203</c:v>
                </c:pt>
                <c:pt idx="932">
                  <c:v>9.3627819229916653</c:v>
                </c:pt>
                <c:pt idx="933">
                  <c:v>9.4425130446457537</c:v>
                </c:pt>
                <c:pt idx="934">
                  <c:v>9.5237126245202486</c:v>
                </c:pt>
                <c:pt idx="935">
                  <c:v>9.6064273977549188</c:v>
                </c:pt>
                <c:pt idx="936">
                  <c:v>9.6907062831181818</c:v>
                </c:pt>
                <c:pt idx="937">
                  <c:v>9.7766005199089783</c:v>
                </c:pt>
                <c:pt idx="938">
                  <c:v>9.8641638157323808</c:v>
                </c:pt>
                <c:pt idx="939">
                  <c:v>9.9534525062014634</c:v>
                </c:pt>
                <c:pt idx="940">
                  <c:v>10.044525727738703</c:v>
                </c:pt>
                <c:pt idx="941">
                  <c:v>10.137445604787104</c:v>
                </c:pt>
                <c:pt idx="942">
                  <c:v>10.232277452896648</c:v>
                </c:pt>
                <c:pt idx="943">
                  <c:v>10.32908999932865</c:v>
                </c:pt>
                <c:pt idx="944">
                  <c:v>10.427955623022184</c:v>
                </c:pt>
                <c:pt idx="945">
                  <c:v>10.528950615997433</c:v>
                </c:pt>
                <c:pt idx="946">
                  <c:v>10.632155468534767</c:v>
                </c:pt>
                <c:pt idx="947">
                  <c:v>10.737655180771617</c:v>
                </c:pt>
                <c:pt idx="948">
                  <c:v>10.845539603708133</c:v>
                </c:pt>
                <c:pt idx="949">
                  <c:v>10.955903813015292</c:v>
                </c:pt>
                <c:pt idx="950">
                  <c:v>11.068848519504884</c:v>
                </c:pt>
                <c:pt idx="951">
                  <c:v>11.184480520661175</c:v>
                </c:pt>
                <c:pt idx="952">
                  <c:v>11.302913198262566</c:v>
                </c:pt>
                <c:pt idx="953">
                  <c:v>11.424267067854926</c:v>
                </c:pt>
                <c:pt idx="954">
                  <c:v>11.548670386696333</c:v>
                </c:pt>
                <c:pt idx="955">
                  <c:v>11.676259827800394</c:v>
                </c:pt>
                <c:pt idx="956">
                  <c:v>11.807181228891732</c:v>
                </c:pt>
                <c:pt idx="957">
                  <c:v>11.941590426489427</c:v>
                </c:pt>
                <c:pt idx="958">
                  <c:v>12.079654186997235</c:v>
                </c:pt>
                <c:pt idx="959">
                  <c:v>12.221551248659244</c:v>
                </c:pt>
                <c:pt idx="960">
                  <c:v>12.367473490605718</c:v>
                </c:pt>
                <c:pt idx="961">
                  <c:v>12.517627248053294</c:v>
                </c:pt>
                <c:pt idx="962">
                  <c:v>12.672234796145407</c:v>
                </c:pt>
                <c:pt idx="963">
                  <c:v>12.831536029061064</c:v>
                </c:pt>
                <c:pt idx="964">
                  <c:v>12.995790366057774</c:v>
                </c:pt>
                <c:pt idx="965">
                  <c:v>13.165278922271748</c:v>
                </c:pt>
                <c:pt idx="966">
                  <c:v>13.340306989663175</c:v>
                </c:pt>
                <c:pt idx="967">
                  <c:v>13.52120688283882</c:v>
                </c:pt>
                <c:pt idx="968">
                  <c:v>13.708341216094258</c:v>
                </c:pt>
                <c:pt idx="969">
                  <c:v>13.902106692530309</c:v>
                </c:pt>
                <c:pt idx="970">
                  <c:v>14.102938504355889</c:v>
                </c:pt>
                <c:pt idx="971">
                  <c:v>14.311315466615596</c:v>
                </c:pt>
                <c:pt idx="972">
                  <c:v>14.52776603608628</c:v>
                </c:pt>
                <c:pt idx="973">
                  <c:v>14.752875405022847</c:v>
                </c:pt>
                <c:pt idx="974">
                  <c:v>14.987293908610074</c:v>
                </c:pt>
                <c:pt idx="975">
                  <c:v>15.231747049284735</c:v>
                </c:pt>
                <c:pt idx="976">
                  <c:v>15.487047525978452</c:v>
                </c:pt>
                <c:pt idx="977">
                  <c:v>15.754109769513082</c:v>
                </c:pt>
                <c:pt idx="978">
                  <c:v>16.033967637929365</c:v>
                </c:pt>
                <c:pt idx="979">
                  <c:v>16.32779613355067</c:v>
                </c:pt>
                <c:pt idx="980">
                  <c:v>16.63693829085112</c:v>
                </c:pt>
                <c:pt idx="981">
                  <c:v>16.962938786371645</c:v>
                </c:pt>
                <c:pt idx="982">
                  <c:v>17.307586393438335</c:v>
                </c:pt>
                <c:pt idx="983">
                  <c:v>17.672968229953266</c:v>
                </c:pt>
                <c:pt idx="984">
                  <c:v>18.061539961521504</c:v>
                </c:pt>
                <c:pt idx="985">
                  <c:v>18.476217943168621</c:v>
                </c:pt>
                <c:pt idx="986">
                  <c:v>18.920502075088379</c:v>
                </c:pt>
                <c:pt idx="987">
                  <c:v>19.398642535580386</c:v>
                </c:pt>
                <c:pt idx="988">
                  <c:v>19.915870642192715</c:v>
                </c:pt>
                <c:pt idx="989">
                  <c:v>20.478725905176944</c:v>
                </c:pt>
                <c:pt idx="990">
                  <c:v>21.095531741795135</c:v>
                </c:pt>
                <c:pt idx="991">
                  <c:v>21.777109047996184</c:v>
                </c:pt>
                <c:pt idx="992">
                  <c:v>22.537886199048359</c:v>
                </c:pt>
                <c:pt idx="993">
                  <c:v>23.397702800853526</c:v>
                </c:pt>
                <c:pt idx="994">
                  <c:v>24.384901835394572</c:v>
                </c:pt>
                <c:pt idx="995">
                  <c:v>25.541998594461027</c:v>
                </c:pt>
                <c:pt idx="996">
                  <c:v>26.937018547601856</c:v>
                </c:pt>
                <c:pt idx="997">
                  <c:v>28.689007545665408</c:v>
                </c:pt>
                <c:pt idx="998">
                  <c:v>31.036059031127323</c:v>
                </c:pt>
                <c:pt idx="999">
                  <c:v>34.573409275611127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2-45E8-9471-770F52A85DE6}"/>
            </c:ext>
          </c:extLst>
        </c:ser>
        <c:ser>
          <c:idx val="1"/>
          <c:order val="1"/>
          <c:tx>
            <c:strRef>
              <c:f>Integration!$K$3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Integration!$F$5:$F$1004</c:f>
              <c:numCache>
                <c:formatCode>0.00</c:formatCode>
                <c:ptCount val="100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Integration!$K$5:$K$1004</c:f>
              <c:numCache>
                <c:formatCode>0.0000</c:formatCode>
                <c:ptCount val="1000"/>
                <c:pt idx="0">
                  <c:v>0</c:v>
                </c:pt>
                <c:pt idx="1">
                  <c:v>2.001091152987211E-3</c:v>
                </c:pt>
                <c:pt idx="2">
                  <c:v>4.0043692312999798E-3</c:v>
                </c:pt>
                <c:pt idx="3">
                  <c:v>6.0098411806302288E-3</c:v>
                </c:pt>
                <c:pt idx="4">
                  <c:v>8.0175139689988451E-3</c:v>
                </c:pt>
                <c:pt idx="5">
                  <c:v>1.0027394586859788E-2</c:v>
                </c:pt>
                <c:pt idx="6">
                  <c:v>1.2039490047213362E-2</c:v>
                </c:pt>
                <c:pt idx="7">
                  <c:v>1.4053807385712207E-2</c:v>
                </c:pt>
                <c:pt idx="8">
                  <c:v>1.6070353660777598E-2</c:v>
                </c:pt>
                <c:pt idx="9">
                  <c:v>1.8089135953704576E-2</c:v>
                </c:pt>
                <c:pt idx="10">
                  <c:v>2.0110161368787873E-2</c:v>
                </c:pt>
                <c:pt idx="11">
                  <c:v>2.2133437033417587E-2</c:v>
                </c:pt>
                <c:pt idx="12">
                  <c:v>2.4158970098207187E-2</c:v>
                </c:pt>
                <c:pt idx="13">
                  <c:v>2.6186767737100779E-2</c:v>
                </c:pt>
                <c:pt idx="14">
                  <c:v>2.8216837147491316E-2</c:v>
                </c:pt>
                <c:pt idx="15">
                  <c:v>3.0249185550330168E-2</c:v>
                </c:pt>
                <c:pt idx="16">
                  <c:v>3.2283820190256066E-2</c:v>
                </c:pt>
                <c:pt idx="17">
                  <c:v>3.4320748335696004E-2</c:v>
                </c:pt>
                <c:pt idx="18">
                  <c:v>3.6359977278995023E-2</c:v>
                </c:pt>
                <c:pt idx="19">
                  <c:v>3.8401514336528192E-2</c:v>
                </c:pt>
                <c:pt idx="20">
                  <c:v>4.0445366848820781E-2</c:v>
                </c:pt>
                <c:pt idx="21">
                  <c:v>4.2491542180667273E-2</c:v>
                </c:pt>
                <c:pt idx="22">
                  <c:v>4.4540047721257373E-2</c:v>
                </c:pt>
                <c:pt idx="23">
                  <c:v>4.6590890884283767E-2</c:v>
                </c:pt>
                <c:pt idx="24">
                  <c:v>4.8644079108075181E-2</c:v>
                </c:pt>
                <c:pt idx="25">
                  <c:v>5.0699619855714133E-2</c:v>
                </c:pt>
                <c:pt idx="26">
                  <c:v>5.2757520615158815E-2</c:v>
                </c:pt>
                <c:pt idx="27">
                  <c:v>5.4817788899367316E-2</c:v>
                </c:pt>
                <c:pt idx="28">
                  <c:v>5.6880432246421073E-2</c:v>
                </c:pt>
                <c:pt idx="29">
                  <c:v>5.89454582196524E-2</c:v>
                </c:pt>
                <c:pt idx="30">
                  <c:v>6.1012874407764719E-2</c:v>
                </c:pt>
                <c:pt idx="31">
                  <c:v>6.308268842496384E-2</c:v>
                </c:pt>
                <c:pt idx="32">
                  <c:v>6.5154907911081084E-2</c:v>
                </c:pt>
                <c:pt idx="33">
                  <c:v>6.7229540531700563E-2</c:v>
                </c:pt>
                <c:pt idx="34">
                  <c:v>6.9306593978288047E-2</c:v>
                </c:pt>
                <c:pt idx="35">
                  <c:v>7.1386075968324761E-2</c:v>
                </c:pt>
                <c:pt idx="36">
                  <c:v>7.3467994245429435E-2</c:v>
                </c:pt>
                <c:pt idx="37">
                  <c:v>7.5552356579489902E-2</c:v>
                </c:pt>
                <c:pt idx="38">
                  <c:v>7.7639170766800644E-2</c:v>
                </c:pt>
                <c:pt idx="39">
                  <c:v>7.9728444630184095E-2</c:v>
                </c:pt>
                <c:pt idx="40">
                  <c:v>8.1820186019132907E-2</c:v>
                </c:pt>
                <c:pt idx="41">
                  <c:v>8.3914402809932134E-2</c:v>
                </c:pt>
                <c:pt idx="42">
                  <c:v>8.6011102905813736E-2</c:v>
                </c:pt>
                <c:pt idx="43">
                  <c:v>8.8110294237059184E-2</c:v>
                </c:pt>
                <c:pt idx="44">
                  <c:v>9.0211984761166708E-2</c:v>
                </c:pt>
                <c:pt idx="45">
                  <c:v>9.2316182462966634E-2</c:v>
                </c:pt>
                <c:pt idx="46">
                  <c:v>9.4422895354767319E-2</c:v>
                </c:pt>
                <c:pt idx="47">
                  <c:v>9.6532131476491589E-2</c:v>
                </c:pt>
                <c:pt idx="48">
                  <c:v>9.8643898895811988E-2</c:v>
                </c:pt>
                <c:pt idx="49">
                  <c:v>0.10075820570829441</c:v>
                </c:pt>
                <c:pt idx="50">
                  <c:v>0.10287506003753187</c:v>
                </c:pt>
                <c:pt idx="51">
                  <c:v>0.10499447003529926</c:v>
                </c:pt>
                <c:pt idx="52">
                  <c:v>0.10711644388167277</c:v>
                </c:pt>
                <c:pt idx="53">
                  <c:v>0.10924098978519166</c:v>
                </c:pt>
                <c:pt idx="54">
                  <c:v>0.11136811598299477</c:v>
                </c:pt>
                <c:pt idx="55">
                  <c:v>0.11349783074095894</c:v>
                </c:pt>
                <c:pt idx="56">
                  <c:v>0.11563014235385345</c:v>
                </c:pt>
                <c:pt idx="57">
                  <c:v>0.11776505914547776</c:v>
                </c:pt>
                <c:pt idx="58">
                  <c:v>0.11990258946881782</c:v>
                </c:pt>
                <c:pt idx="59">
                  <c:v>0.12204274170617502</c:v>
                </c:pt>
                <c:pt idx="60">
                  <c:v>0.12418552426933638</c:v>
                </c:pt>
                <c:pt idx="61">
                  <c:v>0.12633094559970753</c:v>
                </c:pt>
                <c:pt idx="62">
                  <c:v>0.12847901416847002</c:v>
                </c:pt>
                <c:pt idx="63">
                  <c:v>0.13062973847673087</c:v>
                </c:pt>
                <c:pt idx="64">
                  <c:v>0.13278312705567136</c:v>
                </c:pt>
                <c:pt idx="65">
                  <c:v>0.13493918846670092</c:v>
                </c:pt>
                <c:pt idx="66">
                  <c:v>0.13709793130161069</c:v>
                </c:pt>
                <c:pt idx="67">
                  <c:v>0.13925936418272902</c:v>
                </c:pt>
                <c:pt idx="68">
                  <c:v>0.14142349576307597</c:v>
                </c:pt>
                <c:pt idx="69">
                  <c:v>0.14359033472651503</c:v>
                </c:pt>
                <c:pt idx="70">
                  <c:v>0.14575988978791482</c:v>
                </c:pt>
                <c:pt idx="71">
                  <c:v>0.14793216969330283</c:v>
                </c:pt>
                <c:pt idx="72">
                  <c:v>0.15010718322003097</c:v>
                </c:pt>
                <c:pt idx="73">
                  <c:v>0.15228493917692468</c:v>
                </c:pt>
                <c:pt idx="74">
                  <c:v>0.15446544640445573</c:v>
                </c:pt>
                <c:pt idx="75">
                  <c:v>0.15664871377488987</c:v>
                </c:pt>
                <c:pt idx="76">
                  <c:v>0.15883475019246132</c:v>
                </c:pt>
                <c:pt idx="77">
                  <c:v>0.16102356459352671</c:v>
                </c:pt>
                <c:pt idx="78">
                  <c:v>0.16321516594673857</c:v>
                </c:pt>
                <c:pt idx="79">
                  <c:v>0.16540956325319972</c:v>
                </c:pt>
                <c:pt idx="80">
                  <c:v>0.16760676554663936</c:v>
                </c:pt>
                <c:pt idx="81">
                  <c:v>0.16980678189357259</c:v>
                </c:pt>
                <c:pt idx="82">
                  <c:v>0.17200962139347264</c:v>
                </c:pt>
                <c:pt idx="83">
                  <c:v>0.17421529317894086</c:v>
                </c:pt>
                <c:pt idx="84">
                  <c:v>0.17642380641587402</c:v>
                </c:pt>
                <c:pt idx="85">
                  <c:v>0.17863517030363235</c:v>
                </c:pt>
                <c:pt idx="86">
                  <c:v>0.18084939407521824</c:v>
                </c:pt>
                <c:pt idx="87">
                  <c:v>0.1830664869974501</c:v>
                </c:pt>
                <c:pt idx="88">
                  <c:v>0.18528645837112451</c:v>
                </c:pt>
                <c:pt idx="89">
                  <c:v>0.18750931753120542</c:v>
                </c:pt>
                <c:pt idx="90">
                  <c:v>0.18973507384699428</c:v>
                </c:pt>
                <c:pt idx="91">
                  <c:v>0.1919637367223046</c:v>
                </c:pt>
                <c:pt idx="92">
                  <c:v>0.19419531559564146</c:v>
                </c:pt>
                <c:pt idx="93">
                  <c:v>0.19642981994038669</c:v>
                </c:pt>
                <c:pt idx="94">
                  <c:v>0.19866725926496959</c:v>
                </c:pt>
                <c:pt idx="95">
                  <c:v>0.2009076431130615</c:v>
                </c:pt>
                <c:pt idx="96">
                  <c:v>0.20315098106373872</c:v>
                </c:pt>
                <c:pt idx="97">
                  <c:v>0.20539728273168636</c:v>
                </c:pt>
                <c:pt idx="98">
                  <c:v>0.20764655776736923</c:v>
                </c:pt>
                <c:pt idx="99">
                  <c:v>0.20989881585722564</c:v>
                </c:pt>
                <c:pt idx="100">
                  <c:v>0.21215406672384943</c:v>
                </c:pt>
                <c:pt idx="101">
                  <c:v>0.21441232012617856</c:v>
                </c:pt>
                <c:pt idx="102">
                  <c:v>0.21667358585968627</c:v>
                </c:pt>
                <c:pt idx="103">
                  <c:v>0.21893787375656992</c:v>
                </c:pt>
                <c:pt idx="104">
                  <c:v>0.22120519368594571</c:v>
                </c:pt>
                <c:pt idx="105">
                  <c:v>0.22347555555403245</c:v>
                </c:pt>
                <c:pt idx="106">
                  <c:v>0.22574896930435673</c:v>
                </c:pt>
                <c:pt idx="107">
                  <c:v>0.22802544491793733</c:v>
                </c:pt>
                <c:pt idx="108">
                  <c:v>0.23030499241348873</c:v>
                </c:pt>
                <c:pt idx="109">
                  <c:v>0.23258762184761697</c:v>
                </c:pt>
                <c:pt idx="110">
                  <c:v>0.23487334331501203</c:v>
                </c:pt>
                <c:pt idx="111">
                  <c:v>0.23716216694865652</c:v>
                </c:pt>
                <c:pt idx="112">
                  <c:v>0.23945410292002053</c:v>
                </c:pt>
                <c:pt idx="113">
                  <c:v>0.24174916143926486</c:v>
                </c:pt>
                <c:pt idx="114">
                  <c:v>0.24404735275544362</c:v>
                </c:pt>
                <c:pt idx="115">
                  <c:v>0.24634868715671482</c:v>
                </c:pt>
                <c:pt idx="116">
                  <c:v>0.24865317497053369</c:v>
                </c:pt>
                <c:pt idx="117">
                  <c:v>0.25096082656387247</c:v>
                </c:pt>
                <c:pt idx="118">
                  <c:v>0.2532716523434228</c:v>
                </c:pt>
                <c:pt idx="119">
                  <c:v>0.25558566275580447</c:v>
                </c:pt>
                <c:pt idx="120">
                  <c:v>0.2579028682877747</c:v>
                </c:pt>
                <c:pt idx="121">
                  <c:v>0.26022327946644974</c:v>
                </c:pt>
                <c:pt idx="122">
                  <c:v>0.26254690685950943</c:v>
                </c:pt>
                <c:pt idx="123">
                  <c:v>0.26487376107540994</c:v>
                </c:pt>
                <c:pt idx="124">
                  <c:v>0.26720385276360836</c:v>
                </c:pt>
                <c:pt idx="125">
                  <c:v>0.26953719261477682</c:v>
                </c:pt>
                <c:pt idx="126">
                  <c:v>0.27187379136101564</c:v>
                </c:pt>
                <c:pt idx="127">
                  <c:v>0.27421365977608197</c:v>
                </c:pt>
                <c:pt idx="128">
                  <c:v>0.27655680867560578</c:v>
                </c:pt>
                <c:pt idx="129">
                  <c:v>0.27890324891731672</c:v>
                </c:pt>
                <c:pt idx="130">
                  <c:v>0.28125299140126159</c:v>
                </c:pt>
                <c:pt idx="131">
                  <c:v>0.28360604707003578</c:v>
                </c:pt>
                <c:pt idx="132">
                  <c:v>0.28596242690901147</c:v>
                </c:pt>
                <c:pt idx="133">
                  <c:v>0.28832214194656025</c:v>
                </c:pt>
                <c:pt idx="134">
                  <c:v>0.2906852032542856</c:v>
                </c:pt>
                <c:pt idx="135">
                  <c:v>0.29305162194725726</c:v>
                </c:pt>
                <c:pt idx="136">
                  <c:v>0.29542140918423987</c:v>
                </c:pt>
                <c:pt idx="137">
                  <c:v>0.29779457616792643</c:v>
                </c:pt>
                <c:pt idx="138">
                  <c:v>0.30017113414518043</c:v>
                </c:pt>
                <c:pt idx="139">
                  <c:v>0.30255109440726452</c:v>
                </c:pt>
                <c:pt idx="140">
                  <c:v>0.30493446829008275</c:v>
                </c:pt>
                <c:pt idx="141">
                  <c:v>0.30732126717442571</c:v>
                </c:pt>
                <c:pt idx="142">
                  <c:v>0.30971150248620449</c:v>
                </c:pt>
                <c:pt idx="143">
                  <c:v>0.31210518569669832</c:v>
                </c:pt>
                <c:pt idx="144">
                  <c:v>0.31450232832279246</c:v>
                </c:pt>
                <c:pt idx="145">
                  <c:v>0.31690294192723795</c:v>
                </c:pt>
                <c:pt idx="146">
                  <c:v>0.31930703811888106</c:v>
                </c:pt>
                <c:pt idx="147">
                  <c:v>0.32171462855293503</c:v>
                </c:pt>
                <c:pt idx="148">
                  <c:v>0.32412572493120972</c:v>
                </c:pt>
                <c:pt idx="149">
                  <c:v>0.3265403390023745</c:v>
                </c:pt>
                <c:pt idx="150">
                  <c:v>0.32895848256221311</c:v>
                </c:pt>
                <c:pt idx="151">
                  <c:v>0.33138016745387489</c:v>
                </c:pt>
                <c:pt idx="152">
                  <c:v>0.33380540556813865</c:v>
                </c:pt>
                <c:pt idx="153">
                  <c:v>0.33623420884366073</c:v>
                </c:pt>
                <c:pt idx="154">
                  <c:v>0.33866658926725229</c:v>
                </c:pt>
                <c:pt idx="155">
                  <c:v>0.34110255887412078</c:v>
                </c:pt>
                <c:pt idx="156">
                  <c:v>0.34354212974815274</c:v>
                </c:pt>
                <c:pt idx="157">
                  <c:v>0.34598531402216814</c:v>
                </c:pt>
                <c:pt idx="158">
                  <c:v>0.34843212387819195</c:v>
                </c:pt>
                <c:pt idx="159">
                  <c:v>0.35088257154772745</c:v>
                </c:pt>
                <c:pt idx="160">
                  <c:v>0.35333666931201413</c:v>
                </c:pt>
                <c:pt idx="161">
                  <c:v>0.35579442950231699</c:v>
                </c:pt>
                <c:pt idx="162">
                  <c:v>0.35825586450018193</c:v>
                </c:pt>
                <c:pt idx="163">
                  <c:v>0.36072098673773578</c:v>
                </c:pt>
                <c:pt idx="164">
                  <c:v>0.36318980869794115</c:v>
                </c:pt>
                <c:pt idx="165">
                  <c:v>0.36566234291489008</c:v>
                </c:pt>
                <c:pt idx="166">
                  <c:v>0.36813860197407544</c:v>
                </c:pt>
                <c:pt idx="167">
                  <c:v>0.37061859851269152</c:v>
                </c:pt>
                <c:pt idx="168">
                  <c:v>0.37310234521989932</c:v>
                </c:pt>
                <c:pt idx="169">
                  <c:v>0.37558985483712365</c:v>
                </c:pt>
                <c:pt idx="170">
                  <c:v>0.37808114015834127</c:v>
                </c:pt>
                <c:pt idx="171">
                  <c:v>0.38057621403037084</c:v>
                </c:pt>
                <c:pt idx="172">
                  <c:v>0.38307508935317103</c:v>
                </c:pt>
                <c:pt idx="173">
                  <c:v>0.38557777908012275</c:v>
                </c:pt>
                <c:pt idx="174">
                  <c:v>0.38808429621833218</c:v>
                </c:pt>
                <c:pt idx="175">
                  <c:v>0.39059465382893743</c:v>
                </c:pt>
                <c:pt idx="176">
                  <c:v>0.39310886502740022</c:v>
                </c:pt>
                <c:pt idx="177">
                  <c:v>0.39562694298380702</c:v>
                </c:pt>
                <c:pt idx="178">
                  <c:v>0.39814890092317157</c:v>
                </c:pt>
                <c:pt idx="179">
                  <c:v>0.40067475212575704</c:v>
                </c:pt>
                <c:pt idx="180">
                  <c:v>0.40320450992736678</c:v>
                </c:pt>
                <c:pt idx="181">
                  <c:v>0.4057381877196638</c:v>
                </c:pt>
                <c:pt idx="182">
                  <c:v>0.40827579895047827</c:v>
                </c:pt>
                <c:pt idx="183">
                  <c:v>0.41081735712412493</c:v>
                </c:pt>
                <c:pt idx="184">
                  <c:v>0.41336287580172781</c:v>
                </c:pt>
                <c:pt idx="185">
                  <c:v>0.4159123686015192</c:v>
                </c:pt>
                <c:pt idx="186">
                  <c:v>0.41846584919917806</c:v>
                </c:pt>
                <c:pt idx="187">
                  <c:v>0.42102333132814784</c:v>
                </c:pt>
                <c:pt idx="188">
                  <c:v>0.42358482877996623</c:v>
                </c:pt>
                <c:pt idx="189">
                  <c:v>0.42615035540457591</c:v>
                </c:pt>
                <c:pt idx="190">
                  <c:v>0.42871992511067186</c:v>
                </c:pt>
                <c:pt idx="191">
                  <c:v>0.43129355186603008</c:v>
                </c:pt>
                <c:pt idx="192">
                  <c:v>0.43387124969783725</c:v>
                </c:pt>
                <c:pt idx="193">
                  <c:v>0.43645303269302477</c:v>
                </c:pt>
                <c:pt idx="194">
                  <c:v>0.43903891499861308</c:v>
                </c:pt>
                <c:pt idx="195">
                  <c:v>0.44162891082204836</c:v>
                </c:pt>
                <c:pt idx="196">
                  <c:v>0.4442230344315542</c:v>
                </c:pt>
                <c:pt idx="197">
                  <c:v>0.44682130015646432</c:v>
                </c:pt>
                <c:pt idx="198">
                  <c:v>0.44942372238757122</c:v>
                </c:pt>
                <c:pt idx="199">
                  <c:v>0.45203031557749151</c:v>
                </c:pt>
                <c:pt idx="200">
                  <c:v>0.45464109424100546</c:v>
                </c:pt>
                <c:pt idx="201">
                  <c:v>0.45725607295541093</c:v>
                </c:pt>
                <c:pt idx="202">
                  <c:v>0.45987526636088255</c:v>
                </c:pt>
                <c:pt idx="203">
                  <c:v>0.46249868916083647</c:v>
                </c:pt>
                <c:pt idx="204">
                  <c:v>0.46512635612229442</c:v>
                </c:pt>
                <c:pt idx="205">
                  <c:v>0.4677582820762316</c:v>
                </c:pt>
                <c:pt idx="206">
                  <c:v>0.4703944819179573</c:v>
                </c:pt>
                <c:pt idx="207">
                  <c:v>0.473034970607488</c:v>
                </c:pt>
                <c:pt idx="208">
                  <c:v>0.47567976316991051</c:v>
                </c:pt>
                <c:pt idx="209">
                  <c:v>0.47832887469575813</c:v>
                </c:pt>
                <c:pt idx="210">
                  <c:v>0.4809823203413866</c:v>
                </c:pt>
                <c:pt idx="211">
                  <c:v>0.48364011532936058</c:v>
                </c:pt>
                <c:pt idx="212">
                  <c:v>0.48630227494883282</c:v>
                </c:pt>
                <c:pt idx="213">
                  <c:v>0.48896881455592789</c:v>
                </c:pt>
                <c:pt idx="214">
                  <c:v>0.49163974957412121</c:v>
                </c:pt>
                <c:pt idx="215">
                  <c:v>0.49431509549465019</c:v>
                </c:pt>
                <c:pt idx="216">
                  <c:v>0.49699486787689356</c:v>
                </c:pt>
                <c:pt idx="217">
                  <c:v>0.4996790823487634</c:v>
                </c:pt>
                <c:pt idx="218">
                  <c:v>0.50236775460710958</c:v>
                </c:pt>
                <c:pt idx="219">
                  <c:v>0.50506090041812446</c:v>
                </c:pt>
                <c:pt idx="220">
                  <c:v>0.50775853561774531</c:v>
                </c:pt>
                <c:pt idx="221">
                  <c:v>0.51046067611205104</c:v>
                </c:pt>
                <c:pt idx="222">
                  <c:v>0.51316733787768321</c:v>
                </c:pt>
                <c:pt idx="223">
                  <c:v>0.51587853696225749</c:v>
                </c:pt>
                <c:pt idx="224">
                  <c:v>0.51859428948477637</c:v>
                </c:pt>
                <c:pt idx="225">
                  <c:v>0.52131461163604353</c:v>
                </c:pt>
                <c:pt idx="226">
                  <c:v>0.52403951967909135</c:v>
                </c:pt>
                <c:pt idx="227">
                  <c:v>0.52676902994960351</c:v>
                </c:pt>
                <c:pt idx="228">
                  <c:v>0.52950315885634336</c:v>
                </c:pt>
                <c:pt idx="229">
                  <c:v>0.53224192288157868</c:v>
                </c:pt>
                <c:pt idx="230">
                  <c:v>0.53498533858151709</c:v>
                </c:pt>
                <c:pt idx="231">
                  <c:v>0.53773342258674983</c:v>
                </c:pt>
                <c:pt idx="232">
                  <c:v>0.54048619160268285</c:v>
                </c:pt>
                <c:pt idx="233">
                  <c:v>0.54324366240997524</c:v>
                </c:pt>
                <c:pt idx="234">
                  <c:v>0.5460058518649944</c:v>
                </c:pt>
                <c:pt idx="235">
                  <c:v>0.54877277690026438</c:v>
                </c:pt>
                <c:pt idx="236">
                  <c:v>0.55154445452491141</c:v>
                </c:pt>
                <c:pt idx="237">
                  <c:v>0.55432090182511995</c:v>
                </c:pt>
                <c:pt idx="238">
                  <c:v>0.55710213596459213</c:v>
                </c:pt>
                <c:pt idx="239">
                  <c:v>0.55988817418501413</c:v>
                </c:pt>
                <c:pt idx="240">
                  <c:v>0.56267903380651529</c:v>
                </c:pt>
                <c:pt idx="241">
                  <c:v>0.56547473222813571</c:v>
                </c:pt>
                <c:pt idx="242">
                  <c:v>0.56827528692829965</c:v>
                </c:pt>
                <c:pt idx="243">
                  <c:v>0.57108071546529227</c:v>
                </c:pt>
                <c:pt idx="244">
                  <c:v>0.57389103547773956</c:v>
                </c:pt>
                <c:pt idx="245">
                  <c:v>0.57670626468507635</c:v>
                </c:pt>
                <c:pt idx="246">
                  <c:v>0.57952642088804718</c:v>
                </c:pt>
                <c:pt idx="247">
                  <c:v>0.58235152196919182</c:v>
                </c:pt>
                <c:pt idx="248">
                  <c:v>0.58518158589333469</c:v>
                </c:pt>
                <c:pt idx="249">
                  <c:v>0.58801663070807331</c:v>
                </c:pt>
                <c:pt idx="250">
                  <c:v>0.59085667454428803</c:v>
                </c:pt>
                <c:pt idx="251">
                  <c:v>0.59370173561664563</c:v>
                </c:pt>
                <c:pt idx="252">
                  <c:v>0.5965518322241028</c:v>
                </c:pt>
                <c:pt idx="253">
                  <c:v>0.5994069827504076</c:v>
                </c:pt>
                <c:pt idx="254">
                  <c:v>0.60226720566462222</c:v>
                </c:pt>
                <c:pt idx="255">
                  <c:v>0.60513251952164671</c:v>
                </c:pt>
                <c:pt idx="256">
                  <c:v>0.60800294296272672</c:v>
                </c:pt>
                <c:pt idx="257">
                  <c:v>0.61087849471598654</c:v>
                </c:pt>
                <c:pt idx="258">
                  <c:v>0.61375919359695075</c:v>
                </c:pt>
                <c:pt idx="259">
                  <c:v>0.61664505850909235</c:v>
                </c:pt>
                <c:pt idx="260">
                  <c:v>0.61953610844435603</c:v>
                </c:pt>
                <c:pt idx="261">
                  <c:v>0.62243236248369793</c:v>
                </c:pt>
                <c:pt idx="262">
                  <c:v>0.62533383979763824</c:v>
                </c:pt>
                <c:pt idx="263">
                  <c:v>0.62824055964680625</c:v>
                </c:pt>
                <c:pt idx="264">
                  <c:v>0.63115254138249499</c:v>
                </c:pt>
                <c:pt idx="265">
                  <c:v>0.63406980444720984</c:v>
                </c:pt>
                <c:pt idx="266">
                  <c:v>0.63699236837523754</c:v>
                </c:pt>
                <c:pt idx="267">
                  <c:v>0.63992025279321363</c:v>
                </c:pt>
                <c:pt idx="268">
                  <c:v>0.64285347742068377</c:v>
                </c:pt>
                <c:pt idx="269">
                  <c:v>0.64579206207067918</c:v>
                </c:pt>
                <c:pt idx="270">
                  <c:v>0.64873602665029062</c:v>
                </c:pt>
                <c:pt idx="271">
                  <c:v>0.65168539116126223</c:v>
                </c:pt>
                <c:pt idx="272">
                  <c:v>0.65464017570057165</c:v>
                </c:pt>
                <c:pt idx="273">
                  <c:v>0.65760040046100887</c:v>
                </c:pt>
                <c:pt idx="274">
                  <c:v>0.66056608573178743</c:v>
                </c:pt>
                <c:pt idx="275">
                  <c:v>0.66353725189913515</c:v>
                </c:pt>
                <c:pt idx="276">
                  <c:v>0.66651391944690819</c:v>
                </c:pt>
                <c:pt idx="277">
                  <c:v>0.66949610895718159</c:v>
                </c:pt>
                <c:pt idx="278">
                  <c:v>0.67248384111087112</c:v>
                </c:pt>
                <c:pt idx="279">
                  <c:v>0.67547713668835896</c:v>
                </c:pt>
                <c:pt idx="280">
                  <c:v>0.67847601657010825</c:v>
                </c:pt>
                <c:pt idx="281">
                  <c:v>0.68148050173728414</c:v>
                </c:pt>
                <c:pt idx="282">
                  <c:v>0.68449061327239125</c:v>
                </c:pt>
                <c:pt idx="283">
                  <c:v>0.68750637235991585</c:v>
                </c:pt>
                <c:pt idx="284">
                  <c:v>0.69052780028695726</c:v>
                </c:pt>
                <c:pt idx="285">
                  <c:v>0.69355491844387851</c:v>
                </c:pt>
                <c:pt idx="286">
                  <c:v>0.69658774832494852</c:v>
                </c:pt>
                <c:pt idx="287">
                  <c:v>0.699626311529017</c:v>
                </c:pt>
                <c:pt idx="288">
                  <c:v>0.7026706297601587</c:v>
                </c:pt>
                <c:pt idx="289">
                  <c:v>0.7057207248283397</c:v>
                </c:pt>
                <c:pt idx="290">
                  <c:v>0.70877661865009267</c:v>
                </c:pt>
                <c:pt idx="291">
                  <c:v>0.71183833324919887</c:v>
                </c:pt>
                <c:pt idx="292">
                  <c:v>0.71490589075735822</c:v>
                </c:pt>
                <c:pt idx="293">
                  <c:v>0.71797931341487797</c:v>
                </c:pt>
                <c:pt idx="294">
                  <c:v>0.7210586235713663</c:v>
                </c:pt>
                <c:pt idx="295">
                  <c:v>0.72414384368643103</c:v>
                </c:pt>
                <c:pt idx="296">
                  <c:v>0.72723499633038213</c:v>
                </c:pt>
                <c:pt idx="297">
                  <c:v>0.73033210418493133</c:v>
                </c:pt>
                <c:pt idx="298">
                  <c:v>0.73343519004390689</c:v>
                </c:pt>
                <c:pt idx="299">
                  <c:v>0.73654427681398471</c:v>
                </c:pt>
                <c:pt idx="300">
                  <c:v>0.73965938751540206</c:v>
                </c:pt>
                <c:pt idx="301">
                  <c:v>0.74278054528268012</c:v>
                </c:pt>
                <c:pt idx="302">
                  <c:v>0.74590777336536962</c:v>
                </c:pt>
                <c:pt idx="303">
                  <c:v>0.74904109512879558</c:v>
                </c:pt>
                <c:pt idx="304">
                  <c:v>0.75218053405479257</c:v>
                </c:pt>
                <c:pt idx="305">
                  <c:v>0.7553261137424645</c:v>
                </c:pt>
                <c:pt idx="306">
                  <c:v>0.75847785790893274</c:v>
                </c:pt>
                <c:pt idx="307">
                  <c:v>0.76163579039011886</c:v>
                </c:pt>
                <c:pt idx="308">
                  <c:v>0.76479993514150235</c:v>
                </c:pt>
                <c:pt idx="309">
                  <c:v>0.76797031623889023</c:v>
                </c:pt>
                <c:pt idx="310">
                  <c:v>0.77114695787921428</c:v>
                </c:pt>
                <c:pt idx="311">
                  <c:v>0.77432988438131256</c:v>
                </c:pt>
                <c:pt idx="312">
                  <c:v>0.77751912018672509</c:v>
                </c:pt>
                <c:pt idx="313">
                  <c:v>0.7807146898604872</c:v>
                </c:pt>
                <c:pt idx="314">
                  <c:v>0.78391661809194735</c:v>
                </c:pt>
                <c:pt idx="315">
                  <c:v>0.78712492969557735</c:v>
                </c:pt>
                <c:pt idx="316">
                  <c:v>0.79033964961179248</c:v>
                </c:pt>
                <c:pt idx="317">
                  <c:v>0.79356080290777087</c:v>
                </c:pt>
                <c:pt idx="318">
                  <c:v>0.79678841477828999</c:v>
                </c:pt>
                <c:pt idx="319">
                  <c:v>0.80002251054657869</c:v>
                </c:pt>
                <c:pt idx="320">
                  <c:v>0.80326311566514474</c:v>
                </c:pt>
                <c:pt idx="321">
                  <c:v>0.80651025571663482</c:v>
                </c:pt>
                <c:pt idx="322">
                  <c:v>0.80976395641469823</c:v>
                </c:pt>
                <c:pt idx="323">
                  <c:v>0.81302424360484715</c:v>
                </c:pt>
                <c:pt idx="324">
                  <c:v>0.81629114326533669</c:v>
                </c:pt>
                <c:pt idx="325">
                  <c:v>0.81956468150803674</c:v>
                </c:pt>
                <c:pt idx="326">
                  <c:v>0.82284488457932292</c:v>
                </c:pt>
                <c:pt idx="327">
                  <c:v>0.82613177886097655</c:v>
                </c:pt>
                <c:pt idx="328">
                  <c:v>0.82942539087108302</c:v>
                </c:pt>
                <c:pt idx="329">
                  <c:v>0.8327257472649332</c:v>
                </c:pt>
                <c:pt idx="330">
                  <c:v>0.83603287483594613</c:v>
                </c:pt>
                <c:pt idx="331">
                  <c:v>0.83934680051659516</c:v>
                </c:pt>
                <c:pt idx="332">
                  <c:v>0.84266755137933924</c:v>
                </c:pt>
                <c:pt idx="333">
                  <c:v>0.8459951546375547</c:v>
                </c:pt>
                <c:pt idx="334">
                  <c:v>0.84932963764647729</c:v>
                </c:pt>
                <c:pt idx="335">
                  <c:v>0.8526710279041767</c:v>
                </c:pt>
                <c:pt idx="336">
                  <c:v>0.85601935305250221</c:v>
                </c:pt>
                <c:pt idx="337">
                  <c:v>0.85937464087804716</c:v>
                </c:pt>
                <c:pt idx="338">
                  <c:v>0.86273691931313934</c:v>
                </c:pt>
                <c:pt idx="339">
                  <c:v>0.86610621643682317</c:v>
                </c:pt>
                <c:pt idx="340">
                  <c:v>0.86948256047584804</c:v>
                </c:pt>
                <c:pt idx="341">
                  <c:v>0.87286597980567004</c:v>
                </c:pt>
                <c:pt idx="342">
                  <c:v>0.87625650295146351</c:v>
                </c:pt>
                <c:pt idx="343">
                  <c:v>0.87965415858914275</c:v>
                </c:pt>
                <c:pt idx="344">
                  <c:v>0.88305897554638724</c:v>
                </c:pt>
                <c:pt idx="345">
                  <c:v>0.88647098280366332</c:v>
                </c:pt>
                <c:pt idx="346">
                  <c:v>0.88989020949528408</c:v>
                </c:pt>
                <c:pt idx="347">
                  <c:v>0.89331668491045324</c:v>
                </c:pt>
                <c:pt idx="348">
                  <c:v>0.89675043849433234</c:v>
                </c:pt>
                <c:pt idx="349">
                  <c:v>0.90019149984909286</c:v>
                </c:pt>
                <c:pt idx="350">
                  <c:v>0.90363989873501183</c:v>
                </c:pt>
                <c:pt idx="351">
                  <c:v>0.90709566507155415</c:v>
                </c:pt>
                <c:pt idx="352">
                  <c:v>0.91055882893847084</c:v>
                </c:pt>
                <c:pt idx="353">
                  <c:v>0.91402942057689063</c:v>
                </c:pt>
                <c:pt idx="354">
                  <c:v>0.91750747039044633</c:v>
                </c:pt>
                <c:pt idx="355">
                  <c:v>0.92099300894640135</c:v>
                </c:pt>
                <c:pt idx="356">
                  <c:v>0.92448606697677904</c:v>
                </c:pt>
                <c:pt idx="357">
                  <c:v>0.9279866753794962</c:v>
                </c:pt>
                <c:pt idx="358">
                  <c:v>0.93149486521952218</c:v>
                </c:pt>
                <c:pt idx="359">
                  <c:v>0.93501066773005004</c:v>
                </c:pt>
                <c:pt idx="360">
                  <c:v>0.93853411431365263</c:v>
                </c:pt>
                <c:pt idx="361">
                  <c:v>0.94206523654347096</c:v>
                </c:pt>
                <c:pt idx="362">
                  <c:v>0.94560406616440396</c:v>
                </c:pt>
                <c:pt idx="363">
                  <c:v>0.94915063509431286</c:v>
                </c:pt>
                <c:pt idx="364">
                  <c:v>0.95270497542522914</c:v>
                </c:pt>
                <c:pt idx="365">
                  <c:v>0.95626711942457876</c:v>
                </c:pt>
                <c:pt idx="366">
                  <c:v>0.9598370995364115</c:v>
                </c:pt>
                <c:pt idx="367">
                  <c:v>0.96341494838264341</c:v>
                </c:pt>
                <c:pt idx="368">
                  <c:v>0.96700069876431927</c:v>
                </c:pt>
                <c:pt idx="369">
                  <c:v>0.97059438366285999</c:v>
                </c:pt>
                <c:pt idx="370">
                  <c:v>0.97419603624134721</c:v>
                </c:pt>
                <c:pt idx="371">
                  <c:v>0.97780568984581495</c:v>
                </c:pt>
                <c:pt idx="372">
                  <c:v>0.98142337800653257</c:v>
                </c:pt>
                <c:pt idx="373">
                  <c:v>0.98504913443931852</c:v>
                </c:pt>
                <c:pt idx="374">
                  <c:v>0.98868299304685958</c:v>
                </c:pt>
                <c:pt idx="375">
                  <c:v>0.9923249879200402</c:v>
                </c:pt>
                <c:pt idx="376">
                  <c:v>0.9959751533392891</c:v>
                </c:pt>
                <c:pt idx="377">
                  <c:v>0.99963352377592185</c:v>
                </c:pt>
                <c:pt idx="378">
                  <c:v>1.0033001338935128</c:v>
                </c:pt>
                <c:pt idx="379">
                  <c:v>1.0069750185492721</c:v>
                </c:pt>
                <c:pt idx="380">
                  <c:v>1.0106582127954353</c:v>
                </c:pt>
                <c:pt idx="381">
                  <c:v>1.0143497518806552</c:v>
                </c:pt>
                <c:pt idx="382">
                  <c:v>1.0180496712514238</c:v>
                </c:pt>
                <c:pt idx="383">
                  <c:v>1.0217580065534941</c:v>
                </c:pt>
                <c:pt idx="384">
                  <c:v>1.0254747936333204</c:v>
                </c:pt>
                <c:pt idx="385">
                  <c:v>1.0292000685395024</c:v>
                </c:pt>
                <c:pt idx="386">
                  <c:v>1.0329338675242505</c:v>
                </c:pt>
                <c:pt idx="387">
                  <c:v>1.0366762270448673</c:v>
                </c:pt>
                <c:pt idx="388">
                  <c:v>1.0404271837652264</c:v>
                </c:pt>
                <c:pt idx="389">
                  <c:v>1.0441867745572793</c:v>
                </c:pt>
                <c:pt idx="390">
                  <c:v>1.0479550365025687</c:v>
                </c:pt>
                <c:pt idx="391">
                  <c:v>1.0517320068937603</c:v>
                </c:pt>
                <c:pt idx="392">
                  <c:v>1.0555177232361774</c:v>
                </c:pt>
                <c:pt idx="393">
                  <c:v>1.059312223249363</c:v>
                </c:pt>
                <c:pt idx="394">
                  <c:v>1.0631155448686413</c:v>
                </c:pt>
                <c:pt idx="395">
                  <c:v>1.066927726246709</c:v>
                </c:pt>
                <c:pt idx="396">
                  <c:v>1.0707488057552277</c:v>
                </c:pt>
                <c:pt idx="397">
                  <c:v>1.0745788219864314</c:v>
                </c:pt>
                <c:pt idx="398">
                  <c:v>1.0784178137547609</c:v>
                </c:pt>
                <c:pt idx="399">
                  <c:v>1.0822658200984965</c:v>
                </c:pt>
                <c:pt idx="400">
                  <c:v>1.0861228802814147</c:v>
                </c:pt>
                <c:pt idx="401">
                  <c:v>1.0899890337944591</c:v>
                </c:pt>
                <c:pt idx="402">
                  <c:v>1.0938643203574203</c:v>
                </c:pt>
                <c:pt idx="403">
                  <c:v>1.0977487799206418</c:v>
                </c:pt>
                <c:pt idx="404">
                  <c:v>1.1016424526667321</c:v>
                </c:pt>
                <c:pt idx="405">
                  <c:v>1.1055453790122927</c:v>
                </c:pt>
                <c:pt idx="406">
                  <c:v>1.1094575996096638</c:v>
                </c:pt>
                <c:pt idx="407">
                  <c:v>1.1133791553486929</c:v>
                </c:pt>
                <c:pt idx="408">
                  <c:v>1.1173100873585033</c:v>
                </c:pt>
                <c:pt idx="409">
                  <c:v>1.1212504370092908</c:v>
                </c:pt>
                <c:pt idx="410">
                  <c:v>1.1252002459141381</c:v>
                </c:pt>
                <c:pt idx="411">
                  <c:v>1.1291595559308352</c:v>
                </c:pt>
                <c:pt idx="412">
                  <c:v>1.133128409163727</c:v>
                </c:pt>
                <c:pt idx="413">
                  <c:v>1.1371068479655682</c:v>
                </c:pt>
                <c:pt idx="414">
                  <c:v>1.1410949149394043</c:v>
                </c:pt>
                <c:pt idx="415">
                  <c:v>1.1450926529404641</c:v>
                </c:pt>
                <c:pt idx="416">
                  <c:v>1.1491001050780743</c:v>
                </c:pt>
                <c:pt idx="417">
                  <c:v>1.1531173147175784</c:v>
                </c:pt>
                <c:pt idx="418">
                  <c:v>1.1571443254822968</c:v>
                </c:pt>
                <c:pt idx="419">
                  <c:v>1.1611811812554831</c:v>
                </c:pt>
                <c:pt idx="420">
                  <c:v>1.1652279261823071</c:v>
                </c:pt>
                <c:pt idx="421">
                  <c:v>1.1692846046718617</c:v>
                </c:pt>
                <c:pt idx="422">
                  <c:v>1.1733512613991723</c:v>
                </c:pt>
                <c:pt idx="423">
                  <c:v>1.1774279413072442</c:v>
                </c:pt>
                <c:pt idx="424">
                  <c:v>1.1815146896091189</c:v>
                </c:pt>
                <c:pt idx="425">
                  <c:v>1.1856115517899446</c:v>
                </c:pt>
                <c:pt idx="426">
                  <c:v>1.1897185736090761</c:v>
                </c:pt>
                <c:pt idx="427">
                  <c:v>1.1938358011021912</c:v>
                </c:pt>
                <c:pt idx="428">
                  <c:v>1.1979632805834262</c:v>
                </c:pt>
                <c:pt idx="429">
                  <c:v>1.2021010586475243</c:v>
                </c:pt>
                <c:pt idx="430">
                  <c:v>1.2062491821720152</c:v>
                </c:pt>
                <c:pt idx="431">
                  <c:v>1.2104076983194154</c:v>
                </c:pt>
                <c:pt idx="432">
                  <c:v>1.2145766545394396</c:v>
                </c:pt>
                <c:pt idx="433">
                  <c:v>1.2187560985712356</c:v>
                </c:pt>
                <c:pt idx="434">
                  <c:v>1.2229460784456441</c:v>
                </c:pt>
                <c:pt idx="435">
                  <c:v>1.2271466424874884</c:v>
                </c:pt>
                <c:pt idx="436">
                  <c:v>1.2313578393178612</c:v>
                </c:pt>
                <c:pt idx="437">
                  <c:v>1.2355797178564552</c:v>
                </c:pt>
                <c:pt idx="438">
                  <c:v>1.2398123273239041</c:v>
                </c:pt>
                <c:pt idx="439">
                  <c:v>1.2440557172441591</c:v>
                </c:pt>
                <c:pt idx="440">
                  <c:v>1.2483099374468698</c:v>
                </c:pt>
                <c:pt idx="441">
                  <c:v>1.2525750380698026</c:v>
                </c:pt>
                <c:pt idx="442">
                  <c:v>1.2568510695612716</c:v>
                </c:pt>
                <c:pt idx="443">
                  <c:v>1.2611380826826042</c:v>
                </c:pt>
                <c:pt idx="444">
                  <c:v>1.2654361285106237</c:v>
                </c:pt>
                <c:pt idx="445">
                  <c:v>1.269745258440149</c:v>
                </c:pt>
                <c:pt idx="446">
                  <c:v>1.2740655241865313</c:v>
                </c:pt>
                <c:pt idx="447">
                  <c:v>1.2783969777882136</c:v>
                </c:pt>
                <c:pt idx="448">
                  <c:v>1.2827396716093031</c:v>
                </c:pt>
                <c:pt idx="449">
                  <c:v>1.2870936583421821</c:v>
                </c:pt>
                <c:pt idx="450">
                  <c:v>1.2914589910101315</c:v>
                </c:pt>
                <c:pt idx="451">
                  <c:v>1.2958357229699984</c:v>
                </c:pt>
                <c:pt idx="452">
                  <c:v>1.3002239079148667</c:v>
                </c:pt>
                <c:pt idx="453">
                  <c:v>1.3046235998767741</c:v>
                </c:pt>
                <c:pt idx="454">
                  <c:v>1.3090348532294378</c:v>
                </c:pt>
                <c:pt idx="455">
                  <c:v>1.3134577226910251</c:v>
                </c:pt>
                <c:pt idx="456">
                  <c:v>1.3178922633269352</c:v>
                </c:pt>
                <c:pt idx="457">
                  <c:v>1.3223385305526165</c:v>
                </c:pt>
                <c:pt idx="458">
                  <c:v>1.3267965801364114</c:v>
                </c:pt>
                <c:pt idx="459">
                  <c:v>1.3312664682024313</c:v>
                </c:pt>
                <c:pt idx="460">
                  <c:v>1.3357482512334489</c:v>
                </c:pt>
                <c:pt idx="461">
                  <c:v>1.3402419860738297</c:v>
                </c:pt>
                <c:pt idx="462">
                  <c:v>1.3447477299324913</c:v>
                </c:pt>
                <c:pt idx="463">
                  <c:v>1.3492655403858895</c:v>
                </c:pt>
                <c:pt idx="464">
                  <c:v>1.3537954753810371</c:v>
                </c:pt>
                <c:pt idx="465">
                  <c:v>1.3583375932385435</c:v>
                </c:pt>
                <c:pt idx="466">
                  <c:v>1.362891952655698</c:v>
                </c:pt>
                <c:pt idx="467">
                  <c:v>1.3674586127095807</c:v>
                </c:pt>
                <c:pt idx="468">
                  <c:v>1.3720376328601922</c:v>
                </c:pt>
                <c:pt idx="469">
                  <c:v>1.3766290729536308</c:v>
                </c:pt>
                <c:pt idx="470">
                  <c:v>1.3812329932252894</c:v>
                </c:pt>
                <c:pt idx="471">
                  <c:v>1.3858494543030975</c:v>
                </c:pt>
                <c:pt idx="472">
                  <c:v>1.3904785172107836</c:v>
                </c:pt>
                <c:pt idx="473">
                  <c:v>1.3951202433711767</c:v>
                </c:pt>
                <c:pt idx="474">
                  <c:v>1.3997746946095324</c:v>
                </c:pt>
                <c:pt idx="475">
                  <c:v>1.4044419331569169</c:v>
                </c:pt>
                <c:pt idx="476">
                  <c:v>1.4091220216535936</c:v>
                </c:pt>
                <c:pt idx="477">
                  <c:v>1.4138150231524633</c:v>
                </c:pt>
                <c:pt idx="478">
                  <c:v>1.4185210011225364</c:v>
                </c:pt>
                <c:pt idx="479">
                  <c:v>1.4232400194524428</c:v>
                </c:pt>
                <c:pt idx="480">
                  <c:v>1.4279721424539709</c:v>
                </c:pt>
                <c:pt idx="481">
                  <c:v>1.4327174348656437</c:v>
                </c:pt>
                <c:pt idx="482">
                  <c:v>1.437475961856336</c:v>
                </c:pt>
                <c:pt idx="483">
                  <c:v>1.4422477890289334</c:v>
                </c:pt>
                <c:pt idx="484">
                  <c:v>1.4470329824240165</c:v>
                </c:pt>
                <c:pt idx="485">
                  <c:v>1.4518316085235898</c:v>
                </c:pt>
                <c:pt idx="486">
                  <c:v>1.4566437342548468</c:v>
                </c:pt>
                <c:pt idx="487">
                  <c:v>1.4614694269939854</c:v>
                </c:pt>
                <c:pt idx="488">
                  <c:v>1.4663087545700437</c:v>
                </c:pt>
                <c:pt idx="489">
                  <c:v>1.4711617852687864</c:v>
                </c:pt>
                <c:pt idx="490">
                  <c:v>1.4760285878366368</c:v>
                </c:pt>
                <c:pt idx="491">
                  <c:v>1.4809092314846426</c:v>
                </c:pt>
                <c:pt idx="492">
                  <c:v>1.485803785892478</c:v>
                </c:pt>
                <c:pt idx="493">
                  <c:v>1.4907123212125017</c:v>
                </c:pt>
                <c:pt idx="494">
                  <c:v>1.495634908073844</c:v>
                </c:pt>
                <c:pt idx="495">
                  <c:v>1.5005716175865544</c:v>
                </c:pt>
                <c:pt idx="496">
                  <c:v>1.5055225213457613</c:v>
                </c:pt>
                <c:pt idx="497">
                  <c:v>1.5104876914359178</c:v>
                </c:pt>
                <c:pt idx="498">
                  <c:v>1.5154672004350533</c:v>
                </c:pt>
                <c:pt idx="499">
                  <c:v>1.5204611214190968</c:v>
                </c:pt>
                <c:pt idx="500">
                  <c:v>1.5254695279662365</c:v>
                </c:pt>
                <c:pt idx="501">
                  <c:v>1.5304924941613172</c:v>
                </c:pt>
                <c:pt idx="502">
                  <c:v>1.5355300946003034</c:v>
                </c:pt>
                <c:pt idx="503">
                  <c:v>1.540582404394774</c:v>
                </c:pt>
                <c:pt idx="504">
                  <c:v>1.5456494991764735</c:v>
                </c:pt>
                <c:pt idx="505">
                  <c:v>1.5507314551019045</c:v>
                </c:pt>
                <c:pt idx="506">
                  <c:v>1.5558283488569815</c:v>
                </c:pt>
                <c:pt idx="507">
                  <c:v>1.5609402576617257</c:v>
                </c:pt>
                <c:pt idx="508">
                  <c:v>1.5660672592750071</c:v>
                </c:pt>
                <c:pt idx="509">
                  <c:v>1.5712094319993475</c:v>
                </c:pt>
                <c:pt idx="510">
                  <c:v>1.5763668546857692</c:v>
                </c:pt>
                <c:pt idx="511">
                  <c:v>1.5815396067387029</c:v>
                </c:pt>
                <c:pt idx="512">
                  <c:v>1.5867277681209409</c:v>
                </c:pt>
                <c:pt idx="513">
                  <c:v>1.5919314193586416</c:v>
                </c:pt>
                <c:pt idx="514">
                  <c:v>1.5971506415464021</c:v>
                </c:pt>
                <c:pt idx="515">
                  <c:v>1.6023855163523817</c:v>
                </c:pt>
                <c:pt idx="516">
                  <c:v>1.6076361260234644</c:v>
                </c:pt>
                <c:pt idx="517">
                  <c:v>1.6129025533905084</c:v>
                </c:pt>
                <c:pt idx="518">
                  <c:v>1.61818488187362</c:v>
                </c:pt>
                <c:pt idx="519">
                  <c:v>1.623483195487518</c:v>
                </c:pt>
                <c:pt idx="520">
                  <c:v>1.6287975788469389</c:v>
                </c:pt>
                <c:pt idx="521">
                  <c:v>1.6341281171720921</c:v>
                </c:pt>
                <c:pt idx="522">
                  <c:v>1.6394748962941972</c:v>
                </c:pt>
                <c:pt idx="523">
                  <c:v>1.6448380026610785</c:v>
                </c:pt>
                <c:pt idx="524">
                  <c:v>1.650217523342812</c:v>
                </c:pt>
                <c:pt idx="525">
                  <c:v>1.6556135460374373</c:v>
                </c:pt>
                <c:pt idx="526">
                  <c:v>1.6610261590767368</c:v>
                </c:pt>
                <c:pt idx="527">
                  <c:v>1.6664554514320842</c:v>
                </c:pt>
                <c:pt idx="528">
                  <c:v>1.6719015127203534</c:v>
                </c:pt>
                <c:pt idx="529">
                  <c:v>1.677364433209882</c:v>
                </c:pt>
                <c:pt idx="530">
                  <c:v>1.6828443038265268</c:v>
                </c:pt>
                <c:pt idx="531">
                  <c:v>1.6883412161597715</c:v>
                </c:pt>
                <c:pt idx="532">
                  <c:v>1.6938552624689023</c:v>
                </c:pt>
                <c:pt idx="533">
                  <c:v>1.6993865356892572</c:v>
                </c:pt>
                <c:pt idx="534">
                  <c:v>1.7049351294385504</c:v>
                </c:pt>
                <c:pt idx="535">
                  <c:v>1.7105011380232651</c:v>
                </c:pt>
                <c:pt idx="536">
                  <c:v>1.7160846564451173</c:v>
                </c:pt>
                <c:pt idx="537">
                  <c:v>1.7216857804075896</c:v>
                </c:pt>
                <c:pt idx="538">
                  <c:v>1.7273046063225499</c:v>
                </c:pt>
                <c:pt idx="539">
                  <c:v>1.7329412313169468</c:v>
                </c:pt>
                <c:pt idx="540">
                  <c:v>1.7385957532395653</c:v>
                </c:pt>
                <c:pt idx="541">
                  <c:v>1.7442682706678698</c:v>
                </c:pt>
                <c:pt idx="542">
                  <c:v>1.7499588829149459</c:v>
                </c:pt>
                <c:pt idx="543">
                  <c:v>1.7556676900364794</c:v>
                </c:pt>
                <c:pt idx="544">
                  <c:v>1.7613947928378584</c:v>
                </c:pt>
                <c:pt idx="545">
                  <c:v>1.7671402928813311</c:v>
                </c:pt>
                <c:pt idx="546">
                  <c:v>1.7729042924932572</c:v>
                </c:pt>
                <c:pt idx="547">
                  <c:v>1.7786868947714456</c:v>
                </c:pt>
                <c:pt idx="548">
                  <c:v>1.7844882035925715</c:v>
                </c:pt>
                <c:pt idx="549">
                  <c:v>1.7903083236196822</c:v>
                </c:pt>
                <c:pt idx="550">
                  <c:v>1.7961473603097935</c:v>
                </c:pt>
                <c:pt idx="551">
                  <c:v>1.8020054199215756</c:v>
                </c:pt>
                <c:pt idx="552">
                  <c:v>1.8078826095231257</c:v>
                </c:pt>
                <c:pt idx="553">
                  <c:v>1.8137790369998328</c:v>
                </c:pt>
                <c:pt idx="554">
                  <c:v>1.8196948110623405</c:v>
                </c:pt>
                <c:pt idx="555">
                  <c:v>1.8256300412545998</c:v>
                </c:pt>
                <c:pt idx="556">
                  <c:v>1.8315848379620139</c:v>
                </c:pt>
                <c:pt idx="557">
                  <c:v>1.8375593124196938</c:v>
                </c:pt>
                <c:pt idx="558">
                  <c:v>1.843553576720796</c:v>
                </c:pt>
                <c:pt idx="559">
                  <c:v>1.8495677438249671</c:v>
                </c:pt>
                <c:pt idx="560">
                  <c:v>1.8556019275668898</c:v>
                </c:pt>
                <c:pt idx="561">
                  <c:v>1.8616562426649363</c:v>
                </c:pt>
                <c:pt idx="562">
                  <c:v>1.8677308047299128</c:v>
                </c:pt>
                <c:pt idx="563">
                  <c:v>1.8738257302739223</c:v>
                </c:pt>
                <c:pt idx="564">
                  <c:v>1.8799411367193295</c:v>
                </c:pt>
                <c:pt idx="565">
                  <c:v>1.8860771424078291</c:v>
                </c:pt>
                <c:pt idx="566">
                  <c:v>1.8922338666096321</c:v>
                </c:pt>
                <c:pt idx="567">
                  <c:v>1.8984114295327652</c:v>
                </c:pt>
                <c:pt idx="568">
                  <c:v>1.9046099523324729</c:v>
                </c:pt>
                <c:pt idx="569">
                  <c:v>1.9108295571207414</c:v>
                </c:pt>
                <c:pt idx="570">
                  <c:v>1.9170703669759412</c:v>
                </c:pt>
                <c:pt idx="571">
                  <c:v>1.9233325059525868</c:v>
                </c:pt>
                <c:pt idx="572">
                  <c:v>1.9296160990912059</c:v>
                </c:pt>
                <c:pt idx="573">
                  <c:v>1.935921272428349</c:v>
                </c:pt>
                <c:pt idx="574">
                  <c:v>1.9422481530067064</c:v>
                </c:pt>
                <c:pt idx="575">
                  <c:v>1.9485968688853614</c:v>
                </c:pt>
                <c:pt idx="576">
                  <c:v>1.9549675491501637</c:v>
                </c:pt>
                <c:pt idx="577">
                  <c:v>1.9613603239242301</c:v>
                </c:pt>
                <c:pt idx="578">
                  <c:v>1.9677753243785872</c:v>
                </c:pt>
                <c:pt idx="579">
                  <c:v>1.9742126827429316</c:v>
                </c:pt>
                <c:pt idx="580">
                  <c:v>1.9806725323165444</c:v>
                </c:pt>
                <c:pt idx="581">
                  <c:v>1.9871550074793187</c:v>
                </c:pt>
                <c:pt idx="582">
                  <c:v>1.9936602437029474</c:v>
                </c:pt>
                <c:pt idx="583">
                  <c:v>2.0001883775622331</c:v>
                </c:pt>
                <c:pt idx="584">
                  <c:v>2.0067395467465627</c:v>
                </c:pt>
                <c:pt idx="585">
                  <c:v>2.0133138900715055</c:v>
                </c:pt>
                <c:pt idx="586">
                  <c:v>2.0199115474905729</c:v>
                </c:pt>
                <c:pt idx="587">
                  <c:v>2.0265326601071183</c:v>
                </c:pt>
                <c:pt idx="588">
                  <c:v>2.0331773701863951</c:v>
                </c:pt>
                <c:pt idx="589">
                  <c:v>2.039845821167773</c:v>
                </c:pt>
                <c:pt idx="590">
                  <c:v>2.0465381576770909</c:v>
                </c:pt>
                <c:pt idx="591">
                  <c:v>2.0532545255391947</c:v>
                </c:pt>
                <c:pt idx="592">
                  <c:v>2.0599950717906141</c:v>
                </c:pt>
                <c:pt idx="593">
                  <c:v>2.0667599446924192</c:v>
                </c:pt>
                <c:pt idx="594">
                  <c:v>2.0735492937432292</c:v>
                </c:pt>
                <c:pt idx="595">
                  <c:v>2.0803632696924086</c:v>
                </c:pt>
                <c:pt idx="596">
                  <c:v>2.0872020245534051</c:v>
                </c:pt>
                <c:pt idx="597">
                  <c:v>2.0940657116172923</c:v>
                </c:pt>
                <c:pt idx="598">
                  <c:v>2.1009544854664752</c:v>
                </c:pt>
                <c:pt idx="599">
                  <c:v>2.1078685019885652</c:v>
                </c:pt>
                <c:pt idx="600">
                  <c:v>2.1148079183904547</c:v>
                </c:pt>
                <c:pt idx="601">
                  <c:v>2.1217728932125692</c:v>
                </c:pt>
                <c:pt idx="602">
                  <c:v>2.1287635863433052</c:v>
                </c:pt>
                <c:pt idx="603">
                  <c:v>2.1357801590336525</c:v>
                </c:pt>
                <c:pt idx="604">
                  <c:v>2.1428227739120342</c:v>
                </c:pt>
                <c:pt idx="605">
                  <c:v>2.1498915949993078</c:v>
                </c:pt>
                <c:pt idx="606">
                  <c:v>2.1569867877240001</c:v>
                </c:pt>
                <c:pt idx="607">
                  <c:v>2.1641085189377205</c:v>
                </c:pt>
                <c:pt idx="608">
                  <c:v>2.1712569569307942</c:v>
                </c:pt>
                <c:pt idx="609">
                  <c:v>2.1784322714480999</c:v>
                </c:pt>
                <c:pt idx="610">
                  <c:v>2.1856346337051118</c:v>
                </c:pt>
                <c:pt idx="611">
                  <c:v>2.1928642164041805</c:v>
                </c:pt>
                <c:pt idx="612">
                  <c:v>2.2001211937510057</c:v>
                </c:pt>
                <c:pt idx="613">
                  <c:v>2.2074057414713524</c:v>
                </c:pt>
                <c:pt idx="614">
                  <c:v>2.214718036827982</c:v>
                </c:pt>
                <c:pt idx="615">
                  <c:v>2.2220582586378193</c:v>
                </c:pt>
                <c:pt idx="616">
                  <c:v>2.2294265872893528</c:v>
                </c:pt>
                <c:pt idx="617">
                  <c:v>2.2368232047602628</c:v>
                </c:pt>
                <c:pt idx="618">
                  <c:v>2.2442482946353146</c:v>
                </c:pt>
                <c:pt idx="619">
                  <c:v>2.2517020421244642</c:v>
                </c:pt>
                <c:pt idx="620">
                  <c:v>2.25918463408125</c:v>
                </c:pt>
                <c:pt idx="621">
                  <c:v>2.2666962590213973</c:v>
                </c:pt>
                <c:pt idx="622">
                  <c:v>2.274237107141718</c:v>
                </c:pt>
                <c:pt idx="623">
                  <c:v>2.2818073703392461</c:v>
                </c:pt>
                <c:pt idx="624">
                  <c:v>2.2894072422306588</c:v>
                </c:pt>
                <c:pt idx="625">
                  <c:v>2.2970369181719481</c:v>
                </c:pt>
                <c:pt idx="626">
                  <c:v>2.3046965952783833</c:v>
                </c:pt>
                <c:pt idx="627">
                  <c:v>2.3123864724447349</c:v>
                </c:pt>
                <c:pt idx="628">
                  <c:v>2.3201067503658157</c:v>
                </c:pt>
                <c:pt idx="629">
                  <c:v>2.327857631557269</c:v>
                </c:pt>
                <c:pt idx="630">
                  <c:v>2.3356393203766803</c:v>
                </c:pt>
                <c:pt idx="631">
                  <c:v>2.3434520230449758</c:v>
                </c:pt>
                <c:pt idx="632">
                  <c:v>2.3512959476681292</c:v>
                </c:pt>
                <c:pt idx="633">
                  <c:v>2.3591713042591631</c:v>
                </c:pt>
                <c:pt idx="634">
                  <c:v>2.3670783047604882</c:v>
                </c:pt>
                <c:pt idx="635">
                  <c:v>2.3750171630665453</c:v>
                </c:pt>
                <c:pt idx="636">
                  <c:v>2.382988095046763</c:v>
                </c:pt>
                <c:pt idx="637">
                  <c:v>2.390991318568874</c:v>
                </c:pt>
                <c:pt idx="638">
                  <c:v>2.3990270535225431</c:v>
                </c:pt>
                <c:pt idx="639">
                  <c:v>2.4070955218433387</c:v>
                </c:pt>
                <c:pt idx="640">
                  <c:v>2.4151969475370598</c:v>
                </c:pt>
                <c:pt idx="641">
                  <c:v>2.4233315567044169</c:v>
                </c:pt>
                <c:pt idx="642">
                  <c:v>2.4314995775660604</c:v>
                </c:pt>
                <c:pt idx="643">
                  <c:v>2.4397012404879841</c:v>
                </c:pt>
                <c:pt idx="644">
                  <c:v>2.4479367780072998</c:v>
                </c:pt>
                <c:pt idx="645">
                  <c:v>2.4562064248583848</c:v>
                </c:pt>
                <c:pt idx="646">
                  <c:v>2.4645104179994139</c:v>
                </c:pt>
                <c:pt idx="647">
                  <c:v>2.4728489966393004</c:v>
                </c:pt>
                <c:pt idx="648">
                  <c:v>2.4812224022649993</c:v>
                </c:pt>
                <c:pt idx="649">
                  <c:v>2.4896308786692551</c:v>
                </c:pt>
                <c:pt idx="650">
                  <c:v>2.4980746719787335</c:v>
                </c:pt>
                <c:pt idx="651">
                  <c:v>2.5065540306825911</c:v>
                </c:pt>
                <c:pt idx="652">
                  <c:v>2.5150692056614536</c:v>
                </c:pt>
                <c:pt idx="653">
                  <c:v>2.5236204502168498</c:v>
                </c:pt>
                <c:pt idx="654">
                  <c:v>2.5322080201010695</c:v>
                </c:pt>
                <c:pt idx="655">
                  <c:v>2.5408321735474848</c:v>
                </c:pt>
                <c:pt idx="656">
                  <c:v>2.5494931713013167</c:v>
                </c:pt>
                <c:pt idx="657">
                  <c:v>2.5581912766508816</c:v>
                </c:pt>
                <c:pt idx="658">
                  <c:v>2.5669267554593032</c:v>
                </c:pt>
                <c:pt idx="659">
                  <c:v>2.5756998761967118</c:v>
                </c:pt>
                <c:pt idx="660">
                  <c:v>2.584510909972932</c:v>
                </c:pt>
                <c:pt idx="661">
                  <c:v>2.5933601305706753</c:v>
                </c:pt>
                <c:pt idx="662">
                  <c:v>2.602247814479246</c:v>
                </c:pt>
                <c:pt idx="663">
                  <c:v>2.6111742409287482</c:v>
                </c:pt>
                <c:pt idx="664">
                  <c:v>2.6201396919248556</c:v>
                </c:pt>
                <c:pt idx="665">
                  <c:v>2.6291444522840797</c:v>
                </c:pt>
                <c:pt idx="666">
                  <c:v>2.638188809669614</c:v>
                </c:pt>
                <c:pt idx="667">
                  <c:v>2.6472730546277332</c:v>
                </c:pt>
                <c:pt idx="668">
                  <c:v>2.6563974806247495</c:v>
                </c:pt>
                <c:pt idx="669">
                  <c:v>2.6655623840845588</c:v>
                </c:pt>
                <c:pt idx="670">
                  <c:v>2.6747680644267779</c:v>
                </c:pt>
                <c:pt idx="671">
                  <c:v>2.6840148241054673</c:v>
                </c:pt>
                <c:pt idx="672">
                  <c:v>2.6933029686484908</c:v>
                </c:pt>
                <c:pt idx="673">
                  <c:v>2.7026328066974794</c:v>
                </c:pt>
                <c:pt idx="674">
                  <c:v>2.7120046500484389</c:v>
                </c:pt>
                <c:pt idx="675">
                  <c:v>2.7214188136930026</c:v>
                </c:pt>
                <c:pt idx="676">
                  <c:v>2.7308756158603491</c:v>
                </c:pt>
                <c:pt idx="677">
                  <c:v>2.7403753780597837</c:v>
                </c:pt>
                <c:pt idx="678">
                  <c:v>2.7499184251240099</c:v>
                </c:pt>
                <c:pt idx="679">
                  <c:v>2.7595050852531098</c:v>
                </c:pt>
                <c:pt idx="680">
                  <c:v>2.7691356900592003</c:v>
                </c:pt>
                <c:pt idx="681">
                  <c:v>2.7788105746118696</c:v>
                </c:pt>
                <c:pt idx="682">
                  <c:v>2.788530077484308</c:v>
                </c:pt>
                <c:pt idx="683">
                  <c:v>2.7982945408002053</c:v>
                </c:pt>
                <c:pt idx="684">
                  <c:v>2.8081043102814189</c:v>
                </c:pt>
                <c:pt idx="685">
                  <c:v>2.8179597352964372</c:v>
                </c:pt>
                <c:pt idx="686">
                  <c:v>2.8278611689096103</c:v>
                </c:pt>
                <c:pt idx="687">
                  <c:v>2.8378089679312248</c:v>
                </c:pt>
                <c:pt idx="688">
                  <c:v>2.8478034929683966</c:v>
                </c:pt>
                <c:pt idx="689">
                  <c:v>2.857845108476806</c:v>
                </c:pt>
                <c:pt idx="690">
                  <c:v>2.8679341828133036</c:v>
                </c:pt>
                <c:pt idx="691">
                  <c:v>2.8780710882893845</c:v>
                </c:pt>
                <c:pt idx="692">
                  <c:v>2.888256201225587</c:v>
                </c:pt>
                <c:pt idx="693">
                  <c:v>2.8984899020067654</c:v>
                </c:pt>
                <c:pt idx="694">
                  <c:v>2.9087725751383329</c:v>
                </c:pt>
                <c:pt idx="695">
                  <c:v>2.9191046093034418</c:v>
                </c:pt>
                <c:pt idx="696">
                  <c:v>2.929486397421142</c:v>
                </c:pt>
                <c:pt idx="697">
                  <c:v>2.9399183367055071</c:v>
                </c:pt>
                <c:pt idx="698">
                  <c:v>2.9504008287258139</c:v>
                </c:pt>
                <c:pt idx="699">
                  <c:v>2.9609342794677111</c:v>
                </c:pt>
                <c:pt idx="700">
                  <c:v>2.9715190993954739</c:v>
                </c:pt>
                <c:pt idx="701">
                  <c:v>2.9821557035153119</c:v>
                </c:pt>
                <c:pt idx="702">
                  <c:v>2.9928445114397784</c:v>
                </c:pt>
                <c:pt idx="703">
                  <c:v>3.0035859474533106</c:v>
                </c:pt>
                <c:pt idx="704">
                  <c:v>3.0143804405788983</c:v>
                </c:pt>
                <c:pt idx="705">
                  <c:v>3.025228424645912</c:v>
                </c:pt>
                <c:pt idx="706">
                  <c:v>3.0361303383591474</c:v>
                </c:pt>
                <c:pt idx="707">
                  <c:v>3.0470866253690621</c:v>
                </c:pt>
                <c:pt idx="708">
                  <c:v>3.0580977343432476</c:v>
                </c:pt>
                <c:pt idx="709">
                  <c:v>3.0691641190392009</c:v>
                </c:pt>
                <c:pt idx="710">
                  <c:v>3.0802862383783496</c:v>
                </c:pt>
                <c:pt idx="711">
                  <c:v>3.0914645565214207</c:v>
                </c:pt>
                <c:pt idx="712">
                  <c:v>3.102699542945154</c:v>
                </c:pt>
                <c:pt idx="713">
                  <c:v>3.1139916725203762</c:v>
                </c:pt>
                <c:pt idx="714">
                  <c:v>3.1253414255915142</c:v>
                </c:pt>
                <c:pt idx="715">
                  <c:v>3.1367492880575067</c:v>
                </c:pt>
                <c:pt idx="716">
                  <c:v>3.1482157514542153</c:v>
                </c:pt>
                <c:pt idx="717">
                  <c:v>3.159741313038309</c:v>
                </c:pt>
                <c:pt idx="718">
                  <c:v>3.1713264758726964</c:v>
                </c:pt>
                <c:pt idx="719">
                  <c:v>3.1829717489135172</c:v>
                </c:pt>
                <c:pt idx="720">
                  <c:v>3.1946776470987261</c:v>
                </c:pt>
                <c:pt idx="721">
                  <c:v>3.206444691438326</c:v>
                </c:pt>
                <c:pt idx="722">
                  <c:v>3.2182734091062439</c:v>
                </c:pt>
                <c:pt idx="723">
                  <c:v>3.23016433353395</c:v>
                </c:pt>
                <c:pt idx="724">
                  <c:v>3.2421180045057754</c:v>
                </c:pt>
                <c:pt idx="725">
                  <c:v>3.2541349682560545</c:v>
                </c:pt>
                <c:pt idx="726">
                  <c:v>3.2662157775680623</c:v>
                </c:pt>
                <c:pt idx="727">
                  <c:v>3.2783609918748158</c:v>
                </c:pt>
                <c:pt idx="728">
                  <c:v>3.2905711773618052</c:v>
                </c:pt>
                <c:pt idx="729">
                  <c:v>3.3028469070716273</c:v>
                </c:pt>
                <c:pt idx="730">
                  <c:v>3.3151887610106558</c:v>
                </c:pt>
                <c:pt idx="731">
                  <c:v>3.3275973262577199</c:v>
                </c:pt>
                <c:pt idx="732">
                  <c:v>3.3400731970748674</c:v>
                </c:pt>
                <c:pt idx="733">
                  <c:v>3.3526169750202617</c:v>
                </c:pt>
                <c:pt idx="734">
                  <c:v>3.3652292690632719</c:v>
                </c:pt>
                <c:pt idx="735">
                  <c:v>3.3779106957017597</c:v>
                </c:pt>
                <c:pt idx="736">
                  <c:v>3.3906618790816694</c:v>
                </c:pt>
                <c:pt idx="737">
                  <c:v>3.403483451118952</c:v>
                </c:pt>
                <c:pt idx="738">
                  <c:v>3.4163760516238506</c:v>
                </c:pt>
                <c:pt idx="739">
                  <c:v>3.429340328427664</c:v>
                </c:pt>
                <c:pt idx="740">
                  <c:v>3.4423769375119759</c:v>
                </c:pt>
                <c:pt idx="741">
                  <c:v>3.4554865431404731</c:v>
                </c:pt>
                <c:pt idx="742">
                  <c:v>3.4686698179933475</c:v>
                </c:pt>
                <c:pt idx="743">
                  <c:v>3.4819274433044169</c:v>
                </c:pt>
                <c:pt idx="744">
                  <c:v>3.4952601090009541</c:v>
                </c:pt>
                <c:pt idx="745">
                  <c:v>3.5086685138463487</c:v>
                </c:pt>
                <c:pt idx="746">
                  <c:v>3.522153365585643</c:v>
                </c:pt>
                <c:pt idx="747">
                  <c:v>3.5357153810939961</c:v>
                </c:pt>
                <c:pt idx="748">
                  <c:v>3.5493552865281894</c:v>
                </c:pt>
                <c:pt idx="749">
                  <c:v>3.5630738174811976</c:v>
                </c:pt>
                <c:pt idx="750">
                  <c:v>3.5768717191399477</c:v>
                </c:pt>
                <c:pt idx="751">
                  <c:v>3.5907497464463001</c:v>
                </c:pt>
                <c:pt idx="752">
                  <c:v>3.6047086642613668</c:v>
                </c:pt>
                <c:pt idx="753">
                  <c:v>3.618749247533215</c:v>
                </c:pt>
                <c:pt idx="754">
                  <c:v>3.6328722814680794</c:v>
                </c:pt>
                <c:pt idx="755">
                  <c:v>3.6470785617051287</c:v>
                </c:pt>
                <c:pt idx="756">
                  <c:v>3.6613688944949008</c:v>
                </c:pt>
                <c:pt idx="757">
                  <c:v>3.6757440968815001</c:v>
                </c:pt>
                <c:pt idx="758">
                  <c:v>3.6902049968886246</c:v>
                </c:pt>
                <c:pt idx="759">
                  <c:v>3.7047524337095603</c:v>
                </c:pt>
                <c:pt idx="760">
                  <c:v>3.7193872579011926</c:v>
                </c:pt>
                <c:pt idx="761">
                  <c:v>3.7341103315822055</c:v>
                </c:pt>
                <c:pt idx="762">
                  <c:v>3.7489225286354713</c:v>
                </c:pt>
                <c:pt idx="763">
                  <c:v>3.7638247349148672</c:v>
                </c:pt>
                <c:pt idx="764">
                  <c:v>3.778817848456534</c:v>
                </c:pt>
                <c:pt idx="765">
                  <c:v>3.7939027796947129</c:v>
                </c:pt>
                <c:pt idx="766">
                  <c:v>3.8090804516823122</c:v>
                </c:pt>
                <c:pt idx="767">
                  <c:v>3.8243518003163004</c:v>
                </c:pt>
                <c:pt idx="768">
                  <c:v>3.839717774568042</c:v>
                </c:pt>
                <c:pt idx="769">
                  <c:v>3.8551793367187321</c:v>
                </c:pt>
                <c:pt idx="770">
                  <c:v>3.8707374626000575</c:v>
                </c:pt>
                <c:pt idx="771">
                  <c:v>3.8863931418401974</c:v>
                </c:pt>
                <c:pt idx="772">
                  <c:v>3.9021473781153349</c:v>
                </c:pt>
                <c:pt idx="773">
                  <c:v>3.9180011894068225</c:v>
                </c:pt>
                <c:pt idx="774">
                  <c:v>3.9339556082641467</c:v>
                </c:pt>
                <c:pt idx="775">
                  <c:v>3.9500116820738294</c:v>
                </c:pt>
                <c:pt idx="776">
                  <c:v>3.9661704733344685</c:v>
                </c:pt>
                <c:pt idx="777">
                  <c:v>3.9824330599380393</c:v>
                </c:pt>
                <c:pt idx="778">
                  <c:v>3.9988005354576788</c:v>
                </c:pt>
                <c:pt idx="779">
                  <c:v>4.0152740094420665</c:v>
                </c:pt>
                <c:pt idx="780">
                  <c:v>4.0318546077166468</c:v>
                </c:pt>
                <c:pt idx="781">
                  <c:v>4.0485434726918283</c:v>
                </c:pt>
                <c:pt idx="782">
                  <c:v>4.0653417636783944</c:v>
                </c:pt>
                <c:pt idx="783">
                  <c:v>4.0822506572103112</c:v>
                </c:pt>
                <c:pt idx="784">
                  <c:v>4.0992713473751188</c:v>
                </c:pt>
                <c:pt idx="785">
                  <c:v>4.1164050461521686</c:v>
                </c:pt>
                <c:pt idx="786">
                  <c:v>4.1336529837588731</c:v>
                </c:pt>
                <c:pt idx="787">
                  <c:v>4.1510164090052237</c:v>
                </c:pt>
                <c:pt idx="788">
                  <c:v>4.1684965896568444</c:v>
                </c:pt>
                <c:pt idx="789">
                  <c:v>4.1860948128067399</c:v>
                </c:pt>
                <c:pt idx="790">
                  <c:v>4.2038123852560654</c:v>
                </c:pt>
                <c:pt idx="791">
                  <c:v>4.2216506339041677</c:v>
                </c:pt>
                <c:pt idx="792">
                  <c:v>4.2396109061481342</c:v>
                </c:pt>
                <c:pt idx="793">
                  <c:v>4.2576945702921325</c:v>
                </c:pt>
                <c:pt idx="794">
                  <c:v>4.2759030159668923</c:v>
                </c:pt>
                <c:pt idx="795">
                  <c:v>4.2942376545595087</c:v>
                </c:pt>
                <c:pt idx="796">
                  <c:v>4.3126999196539977</c:v>
                </c:pt>
                <c:pt idx="797">
                  <c:v>4.3312912674828397</c:v>
                </c:pt>
                <c:pt idx="798">
                  <c:v>4.3500131773898794</c:v>
                </c:pt>
                <c:pt idx="799">
                  <c:v>4.3688671523048921</c:v>
                </c:pt>
                <c:pt idx="800">
                  <c:v>4.3878547192302166</c:v>
                </c:pt>
                <c:pt idx="801">
                  <c:v>4.4069774297397624</c:v>
                </c:pt>
                <c:pt idx="802">
                  <c:v>4.4262368604908255</c:v>
                </c:pt>
                <c:pt idx="803">
                  <c:v>4.4456346137490437</c:v>
                </c:pt>
                <c:pt idx="804">
                  <c:v>4.4651723179269664</c:v>
                </c:pt>
                <c:pt idx="805">
                  <c:v>4.4848516281365987</c:v>
                </c:pt>
                <c:pt idx="806">
                  <c:v>4.5046742267563857</c:v>
                </c:pt>
                <c:pt idx="807">
                  <c:v>4.5246418240130843</c:v>
                </c:pt>
                <c:pt idx="808">
                  <c:v>4.5447561585789895</c:v>
                </c:pt>
                <c:pt idx="809">
                  <c:v>4.5650189981849838</c:v>
                </c:pt>
                <c:pt idx="810">
                  <c:v>4.5854321402499583</c:v>
                </c:pt>
                <c:pt idx="811">
                  <c:v>4.6059974125270484</c:v>
                </c:pt>
                <c:pt idx="812">
                  <c:v>4.6267166737673193</c:v>
                </c:pt>
                <c:pt idx="813">
                  <c:v>4.6475918144013928</c:v>
                </c:pt>
                <c:pt idx="814">
                  <c:v>4.6686247572396056</c:v>
                </c:pt>
                <c:pt idx="815">
                  <c:v>4.6898174581913441</c:v>
                </c:pt>
                <c:pt idx="816">
                  <c:v>4.7111719070041449</c:v>
                </c:pt>
                <c:pt idx="817">
                  <c:v>4.732690128023223</c:v>
                </c:pt>
                <c:pt idx="818">
                  <c:v>4.7543741809720999</c:v>
                </c:pt>
                <c:pt idx="819">
                  <c:v>4.7762261617550443</c:v>
                </c:pt>
                <c:pt idx="820">
                  <c:v>4.7982482032820526</c:v>
                </c:pt>
                <c:pt idx="821">
                  <c:v>4.820442476317119</c:v>
                </c:pt>
                <c:pt idx="822">
                  <c:v>4.8428111903505915</c:v>
                </c:pt>
                <c:pt idx="823">
                  <c:v>4.8653565944964248</c:v>
                </c:pt>
                <c:pt idx="824">
                  <c:v>4.8880809784151946</c:v>
                </c:pt>
                <c:pt idx="825">
                  <c:v>4.9109866732637579</c:v>
                </c:pt>
                <c:pt idx="826">
                  <c:v>4.9340760526724603</c:v>
                </c:pt>
                <c:pt idx="827">
                  <c:v>4.9573515337508738</c:v>
                </c:pt>
                <c:pt idx="828">
                  <c:v>4.9808155781230541</c:v>
                </c:pt>
                <c:pt idx="829">
                  <c:v>5.0044706929933565</c:v>
                </c:pt>
                <c:pt idx="830">
                  <c:v>5.0283194322438964</c:v>
                </c:pt>
                <c:pt idx="831">
                  <c:v>5.0523643975647525</c:v>
                </c:pt>
                <c:pt idx="832">
                  <c:v>5.0766082396181504</c:v>
                </c:pt>
                <c:pt idx="833">
                  <c:v>5.1010536592377704</c:v>
                </c:pt>
                <c:pt idx="834">
                  <c:v>5.1257034086645126</c:v>
                </c:pt>
                <c:pt idx="835">
                  <c:v>5.1505602928200283</c:v>
                </c:pt>
                <c:pt idx="836">
                  <c:v>5.1756271706193839</c:v>
                </c:pt>
                <c:pt idx="837">
                  <c:v>5.2009069563243306</c:v>
                </c:pt>
                <c:pt idx="838">
                  <c:v>5.2264026209386776</c:v>
                </c:pt>
                <c:pt idx="839">
                  <c:v>5.2521171936473321</c:v>
                </c:pt>
                <c:pt idx="840">
                  <c:v>5.2780537633006404</c:v>
                </c:pt>
                <c:pt idx="841">
                  <c:v>5.3042154799457961</c:v>
                </c:pt>
                <c:pt idx="842">
                  <c:v>5.3306055564069927</c:v>
                </c:pt>
                <c:pt idx="843">
                  <c:v>5.3572272699163301</c:v>
                </c:pt>
                <c:pt idx="844">
                  <c:v>5.3840839637973232</c:v>
                </c:pt>
                <c:pt idx="845">
                  <c:v>5.4111790492030813</c:v>
                </c:pt>
                <c:pt idx="846">
                  <c:v>5.4385160069113079</c:v>
                </c:pt>
                <c:pt idx="847">
                  <c:v>5.466098389178331</c:v>
                </c:pt>
                <c:pt idx="848">
                  <c:v>5.4939298216545156</c:v>
                </c:pt>
                <c:pt idx="849">
                  <c:v>5.5220140053634736</c:v>
                </c:pt>
                <c:pt idx="850">
                  <c:v>5.5503547187476636</c:v>
                </c:pt>
                <c:pt idx="851">
                  <c:v>5.5789558197829976</c:v>
                </c:pt>
                <c:pt idx="852">
                  <c:v>5.6078212481653242</c:v>
                </c:pt>
                <c:pt idx="853">
                  <c:v>5.6369550275716742</c:v>
                </c:pt>
                <c:pt idx="854">
                  <c:v>5.6663612679993411</c:v>
                </c:pt>
                <c:pt idx="855">
                  <c:v>5.6960441681860772</c:v>
                </c:pt>
                <c:pt idx="856">
                  <c:v>5.7260080181146868</c:v>
                </c:pt>
                <c:pt idx="857">
                  <c:v>5.7562572016056626</c:v>
                </c:pt>
                <c:pt idx="858">
                  <c:v>5.786796199001504</c:v>
                </c:pt>
                <c:pt idx="859">
                  <c:v>5.8176295899466766</c:v>
                </c:pt>
                <c:pt idx="860">
                  <c:v>5.8487620562672724</c:v>
                </c:pt>
                <c:pt idx="861">
                  <c:v>5.8801983849546788</c:v>
                </c:pt>
                <c:pt idx="862">
                  <c:v>5.9119434712578203</c:v>
                </c:pt>
                <c:pt idx="863">
                  <c:v>5.9440023218886413</c:v>
                </c:pt>
                <c:pt idx="864">
                  <c:v>5.9763800583459181</c:v>
                </c:pt>
                <c:pt idx="865">
                  <c:v>6.0090819203625836</c:v>
                </c:pt>
                <c:pt idx="866">
                  <c:v>6.0421132694821411</c:v>
                </c:pt>
                <c:pt idx="867">
                  <c:v>6.0754795927699314</c:v>
                </c:pt>
                <c:pt idx="868">
                  <c:v>6.1091865066654485</c:v>
                </c:pt>
                <c:pt idx="869">
                  <c:v>6.1432397609820866</c:v>
                </c:pt>
                <c:pt idx="870">
                  <c:v>6.1776452430611632</c:v>
                </c:pt>
                <c:pt idx="871">
                  <c:v>6.2124089820873856</c:v>
                </c:pt>
                <c:pt idx="872">
                  <c:v>6.2475371535732549</c:v>
                </c:pt>
                <c:pt idx="873">
                  <c:v>6.2830360840204946</c:v>
                </c:pt>
                <c:pt idx="874">
                  <c:v>6.3189122557667945</c:v>
                </c:pt>
                <c:pt idx="875">
                  <c:v>6.3551723120268413</c:v>
                </c:pt>
                <c:pt idx="876">
                  <c:v>6.3918230621369858</c:v>
                </c:pt>
                <c:pt idx="877">
                  <c:v>6.4288714870134678</c:v>
                </c:pt>
                <c:pt idx="878">
                  <c:v>6.4663247448346777</c:v>
                </c:pt>
                <c:pt idx="879">
                  <c:v>6.5041901769585451</c:v>
                </c:pt>
                <c:pt idx="880">
                  <c:v>6.5424753140868228</c:v>
                </c:pt>
                <c:pt idx="881">
                  <c:v>6.5811878826886074</c:v>
                </c:pt>
                <c:pt idx="882">
                  <c:v>6.6203358116963384</c:v>
                </c:pt>
                <c:pt idx="883">
                  <c:v>6.6599272394881428</c:v>
                </c:pt>
                <c:pt idx="884">
                  <c:v>6.69997052117139</c:v>
                </c:pt>
                <c:pt idx="885">
                  <c:v>6.7404742361830179</c:v>
                </c:pt>
                <c:pt idx="886">
                  <c:v>6.7814471962233744</c:v>
                </c:pt>
                <c:pt idx="887">
                  <c:v>6.8228984535411463</c:v>
                </c:pt>
                <c:pt idx="888">
                  <c:v>6.8648373095882063</c:v>
                </c:pt>
                <c:pt idx="889">
                  <c:v>6.9072733240642643</c:v>
                </c:pt>
                <c:pt idx="890">
                  <c:v>6.9502163243725565</c:v>
                </c:pt>
                <c:pt idx="891">
                  <c:v>6.9936764155090954</c:v>
                </c:pt>
                <c:pt idx="892">
                  <c:v>7.0376639904095564</c:v>
                </c:pt>
                <c:pt idx="893">
                  <c:v>7.0821897407792944</c:v>
                </c:pt>
                <c:pt idx="894">
                  <c:v>7.1272646684338588</c:v>
                </c:pt>
                <c:pt idx="895">
                  <c:v>7.1729000971789647</c:v>
                </c:pt>
                <c:pt idx="896">
                  <c:v>7.2191076852610259</c:v>
                </c:pt>
                <c:pt idx="897">
                  <c:v>7.2658994384213189</c:v>
                </c:pt>
                <c:pt idx="898">
                  <c:v>7.3132877235892169</c:v>
                </c:pt>
                <c:pt idx="899">
                  <c:v>7.3612852832522178</c:v>
                </c:pt>
                <c:pt idx="900">
                  <c:v>7.4099052505433525</c:v>
                </c:pt>
                <c:pt idx="901">
                  <c:v>7.4591611650891432</c:v>
                </c:pt>
                <c:pt idx="902">
                  <c:v>7.5090669896646567</c:v>
                </c:pt>
                <c:pt idx="903">
                  <c:v>7.559637127705189</c:v>
                </c:pt>
                <c:pt idx="904">
                  <c:v>7.6108864417280655</c:v>
                </c:pt>
                <c:pt idx="905">
                  <c:v>7.6628302727216999</c:v>
                </c:pt>
                <c:pt idx="906">
                  <c:v>7.7154844605634247</c:v>
                </c:pt>
                <c:pt idx="907">
                  <c:v>7.7688653655321414</c:v>
                </c:pt>
                <c:pt idx="908">
                  <c:v>7.8229898909869586</c:v>
                </c:pt>
                <c:pt idx="909">
                  <c:v>7.8778755072881976</c:v>
                </c:pt>
                <c:pt idx="910">
                  <c:v>7.9335402770433818</c:v>
                </c:pt>
                <c:pt idx="911">
                  <c:v>7.9900028817669639</c:v>
                </c:pt>
                <c:pt idx="912">
                  <c:v>8.0472826500497963</c:v>
                </c:pt>
                <c:pt idx="913">
                  <c:v>8.1053995873419389</c:v>
                </c:pt>
                <c:pt idx="914">
                  <c:v>8.1643744074607572</c:v>
                </c:pt>
                <c:pt idx="915">
                  <c:v>8.2242285659455749</c:v>
                </c:pt>
                <c:pt idx="916">
                  <c:v>8.2849842953899469</c:v>
                </c:pt>
                <c:pt idx="917">
                  <c:v>8.3466646428938827</c:v>
                </c:pt>
                <c:pt idx="918">
                  <c:v>8.4092935097902348</c:v>
                </c:pt>
                <c:pt idx="919">
                  <c:v>8.4728956938128057</c:v>
                </c:pt>
                <c:pt idx="920">
                  <c:v>8.5374969338882689</c:v>
                </c:pt>
                <c:pt idx="921">
                  <c:v>8.6031239577500269</c:v>
                </c:pt>
                <c:pt idx="922">
                  <c:v>8.6698045325898718</c:v>
                </c:pt>
                <c:pt idx="923">
                  <c:v>8.7375675189827593</c:v>
                </c:pt>
                <c:pt idx="924">
                  <c:v>8.8064429283414221</c:v>
                </c:pt>
                <c:pt idx="925">
                  <c:v>8.8764619841817041</c:v>
                </c:pt>
                <c:pt idx="926">
                  <c:v>8.9476571875055022</c:v>
                </c:pt>
                <c:pt idx="927">
                  <c:v>9.0200623866376333</c:v>
                </c:pt>
                <c:pt idx="928">
                  <c:v>9.0937128518854902</c:v>
                </c:pt>
                <c:pt idx="929">
                  <c:v>9.1686453554262837</c:v>
                </c:pt>
                <c:pt idx="930">
                  <c:v>9.2448982568669908</c:v>
                </c:pt>
                <c:pt idx="931">
                  <c:v>9.3225115949669757</c:v>
                </c:pt>
                <c:pt idx="932">
                  <c:v>9.4015271860632623</c:v>
                </c:pt>
                <c:pt idx="933">
                  <c:v>9.4819887297945122</c:v>
                </c:pt>
                <c:pt idx="934">
                  <c:v>9.5639419227824707</c:v>
                </c:pt>
                <c:pt idx="935">
                  <c:v>9.6474345810001019</c:v>
                </c:pt>
                <c:pt idx="936">
                  <c:v>9.7325167716347369</c:v>
                </c:pt>
                <c:pt idx="937">
                  <c:v>9.8192409553437869</c:v>
                </c:pt>
                <c:pt idx="938">
                  <c:v>9.9076621399009372</c:v>
                </c:pt>
                <c:pt idx="939">
                  <c:v>9.9978380463445777</c:v>
                </c:pt>
                <c:pt idx="940">
                  <c:v>10.089829288868728</c:v>
                </c:pt>
                <c:pt idx="941">
                  <c:v>10.183699569842638</c:v>
                </c:pt>
                <c:pt idx="942">
                  <c:v>10.279515891511354</c:v>
                </c:pt>
                <c:pt idx="943">
                  <c:v>10.377348786118258</c:v>
                </c:pt>
                <c:pt idx="944">
                  <c:v>10.477272566406638</c:v>
                </c:pt>
                <c:pt idx="945">
                  <c:v>10.57936559870396</c:v>
                </c:pt>
                <c:pt idx="946">
                  <c:v>10.683710601075957</c:v>
                </c:pt>
                <c:pt idx="947">
                  <c:v>10.790394969362698</c:v>
                </c:pt>
                <c:pt idx="948">
                  <c:v>10.899511134284332</c:v>
                </c:pt>
                <c:pt idx="949">
                  <c:v>11.011156953237213</c:v>
                </c:pt>
                <c:pt idx="950">
                  <c:v>11.125436140903389</c:v>
                </c:pt>
                <c:pt idx="951">
                  <c:v>11.242458743379382</c:v>
                </c:pt>
                <c:pt idx="952">
                  <c:v>11.362341661209893</c:v>
                </c:pt>
                <c:pt idx="953">
                  <c:v>11.48520922750569</c:v>
                </c:pt>
                <c:pt idx="954">
                  <c:v>11.611193848255626</c:v>
                </c:pt>
                <c:pt idx="955">
                  <c:v>11.740436713036729</c:v>
                </c:pt>
                <c:pt idx="956">
                  <c:v>11.873088585617456</c:v>
                </c:pt>
                <c:pt idx="957">
                  <c:v>12.009310685477441</c:v>
                </c:pt>
                <c:pt idx="958">
                  <c:v>12.149275673083457</c:v>
                </c:pt>
                <c:pt idx="959">
                  <c:v>12.293168753927791</c:v>
                </c:pt>
                <c:pt idx="960">
                  <c:v>12.441188918929859</c:v>
                </c:pt>
                <c:pt idx="961">
                  <c:v>12.593550341922301</c:v>
                </c:pt>
                <c:pt idx="962">
                  <c:v>12.750483958711898</c:v>
                </c:pt>
                <c:pt idx="963">
                  <c:v>12.912239256779111</c:v>
                </c:pt>
                <c:pt idx="964">
                  <c:v>13.079086310256585</c:v>
                </c:pt>
                <c:pt idx="965">
                  <c:v>13.25131810166069</c:v>
                </c:pt>
                <c:pt idx="966">
                  <c:v>13.429253180269624</c:v>
                </c:pt>
                <c:pt idx="967">
                  <c:v>13.613238717472651</c:v>
                </c:pt>
                <c:pt idx="968">
                  <c:v>13.803654032415579</c:v>
                </c:pt>
                <c:pt idx="969">
                  <c:v>14.000914677571988</c:v>
                </c:pt>
                <c:pt idx="970">
                  <c:v>14.205477194453612</c:v>
                </c:pt>
                <c:pt idx="971">
                  <c:v>14.417844675843861</c:v>
                </c:pt>
                <c:pt idx="972">
                  <c:v>14.638573304460708</c:v>
                </c:pt>
                <c:pt idx="973">
                  <c:v>14.868280081238209</c:v>
                </c:pt>
                <c:pt idx="974">
                  <c:v>15.107652012777667</c:v>
                </c:pt>
                <c:pt idx="975">
                  <c:v>15.357457101580785</c:v>
                </c:pt>
                <c:pt idx="976">
                  <c:v>15.618557580948536</c:v>
                </c:pt>
                <c:pt idx="977">
                  <c:v>15.891925968193478</c:v>
                </c:pt>
                <c:pt idx="978">
                  <c:v>16.17866468848668</c:v>
                </c:pt>
                <c:pt idx="979">
                  <c:v>16.480030266908599</c:v>
                </c:pt>
                <c:pt idx="980">
                  <c:v>16.797463427372588</c:v>
                </c:pt>
                <c:pt idx="981">
                  <c:v>17.13262691835908</c:v>
                </c:pt>
                <c:pt idx="982">
                  <c:v>17.487453575164437</c:v>
                </c:pt>
                <c:pt idx="983">
                  <c:v>17.864208134093442</c:v>
                </c:pt>
                <c:pt idx="984">
                  <c:v>18.265567808472401</c:v>
                </c:pt>
                <c:pt idx="985">
                  <c:v>18.694728904084492</c:v>
                </c:pt>
                <c:pt idx="986">
                  <c:v>19.155550274079232</c:v>
                </c:pt>
                <c:pt idx="987">
                  <c:v>19.652750030013184</c:v>
                </c:pt>
                <c:pt idx="988">
                  <c:v>20.192181150315509</c:v>
                </c:pt>
                <c:pt idx="989">
                  <c:v>20.781227297036004</c:v>
                </c:pt>
                <c:pt idx="990">
                  <c:v>21.42938782080715</c:v>
                </c:pt>
                <c:pt idx="991">
                  <c:v>22.149172044928726</c:v>
                </c:pt>
                <c:pt idx="992">
                  <c:v>22.957522490356144</c:v>
                </c:pt>
                <c:pt idx="993">
                  <c:v>23.878193458906757</c:v>
                </c:pt>
                <c:pt idx="994">
                  <c:v>24.945975607326464</c:v>
                </c:pt>
                <c:pt idx="995">
                  <c:v>26.214807134370982</c:v>
                </c:pt>
                <c:pt idx="996">
                  <c:v>27.775051410701273</c:v>
                </c:pt>
                <c:pt idx="997">
                  <c:v>29.796110416007178</c:v>
                </c:pt>
                <c:pt idx="998">
                  <c:v>32.658300301569163</c:v>
                </c:pt>
                <c:pt idx="999">
                  <c:v>37.575183778057877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2-45E8-9471-770F52A8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6848"/>
        <c:axId val="328794288"/>
      </c:scatterChart>
      <c:valAx>
        <c:axId val="2791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794288"/>
        <c:crosses val="autoZero"/>
        <c:crossBetween val="midCat"/>
      </c:valAx>
      <c:valAx>
        <c:axId val="32879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Integral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5</xdr:row>
      <xdr:rowOff>214312</xdr:rowOff>
    </xdr:from>
    <xdr:to>
      <xdr:col>19</xdr:col>
      <xdr:colOff>466725</xdr:colOff>
      <xdr:row>21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69D905-7EE5-415A-B648-6B7E66C5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492124</xdr:colOff>
      <xdr:row>16</xdr:row>
      <xdr:rowOff>87312</xdr:rowOff>
    </xdr:from>
    <xdr:to>
      <xdr:col>44</xdr:col>
      <xdr:colOff>31750</xdr:colOff>
      <xdr:row>30</xdr:row>
      <xdr:rowOff>55562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2A2F9C2D-7808-45A7-8230-544CB55FF61D}"/>
            </a:ext>
          </a:extLst>
        </xdr:cNvPr>
        <xdr:cNvSpPr/>
      </xdr:nvSpPr>
      <xdr:spPr>
        <a:xfrm>
          <a:off x="18486437" y="3611562"/>
          <a:ext cx="9929813" cy="287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37</xdr:col>
      <xdr:colOff>119079</xdr:colOff>
      <xdr:row>27</xdr:row>
      <xdr:rowOff>7938</xdr:rowOff>
    </xdr:from>
    <xdr:to>
      <xdr:col>43</xdr:col>
      <xdr:colOff>206392</xdr:colOff>
      <xdr:row>30</xdr:row>
      <xdr:rowOff>23813</xdr:rowOff>
    </xdr:to>
    <xdr:sp macro="" textlink="">
      <xdr:nvSpPr>
        <xdr:cNvPr id="51" name="Rettangolo 50">
          <a:extLst>
            <a:ext uri="{FF2B5EF4-FFF2-40B4-BE49-F238E27FC236}">
              <a16:creationId xmlns:a16="http://schemas.microsoft.com/office/drawing/2014/main" id="{BAFD45FB-B825-4CA9-BF9B-3BDF2E3AE54E}"/>
            </a:ext>
          </a:extLst>
        </xdr:cNvPr>
        <xdr:cNvSpPr/>
      </xdr:nvSpPr>
      <xdr:spPr>
        <a:xfrm>
          <a:off x="21709079" y="5588001"/>
          <a:ext cx="3754438" cy="587375"/>
        </a:xfrm>
        <a:prstGeom prst="rect">
          <a:avLst/>
        </a:prstGeom>
        <a:solidFill>
          <a:schemeClr val="accent6">
            <a:alpha val="25098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30</xdr:col>
      <xdr:colOff>182558</xdr:colOff>
      <xdr:row>25</xdr:row>
      <xdr:rowOff>96836</xdr:rowOff>
    </xdr:from>
    <xdr:to>
      <xdr:col>35</xdr:col>
      <xdr:colOff>436559</xdr:colOff>
      <xdr:row>29</xdr:row>
      <xdr:rowOff>150812</xdr:rowOff>
    </xdr:to>
    <xdr:sp macro="" textlink="">
      <xdr:nvSpPr>
        <xdr:cNvPr id="42" name="Rettangolo 41">
          <a:extLst>
            <a:ext uri="{FF2B5EF4-FFF2-40B4-BE49-F238E27FC236}">
              <a16:creationId xmlns:a16="http://schemas.microsoft.com/office/drawing/2014/main" id="{483A5834-C05E-4EFC-A2A2-AEC783397FDD}"/>
            </a:ext>
          </a:extLst>
        </xdr:cNvPr>
        <xdr:cNvSpPr/>
      </xdr:nvSpPr>
      <xdr:spPr>
        <a:xfrm>
          <a:off x="20010433" y="5494336"/>
          <a:ext cx="3309939" cy="895351"/>
        </a:xfrm>
        <a:prstGeom prst="rect">
          <a:avLst/>
        </a:prstGeom>
        <a:solidFill>
          <a:schemeClr val="accent6">
            <a:alpha val="25098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17</xdr:col>
      <xdr:colOff>301608</xdr:colOff>
      <xdr:row>30</xdr:row>
      <xdr:rowOff>182561</xdr:rowOff>
    </xdr:from>
    <xdr:to>
      <xdr:col>36</xdr:col>
      <xdr:colOff>174608</xdr:colOff>
      <xdr:row>56</xdr:row>
      <xdr:rowOff>79375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89C3537C-E716-4113-825B-9A9DDCDBB457}"/>
            </a:ext>
          </a:extLst>
        </xdr:cNvPr>
        <xdr:cNvSpPr/>
      </xdr:nvSpPr>
      <xdr:spPr>
        <a:xfrm>
          <a:off x="10890233" y="6095999"/>
          <a:ext cx="10263188" cy="48498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28</xdr:col>
      <xdr:colOff>106343</xdr:colOff>
      <xdr:row>52</xdr:row>
      <xdr:rowOff>66680</xdr:rowOff>
    </xdr:from>
    <xdr:to>
      <xdr:col>35</xdr:col>
      <xdr:colOff>523876</xdr:colOff>
      <xdr:row>55</xdr:row>
      <xdr:rowOff>126999</xdr:rowOff>
    </xdr:to>
    <xdr:sp macro="" textlink="">
      <xdr:nvSpPr>
        <xdr:cNvPr id="40" name="Rettangolo 39">
          <a:extLst>
            <a:ext uri="{FF2B5EF4-FFF2-40B4-BE49-F238E27FC236}">
              <a16:creationId xmlns:a16="http://schemas.microsoft.com/office/drawing/2014/main" id="{7077605A-98EE-4F5C-875F-A3333D5D655C}"/>
            </a:ext>
          </a:extLst>
        </xdr:cNvPr>
        <xdr:cNvSpPr/>
      </xdr:nvSpPr>
      <xdr:spPr>
        <a:xfrm>
          <a:off x="18711843" y="10687055"/>
          <a:ext cx="4695846" cy="631819"/>
        </a:xfrm>
        <a:prstGeom prst="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31</xdr:col>
      <xdr:colOff>465132</xdr:colOff>
      <xdr:row>31</xdr:row>
      <xdr:rowOff>71437</xdr:rowOff>
    </xdr:from>
    <xdr:to>
      <xdr:col>36</xdr:col>
      <xdr:colOff>79369</xdr:colOff>
      <xdr:row>41</xdr:row>
      <xdr:rowOff>103187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82EE6787-A57D-4E6C-A6FB-70880D2E6596}"/>
            </a:ext>
          </a:extLst>
        </xdr:cNvPr>
        <xdr:cNvSpPr/>
      </xdr:nvSpPr>
      <xdr:spPr>
        <a:xfrm>
          <a:off x="18388007" y="6175375"/>
          <a:ext cx="2670175" cy="1936750"/>
        </a:xfrm>
        <a:prstGeom prst="rect">
          <a:avLst/>
        </a:prstGeom>
        <a:solidFill>
          <a:srgbClr val="FFC000">
            <a:alpha val="50196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24</xdr:col>
      <xdr:colOff>365124</xdr:colOff>
      <xdr:row>31</xdr:row>
      <xdr:rowOff>63500</xdr:rowOff>
    </xdr:from>
    <xdr:to>
      <xdr:col>30</xdr:col>
      <xdr:colOff>381000</xdr:colOff>
      <xdr:row>41</xdr:row>
      <xdr:rowOff>95249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4A677A32-D147-4D74-844E-FA70BCDC06BF}"/>
            </a:ext>
          </a:extLst>
        </xdr:cNvPr>
        <xdr:cNvSpPr/>
      </xdr:nvSpPr>
      <xdr:spPr>
        <a:xfrm>
          <a:off x="16279812" y="6683375"/>
          <a:ext cx="3929063" cy="1936749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515920</xdr:colOff>
      <xdr:row>37</xdr:row>
      <xdr:rowOff>150821</xdr:rowOff>
    </xdr:from>
    <xdr:to>
      <xdr:col>22</xdr:col>
      <xdr:colOff>349232</xdr:colOff>
      <xdr:row>40</xdr:row>
      <xdr:rowOff>111133</xdr:rowOff>
    </xdr:to>
    <xdr:sp macro="" textlink="">
      <xdr:nvSpPr>
        <xdr:cNvPr id="25" name="Rettangolo 24">
          <a:extLst>
            <a:ext uri="{FF2B5EF4-FFF2-40B4-BE49-F238E27FC236}">
              <a16:creationId xmlns:a16="http://schemas.microsoft.com/office/drawing/2014/main" id="{C616949F-B6EA-4C9F-A76C-44A4DB6C3221}"/>
            </a:ext>
          </a:extLst>
        </xdr:cNvPr>
        <xdr:cNvSpPr/>
      </xdr:nvSpPr>
      <xdr:spPr>
        <a:xfrm>
          <a:off x="12326920" y="7397759"/>
          <a:ext cx="1666875" cy="531812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28572</xdr:colOff>
      <xdr:row>1</xdr:row>
      <xdr:rowOff>185736</xdr:rowOff>
    </xdr:from>
    <xdr:to>
      <xdr:col>23</xdr:col>
      <xdr:colOff>587374</xdr:colOff>
      <xdr:row>22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E1B6CB3-57DD-4870-B07D-D2BC1D7E5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227868</xdr:colOff>
      <xdr:row>24</xdr:row>
      <xdr:rowOff>128954</xdr:rowOff>
    </xdr:from>
    <xdr:ext cx="3083408" cy="347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20D0CA-9B49-4761-BA25-5826A8ABA224}"/>
                </a:ext>
              </a:extLst>
            </xdr:cNvPr>
            <xdr:cNvSpPr txBox="1"/>
          </xdr:nvSpPr>
          <xdr:spPr>
            <a:xfrm>
              <a:off x="10163176" y="4884127"/>
              <a:ext cx="3083408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𝜋𝜙</m:t>
                        </m:r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20D0CA-9B49-4761-BA25-5826A8ABA224}"/>
                </a:ext>
              </a:extLst>
            </xdr:cNvPr>
            <xdr:cNvSpPr txBox="1"/>
          </xdr:nvSpPr>
          <xdr:spPr>
            <a:xfrm>
              <a:off x="10163176" y="4884127"/>
              <a:ext cx="3083408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  𝑑ℎ</a:t>
              </a:r>
              <a:r>
                <a:rPr lang="it-IT" sz="1100" b="0" i="0">
                  <a:latin typeface="Cambria Math" panose="02040503050406030204" pitchFamily="18" charset="0"/>
                </a:rPr>
                <a:t>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1/(𝑎_0+𝑎_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𝑑ℎ=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𝑈𝜋𝜙/𝑚 ̇  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330445</xdr:colOff>
      <xdr:row>23</xdr:row>
      <xdr:rowOff>4396</xdr:rowOff>
    </xdr:from>
    <xdr:ext cx="2005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A8B4896-B5A4-427F-951E-2CB2D59FDE09}"/>
                </a:ext>
              </a:extLst>
            </xdr:cNvPr>
            <xdr:cNvSpPr txBox="1"/>
          </xdr:nvSpPr>
          <xdr:spPr>
            <a:xfrm>
              <a:off x="10265753" y="4569069"/>
              <a:ext cx="2005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𝑑</m:t>
                    </m:r>
                    <m:acc>
                      <m:accPr>
                        <m:chr m:val="̇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</m:d>
                    <m:r>
                      <m:rPr>
                        <m:sty m:val="p"/>
                      </m:rPr>
                      <a:rPr lang="it-IT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dA</m:t>
                    </m:r>
                    <m:r>
                      <a:rPr lang="it-IT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A8B4896-B5A4-427F-951E-2CB2D59FDE09}"/>
                </a:ext>
              </a:extLst>
            </xdr:cNvPr>
            <xdr:cNvSpPr txBox="1"/>
          </xdr:nvSpPr>
          <xdr:spPr>
            <a:xfrm>
              <a:off x="10265753" y="4569069"/>
              <a:ext cx="2005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𝑑𝑞 ̇=𝑈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𝑇(ℎ)dA=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𝜋𝜙𝑑𝑥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271833</xdr:colOff>
      <xdr:row>22</xdr:row>
      <xdr:rowOff>106973</xdr:rowOff>
    </xdr:from>
    <xdr:ext cx="1266309" cy="343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87F24AC-7204-4C4C-8280-9B6E17E9E0CA}"/>
                </a:ext>
              </a:extLst>
            </xdr:cNvPr>
            <xdr:cNvSpPr txBox="1"/>
          </xdr:nvSpPr>
          <xdr:spPr>
            <a:xfrm>
              <a:off x="12639679" y="4481146"/>
              <a:ext cx="126630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𝜋𝜙</m:t>
                        </m:r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87F24AC-7204-4C4C-8280-9B6E17E9E0CA}"/>
                </a:ext>
              </a:extLst>
            </xdr:cNvPr>
            <xdr:cNvSpPr txBox="1"/>
          </xdr:nvSpPr>
          <xdr:spPr>
            <a:xfrm>
              <a:off x="12639679" y="4481146"/>
              <a:ext cx="126630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 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𝑑ℎ</a:t>
              </a:r>
              <a:r>
                <a:rPr lang="it-IT" sz="1100" b="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 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191233</xdr:colOff>
      <xdr:row>26</xdr:row>
      <xdr:rowOff>187569</xdr:rowOff>
    </xdr:from>
    <xdr:ext cx="3404265" cy="384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01FADFF-8BB8-47E1-A2C1-8A5F362E9A06}"/>
                </a:ext>
              </a:extLst>
            </xdr:cNvPr>
            <xdr:cNvSpPr txBox="1"/>
          </xdr:nvSpPr>
          <xdr:spPr>
            <a:xfrm>
              <a:off x="10126541" y="5323742"/>
              <a:ext cx="3404265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𝜋𝜙</m:t>
                            </m:r>
                          </m:num>
                          <m:den>
                            <m:acc>
                              <m:accPr>
                                <m:chr m:val="̇"/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01FADFF-8BB8-47E1-A2C1-8A5F362E9A06}"/>
                </a:ext>
              </a:extLst>
            </xdr:cNvPr>
            <xdr:cNvSpPr txBox="1"/>
          </xdr:nvSpPr>
          <xdr:spPr>
            <a:xfrm>
              <a:off x="10126541" y="5323742"/>
              <a:ext cx="3404265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1/(𝑎_0+𝑎_1 ℎ+𝑎_2 ℎ^2+𝑎_3 ℎ^3 )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〗=∫24_0^𝐿▒〖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𝑈𝜋𝜙/𝑚 ̇  𝑑𝑥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(𝑈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𝐴_𝑡𝑜𝑡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)/𝑚 ̇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246185</xdr:colOff>
      <xdr:row>26</xdr:row>
      <xdr:rowOff>180242</xdr:rowOff>
    </xdr:from>
    <xdr:ext cx="2186689" cy="384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AAA6C55-9285-41DD-92F9-6F630D4A5452}"/>
                </a:ext>
              </a:extLst>
            </xdr:cNvPr>
            <xdr:cNvSpPr txBox="1"/>
          </xdr:nvSpPr>
          <xdr:spPr>
            <a:xfrm>
              <a:off x="13890748" y="5569805"/>
              <a:ext cx="2186689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AAA6C55-9285-41DD-92F9-6F630D4A5452}"/>
                </a:ext>
              </a:extLst>
            </xdr:cNvPr>
            <xdr:cNvSpPr txBox="1"/>
          </xdr:nvSpPr>
          <xdr:spPr>
            <a:xfrm>
              <a:off x="13890748" y="5569805"/>
              <a:ext cx="2186689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+𝑏ℎ+𝑐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429341</xdr:colOff>
      <xdr:row>34</xdr:row>
      <xdr:rowOff>179641</xdr:rowOff>
    </xdr:from>
    <xdr:ext cx="2868542" cy="387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F70E06-B518-49A8-8949-91122E75FBCB}"/>
                </a:ext>
              </a:extLst>
            </xdr:cNvPr>
            <xdr:cNvSpPr txBox="1"/>
          </xdr:nvSpPr>
          <xdr:spPr>
            <a:xfrm>
              <a:off x="11017966" y="6855079"/>
              <a:ext cx="2868542" cy="387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F70E06-B518-49A8-8949-91122E75FBCB}"/>
                </a:ext>
              </a:extLst>
            </xdr:cNvPr>
            <xdr:cNvSpPr txBox="1"/>
          </xdr:nvSpPr>
          <xdr:spPr>
            <a:xfrm>
              <a:off x="11017966" y="6855079"/>
              <a:ext cx="2868542" cy="387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∫24_0^(ℎ_𝑜𝑢𝑡)▒〖𝐴_1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𝑑ℎ〗+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3174</xdr:colOff>
      <xdr:row>16</xdr:row>
      <xdr:rowOff>157040</xdr:rowOff>
    </xdr:from>
    <xdr:ext cx="2297872" cy="384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2E6F9C2-39D1-47D3-A229-A6D11707C8F7}"/>
                </a:ext>
              </a:extLst>
            </xdr:cNvPr>
            <xdr:cNvSpPr txBox="1"/>
          </xdr:nvSpPr>
          <xdr:spPr>
            <a:xfrm>
              <a:off x="19831049" y="3681290"/>
              <a:ext cx="2297872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2E6F9C2-39D1-47D3-A229-A6D11707C8F7}"/>
                </a:ext>
              </a:extLst>
            </xdr:cNvPr>
            <xdr:cNvSpPr txBox="1"/>
          </xdr:nvSpPr>
          <xdr:spPr>
            <a:xfrm>
              <a:off x="19831049" y="3681290"/>
              <a:ext cx="2297872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  −ℎ)(ℎ_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35</xdr:col>
      <xdr:colOff>19049</xdr:colOff>
      <xdr:row>17</xdr:row>
      <xdr:rowOff>54767</xdr:rowOff>
    </xdr:from>
    <xdr:ext cx="608014" cy="254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C9E72F-94C7-4E61-AD54-8F50965494A4}"/>
                </a:ext>
              </a:extLst>
            </xdr:cNvPr>
            <xdr:cNvSpPr txBox="1"/>
          </xdr:nvSpPr>
          <xdr:spPr>
            <a:xfrm>
              <a:off x="20386674" y="3491705"/>
              <a:ext cx="608014" cy="25479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it-IT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&gt;</m:t>
                    </m:r>
                    <m:r>
                      <a:rPr lang="it-IT" sz="110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C9E72F-94C7-4E61-AD54-8F50965494A4}"/>
                </a:ext>
              </a:extLst>
            </xdr:cNvPr>
            <xdr:cNvSpPr txBox="1"/>
          </xdr:nvSpPr>
          <xdr:spPr>
            <a:xfrm>
              <a:off x="20386674" y="3491705"/>
              <a:ext cx="608014" cy="25479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l-GR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&gt;</a:t>
              </a:r>
              <a:r>
                <a:rPr lang="it-IT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0</a:t>
              </a:r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296844</xdr:colOff>
      <xdr:row>31</xdr:row>
      <xdr:rowOff>150018</xdr:rowOff>
    </xdr:from>
    <xdr:ext cx="560387" cy="270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652ACF03-F6D0-4ADF-9013-69DEFDEA6A18}"/>
                </a:ext>
              </a:extLst>
            </xdr:cNvPr>
            <xdr:cNvSpPr txBox="1"/>
          </xdr:nvSpPr>
          <xdr:spPr>
            <a:xfrm>
              <a:off x="11496657" y="6253956"/>
              <a:ext cx="560387" cy="27066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it-IT" sz="110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&lt;0</m:t>
                    </m:r>
                  </m:oMath>
                </m:oMathPara>
              </a14:m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652ACF03-F6D0-4ADF-9013-69DEFDEA6A18}"/>
                </a:ext>
              </a:extLst>
            </xdr:cNvPr>
            <xdr:cNvSpPr txBox="1"/>
          </xdr:nvSpPr>
          <xdr:spPr>
            <a:xfrm>
              <a:off x="11496657" y="6253956"/>
              <a:ext cx="560387" cy="27066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l-GR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Δ</a:t>
              </a:r>
              <a:r>
                <a:rPr lang="it-IT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&lt;0</a:t>
              </a:r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27</xdr:col>
      <xdr:colOff>596047</xdr:colOff>
      <xdr:row>19</xdr:row>
      <xdr:rowOff>155820</xdr:rowOff>
    </xdr:from>
    <xdr:ext cx="3846053" cy="3924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A8FCC59-1292-467A-9C37-F875DBD95978}"/>
                </a:ext>
              </a:extLst>
            </xdr:cNvPr>
            <xdr:cNvSpPr txBox="1"/>
          </xdr:nvSpPr>
          <xdr:spPr>
            <a:xfrm>
              <a:off x="18590360" y="4251570"/>
              <a:ext cx="384605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A8FCC59-1292-467A-9C37-F875DBD95978}"/>
                </a:ext>
              </a:extLst>
            </xdr:cNvPr>
            <xdr:cNvSpPr txBox="1"/>
          </xdr:nvSpPr>
          <xdr:spPr>
            <a:xfrm>
              <a:off x="18590360" y="4251570"/>
              <a:ext cx="384605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1/𝑎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∫_0^(ℎ_𝑜𝑢𝑡)▒〖𝐴_1/((ℎ_1  −ℎ) ) 𝑑ℎ〗+∫_0^(ℎ_𝑜𝑢𝑡)▒〖𝐴_2/((ℎ_2  −ℎ) ) 𝑑ℎ〗+∫_0^(ℎ_𝑜𝑢𝑡)▒〖𝐴_3/((ℎ_3  −ℎ) ) 𝑑ℎ〗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28</xdr:col>
      <xdr:colOff>80109</xdr:colOff>
      <xdr:row>22</xdr:row>
      <xdr:rowOff>44695</xdr:rowOff>
    </xdr:from>
    <xdr:ext cx="3881897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FE34D8BD-AEC5-4134-94C2-1115552F594A}"/>
                </a:ext>
              </a:extLst>
            </xdr:cNvPr>
            <xdr:cNvSpPr txBox="1"/>
          </xdr:nvSpPr>
          <xdr:spPr>
            <a:xfrm>
              <a:off x="18685609" y="4751633"/>
              <a:ext cx="388189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FE34D8BD-AEC5-4134-94C2-1115552F594A}"/>
                </a:ext>
              </a:extLst>
            </xdr:cNvPr>
            <xdr:cNvSpPr txBox="1"/>
          </xdr:nvSpPr>
          <xdr:spPr>
            <a:xfrm>
              <a:off x="18685609" y="4751633"/>
              <a:ext cx="388189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〖−𝐴〗_2 𝑙𝑛(ℎ_2  −ℎ_𝑜𝑢𝑡 )−𝐴_3 𝑙𝑛(ℎ_3  −ℎ_𝑜𝑢𝑡 )−𝐴_1 𝑙𝑛(ℎ_1  −ℎ_𝑜𝑢𝑡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302354</xdr:colOff>
      <xdr:row>26</xdr:row>
      <xdr:rowOff>60570</xdr:rowOff>
    </xdr:from>
    <xdr:ext cx="2925095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E31FEA71-2936-4135-825F-E8B8234CF6B3}"/>
                </a:ext>
              </a:extLst>
            </xdr:cNvPr>
            <xdr:cNvSpPr txBox="1"/>
          </xdr:nvSpPr>
          <xdr:spPr>
            <a:xfrm>
              <a:off x="20130229" y="5688258"/>
              <a:ext cx="2925095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E31FEA71-2936-4135-825F-E8B8234CF6B3}"/>
                </a:ext>
              </a:extLst>
            </xdr:cNvPr>
            <xdr:cNvSpPr txBox="1"/>
          </xdr:nvSpPr>
          <xdr:spPr>
            <a:xfrm>
              <a:off x="20130229" y="5688258"/>
              <a:ext cx="2925095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(ℎ_1/(ℎ_1−ℎ_𝑜𝑢𝑡 ))^(𝐴_1/𝑎)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−ℎ_𝑜𝑢𝑡 ))^(𝐴_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/𝑎)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−ℎ_𝑜𝑢𝑡 ))^(𝐴_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32483</xdr:colOff>
      <xdr:row>24</xdr:row>
      <xdr:rowOff>44695</xdr:rowOff>
    </xdr:from>
    <xdr:ext cx="22580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697C0440-4468-43AB-9B9B-808DDAC7F353}"/>
                </a:ext>
              </a:extLst>
            </xdr:cNvPr>
            <xdr:cNvSpPr txBox="1"/>
          </xdr:nvSpPr>
          <xdr:spPr>
            <a:xfrm>
              <a:off x="17344171" y="5013570"/>
              <a:ext cx="22580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697C0440-4468-43AB-9B9B-808DDAC7F353}"/>
                </a:ext>
              </a:extLst>
            </xdr:cNvPr>
            <xdr:cNvSpPr txBox="1"/>
          </xdr:nvSpPr>
          <xdr:spPr>
            <a:xfrm>
              <a:off x="17344171" y="5013570"/>
              <a:ext cx="22580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𝑙𝑛(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453153</xdr:colOff>
      <xdr:row>38</xdr:row>
      <xdr:rowOff>20890</xdr:rowOff>
    </xdr:from>
    <xdr:ext cx="2847254" cy="387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63474037-46AF-4315-843D-8FC978CF894F}"/>
                </a:ext>
              </a:extLst>
            </xdr:cNvPr>
            <xdr:cNvSpPr txBox="1"/>
          </xdr:nvSpPr>
          <xdr:spPr>
            <a:xfrm>
              <a:off x="11041778" y="7458328"/>
              <a:ext cx="284725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63474037-46AF-4315-843D-8FC978CF894F}"/>
                </a:ext>
              </a:extLst>
            </xdr:cNvPr>
            <xdr:cNvSpPr txBox="1"/>
          </xdr:nvSpPr>
          <xdr:spPr>
            <a:xfrm>
              <a:off x="11041778" y="7458328"/>
              <a:ext cx="284725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−𝐴_1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548417</xdr:colOff>
      <xdr:row>31</xdr:row>
      <xdr:rowOff>187573</xdr:rowOff>
    </xdr:from>
    <xdr:ext cx="3290644" cy="387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914906BB-C335-4E2B-A244-084C489E8E5E}"/>
                </a:ext>
              </a:extLst>
            </xdr:cNvPr>
            <xdr:cNvSpPr txBox="1"/>
          </xdr:nvSpPr>
          <xdr:spPr>
            <a:xfrm>
              <a:off x="16463105" y="6807448"/>
              <a:ext cx="329064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914906BB-C335-4E2B-A244-084C489E8E5E}"/>
                </a:ext>
              </a:extLst>
            </xdr:cNvPr>
            <xdr:cNvSpPr txBox="1"/>
          </xdr:nvSpPr>
          <xdr:spPr>
            <a:xfrm>
              <a:off x="16463105" y="6807448"/>
              <a:ext cx="329064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31</xdr:col>
      <xdr:colOff>540470</xdr:colOff>
      <xdr:row>31</xdr:row>
      <xdr:rowOff>124069</xdr:rowOff>
    </xdr:from>
    <xdr:ext cx="1785489" cy="387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34240BF7-7465-45F0-BD25-EE32CEAF8637}"/>
                </a:ext>
              </a:extLst>
            </xdr:cNvPr>
            <xdr:cNvSpPr txBox="1"/>
          </xdr:nvSpPr>
          <xdr:spPr>
            <a:xfrm>
              <a:off x="18463345" y="6228007"/>
              <a:ext cx="1785489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34240BF7-7465-45F0-BD25-EE32CEAF8637}"/>
                </a:ext>
              </a:extLst>
            </xdr:cNvPr>
            <xdr:cNvSpPr txBox="1"/>
          </xdr:nvSpPr>
          <xdr:spPr>
            <a:xfrm>
              <a:off x="18463345" y="6228007"/>
              <a:ext cx="1785489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∫_0^(ℎ_𝑜𝑢𝑡)▒〖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31</xdr:col>
      <xdr:colOff>532533</xdr:colOff>
      <xdr:row>34</xdr:row>
      <xdr:rowOff>92319</xdr:rowOff>
    </xdr:from>
    <xdr:ext cx="2514535" cy="778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9F7C136-E6D1-411A-914B-9BD3E153D64F}"/>
                </a:ext>
              </a:extLst>
            </xdr:cNvPr>
            <xdr:cNvSpPr txBox="1"/>
          </xdr:nvSpPr>
          <xdr:spPr>
            <a:xfrm>
              <a:off x="18455408" y="6767757"/>
              <a:ext cx="2514535" cy="778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𝑎h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num>
                                          <m:den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4</m:t>
                                                </m:r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𝑎𝑐</m:t>
                                                </m:r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 −</m:t>
                                                </m:r>
                                                <m:sSup>
                                                  <m:sSup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9F7C136-E6D1-411A-914B-9BD3E153D64F}"/>
                </a:ext>
              </a:extLst>
            </xdr:cNvPr>
            <xdr:cNvSpPr txBox="1"/>
          </xdr:nvSpPr>
          <xdr:spPr>
            <a:xfrm>
              <a:off x="18455408" y="6767757"/>
              <a:ext cx="2514535" cy="778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√(4𝑎𝑐 −𝑏^2 ) ∫_0^(ℎ_𝑜𝑢𝑡)▒〖(2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/√(4𝑎𝑐 −𝑏^2 ))/((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((2𝑎ℎ+𝑏)/√(4𝑎𝑐 −𝑏^2 ))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𝑑ℎ〗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26</xdr:col>
      <xdr:colOff>534979</xdr:colOff>
      <xdr:row>34</xdr:row>
      <xdr:rowOff>80967</xdr:rowOff>
    </xdr:from>
    <xdr:to>
      <xdr:col>30</xdr:col>
      <xdr:colOff>198438</xdr:colOff>
      <xdr:row>40</xdr:row>
      <xdr:rowOff>158750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ABDCDAEC-C3A6-4255-93F2-715A7CFE58A6}"/>
            </a:ext>
          </a:extLst>
        </xdr:cNvPr>
        <xdr:cNvSpPr/>
      </xdr:nvSpPr>
      <xdr:spPr>
        <a:xfrm>
          <a:off x="17918104" y="7272342"/>
          <a:ext cx="2108209" cy="1220783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31</xdr:col>
      <xdr:colOff>540464</xdr:colOff>
      <xdr:row>39</xdr:row>
      <xdr:rowOff>5004</xdr:rowOff>
    </xdr:from>
    <xdr:ext cx="190135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43FB727-ED18-46DA-A84F-9CA9E6DC2E6E}"/>
                </a:ext>
              </a:extLst>
            </xdr:cNvPr>
            <xdr:cNvSpPr txBox="1"/>
          </xdr:nvSpPr>
          <xdr:spPr>
            <a:xfrm>
              <a:off x="18463339" y="7632942"/>
              <a:ext cx="19013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43FB727-ED18-46DA-A84F-9CA9E6DC2E6E}"/>
                </a:ext>
              </a:extLst>
            </xdr:cNvPr>
            <xdr:cNvSpPr txBox="1"/>
          </xdr:nvSpPr>
          <xdr:spPr>
            <a:xfrm>
              <a:off x="18463339" y="7632942"/>
              <a:ext cx="19013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√(4𝑎𝑐 −𝑏^2 )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tan^(−1)⁡(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(2𝑎ℎ_𝑜𝑢𝑡+𝑏)/√(4𝑎𝑐 −𝑏^2 )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453167</xdr:colOff>
      <xdr:row>38</xdr:row>
      <xdr:rowOff>28824</xdr:rowOff>
    </xdr:from>
    <xdr:ext cx="359303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52B25B8-607C-46B6-84D5-45B7AE24821C}"/>
                </a:ext>
              </a:extLst>
            </xdr:cNvPr>
            <xdr:cNvSpPr txBox="1"/>
          </xdr:nvSpPr>
          <xdr:spPr>
            <a:xfrm>
              <a:off x="16367855" y="7982199"/>
              <a:ext cx="35930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52B25B8-607C-46B6-84D5-45B7AE24821C}"/>
                </a:ext>
              </a:extLst>
            </xdr:cNvPr>
            <xdr:cNvSpPr txBox="1"/>
          </xdr:nvSpPr>
          <xdr:spPr>
            <a:xfrm>
              <a:off x="16367855" y="7982199"/>
              <a:ext cx="35930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𝑙𝑛(𝑎〖ℎ_𝑜𝑢𝑡〗^2+𝑏ℎ_𝑜𝑢𝑡+𝑐)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(2𝑁_1 𝑁_2)/√(4𝑎𝑐 −𝑏^2 )  tan^(−1)⁡((2𝑎ℎ_𝑜𝑢𝑡+𝑏)/√(4𝑎𝑐 −𝑏^2 ))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437292</xdr:colOff>
      <xdr:row>34</xdr:row>
      <xdr:rowOff>155824</xdr:rowOff>
    </xdr:from>
    <xdr:ext cx="3493136" cy="387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04B0A2F-A732-4F24-9276-23E987C19FF4}"/>
                </a:ext>
              </a:extLst>
            </xdr:cNvPr>
            <xdr:cNvSpPr txBox="1"/>
          </xdr:nvSpPr>
          <xdr:spPr>
            <a:xfrm>
              <a:off x="16351980" y="7347199"/>
              <a:ext cx="3493136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04B0A2F-A732-4F24-9276-23E987C19FF4}"/>
                </a:ext>
              </a:extLst>
            </xdr:cNvPr>
            <xdr:cNvSpPr txBox="1"/>
          </xdr:nvSpPr>
          <xdr:spPr>
            <a:xfrm>
              <a:off x="16351980" y="7347199"/>
              <a:ext cx="3493136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𝑙𝑛(𝑎〖ℎ_𝑜𝑢𝑡〗^2+𝑏ℎ_𝑜𝑢𝑡+𝑐)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∫_0^(ℎ_𝑜𝑢𝑡)▒〖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19</xdr:col>
      <xdr:colOff>533381</xdr:colOff>
      <xdr:row>42</xdr:row>
      <xdr:rowOff>9531</xdr:rowOff>
    </xdr:from>
    <xdr:to>
      <xdr:col>25</xdr:col>
      <xdr:colOff>507984</xdr:colOff>
      <xdr:row>44</xdr:row>
      <xdr:rowOff>160343</xdr:rowOff>
    </xdr:to>
    <xdr:sp macro="" textlink="">
      <xdr:nvSpPr>
        <xdr:cNvPr id="33" name="Rettangolo 32">
          <a:extLst>
            <a:ext uri="{FF2B5EF4-FFF2-40B4-BE49-F238E27FC236}">
              <a16:creationId xmlns:a16="http://schemas.microsoft.com/office/drawing/2014/main" id="{6E4C33D7-8464-45D2-95A7-2CD2F6FC124E}"/>
            </a:ext>
          </a:extLst>
        </xdr:cNvPr>
        <xdr:cNvSpPr/>
      </xdr:nvSpPr>
      <xdr:spPr>
        <a:xfrm>
          <a:off x="12344381" y="8208969"/>
          <a:ext cx="3641728" cy="531812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17</xdr:col>
      <xdr:colOff>437276</xdr:colOff>
      <xdr:row>42</xdr:row>
      <xdr:rowOff>76448</xdr:rowOff>
    </xdr:from>
    <xdr:ext cx="523412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829A764-EC0E-4402-9F8B-6C4A98C184EF}"/>
                </a:ext>
              </a:extLst>
            </xdr:cNvPr>
            <xdr:cNvSpPr txBox="1"/>
          </xdr:nvSpPr>
          <xdr:spPr>
            <a:xfrm>
              <a:off x="11025901" y="8275886"/>
              <a:ext cx="52341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829A764-EC0E-4402-9F8B-6C4A98C184EF}"/>
                </a:ext>
              </a:extLst>
            </xdr:cNvPr>
            <xdr:cNvSpPr txBox="1"/>
          </xdr:nvSpPr>
          <xdr:spPr>
            <a:xfrm>
              <a:off x="11025901" y="8275886"/>
              <a:ext cx="52341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−𝐴_1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𝑙𝑛(𝑎〖ℎ_𝑜𝑢𝑡〗^2+𝑏ℎ_𝑜𝑢𝑡+𝑐)+(2𝑁_1 𝑁_2)/√(4𝑎𝑐 −𝑏^2 )  tan^(−1)⁡((2𝑎ℎ_𝑜𝑢𝑡+𝑏)/√(4𝑎𝑐 −𝑏^2 ))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524588</xdr:colOff>
      <xdr:row>45</xdr:row>
      <xdr:rowOff>92324</xdr:rowOff>
    </xdr:from>
    <xdr:ext cx="541013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CCFAD2CA-1925-4938-8663-6558BB98FE71}"/>
                </a:ext>
              </a:extLst>
            </xdr:cNvPr>
            <xdr:cNvSpPr txBox="1"/>
          </xdr:nvSpPr>
          <xdr:spPr>
            <a:xfrm>
              <a:off x="11113213" y="8863262"/>
              <a:ext cx="54101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CCFAD2CA-1925-4938-8663-6558BB98FE71}"/>
                </a:ext>
              </a:extLst>
            </xdr:cNvPr>
            <xdr:cNvSpPr txBox="1"/>
          </xdr:nvSpPr>
          <xdr:spPr>
            <a:xfrm>
              <a:off x="11113213" y="8863262"/>
              <a:ext cx="54101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 𝑙𝑛(𝑎〖ℎ_𝑜𝑢𝑡〗^2+𝑏ℎ_𝑜𝑢𝑡+𝑐)+(2𝑎ℎ_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+𝑏)/𝛼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tan^(−1)⁡((2𝑎ℎ_𝑜𝑢𝑡+𝑏)/𝛽)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40401</xdr:colOff>
      <xdr:row>45</xdr:row>
      <xdr:rowOff>5012</xdr:rowOff>
    </xdr:from>
    <xdr:ext cx="4247830" cy="4374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13E67A8-7C3C-4F72-AF93-B30CA4F1C693}"/>
                </a:ext>
              </a:extLst>
            </xdr:cNvPr>
            <xdr:cNvSpPr txBox="1"/>
          </xdr:nvSpPr>
          <xdr:spPr>
            <a:xfrm>
              <a:off x="18034714" y="9291887"/>
              <a:ext cx="4247830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𝑚𝑎𝑥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num>
                          <m:den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den>
                        </m:f>
                        <m:func>
                          <m:func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tan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13E67A8-7C3C-4F72-AF93-B30CA4F1C693}"/>
                </a:ext>
              </a:extLst>
            </xdr:cNvPr>
            <xdr:cNvSpPr txBox="1"/>
          </xdr:nvSpPr>
          <xdr:spPr>
            <a:xfrm>
              <a:off x="18034714" y="9291887"/>
              <a:ext cx="4247830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𝑙𝑛((𝑎〖ℎ_𝑜𝑢𝑡〗^2+𝑏ℎ_𝑜𝑢𝑡+𝑐)/(ℎ_𝑚𝑎𝑥  −ℎ_𝑜𝑢𝑡 )^2 )+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(2𝑎ℎ_𝑚𝑎𝑥+𝑏)/𝛽  tan^(−1)⁡((2𝑎ℎ_𝑜𝑢𝑡+𝑏)/𝛽)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302338</xdr:colOff>
      <xdr:row>49</xdr:row>
      <xdr:rowOff>36761</xdr:rowOff>
    </xdr:from>
    <xdr:ext cx="27335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EFB390EC-C82D-4687-AD35-2B893968CC40}"/>
                </a:ext>
              </a:extLst>
            </xdr:cNvPr>
            <xdr:cNvSpPr txBox="1"/>
          </xdr:nvSpPr>
          <xdr:spPr>
            <a:xfrm>
              <a:off x="15605838" y="10085636"/>
              <a:ext cx="27335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𝛼𝛽</m:t>
                        </m:r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EFB390EC-C82D-4687-AD35-2B893968CC40}"/>
                </a:ext>
              </a:extLst>
            </xdr:cNvPr>
            <xdr:cNvSpPr txBox="1"/>
          </xdr:nvSpPr>
          <xdr:spPr>
            <a:xfrm>
              <a:off x="15605838" y="10085636"/>
              <a:ext cx="27335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 𝑙𝑛(𝑐/ℎ_𝑚𝑎𝑥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(2𝑎ℎ_𝑚𝑎𝑥+𝑏)/𝛼𝛽  tan^(−1)⁡(𝑏/𝛽)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492838</xdr:colOff>
      <xdr:row>52</xdr:row>
      <xdr:rowOff>84387</xdr:rowOff>
    </xdr:from>
    <xdr:ext cx="5736122" cy="632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50CFB348-70FE-4659-A502-ACC785AD29BA}"/>
                </a:ext>
              </a:extLst>
            </xdr:cNvPr>
            <xdr:cNvSpPr txBox="1"/>
          </xdr:nvSpPr>
          <xdr:spPr>
            <a:xfrm>
              <a:off x="12740401" y="10704762"/>
              <a:ext cx="5736122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type m:val="skw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den>
                                </m:f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𝑚𝑎𝑥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𝑜𝑢𝑡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𝑚𝑎𝑥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num>
                          <m:den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den>
                        </m:f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𝑎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</m:num>
                                      <m:den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𝛽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</m:den>
                                    </m:f>
                                  </m:e>
                                </m:d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tan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−1</m:t>
                                        </m:r>
                                      </m:sup>
                                    </m:sSup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f>
                                              <m:fPr>
                                                <m:type m:val="skw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𝑏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</m:den>
                                            </m:f>
                                          </m:num>
                                          <m:den>
                                            <m:f>
                                              <m:fPr>
                                                <m:type m:val="skw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𝛽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</m:den>
                                            </m:f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func>
                          </m:e>
                        </m:d>
                      </m:e>
                    </m:d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50CFB348-70FE-4659-A502-ACC785AD29BA}"/>
                </a:ext>
              </a:extLst>
            </xdr:cNvPr>
            <xdr:cNvSpPr txBox="1"/>
          </xdr:nvSpPr>
          <xdr:spPr>
            <a:xfrm>
              <a:off x="12740401" y="10704762"/>
              <a:ext cx="5736122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⁄𝑐 〖ℎ_𝑜𝑢𝑡〗^2+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𝑏⁄𝑐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)/((ℎ_𝑚𝑎𝑥  −ℎ_𝑜𝑢𝑡)⁄ℎ_𝑚𝑎𝑥 )^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(2𝑎ℎ_𝑚𝑎𝑥+𝑏)/𝛽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tan^(−1)⁡〖((2 𝑎⁄𝑐 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⁄𝑐)/(𝛽⁄𝑐))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tan^(−1)⁡((𝑏⁄𝑐)/(𝛽⁄𝑐)) 〗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28</xdr:col>
      <xdr:colOff>262651</xdr:colOff>
      <xdr:row>52</xdr:row>
      <xdr:rowOff>100260</xdr:rowOff>
    </xdr:from>
    <xdr:ext cx="4480970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AA87442E-D6C6-431F-9A8A-9136D3EF8FE4}"/>
                </a:ext>
              </a:extLst>
            </xdr:cNvPr>
            <xdr:cNvSpPr txBox="1"/>
          </xdr:nvSpPr>
          <xdr:spPr>
            <a:xfrm>
              <a:off x="18868151" y="10720635"/>
              <a:ext cx="4480970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1 −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num>
                                      <m:den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𝛽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num>
                                      <m:den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𝛽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d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AA87442E-D6C6-431F-9A8A-9136D3EF8FE4}"/>
                </a:ext>
              </a:extLst>
            </xdr:cNvPr>
            <xdr:cNvSpPr txBox="1"/>
          </xdr:nvSpPr>
          <xdr:spPr>
            <a:xfrm>
              <a:off x="18868151" y="10720635"/>
              <a:ext cx="4480970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〖ℎ_𝑜𝑢𝑡〗^2+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 )^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tan^(−1)⁡((2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)−tan^(−1)⁡(𝑏′/𝛽′)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37</xdr:col>
      <xdr:colOff>2339</xdr:colOff>
      <xdr:row>17</xdr:row>
      <xdr:rowOff>93907</xdr:rowOff>
    </xdr:from>
    <xdr:ext cx="3783408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97008B3-D2CB-4DAC-B9EA-A2192668E11D}"/>
                </a:ext>
              </a:extLst>
            </xdr:cNvPr>
            <xdr:cNvSpPr txBox="1"/>
          </xdr:nvSpPr>
          <xdr:spPr>
            <a:xfrm>
              <a:off x="21592339" y="3768970"/>
              <a:ext cx="378340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97008B3-D2CB-4DAC-B9EA-A2192668E11D}"/>
                </a:ext>
              </a:extLst>
            </xdr:cNvPr>
            <xdr:cNvSpPr txBox="1"/>
          </xdr:nvSpPr>
          <xdr:spPr>
            <a:xfrm>
              <a:off x="21592339" y="3768970"/>
              <a:ext cx="378340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−ℎ)(ℎ_2  −ℎ)(ℎ_3  −ℎ)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36</xdr:col>
      <xdr:colOff>607176</xdr:colOff>
      <xdr:row>19</xdr:row>
      <xdr:rowOff>103434</xdr:rowOff>
    </xdr:from>
    <xdr:ext cx="42141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6823E27E-5AFF-4008-951B-C9DF44095BAF}"/>
                </a:ext>
              </a:extLst>
            </xdr:cNvPr>
            <xdr:cNvSpPr txBox="1"/>
          </xdr:nvSpPr>
          <xdr:spPr>
            <a:xfrm>
              <a:off x="21585989" y="4159497"/>
              <a:ext cx="4214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</m:oMath>
              </a14:m>
              <a:r>
                <a:rPr lang="it-IT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</m:oMath>
              </a14:m>
              <a:r>
                <a:rPr lang="it-IT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endParaRPr lang="it-IT" sz="1100"/>
            </a:p>
          </xdr:txBody>
        </xdr:sp>
      </mc:Choice>
      <mc:Fallback xmlns="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6823E27E-5AFF-4008-951B-C9DF44095BAF}"/>
                </a:ext>
              </a:extLst>
            </xdr:cNvPr>
            <xdr:cNvSpPr txBox="1"/>
          </xdr:nvSpPr>
          <xdr:spPr>
            <a:xfrm>
              <a:off x="21585989" y="4159497"/>
              <a:ext cx="4214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 (ℎ_2  −ℎ)(ℎ_3  −ℎ)</a:t>
              </a:r>
              <a:r>
                <a:rPr lang="it-IT" sz="1100"/>
                <a:t> 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−ℎ)(ℎ_3  −ℎ)</a:t>
              </a:r>
              <a:r>
                <a:rPr lang="it-IT" sz="1100"/>
                <a:t> 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(ℎ_2  −ℎ)(ℎ_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3928</xdr:colOff>
      <xdr:row>20</xdr:row>
      <xdr:rowOff>182807</xdr:rowOff>
    </xdr:from>
    <xdr:ext cx="4226777" cy="506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1F29BD80-BAB1-4F8A-B330-A1CBC6EC94FC}"/>
                </a:ext>
              </a:extLst>
            </xdr:cNvPr>
            <xdr:cNvSpPr txBox="1"/>
          </xdr:nvSpPr>
          <xdr:spPr>
            <a:xfrm>
              <a:off x="21593928" y="4429370"/>
              <a:ext cx="4226777" cy="506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r>
                <a:rPr lang="it-IT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it-IT" sz="1100"/>
                <a:t> 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endParaRPr lang="it-IT" sz="1100"/>
            </a:p>
          </xdr:txBody>
        </xdr:sp>
      </mc:Choice>
      <mc:Fallback xmlns="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1F29BD80-BAB1-4F8A-B330-A1CBC6EC94FC}"/>
                </a:ext>
              </a:extLst>
            </xdr:cNvPr>
            <xdr:cNvSpPr txBox="1"/>
          </xdr:nvSpPr>
          <xdr:spPr>
            <a:xfrm>
              <a:off x="21593928" y="4429370"/>
              <a:ext cx="4226777" cy="506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 (ℎ_2 ℎ_3+ℎ^2−ℎ(ℎ_3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ℎ_2 ))</a:t>
              </a:r>
              <a:r>
                <a:rPr lang="it-IT" sz="1100"/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ℎ_3+ℎ^2−ℎ(ℎ_3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/>
                <a:t> 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(ℎ_1 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+ℎ^2−ℎ(ℎ_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+ℎ_1 ))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36</xdr:col>
      <xdr:colOff>475415</xdr:colOff>
      <xdr:row>23</xdr:row>
      <xdr:rowOff>170109</xdr:rowOff>
    </xdr:from>
    <xdr:ext cx="4723664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B5D32573-5425-441F-BBC3-4812EB0AC58D}"/>
                </a:ext>
              </a:extLst>
            </xdr:cNvPr>
            <xdr:cNvSpPr txBox="1"/>
          </xdr:nvSpPr>
          <xdr:spPr>
            <a:xfrm>
              <a:off x="21454228" y="4988172"/>
              <a:ext cx="472366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3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</m:mr>
                              <m:mr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</m:mr>
                              <m:mr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e>
                              </m:mr>
                            </m:m>
                          </m:e>
                        </m:d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3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</m:mr>
                              <m:m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</m:mr>
                              <m:m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d>
                                    <m:d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b>
                                      </m:s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sub>
                                      </m:sSub>
                                    </m:e>
                                  </m:d>
                                  <m:d>
                                    <m:d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1</m:t>
                                          </m:r>
                                        </m:sub>
                                      </m:s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sub>
                                      </m:sSub>
                                    </m:e>
                                  </m:d>
                                </m:e>
                              </m:mr>
                            </m:m>
                          </m:e>
                        </m:d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B5D32573-5425-441F-BBC3-4812EB0AC58D}"/>
                </a:ext>
              </a:extLst>
            </xdr:cNvPr>
            <xdr:cNvSpPr txBox="1"/>
          </xdr:nvSpPr>
          <xdr:spPr>
            <a:xfrm>
              <a:off x="21454228" y="4988172"/>
              <a:ext cx="472366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|├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■8(1&amp;1&amp;1@ℎ_3+ℎ_2&amp;ℎ_1+ℎ_3&amp;ℎ_1+ℎ_2@ℎ_2 ℎ_3&amp;ℎ_1 ℎ_3&amp;ℎ_2 ℎ_1 )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┤|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■8(0@0@1)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|├ ■8(1&amp;1&amp;1@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&amp;ℎ_1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ℎ_2&amp;ℎ_1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ℎ_3@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−ℎ_3 )(ℎ_1−ℎ_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)┤| ■8(0@0@1)|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40</xdr:col>
      <xdr:colOff>132531</xdr:colOff>
      <xdr:row>28</xdr:row>
      <xdr:rowOff>89146</xdr:rowOff>
    </xdr:from>
    <xdr:ext cx="1820128" cy="260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A153D533-E118-468A-8E26-412D49033F43}"/>
                </a:ext>
              </a:extLst>
            </xdr:cNvPr>
            <xdr:cNvSpPr txBox="1"/>
          </xdr:nvSpPr>
          <xdr:spPr>
            <a:xfrm>
              <a:off x="23556094" y="5859709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type m:val="skw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A153D533-E118-468A-8E26-412D49033F43}"/>
                </a:ext>
              </a:extLst>
            </xdr:cNvPr>
            <xdr:cNvSpPr txBox="1"/>
          </xdr:nvSpPr>
          <xdr:spPr>
            <a:xfrm>
              <a:off x="23556094" y="5859709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  1⁄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(ℎ_2−ℎ_3 )(ℎ_1−ℎ_3 )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221396</xdr:colOff>
      <xdr:row>28</xdr:row>
      <xdr:rowOff>98670</xdr:rowOff>
    </xdr:from>
    <xdr:ext cx="1820128" cy="260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DCE659DB-26B2-4286-A2C6-825C3E8BDA67}"/>
                </a:ext>
              </a:extLst>
            </xdr:cNvPr>
            <xdr:cNvSpPr txBox="1"/>
          </xdr:nvSpPr>
          <xdr:spPr>
            <a:xfrm>
              <a:off x="21811396" y="5869233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type m:val="skw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DCE659DB-26B2-4286-A2C6-825C3E8BDA67}"/>
                </a:ext>
              </a:extLst>
            </xdr:cNvPr>
            <xdr:cNvSpPr txBox="1"/>
          </xdr:nvSpPr>
          <xdr:spPr>
            <a:xfrm>
              <a:off x="21811396" y="5869233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2=−1⁄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(ℎ_2−ℎ_3 )(ℎ_1−ℎ_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238883</xdr:colOff>
      <xdr:row>27</xdr:row>
      <xdr:rowOff>68511</xdr:rowOff>
    </xdr:from>
    <xdr:ext cx="3293326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4E178B79-1856-4978-A04E-1082FC605453}"/>
                </a:ext>
              </a:extLst>
            </xdr:cNvPr>
            <xdr:cNvSpPr txBox="1"/>
          </xdr:nvSpPr>
          <xdr:spPr>
            <a:xfrm>
              <a:off x="21828883" y="5648574"/>
              <a:ext cx="329332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lin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4E178B79-1856-4978-A04E-1082FC605453}"/>
                </a:ext>
              </a:extLst>
            </xdr:cNvPr>
            <xdr:cNvSpPr txBox="1"/>
          </xdr:nvSpPr>
          <xdr:spPr>
            <a:xfrm>
              <a:off x="21828883" y="5648574"/>
              <a:ext cx="329332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1=1∕(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(ℎ_1−ℎ_2 )(ℎ_1−ℎ_3 )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34</xdr:col>
      <xdr:colOff>590547</xdr:colOff>
      <xdr:row>18</xdr:row>
      <xdr:rowOff>133227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F227849B-E70A-4719-8A7C-8F6208141DA3}"/>
                </a:ext>
              </a:extLst>
            </xdr:cNvPr>
            <xdr:cNvSpPr txBox="1"/>
          </xdr:nvSpPr>
          <xdr:spPr>
            <a:xfrm>
              <a:off x="20346985" y="384004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𝒉</m:t>
                        </m:r>
                      </m:e>
                      <m:sub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𝒎𝒂𝒙</m:t>
                        </m:r>
                      </m:sub>
                    </m:sSub>
                    <m:r>
                      <a:rPr lang="it-IT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𝒉</m:t>
                        </m:r>
                      </m:e>
                      <m:sub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F227849B-E70A-4719-8A7C-8F6208141DA3}"/>
                </a:ext>
              </a:extLst>
            </xdr:cNvPr>
            <xdr:cNvSpPr txBox="1"/>
          </xdr:nvSpPr>
          <xdr:spPr>
            <a:xfrm>
              <a:off x="20346985" y="384004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𝒉_𝒎𝒂𝒙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𝒉_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it-I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1AAF-8824-435B-8144-9F73B55F23BE}">
  <dimension ref="B2:L1071"/>
  <sheetViews>
    <sheetView topLeftCell="A6" workbookViewId="0">
      <selection activeCell="J9" sqref="J9"/>
    </sheetView>
  </sheetViews>
  <sheetFormatPr baseColWidth="10" defaultColWidth="8.83203125" defaultRowHeight="15" x14ac:dyDescent="0.2"/>
  <cols>
    <col min="3" max="3" width="12.6640625" bestFit="1" customWidth="1"/>
    <col min="5" max="5" width="10" bestFit="1" customWidth="1"/>
    <col min="6" max="7" width="9.1640625" style="3"/>
    <col min="11" max="11" width="9.1640625" style="1"/>
  </cols>
  <sheetData>
    <row r="2" spans="2:12" x14ac:dyDescent="0.2">
      <c r="C2" s="22" t="s">
        <v>41</v>
      </c>
      <c r="D2" s="22" t="s">
        <v>42</v>
      </c>
      <c r="F2" s="21" t="s">
        <v>20</v>
      </c>
      <c r="G2" s="21"/>
      <c r="I2" s="21" t="s">
        <v>21</v>
      </c>
      <c r="J2" s="21"/>
      <c r="K2" s="21"/>
    </row>
    <row r="3" spans="2:12" x14ac:dyDescent="0.2">
      <c r="C3" s="22"/>
      <c r="D3" s="22"/>
      <c r="F3" s="6" t="s">
        <v>10</v>
      </c>
      <c r="G3" s="6" t="s">
        <v>19</v>
      </c>
      <c r="H3" s="3"/>
      <c r="I3" s="5" t="s">
        <v>9</v>
      </c>
      <c r="J3" s="6" t="s">
        <v>10</v>
      </c>
      <c r="K3" s="9" t="s">
        <v>19</v>
      </c>
      <c r="L3" s="3"/>
    </row>
    <row r="4" spans="2:12" x14ac:dyDescent="0.2">
      <c r="E4" s="12"/>
      <c r="I4" s="2"/>
      <c r="J4" s="3"/>
      <c r="K4" s="4"/>
    </row>
    <row r="5" spans="2:12" ht="17" x14ac:dyDescent="0.25">
      <c r="B5" t="s">
        <v>3</v>
      </c>
      <c r="C5">
        <v>100</v>
      </c>
      <c r="D5">
        <v>1</v>
      </c>
      <c r="F5" s="3">
        <v>0</v>
      </c>
      <c r="G5" s="8">
        <v>50</v>
      </c>
      <c r="I5" s="2">
        <v>0</v>
      </c>
      <c r="J5" s="3">
        <v>0</v>
      </c>
      <c r="K5" s="4">
        <f t="shared" ref="K5:K35" si="0">$C$14*J5^3+$C$13*J5^2+$C$12*J5+$C$11</f>
        <v>50</v>
      </c>
    </row>
    <row r="6" spans="2:12" x14ac:dyDescent="0.2">
      <c r="F6" s="4">
        <f>$C$5/3</f>
        <v>33.333333333333336</v>
      </c>
      <c r="G6" s="8">
        <v>30</v>
      </c>
      <c r="I6" s="2">
        <f>I5+1</f>
        <v>1</v>
      </c>
      <c r="J6" s="4">
        <f t="shared" ref="J6:J35" si="1">J5+$C$5/MAX(I:I)</f>
        <v>3.3333333333333335</v>
      </c>
      <c r="K6" s="4">
        <f t="shared" si="0"/>
        <v>48.154499999999999</v>
      </c>
    </row>
    <row r="7" spans="2:12" ht="17" x14ac:dyDescent="0.25">
      <c r="B7" t="s">
        <v>24</v>
      </c>
      <c r="C7" s="21">
        <f>G5</f>
        <v>50</v>
      </c>
      <c r="D7" s="21"/>
      <c r="F7" s="4">
        <f>2*$C$5/3</f>
        <v>66.666666666666671</v>
      </c>
      <c r="G7" s="8">
        <v>11</v>
      </c>
      <c r="I7" s="2">
        <f t="shared" ref="I7:I34" si="2">I6+1</f>
        <v>2</v>
      </c>
      <c r="J7" s="4">
        <f t="shared" si="1"/>
        <v>6.666666666666667</v>
      </c>
      <c r="K7" s="4">
        <f t="shared" si="0"/>
        <v>46.256</v>
      </c>
    </row>
    <row r="8" spans="2:12" ht="17" x14ac:dyDescent="0.25">
      <c r="B8" t="s">
        <v>22</v>
      </c>
      <c r="C8" s="21">
        <f>G6</f>
        <v>30</v>
      </c>
      <c r="D8" s="21"/>
      <c r="F8" s="4">
        <f>$C$5</f>
        <v>100</v>
      </c>
      <c r="G8" s="8">
        <v>0</v>
      </c>
      <c r="I8" s="2">
        <f t="shared" si="2"/>
        <v>3</v>
      </c>
      <c r="J8" s="4">
        <f t="shared" si="1"/>
        <v>10</v>
      </c>
      <c r="K8" s="4">
        <f t="shared" si="0"/>
        <v>44.311499999999995</v>
      </c>
    </row>
    <row r="9" spans="2:12" ht="17" x14ac:dyDescent="0.25">
      <c r="B9" t="s">
        <v>23</v>
      </c>
      <c r="C9" s="21">
        <f>G7</f>
        <v>11</v>
      </c>
      <c r="D9" s="21"/>
      <c r="F9" s="4"/>
      <c r="I9" s="2">
        <f t="shared" si="2"/>
        <v>4</v>
      </c>
      <c r="J9" s="4">
        <f t="shared" si="1"/>
        <v>13.333333333333334</v>
      </c>
      <c r="K9" s="4">
        <f t="shared" si="0"/>
        <v>42.327999999999996</v>
      </c>
    </row>
    <row r="10" spans="2:12" x14ac:dyDescent="0.2">
      <c r="I10" s="2">
        <f t="shared" si="2"/>
        <v>5</v>
      </c>
      <c r="J10" s="4">
        <f t="shared" si="1"/>
        <v>16.666666666666668</v>
      </c>
      <c r="K10" s="4">
        <f t="shared" si="0"/>
        <v>40.3125</v>
      </c>
    </row>
    <row r="11" spans="2:12" ht="17" x14ac:dyDescent="0.25">
      <c r="B11" t="s">
        <v>15</v>
      </c>
      <c r="C11">
        <f>G5</f>
        <v>50</v>
      </c>
      <c r="D11">
        <f>C7</f>
        <v>50</v>
      </c>
      <c r="I11" s="2">
        <f t="shared" si="2"/>
        <v>6</v>
      </c>
      <c r="J11" s="4">
        <f t="shared" si="1"/>
        <v>20</v>
      </c>
      <c r="K11" s="4">
        <f t="shared" si="0"/>
        <v>38.271999999999998</v>
      </c>
    </row>
    <row r="12" spans="2:12" ht="17" x14ac:dyDescent="0.25">
      <c r="B12" t="s">
        <v>16</v>
      </c>
      <c r="C12">
        <f>D12/C5</f>
        <v>-0.54500000000000015</v>
      </c>
      <c r="D12">
        <f>9/2*((2*C8-C9)-11/9*C7)</f>
        <v>-54.500000000000014</v>
      </c>
      <c r="I12" s="2">
        <f t="shared" si="2"/>
        <v>7</v>
      </c>
      <c r="J12" s="4">
        <f t="shared" si="1"/>
        <v>23.333333333333332</v>
      </c>
      <c r="K12" s="4">
        <f t="shared" si="0"/>
        <v>36.213499999999996</v>
      </c>
    </row>
    <row r="13" spans="2:12" ht="17" x14ac:dyDescent="0.25">
      <c r="B13" t="s">
        <v>17</v>
      </c>
      <c r="C13">
        <f>D13/C5^2</f>
        <v>-2.7000000000000001E-3</v>
      </c>
      <c r="D13">
        <f>9/2*((-5*C8+4*C9)+2*C7)</f>
        <v>-27</v>
      </c>
      <c r="I13" s="2">
        <f t="shared" si="2"/>
        <v>8</v>
      </c>
      <c r="J13" s="4">
        <f t="shared" si="1"/>
        <v>26.666666666666664</v>
      </c>
      <c r="K13" s="4">
        <f t="shared" si="0"/>
        <v>34.143999999999998</v>
      </c>
    </row>
    <row r="14" spans="2:12" ht="17" x14ac:dyDescent="0.25">
      <c r="B14" t="s">
        <v>18</v>
      </c>
      <c r="C14">
        <f>D14/C5^3</f>
        <v>3.15E-5</v>
      </c>
      <c r="D14">
        <f>9/2*((3*C8-3*C9)-C7)</f>
        <v>31.5</v>
      </c>
      <c r="I14" s="2">
        <f t="shared" si="2"/>
        <v>9</v>
      </c>
      <c r="J14" s="4">
        <f t="shared" si="1"/>
        <v>29.999999999999996</v>
      </c>
      <c r="K14" s="4">
        <f t="shared" si="0"/>
        <v>32.070499999999996</v>
      </c>
    </row>
    <row r="15" spans="2:12" x14ac:dyDescent="0.2">
      <c r="I15" s="2">
        <f t="shared" si="2"/>
        <v>10</v>
      </c>
      <c r="J15" s="4">
        <f t="shared" si="1"/>
        <v>33.333333333333329</v>
      </c>
      <c r="K15" s="4">
        <f t="shared" si="0"/>
        <v>30</v>
      </c>
    </row>
    <row r="16" spans="2:12" x14ac:dyDescent="0.2">
      <c r="B16" t="s">
        <v>0</v>
      </c>
      <c r="C16">
        <f>-C14</f>
        <v>-3.15E-5</v>
      </c>
      <c r="D16">
        <f>-D14</f>
        <v>-31.5</v>
      </c>
      <c r="I16" s="2">
        <f t="shared" si="2"/>
        <v>11</v>
      </c>
      <c r="J16" s="4">
        <f t="shared" si="1"/>
        <v>36.666666666666664</v>
      </c>
      <c r="K16" s="4">
        <f t="shared" si="0"/>
        <v>27.939499999999995</v>
      </c>
    </row>
    <row r="17" spans="2:11" x14ac:dyDescent="0.2">
      <c r="B17" t="s">
        <v>1</v>
      </c>
      <c r="C17">
        <f>C5*C16-C13</f>
        <v>-4.4999999999999988E-4</v>
      </c>
      <c r="D17">
        <f>D16-D13</f>
        <v>-4.5</v>
      </c>
      <c r="I17" s="2">
        <f t="shared" si="2"/>
        <v>12</v>
      </c>
      <c r="J17" s="4">
        <f t="shared" si="1"/>
        <v>40</v>
      </c>
      <c r="K17" s="4">
        <f t="shared" si="0"/>
        <v>25.895999999999994</v>
      </c>
    </row>
    <row r="18" spans="2:11" x14ac:dyDescent="0.2">
      <c r="B18" t="s">
        <v>2</v>
      </c>
      <c r="C18">
        <f>C11/C5</f>
        <v>0.5</v>
      </c>
      <c r="D18">
        <f>D11</f>
        <v>50</v>
      </c>
      <c r="E18" s="4"/>
      <c r="I18" s="2">
        <f t="shared" si="2"/>
        <v>13</v>
      </c>
      <c r="J18" s="4">
        <f t="shared" si="1"/>
        <v>43.333333333333336</v>
      </c>
      <c r="K18" s="4">
        <f t="shared" si="0"/>
        <v>23.876499999999993</v>
      </c>
    </row>
    <row r="19" spans="2:11" x14ac:dyDescent="0.2">
      <c r="E19" s="4"/>
      <c r="I19" s="2">
        <f t="shared" si="2"/>
        <v>14</v>
      </c>
      <c r="J19" s="4">
        <f t="shared" si="1"/>
        <v>46.666666666666671</v>
      </c>
      <c r="K19" s="4">
        <f t="shared" si="0"/>
        <v>21.887999999999987</v>
      </c>
    </row>
    <row r="20" spans="2:11" x14ac:dyDescent="0.2">
      <c r="B20" t="s">
        <v>4</v>
      </c>
      <c r="C20">
        <f>C17^2-4*C16*C18</f>
        <v>6.3202500000000003E-5</v>
      </c>
      <c r="D20">
        <f>D17^2-4*D16*D18</f>
        <v>6320.25</v>
      </c>
      <c r="F20" s="19"/>
      <c r="G20" s="19"/>
      <c r="I20" s="2">
        <f t="shared" si="2"/>
        <v>15</v>
      </c>
      <c r="J20" s="4">
        <f t="shared" si="1"/>
        <v>50.000000000000007</v>
      </c>
      <c r="K20" s="4">
        <f t="shared" si="0"/>
        <v>19.937499999999989</v>
      </c>
    </row>
    <row r="21" spans="2:11" x14ac:dyDescent="0.2">
      <c r="B21" t="s">
        <v>5</v>
      </c>
      <c r="C21">
        <f>C16*C5^2 +C17*C5+C18</f>
        <v>0.14000000000000001</v>
      </c>
      <c r="D21">
        <f>D16 +D17+D18</f>
        <v>14</v>
      </c>
      <c r="F21" s="19"/>
      <c r="G21" s="19"/>
      <c r="I21" s="2">
        <f t="shared" si="2"/>
        <v>16</v>
      </c>
      <c r="J21" s="4">
        <f t="shared" si="1"/>
        <v>53.333333333333343</v>
      </c>
      <c r="K21" s="4">
        <f t="shared" si="0"/>
        <v>18.031999999999986</v>
      </c>
    </row>
    <row r="22" spans="2:11" x14ac:dyDescent="0.2">
      <c r="B22" t="s">
        <v>6</v>
      </c>
      <c r="C22" t="e">
        <f>SQRT(-C20)</f>
        <v>#NUM!</v>
      </c>
      <c r="D22" t="e">
        <f>SQRT(-D20)</f>
        <v>#NUM!</v>
      </c>
      <c r="F22" s="19"/>
      <c r="G22" s="19"/>
      <c r="I22" s="2">
        <f t="shared" si="2"/>
        <v>17</v>
      </c>
      <c r="J22" s="4">
        <f t="shared" si="1"/>
        <v>56.666666666666679</v>
      </c>
      <c r="K22" s="4">
        <f t="shared" si="0"/>
        <v>16.178499999999985</v>
      </c>
    </row>
    <row r="23" spans="2:11" x14ac:dyDescent="0.2">
      <c r="B23" t="s">
        <v>8</v>
      </c>
      <c r="C23" t="e">
        <f>2*(2*C16*C5+C17)/C22</f>
        <v>#NUM!</v>
      </c>
      <c r="D23" t="e">
        <f>2*(2*D16+D17)/D22</f>
        <v>#NUM!</v>
      </c>
      <c r="F23" s="19"/>
      <c r="G23" s="19"/>
      <c r="I23" s="2">
        <f t="shared" si="2"/>
        <v>18</v>
      </c>
      <c r="J23" s="4">
        <f t="shared" si="1"/>
        <v>60.000000000000014</v>
      </c>
      <c r="K23" s="4">
        <f t="shared" si="0"/>
        <v>14.383999999999986</v>
      </c>
    </row>
    <row r="24" spans="2:11" x14ac:dyDescent="0.2">
      <c r="F24" s="16"/>
      <c r="G24" s="19"/>
      <c r="I24" s="2">
        <f t="shared" si="2"/>
        <v>19</v>
      </c>
      <c r="J24" s="4">
        <f t="shared" si="1"/>
        <v>63.33333333333335</v>
      </c>
      <c r="K24" s="4">
        <f t="shared" si="0"/>
        <v>12.655499999999982</v>
      </c>
    </row>
    <row r="25" spans="2:11" x14ac:dyDescent="0.2">
      <c r="B25" s="13" t="s">
        <v>26</v>
      </c>
      <c r="C25" s="13">
        <f>C16/C$18</f>
        <v>-6.3E-5</v>
      </c>
      <c r="D25" s="13">
        <f>D16/D$18</f>
        <v>-0.63</v>
      </c>
      <c r="F25" s="19"/>
      <c r="G25" s="19"/>
      <c r="I25" s="2">
        <f t="shared" si="2"/>
        <v>20</v>
      </c>
      <c r="J25" s="4">
        <f t="shared" si="1"/>
        <v>66.666666666666686</v>
      </c>
      <c r="K25" s="4">
        <f t="shared" si="0"/>
        <v>10.999999999999979</v>
      </c>
    </row>
    <row r="26" spans="2:11" x14ac:dyDescent="0.2">
      <c r="B26" s="13" t="s">
        <v>27</v>
      </c>
      <c r="C26" s="13">
        <f>C17/C$18</f>
        <v>-8.9999999999999976E-4</v>
      </c>
      <c r="D26" s="13">
        <f>D17/D$18</f>
        <v>-0.09</v>
      </c>
      <c r="F26" s="19"/>
      <c r="G26" s="19"/>
      <c r="I26" s="2">
        <f t="shared" si="2"/>
        <v>21</v>
      </c>
      <c r="J26" s="4">
        <f t="shared" si="1"/>
        <v>70.000000000000014</v>
      </c>
      <c r="K26" s="4">
        <f t="shared" si="0"/>
        <v>9.4244999999999806</v>
      </c>
    </row>
    <row r="27" spans="2:11" x14ac:dyDescent="0.2">
      <c r="B27" s="13" t="s">
        <v>29</v>
      </c>
      <c r="C27" s="13">
        <f>2*C21</f>
        <v>0.28000000000000003</v>
      </c>
      <c r="D27" s="13">
        <f>2*D21</f>
        <v>28</v>
      </c>
      <c r="I27" s="2">
        <f t="shared" si="2"/>
        <v>22</v>
      </c>
      <c r="J27" s="4">
        <f t="shared" si="1"/>
        <v>73.333333333333343</v>
      </c>
      <c r="K27" s="4">
        <f t="shared" si="0"/>
        <v>7.9359999999999857</v>
      </c>
    </row>
    <row r="28" spans="2:11" x14ac:dyDescent="0.2">
      <c r="B28" s="13" t="s">
        <v>28</v>
      </c>
      <c r="C28" s="13" t="e">
        <f>C22/C18</f>
        <v>#NUM!</v>
      </c>
      <c r="D28" s="13" t="e">
        <f>D22/D18</f>
        <v>#NUM!</v>
      </c>
      <c r="F28" s="4"/>
      <c r="I28" s="2">
        <f t="shared" si="2"/>
        <v>23</v>
      </c>
      <c r="J28" s="4">
        <f t="shared" si="1"/>
        <v>76.666666666666671</v>
      </c>
      <c r="K28" s="4">
        <f t="shared" si="0"/>
        <v>6.541499999999985</v>
      </c>
    </row>
    <row r="29" spans="2:11" x14ac:dyDescent="0.2">
      <c r="B29" s="13" t="s">
        <v>8</v>
      </c>
      <c r="C29" s="13" t="e">
        <f>C23</f>
        <v>#NUM!</v>
      </c>
      <c r="D29" s="13" t="e">
        <f>D23</f>
        <v>#NUM!</v>
      </c>
      <c r="F29" s="4"/>
      <c r="I29" s="2">
        <f t="shared" si="2"/>
        <v>24</v>
      </c>
      <c r="J29" s="4">
        <f t="shared" si="1"/>
        <v>80</v>
      </c>
      <c r="K29" s="4">
        <f t="shared" si="0"/>
        <v>5.2479999999999905</v>
      </c>
    </row>
    <row r="30" spans="2:11" x14ac:dyDescent="0.2">
      <c r="F30" s="4"/>
      <c r="I30" s="2">
        <f t="shared" si="2"/>
        <v>25</v>
      </c>
      <c r="J30" s="4">
        <f t="shared" si="1"/>
        <v>83.333333333333329</v>
      </c>
      <c r="K30" s="4">
        <f t="shared" si="0"/>
        <v>4.0624999999999858</v>
      </c>
    </row>
    <row r="31" spans="2:11" ht="17" x14ac:dyDescent="0.25">
      <c r="B31" s="14" t="s">
        <v>33</v>
      </c>
      <c r="C31" s="15">
        <f>(-C17+SQRT(C20))/(2*C16)</f>
        <v>-133.33333333333334</v>
      </c>
      <c r="D31" s="15">
        <f>(-D17+SQRT(D20))/(2*D16)</f>
        <v>-1.3333333333333333</v>
      </c>
      <c r="F31" s="4"/>
      <c r="I31" s="2">
        <f t="shared" si="2"/>
        <v>26</v>
      </c>
      <c r="J31" s="4">
        <f t="shared" si="1"/>
        <v>86.666666666666657</v>
      </c>
      <c r="K31" s="4">
        <f t="shared" si="0"/>
        <v>2.9919999999999902</v>
      </c>
    </row>
    <row r="32" spans="2:11" ht="17" x14ac:dyDescent="0.25">
      <c r="B32" s="14" t="s">
        <v>34</v>
      </c>
      <c r="C32" s="15">
        <f>(-C17-SQRT(C20))/(2*C16)</f>
        <v>119.04761904761905</v>
      </c>
      <c r="D32" s="15">
        <f>(-D17-SQRT(D20))/(2*D16)</f>
        <v>1.1904761904761905</v>
      </c>
      <c r="F32" s="4"/>
      <c r="I32" s="2">
        <f>I31+1</f>
        <v>27</v>
      </c>
      <c r="J32" s="4">
        <f t="shared" si="1"/>
        <v>89.999999999999986</v>
      </c>
      <c r="K32" s="4">
        <f t="shared" si="0"/>
        <v>2.0434999999999945</v>
      </c>
    </row>
    <row r="33" spans="2:11" ht="17" x14ac:dyDescent="0.25">
      <c r="B33" s="14" t="s">
        <v>30</v>
      </c>
      <c r="C33" s="14">
        <f>1/(C16*(C5-C31)*(C5-C32))</f>
        <v>7.1428571428571406</v>
      </c>
      <c r="D33" s="14">
        <f>1/(D16*(1-D31)*(1-D32))</f>
        <v>7.1428571428571452E-2</v>
      </c>
      <c r="F33" s="4"/>
      <c r="I33" s="2">
        <f t="shared" si="2"/>
        <v>28</v>
      </c>
      <c r="J33" s="4">
        <f t="shared" si="1"/>
        <v>93.333333333333314</v>
      </c>
      <c r="K33" s="4">
        <f t="shared" si="0"/>
        <v>1.2239999999999895</v>
      </c>
    </row>
    <row r="34" spans="2:11" ht="17" x14ac:dyDescent="0.25">
      <c r="B34" s="14" t="s">
        <v>31</v>
      </c>
      <c r="C34" s="14">
        <f>-1/(C16*(C31-C32)*(C5-C31))</f>
        <v>-0.53908355795148244</v>
      </c>
      <c r="D34" s="14">
        <f>-1/(D16*(D31-D32)*(1-D31))</f>
        <v>-5.390835579514826E-3</v>
      </c>
      <c r="F34" s="4"/>
      <c r="I34" s="2">
        <f t="shared" si="2"/>
        <v>29</v>
      </c>
      <c r="J34" s="4">
        <f t="shared" si="1"/>
        <v>96.666666666666643</v>
      </c>
      <c r="K34" s="4">
        <f t="shared" si="0"/>
        <v>0.54049999999998022</v>
      </c>
    </row>
    <row r="35" spans="2:11" ht="17" x14ac:dyDescent="0.25">
      <c r="B35" s="14" t="s">
        <v>32</v>
      </c>
      <c r="C35" s="14">
        <f>1/(C16*(C31-C32)*(C5-C32))</f>
        <v>-6.6037735849056585</v>
      </c>
      <c r="D35" s="14">
        <f>1/(D16*(D31-D32)*(1-D32))</f>
        <v>-6.6037735849056603E-2</v>
      </c>
      <c r="F35" s="4"/>
      <c r="I35" s="2">
        <f>I34+1</f>
        <v>30</v>
      </c>
      <c r="J35" s="4">
        <f t="shared" si="1"/>
        <v>99.999999999999972</v>
      </c>
      <c r="K35" s="4">
        <f t="shared" si="0"/>
        <v>0</v>
      </c>
    </row>
    <row r="36" spans="2:11" x14ac:dyDescent="0.2">
      <c r="F36" s="4"/>
    </row>
    <row r="37" spans="2:11" x14ac:dyDescent="0.2">
      <c r="F37" s="4"/>
    </row>
    <row r="38" spans="2:11" x14ac:dyDescent="0.2">
      <c r="F38" s="4"/>
    </row>
    <row r="39" spans="2:11" x14ac:dyDescent="0.2">
      <c r="F39" s="4"/>
    </row>
    <row r="40" spans="2:11" x14ac:dyDescent="0.2">
      <c r="F40" s="4"/>
    </row>
    <row r="41" spans="2:11" x14ac:dyDescent="0.2">
      <c r="F41" s="4"/>
    </row>
    <row r="42" spans="2:11" x14ac:dyDescent="0.2">
      <c r="F42" s="4"/>
    </row>
    <row r="43" spans="2:11" x14ac:dyDescent="0.2">
      <c r="F43" s="4"/>
    </row>
    <row r="44" spans="2:11" x14ac:dyDescent="0.2">
      <c r="F44" s="4"/>
    </row>
    <row r="45" spans="2:11" x14ac:dyDescent="0.2">
      <c r="F45" s="4"/>
    </row>
    <row r="46" spans="2:11" x14ac:dyDescent="0.2">
      <c r="F46" s="4"/>
    </row>
    <row r="47" spans="2:11" x14ac:dyDescent="0.2">
      <c r="F47" s="4"/>
    </row>
    <row r="48" spans="2:11" x14ac:dyDescent="0.2">
      <c r="F48" s="4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4"/>
    </row>
    <row r="58" spans="6:6" x14ac:dyDescent="0.2">
      <c r="F58" s="4"/>
    </row>
    <row r="59" spans="6:6" x14ac:dyDescent="0.2">
      <c r="F59" s="4"/>
    </row>
    <row r="60" spans="6:6" x14ac:dyDescent="0.2">
      <c r="F60" s="4"/>
    </row>
    <row r="61" spans="6:6" x14ac:dyDescent="0.2">
      <c r="F61" s="4"/>
    </row>
    <row r="62" spans="6:6" x14ac:dyDescent="0.2">
      <c r="F62" s="4"/>
    </row>
    <row r="63" spans="6:6" x14ac:dyDescent="0.2">
      <c r="F63" s="4"/>
    </row>
    <row r="64" spans="6:6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  <row r="69" spans="6:6" x14ac:dyDescent="0.2">
      <c r="F69" s="4"/>
    </row>
    <row r="70" spans="6:6" x14ac:dyDescent="0.2">
      <c r="F70" s="4"/>
    </row>
    <row r="71" spans="6:6" x14ac:dyDescent="0.2">
      <c r="F71" s="4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4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4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4"/>
    </row>
    <row r="95" spans="6:6" x14ac:dyDescent="0.2">
      <c r="F95" s="4"/>
    </row>
    <row r="96" spans="6:6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  <row r="271" spans="6:6" x14ac:dyDescent="0.2">
      <c r="F271" s="4"/>
    </row>
    <row r="272" spans="6:6" x14ac:dyDescent="0.2">
      <c r="F272" s="4"/>
    </row>
    <row r="273" spans="6:6" x14ac:dyDescent="0.2">
      <c r="F273" s="4"/>
    </row>
    <row r="274" spans="6:6" x14ac:dyDescent="0.2">
      <c r="F274" s="4"/>
    </row>
    <row r="275" spans="6:6" x14ac:dyDescent="0.2">
      <c r="F275" s="4"/>
    </row>
    <row r="276" spans="6:6" x14ac:dyDescent="0.2">
      <c r="F276" s="4"/>
    </row>
    <row r="277" spans="6:6" x14ac:dyDescent="0.2">
      <c r="F277" s="4"/>
    </row>
    <row r="278" spans="6:6" x14ac:dyDescent="0.2">
      <c r="F278" s="4"/>
    </row>
    <row r="279" spans="6:6" x14ac:dyDescent="0.2">
      <c r="F279" s="4"/>
    </row>
    <row r="280" spans="6:6" x14ac:dyDescent="0.2">
      <c r="F280" s="4"/>
    </row>
    <row r="281" spans="6:6" x14ac:dyDescent="0.2">
      <c r="F281" s="4"/>
    </row>
    <row r="282" spans="6:6" x14ac:dyDescent="0.2">
      <c r="F282" s="4"/>
    </row>
    <row r="283" spans="6:6" x14ac:dyDescent="0.2">
      <c r="F283" s="4"/>
    </row>
    <row r="284" spans="6:6" x14ac:dyDescent="0.2">
      <c r="F284" s="4"/>
    </row>
    <row r="285" spans="6:6" x14ac:dyDescent="0.2">
      <c r="F285" s="4"/>
    </row>
    <row r="286" spans="6:6" x14ac:dyDescent="0.2">
      <c r="F286" s="4"/>
    </row>
    <row r="287" spans="6:6" x14ac:dyDescent="0.2">
      <c r="F287" s="4"/>
    </row>
    <row r="288" spans="6:6" x14ac:dyDescent="0.2">
      <c r="F288" s="4"/>
    </row>
    <row r="289" spans="6:6" x14ac:dyDescent="0.2">
      <c r="F289" s="4"/>
    </row>
    <row r="290" spans="6:6" x14ac:dyDescent="0.2">
      <c r="F290" s="4"/>
    </row>
    <row r="291" spans="6:6" x14ac:dyDescent="0.2">
      <c r="F291" s="4"/>
    </row>
    <row r="292" spans="6:6" x14ac:dyDescent="0.2">
      <c r="F292" s="4"/>
    </row>
    <row r="293" spans="6:6" x14ac:dyDescent="0.2">
      <c r="F293" s="4"/>
    </row>
    <row r="294" spans="6:6" x14ac:dyDescent="0.2">
      <c r="F294" s="4"/>
    </row>
    <row r="295" spans="6:6" x14ac:dyDescent="0.2">
      <c r="F295" s="4"/>
    </row>
    <row r="296" spans="6:6" x14ac:dyDescent="0.2">
      <c r="F296" s="4"/>
    </row>
    <row r="297" spans="6:6" x14ac:dyDescent="0.2">
      <c r="F297" s="4"/>
    </row>
    <row r="298" spans="6:6" x14ac:dyDescent="0.2">
      <c r="F298" s="4"/>
    </row>
    <row r="299" spans="6:6" x14ac:dyDescent="0.2">
      <c r="F299" s="4"/>
    </row>
    <row r="300" spans="6:6" x14ac:dyDescent="0.2">
      <c r="F300" s="4"/>
    </row>
    <row r="301" spans="6:6" x14ac:dyDescent="0.2">
      <c r="F301" s="4"/>
    </row>
    <row r="302" spans="6:6" x14ac:dyDescent="0.2">
      <c r="F302" s="4"/>
    </row>
    <row r="303" spans="6:6" x14ac:dyDescent="0.2">
      <c r="F303" s="4"/>
    </row>
    <row r="304" spans="6:6" x14ac:dyDescent="0.2">
      <c r="F304" s="4"/>
    </row>
    <row r="305" spans="6:6" x14ac:dyDescent="0.2">
      <c r="F305" s="4"/>
    </row>
    <row r="306" spans="6:6" x14ac:dyDescent="0.2">
      <c r="F306" s="4"/>
    </row>
    <row r="307" spans="6:6" x14ac:dyDescent="0.2">
      <c r="F307" s="4"/>
    </row>
    <row r="308" spans="6:6" x14ac:dyDescent="0.2">
      <c r="F308" s="4"/>
    </row>
    <row r="309" spans="6:6" x14ac:dyDescent="0.2">
      <c r="F309" s="4"/>
    </row>
    <row r="310" spans="6:6" x14ac:dyDescent="0.2">
      <c r="F310" s="4"/>
    </row>
    <row r="311" spans="6:6" x14ac:dyDescent="0.2">
      <c r="F311" s="4"/>
    </row>
    <row r="312" spans="6:6" x14ac:dyDescent="0.2">
      <c r="F312" s="4"/>
    </row>
    <row r="313" spans="6:6" x14ac:dyDescent="0.2">
      <c r="F313" s="4"/>
    </row>
    <row r="314" spans="6:6" x14ac:dyDescent="0.2">
      <c r="F314" s="4"/>
    </row>
    <row r="315" spans="6:6" x14ac:dyDescent="0.2">
      <c r="F315" s="4"/>
    </row>
    <row r="316" spans="6:6" x14ac:dyDescent="0.2">
      <c r="F316" s="4"/>
    </row>
    <row r="317" spans="6:6" x14ac:dyDescent="0.2">
      <c r="F317" s="4"/>
    </row>
    <row r="318" spans="6:6" x14ac:dyDescent="0.2">
      <c r="F318" s="4"/>
    </row>
    <row r="319" spans="6:6" x14ac:dyDescent="0.2">
      <c r="F319" s="4"/>
    </row>
    <row r="320" spans="6:6" x14ac:dyDescent="0.2">
      <c r="F320" s="4"/>
    </row>
    <row r="321" spans="6:6" x14ac:dyDescent="0.2">
      <c r="F321" s="4"/>
    </row>
    <row r="322" spans="6:6" x14ac:dyDescent="0.2">
      <c r="F322" s="4"/>
    </row>
    <row r="323" spans="6:6" x14ac:dyDescent="0.2">
      <c r="F323" s="4"/>
    </row>
    <row r="324" spans="6:6" x14ac:dyDescent="0.2">
      <c r="F324" s="4"/>
    </row>
    <row r="325" spans="6:6" x14ac:dyDescent="0.2">
      <c r="F325" s="4"/>
    </row>
    <row r="326" spans="6:6" x14ac:dyDescent="0.2">
      <c r="F326" s="4"/>
    </row>
    <row r="327" spans="6:6" x14ac:dyDescent="0.2">
      <c r="F327" s="4"/>
    </row>
    <row r="328" spans="6:6" x14ac:dyDescent="0.2">
      <c r="F328" s="4"/>
    </row>
    <row r="329" spans="6:6" x14ac:dyDescent="0.2">
      <c r="F329" s="4"/>
    </row>
    <row r="330" spans="6:6" x14ac:dyDescent="0.2">
      <c r="F330" s="4"/>
    </row>
    <row r="331" spans="6:6" x14ac:dyDescent="0.2">
      <c r="F331" s="4"/>
    </row>
    <row r="332" spans="6:6" x14ac:dyDescent="0.2">
      <c r="F332" s="4"/>
    </row>
    <row r="333" spans="6:6" x14ac:dyDescent="0.2">
      <c r="F333" s="4"/>
    </row>
    <row r="334" spans="6:6" x14ac:dyDescent="0.2">
      <c r="F334" s="4"/>
    </row>
    <row r="335" spans="6:6" x14ac:dyDescent="0.2">
      <c r="F335" s="4"/>
    </row>
    <row r="336" spans="6:6" x14ac:dyDescent="0.2">
      <c r="F336" s="4"/>
    </row>
    <row r="337" spans="6:6" x14ac:dyDescent="0.2">
      <c r="F337" s="4"/>
    </row>
    <row r="338" spans="6:6" x14ac:dyDescent="0.2">
      <c r="F338" s="4"/>
    </row>
    <row r="339" spans="6:6" x14ac:dyDescent="0.2">
      <c r="F339" s="4"/>
    </row>
    <row r="340" spans="6:6" x14ac:dyDescent="0.2">
      <c r="F340" s="4"/>
    </row>
    <row r="341" spans="6:6" x14ac:dyDescent="0.2">
      <c r="F341" s="4"/>
    </row>
    <row r="342" spans="6:6" x14ac:dyDescent="0.2">
      <c r="F342" s="4"/>
    </row>
    <row r="343" spans="6:6" x14ac:dyDescent="0.2">
      <c r="F343" s="4"/>
    </row>
    <row r="344" spans="6:6" x14ac:dyDescent="0.2">
      <c r="F344" s="4"/>
    </row>
    <row r="345" spans="6:6" x14ac:dyDescent="0.2">
      <c r="F345" s="4"/>
    </row>
    <row r="346" spans="6:6" x14ac:dyDescent="0.2">
      <c r="F346" s="4"/>
    </row>
    <row r="347" spans="6:6" x14ac:dyDescent="0.2">
      <c r="F347" s="4"/>
    </row>
    <row r="348" spans="6:6" x14ac:dyDescent="0.2">
      <c r="F348" s="4"/>
    </row>
    <row r="349" spans="6:6" x14ac:dyDescent="0.2">
      <c r="F349" s="4"/>
    </row>
    <row r="350" spans="6:6" x14ac:dyDescent="0.2">
      <c r="F350" s="4"/>
    </row>
    <row r="351" spans="6:6" x14ac:dyDescent="0.2">
      <c r="F351" s="4"/>
    </row>
    <row r="352" spans="6:6" x14ac:dyDescent="0.2">
      <c r="F352" s="4"/>
    </row>
    <row r="353" spans="6:6" x14ac:dyDescent="0.2">
      <c r="F353" s="4"/>
    </row>
    <row r="354" spans="6:6" x14ac:dyDescent="0.2">
      <c r="F354" s="4"/>
    </row>
    <row r="355" spans="6:6" x14ac:dyDescent="0.2">
      <c r="F355" s="4"/>
    </row>
    <row r="356" spans="6:6" x14ac:dyDescent="0.2">
      <c r="F356" s="4"/>
    </row>
    <row r="357" spans="6:6" x14ac:dyDescent="0.2">
      <c r="F357" s="4"/>
    </row>
    <row r="358" spans="6:6" x14ac:dyDescent="0.2">
      <c r="F358" s="4"/>
    </row>
    <row r="359" spans="6:6" x14ac:dyDescent="0.2">
      <c r="F359" s="4"/>
    </row>
    <row r="360" spans="6:6" x14ac:dyDescent="0.2">
      <c r="F360" s="4"/>
    </row>
    <row r="361" spans="6:6" x14ac:dyDescent="0.2">
      <c r="F361" s="4"/>
    </row>
    <row r="362" spans="6:6" x14ac:dyDescent="0.2">
      <c r="F362" s="4"/>
    </row>
    <row r="363" spans="6:6" x14ac:dyDescent="0.2">
      <c r="F363" s="4"/>
    </row>
    <row r="364" spans="6:6" x14ac:dyDescent="0.2">
      <c r="F364" s="4"/>
    </row>
    <row r="365" spans="6:6" x14ac:dyDescent="0.2">
      <c r="F365" s="4"/>
    </row>
    <row r="366" spans="6:6" x14ac:dyDescent="0.2">
      <c r="F366" s="4"/>
    </row>
    <row r="367" spans="6:6" x14ac:dyDescent="0.2">
      <c r="F367" s="4"/>
    </row>
    <row r="368" spans="6:6" x14ac:dyDescent="0.2">
      <c r="F368" s="4"/>
    </row>
    <row r="369" spans="6:6" x14ac:dyDescent="0.2">
      <c r="F369" s="4"/>
    </row>
    <row r="370" spans="6:6" x14ac:dyDescent="0.2">
      <c r="F370" s="4"/>
    </row>
    <row r="371" spans="6:6" x14ac:dyDescent="0.2">
      <c r="F371" s="4"/>
    </row>
    <row r="372" spans="6:6" x14ac:dyDescent="0.2">
      <c r="F372" s="4"/>
    </row>
    <row r="373" spans="6:6" x14ac:dyDescent="0.2">
      <c r="F373" s="4"/>
    </row>
    <row r="374" spans="6:6" x14ac:dyDescent="0.2">
      <c r="F374" s="4"/>
    </row>
    <row r="375" spans="6:6" x14ac:dyDescent="0.2">
      <c r="F375" s="4"/>
    </row>
    <row r="376" spans="6:6" x14ac:dyDescent="0.2">
      <c r="F376" s="4"/>
    </row>
    <row r="377" spans="6:6" x14ac:dyDescent="0.2">
      <c r="F377" s="4"/>
    </row>
    <row r="378" spans="6:6" x14ac:dyDescent="0.2">
      <c r="F378" s="4"/>
    </row>
    <row r="379" spans="6:6" x14ac:dyDescent="0.2">
      <c r="F379" s="4"/>
    </row>
    <row r="380" spans="6:6" x14ac:dyDescent="0.2">
      <c r="F380" s="4"/>
    </row>
    <row r="381" spans="6:6" x14ac:dyDescent="0.2">
      <c r="F381" s="4"/>
    </row>
    <row r="382" spans="6:6" x14ac:dyDescent="0.2">
      <c r="F382" s="4"/>
    </row>
    <row r="383" spans="6:6" x14ac:dyDescent="0.2">
      <c r="F383" s="4"/>
    </row>
    <row r="384" spans="6:6" x14ac:dyDescent="0.2">
      <c r="F384" s="4"/>
    </row>
    <row r="385" spans="6:6" x14ac:dyDescent="0.2">
      <c r="F385" s="4"/>
    </row>
    <row r="386" spans="6:6" x14ac:dyDescent="0.2">
      <c r="F386" s="4"/>
    </row>
    <row r="387" spans="6:6" x14ac:dyDescent="0.2">
      <c r="F387" s="4"/>
    </row>
    <row r="388" spans="6:6" x14ac:dyDescent="0.2">
      <c r="F388" s="4"/>
    </row>
    <row r="389" spans="6:6" x14ac:dyDescent="0.2">
      <c r="F389" s="4"/>
    </row>
    <row r="390" spans="6:6" x14ac:dyDescent="0.2">
      <c r="F390" s="4"/>
    </row>
    <row r="391" spans="6:6" x14ac:dyDescent="0.2">
      <c r="F391" s="4"/>
    </row>
    <row r="392" spans="6:6" x14ac:dyDescent="0.2">
      <c r="F392" s="4"/>
    </row>
    <row r="393" spans="6:6" x14ac:dyDescent="0.2">
      <c r="F393" s="4"/>
    </row>
    <row r="394" spans="6:6" x14ac:dyDescent="0.2">
      <c r="F394" s="4"/>
    </row>
    <row r="395" spans="6:6" x14ac:dyDescent="0.2">
      <c r="F395" s="4"/>
    </row>
    <row r="396" spans="6:6" x14ac:dyDescent="0.2">
      <c r="F396" s="4"/>
    </row>
    <row r="397" spans="6:6" x14ac:dyDescent="0.2">
      <c r="F397" s="4"/>
    </row>
    <row r="398" spans="6:6" x14ac:dyDescent="0.2">
      <c r="F398" s="4"/>
    </row>
    <row r="399" spans="6:6" x14ac:dyDescent="0.2">
      <c r="F399" s="4"/>
    </row>
    <row r="400" spans="6:6" x14ac:dyDescent="0.2">
      <c r="F400" s="4"/>
    </row>
    <row r="401" spans="6:6" x14ac:dyDescent="0.2">
      <c r="F401" s="4"/>
    </row>
    <row r="402" spans="6:6" x14ac:dyDescent="0.2">
      <c r="F402" s="4"/>
    </row>
    <row r="403" spans="6:6" x14ac:dyDescent="0.2">
      <c r="F403" s="4"/>
    </row>
    <row r="404" spans="6:6" x14ac:dyDescent="0.2">
      <c r="F404" s="4"/>
    </row>
    <row r="405" spans="6:6" x14ac:dyDescent="0.2">
      <c r="F405" s="4"/>
    </row>
    <row r="406" spans="6:6" x14ac:dyDescent="0.2">
      <c r="F406" s="4"/>
    </row>
    <row r="407" spans="6:6" x14ac:dyDescent="0.2">
      <c r="F407" s="4"/>
    </row>
    <row r="408" spans="6:6" x14ac:dyDescent="0.2">
      <c r="F408" s="4"/>
    </row>
    <row r="409" spans="6:6" x14ac:dyDescent="0.2">
      <c r="F409" s="4"/>
    </row>
    <row r="410" spans="6:6" x14ac:dyDescent="0.2">
      <c r="F410" s="4"/>
    </row>
    <row r="411" spans="6:6" x14ac:dyDescent="0.2">
      <c r="F411" s="4"/>
    </row>
    <row r="412" spans="6:6" x14ac:dyDescent="0.2">
      <c r="F412" s="4"/>
    </row>
    <row r="413" spans="6:6" x14ac:dyDescent="0.2">
      <c r="F413" s="4"/>
    </row>
    <row r="414" spans="6:6" x14ac:dyDescent="0.2">
      <c r="F414" s="4"/>
    </row>
    <row r="415" spans="6:6" x14ac:dyDescent="0.2">
      <c r="F415" s="4"/>
    </row>
    <row r="416" spans="6:6" x14ac:dyDescent="0.2">
      <c r="F416" s="4"/>
    </row>
    <row r="417" spans="6:6" x14ac:dyDescent="0.2">
      <c r="F417" s="4"/>
    </row>
    <row r="418" spans="6:6" x14ac:dyDescent="0.2">
      <c r="F418" s="4"/>
    </row>
    <row r="419" spans="6:6" x14ac:dyDescent="0.2">
      <c r="F419" s="4"/>
    </row>
    <row r="420" spans="6:6" x14ac:dyDescent="0.2">
      <c r="F420" s="4"/>
    </row>
    <row r="421" spans="6:6" x14ac:dyDescent="0.2">
      <c r="F421" s="4"/>
    </row>
    <row r="422" spans="6:6" x14ac:dyDescent="0.2">
      <c r="F422" s="4"/>
    </row>
    <row r="423" spans="6:6" x14ac:dyDescent="0.2">
      <c r="F423" s="4"/>
    </row>
    <row r="424" spans="6:6" x14ac:dyDescent="0.2">
      <c r="F424" s="4"/>
    </row>
    <row r="425" spans="6:6" x14ac:dyDescent="0.2">
      <c r="F425" s="4"/>
    </row>
    <row r="426" spans="6:6" x14ac:dyDescent="0.2">
      <c r="F426" s="4"/>
    </row>
    <row r="427" spans="6:6" x14ac:dyDescent="0.2">
      <c r="F427" s="4"/>
    </row>
    <row r="428" spans="6:6" x14ac:dyDescent="0.2">
      <c r="F428" s="4"/>
    </row>
    <row r="429" spans="6:6" x14ac:dyDescent="0.2">
      <c r="F429" s="4"/>
    </row>
    <row r="430" spans="6:6" x14ac:dyDescent="0.2">
      <c r="F430" s="4"/>
    </row>
    <row r="431" spans="6:6" x14ac:dyDescent="0.2">
      <c r="F431" s="4"/>
    </row>
    <row r="432" spans="6:6" x14ac:dyDescent="0.2">
      <c r="F432" s="4"/>
    </row>
    <row r="433" spans="6:6" x14ac:dyDescent="0.2">
      <c r="F433" s="4"/>
    </row>
    <row r="434" spans="6:6" x14ac:dyDescent="0.2">
      <c r="F434" s="4"/>
    </row>
    <row r="435" spans="6:6" x14ac:dyDescent="0.2">
      <c r="F435" s="4"/>
    </row>
    <row r="436" spans="6:6" x14ac:dyDescent="0.2">
      <c r="F436" s="4"/>
    </row>
    <row r="437" spans="6:6" x14ac:dyDescent="0.2">
      <c r="F437" s="4"/>
    </row>
    <row r="438" spans="6:6" x14ac:dyDescent="0.2">
      <c r="F438" s="4"/>
    </row>
    <row r="439" spans="6:6" x14ac:dyDescent="0.2">
      <c r="F439" s="4"/>
    </row>
    <row r="440" spans="6:6" x14ac:dyDescent="0.2">
      <c r="F440" s="4"/>
    </row>
    <row r="441" spans="6:6" x14ac:dyDescent="0.2">
      <c r="F441" s="4"/>
    </row>
    <row r="442" spans="6:6" x14ac:dyDescent="0.2">
      <c r="F442" s="4"/>
    </row>
    <row r="443" spans="6:6" x14ac:dyDescent="0.2">
      <c r="F443" s="4"/>
    </row>
    <row r="444" spans="6:6" x14ac:dyDescent="0.2">
      <c r="F444" s="4"/>
    </row>
    <row r="445" spans="6:6" x14ac:dyDescent="0.2">
      <c r="F445" s="4"/>
    </row>
    <row r="446" spans="6:6" x14ac:dyDescent="0.2">
      <c r="F446" s="4"/>
    </row>
    <row r="447" spans="6:6" x14ac:dyDescent="0.2">
      <c r="F447" s="4"/>
    </row>
    <row r="448" spans="6:6" x14ac:dyDescent="0.2">
      <c r="F448" s="4"/>
    </row>
    <row r="449" spans="6:6" x14ac:dyDescent="0.2">
      <c r="F449" s="4"/>
    </row>
    <row r="450" spans="6:6" x14ac:dyDescent="0.2">
      <c r="F450" s="4"/>
    </row>
    <row r="451" spans="6:6" x14ac:dyDescent="0.2">
      <c r="F451" s="4"/>
    </row>
    <row r="452" spans="6:6" x14ac:dyDescent="0.2">
      <c r="F452" s="4"/>
    </row>
    <row r="453" spans="6:6" x14ac:dyDescent="0.2">
      <c r="F453" s="4"/>
    </row>
    <row r="454" spans="6:6" x14ac:dyDescent="0.2">
      <c r="F454" s="4"/>
    </row>
    <row r="455" spans="6:6" x14ac:dyDescent="0.2">
      <c r="F455" s="4"/>
    </row>
    <row r="456" spans="6:6" x14ac:dyDescent="0.2">
      <c r="F456" s="4"/>
    </row>
    <row r="457" spans="6:6" x14ac:dyDescent="0.2">
      <c r="F457" s="4"/>
    </row>
    <row r="458" spans="6:6" x14ac:dyDescent="0.2">
      <c r="F458" s="4"/>
    </row>
    <row r="459" spans="6:6" x14ac:dyDescent="0.2">
      <c r="F459" s="4"/>
    </row>
    <row r="460" spans="6:6" x14ac:dyDescent="0.2">
      <c r="F460" s="4"/>
    </row>
    <row r="461" spans="6:6" x14ac:dyDescent="0.2">
      <c r="F461" s="4"/>
    </row>
    <row r="462" spans="6:6" x14ac:dyDescent="0.2">
      <c r="F462" s="4"/>
    </row>
    <row r="463" spans="6:6" x14ac:dyDescent="0.2">
      <c r="F463" s="4"/>
    </row>
    <row r="464" spans="6:6" x14ac:dyDescent="0.2">
      <c r="F464" s="4"/>
    </row>
    <row r="465" spans="6:6" x14ac:dyDescent="0.2">
      <c r="F465" s="4"/>
    </row>
    <row r="466" spans="6:6" x14ac:dyDescent="0.2">
      <c r="F466" s="4"/>
    </row>
    <row r="467" spans="6:6" x14ac:dyDescent="0.2">
      <c r="F467" s="4"/>
    </row>
    <row r="468" spans="6:6" x14ac:dyDescent="0.2">
      <c r="F468" s="4"/>
    </row>
    <row r="469" spans="6:6" x14ac:dyDescent="0.2">
      <c r="F469" s="4"/>
    </row>
    <row r="470" spans="6:6" x14ac:dyDescent="0.2">
      <c r="F470" s="4"/>
    </row>
    <row r="471" spans="6:6" x14ac:dyDescent="0.2">
      <c r="F471" s="4"/>
    </row>
    <row r="472" spans="6:6" x14ac:dyDescent="0.2">
      <c r="F472" s="4"/>
    </row>
    <row r="473" spans="6:6" x14ac:dyDescent="0.2">
      <c r="F473" s="4"/>
    </row>
    <row r="474" spans="6:6" x14ac:dyDescent="0.2">
      <c r="F474" s="4"/>
    </row>
    <row r="475" spans="6:6" x14ac:dyDescent="0.2">
      <c r="F475" s="4"/>
    </row>
    <row r="476" spans="6:6" x14ac:dyDescent="0.2">
      <c r="F476" s="4"/>
    </row>
    <row r="477" spans="6:6" x14ac:dyDescent="0.2">
      <c r="F477" s="4"/>
    </row>
    <row r="478" spans="6:6" x14ac:dyDescent="0.2">
      <c r="F478" s="4"/>
    </row>
    <row r="479" spans="6:6" x14ac:dyDescent="0.2">
      <c r="F479" s="4"/>
    </row>
    <row r="480" spans="6:6" x14ac:dyDescent="0.2">
      <c r="F480" s="4"/>
    </row>
    <row r="481" spans="6:6" x14ac:dyDescent="0.2">
      <c r="F481" s="4"/>
    </row>
    <row r="482" spans="6:6" x14ac:dyDescent="0.2">
      <c r="F482" s="4"/>
    </row>
    <row r="483" spans="6:6" x14ac:dyDescent="0.2">
      <c r="F483" s="4"/>
    </row>
    <row r="484" spans="6:6" x14ac:dyDescent="0.2">
      <c r="F484" s="4"/>
    </row>
    <row r="485" spans="6:6" x14ac:dyDescent="0.2">
      <c r="F485" s="4"/>
    </row>
    <row r="486" spans="6:6" x14ac:dyDescent="0.2">
      <c r="F486" s="4"/>
    </row>
    <row r="487" spans="6:6" x14ac:dyDescent="0.2">
      <c r="F487" s="4"/>
    </row>
    <row r="488" spans="6:6" x14ac:dyDescent="0.2">
      <c r="F488" s="4"/>
    </row>
    <row r="489" spans="6:6" x14ac:dyDescent="0.2">
      <c r="F489" s="4"/>
    </row>
    <row r="490" spans="6:6" x14ac:dyDescent="0.2">
      <c r="F490" s="4"/>
    </row>
    <row r="491" spans="6:6" x14ac:dyDescent="0.2">
      <c r="F491" s="4"/>
    </row>
    <row r="492" spans="6:6" x14ac:dyDescent="0.2">
      <c r="F492" s="4"/>
    </row>
    <row r="493" spans="6:6" x14ac:dyDescent="0.2">
      <c r="F493" s="4"/>
    </row>
    <row r="494" spans="6:6" x14ac:dyDescent="0.2">
      <c r="F494" s="4"/>
    </row>
    <row r="495" spans="6:6" x14ac:dyDescent="0.2">
      <c r="F495" s="4"/>
    </row>
    <row r="496" spans="6:6" x14ac:dyDescent="0.2">
      <c r="F496" s="4"/>
    </row>
    <row r="497" spans="6:6" x14ac:dyDescent="0.2">
      <c r="F497" s="4"/>
    </row>
    <row r="498" spans="6:6" x14ac:dyDescent="0.2">
      <c r="F498" s="4"/>
    </row>
    <row r="499" spans="6:6" x14ac:dyDescent="0.2">
      <c r="F499" s="4"/>
    </row>
    <row r="500" spans="6:6" x14ac:dyDescent="0.2">
      <c r="F500" s="4"/>
    </row>
    <row r="501" spans="6:6" x14ac:dyDescent="0.2">
      <c r="F501" s="4"/>
    </row>
    <row r="502" spans="6:6" x14ac:dyDescent="0.2">
      <c r="F502" s="4"/>
    </row>
    <row r="503" spans="6:6" x14ac:dyDescent="0.2">
      <c r="F503" s="4"/>
    </row>
    <row r="504" spans="6:6" x14ac:dyDescent="0.2">
      <c r="F504" s="4"/>
    </row>
    <row r="505" spans="6:6" x14ac:dyDescent="0.2">
      <c r="F505" s="4"/>
    </row>
    <row r="506" spans="6:6" x14ac:dyDescent="0.2">
      <c r="F506" s="4"/>
    </row>
    <row r="507" spans="6:6" x14ac:dyDescent="0.2">
      <c r="F507" s="4"/>
    </row>
    <row r="508" spans="6:6" x14ac:dyDescent="0.2">
      <c r="F508" s="4"/>
    </row>
    <row r="509" spans="6:6" x14ac:dyDescent="0.2">
      <c r="F509" s="4"/>
    </row>
    <row r="510" spans="6:6" x14ac:dyDescent="0.2">
      <c r="F510" s="4"/>
    </row>
    <row r="511" spans="6:6" x14ac:dyDescent="0.2">
      <c r="F511" s="4"/>
    </row>
    <row r="512" spans="6:6" x14ac:dyDescent="0.2">
      <c r="F512" s="4"/>
    </row>
    <row r="513" spans="6:6" x14ac:dyDescent="0.2">
      <c r="F513" s="4"/>
    </row>
    <row r="514" spans="6:6" x14ac:dyDescent="0.2">
      <c r="F514" s="4"/>
    </row>
    <row r="515" spans="6:6" x14ac:dyDescent="0.2">
      <c r="F515" s="4"/>
    </row>
    <row r="516" spans="6:6" x14ac:dyDescent="0.2">
      <c r="F516" s="4"/>
    </row>
    <row r="517" spans="6:6" x14ac:dyDescent="0.2">
      <c r="F517" s="4"/>
    </row>
    <row r="518" spans="6:6" x14ac:dyDescent="0.2">
      <c r="F518" s="4"/>
    </row>
    <row r="519" spans="6:6" x14ac:dyDescent="0.2">
      <c r="F519" s="4"/>
    </row>
    <row r="520" spans="6:6" x14ac:dyDescent="0.2">
      <c r="F520" s="4"/>
    </row>
    <row r="521" spans="6:6" x14ac:dyDescent="0.2">
      <c r="F521" s="4"/>
    </row>
    <row r="522" spans="6:6" x14ac:dyDescent="0.2">
      <c r="F522" s="4"/>
    </row>
    <row r="523" spans="6:6" x14ac:dyDescent="0.2">
      <c r="F523" s="4"/>
    </row>
    <row r="524" spans="6:6" x14ac:dyDescent="0.2">
      <c r="F524" s="4"/>
    </row>
    <row r="525" spans="6:6" x14ac:dyDescent="0.2">
      <c r="F525" s="4"/>
    </row>
    <row r="526" spans="6:6" x14ac:dyDescent="0.2">
      <c r="F526" s="4"/>
    </row>
    <row r="527" spans="6:6" x14ac:dyDescent="0.2">
      <c r="F527" s="4"/>
    </row>
    <row r="528" spans="6:6" x14ac:dyDescent="0.2">
      <c r="F528" s="4"/>
    </row>
    <row r="529" spans="6:6" x14ac:dyDescent="0.2">
      <c r="F529" s="4"/>
    </row>
    <row r="530" spans="6:6" x14ac:dyDescent="0.2">
      <c r="F530" s="4"/>
    </row>
    <row r="531" spans="6:6" x14ac:dyDescent="0.2">
      <c r="F531" s="4"/>
    </row>
    <row r="532" spans="6:6" x14ac:dyDescent="0.2">
      <c r="F532" s="4"/>
    </row>
    <row r="533" spans="6:6" x14ac:dyDescent="0.2">
      <c r="F533" s="4"/>
    </row>
    <row r="534" spans="6:6" x14ac:dyDescent="0.2">
      <c r="F534" s="4"/>
    </row>
    <row r="535" spans="6:6" x14ac:dyDescent="0.2">
      <c r="F535" s="4"/>
    </row>
    <row r="536" spans="6:6" x14ac:dyDescent="0.2">
      <c r="F536" s="4"/>
    </row>
    <row r="537" spans="6:6" x14ac:dyDescent="0.2">
      <c r="F537" s="4"/>
    </row>
    <row r="538" spans="6:6" x14ac:dyDescent="0.2">
      <c r="F538" s="4"/>
    </row>
    <row r="539" spans="6:6" x14ac:dyDescent="0.2">
      <c r="F539" s="4"/>
    </row>
    <row r="540" spans="6:6" x14ac:dyDescent="0.2">
      <c r="F540" s="4"/>
    </row>
    <row r="541" spans="6:6" x14ac:dyDescent="0.2">
      <c r="F541" s="4"/>
    </row>
    <row r="542" spans="6:6" x14ac:dyDescent="0.2">
      <c r="F542" s="4"/>
    </row>
    <row r="543" spans="6:6" x14ac:dyDescent="0.2">
      <c r="F543" s="4"/>
    </row>
    <row r="544" spans="6:6" x14ac:dyDescent="0.2">
      <c r="F544" s="4"/>
    </row>
    <row r="545" spans="6:6" x14ac:dyDescent="0.2">
      <c r="F545" s="4"/>
    </row>
    <row r="546" spans="6:6" x14ac:dyDescent="0.2">
      <c r="F546" s="4"/>
    </row>
    <row r="547" spans="6:6" x14ac:dyDescent="0.2">
      <c r="F547" s="4"/>
    </row>
    <row r="548" spans="6:6" x14ac:dyDescent="0.2">
      <c r="F548" s="4"/>
    </row>
    <row r="549" spans="6:6" x14ac:dyDescent="0.2">
      <c r="F549" s="4"/>
    </row>
    <row r="550" spans="6:6" x14ac:dyDescent="0.2">
      <c r="F550" s="4"/>
    </row>
    <row r="551" spans="6:6" x14ac:dyDescent="0.2">
      <c r="F551" s="4"/>
    </row>
    <row r="552" spans="6:6" x14ac:dyDescent="0.2">
      <c r="F552" s="4"/>
    </row>
    <row r="553" spans="6:6" x14ac:dyDescent="0.2">
      <c r="F553" s="4"/>
    </row>
    <row r="554" spans="6:6" x14ac:dyDescent="0.2">
      <c r="F554" s="4"/>
    </row>
    <row r="555" spans="6:6" x14ac:dyDescent="0.2">
      <c r="F555" s="4"/>
    </row>
    <row r="556" spans="6:6" x14ac:dyDescent="0.2">
      <c r="F556" s="4"/>
    </row>
    <row r="557" spans="6:6" x14ac:dyDescent="0.2">
      <c r="F557" s="4"/>
    </row>
    <row r="558" spans="6:6" x14ac:dyDescent="0.2">
      <c r="F558" s="4"/>
    </row>
    <row r="559" spans="6:6" x14ac:dyDescent="0.2">
      <c r="F559" s="4"/>
    </row>
    <row r="560" spans="6:6" x14ac:dyDescent="0.2">
      <c r="F560" s="4"/>
    </row>
    <row r="561" spans="6:6" x14ac:dyDescent="0.2">
      <c r="F561" s="4"/>
    </row>
    <row r="562" spans="6:6" x14ac:dyDescent="0.2">
      <c r="F562" s="4"/>
    </row>
    <row r="563" spans="6:6" x14ac:dyDescent="0.2">
      <c r="F563" s="4"/>
    </row>
    <row r="564" spans="6:6" x14ac:dyDescent="0.2">
      <c r="F564" s="4"/>
    </row>
    <row r="565" spans="6:6" x14ac:dyDescent="0.2">
      <c r="F565" s="4"/>
    </row>
    <row r="566" spans="6:6" x14ac:dyDescent="0.2">
      <c r="F566" s="4"/>
    </row>
    <row r="567" spans="6:6" x14ac:dyDescent="0.2">
      <c r="F567" s="4"/>
    </row>
    <row r="568" spans="6:6" x14ac:dyDescent="0.2">
      <c r="F568" s="4"/>
    </row>
    <row r="569" spans="6:6" x14ac:dyDescent="0.2">
      <c r="F569" s="4"/>
    </row>
    <row r="570" spans="6:6" x14ac:dyDescent="0.2">
      <c r="F570" s="4"/>
    </row>
    <row r="571" spans="6:6" x14ac:dyDescent="0.2">
      <c r="F571" s="4"/>
    </row>
    <row r="572" spans="6:6" x14ac:dyDescent="0.2">
      <c r="F572" s="4"/>
    </row>
    <row r="573" spans="6:6" x14ac:dyDescent="0.2">
      <c r="F573" s="4"/>
    </row>
    <row r="574" spans="6:6" x14ac:dyDescent="0.2">
      <c r="F574" s="4"/>
    </row>
    <row r="575" spans="6:6" x14ac:dyDescent="0.2">
      <c r="F575" s="4"/>
    </row>
    <row r="576" spans="6:6" x14ac:dyDescent="0.2">
      <c r="F576" s="4"/>
    </row>
    <row r="577" spans="6:6" x14ac:dyDescent="0.2">
      <c r="F577" s="4"/>
    </row>
    <row r="578" spans="6:6" x14ac:dyDescent="0.2">
      <c r="F578" s="4"/>
    </row>
    <row r="579" spans="6:6" x14ac:dyDescent="0.2">
      <c r="F579" s="4"/>
    </row>
    <row r="580" spans="6:6" x14ac:dyDescent="0.2">
      <c r="F580" s="4"/>
    </row>
    <row r="581" spans="6:6" x14ac:dyDescent="0.2">
      <c r="F581" s="4"/>
    </row>
    <row r="582" spans="6:6" x14ac:dyDescent="0.2">
      <c r="F582" s="4"/>
    </row>
    <row r="583" spans="6:6" x14ac:dyDescent="0.2">
      <c r="F583" s="4"/>
    </row>
    <row r="584" spans="6:6" x14ac:dyDescent="0.2">
      <c r="F584" s="4"/>
    </row>
    <row r="585" spans="6:6" x14ac:dyDescent="0.2">
      <c r="F585" s="4"/>
    </row>
    <row r="586" spans="6:6" x14ac:dyDescent="0.2">
      <c r="F586" s="4"/>
    </row>
    <row r="587" spans="6:6" x14ac:dyDescent="0.2">
      <c r="F587" s="4"/>
    </row>
    <row r="588" spans="6:6" x14ac:dyDescent="0.2">
      <c r="F588" s="4"/>
    </row>
    <row r="589" spans="6:6" x14ac:dyDescent="0.2">
      <c r="F589" s="4"/>
    </row>
    <row r="590" spans="6:6" x14ac:dyDescent="0.2">
      <c r="F590" s="4"/>
    </row>
    <row r="591" spans="6:6" x14ac:dyDescent="0.2">
      <c r="F591" s="4"/>
    </row>
    <row r="592" spans="6:6" x14ac:dyDescent="0.2">
      <c r="F592" s="4"/>
    </row>
    <row r="593" spans="6:6" x14ac:dyDescent="0.2">
      <c r="F593" s="4"/>
    </row>
    <row r="594" spans="6:6" x14ac:dyDescent="0.2">
      <c r="F594" s="4"/>
    </row>
    <row r="595" spans="6:6" x14ac:dyDescent="0.2">
      <c r="F595" s="4"/>
    </row>
    <row r="596" spans="6:6" x14ac:dyDescent="0.2">
      <c r="F596" s="4"/>
    </row>
    <row r="597" spans="6:6" x14ac:dyDescent="0.2">
      <c r="F597" s="4"/>
    </row>
    <row r="598" spans="6:6" x14ac:dyDescent="0.2">
      <c r="F598" s="4"/>
    </row>
    <row r="599" spans="6:6" x14ac:dyDescent="0.2">
      <c r="F599" s="4"/>
    </row>
    <row r="600" spans="6:6" x14ac:dyDescent="0.2">
      <c r="F600" s="4"/>
    </row>
    <row r="601" spans="6:6" x14ac:dyDescent="0.2">
      <c r="F601" s="4"/>
    </row>
    <row r="602" spans="6:6" x14ac:dyDescent="0.2">
      <c r="F602" s="4"/>
    </row>
    <row r="603" spans="6:6" x14ac:dyDescent="0.2">
      <c r="F603" s="4"/>
    </row>
    <row r="604" spans="6:6" x14ac:dyDescent="0.2">
      <c r="F604" s="4"/>
    </row>
    <row r="605" spans="6:6" x14ac:dyDescent="0.2">
      <c r="F605" s="4"/>
    </row>
    <row r="606" spans="6:6" x14ac:dyDescent="0.2">
      <c r="F606" s="4"/>
    </row>
    <row r="607" spans="6:6" x14ac:dyDescent="0.2">
      <c r="F607" s="4"/>
    </row>
    <row r="608" spans="6:6" x14ac:dyDescent="0.2">
      <c r="F608" s="4"/>
    </row>
    <row r="609" spans="6:6" x14ac:dyDescent="0.2">
      <c r="F609" s="4"/>
    </row>
    <row r="610" spans="6:6" x14ac:dyDescent="0.2">
      <c r="F610" s="4"/>
    </row>
    <row r="611" spans="6:6" x14ac:dyDescent="0.2">
      <c r="F611" s="4"/>
    </row>
    <row r="612" spans="6:6" x14ac:dyDescent="0.2">
      <c r="F612" s="4"/>
    </row>
    <row r="613" spans="6:6" x14ac:dyDescent="0.2">
      <c r="F613" s="4"/>
    </row>
    <row r="614" spans="6:6" x14ac:dyDescent="0.2">
      <c r="F614" s="4"/>
    </row>
    <row r="615" spans="6:6" x14ac:dyDescent="0.2">
      <c r="F615" s="4"/>
    </row>
    <row r="616" spans="6:6" x14ac:dyDescent="0.2">
      <c r="F616" s="4"/>
    </row>
    <row r="617" spans="6:6" x14ac:dyDescent="0.2">
      <c r="F617" s="4"/>
    </row>
    <row r="618" spans="6:6" x14ac:dyDescent="0.2">
      <c r="F618" s="4"/>
    </row>
    <row r="619" spans="6:6" x14ac:dyDescent="0.2">
      <c r="F619" s="4"/>
    </row>
    <row r="620" spans="6:6" x14ac:dyDescent="0.2">
      <c r="F620" s="4"/>
    </row>
    <row r="621" spans="6:6" x14ac:dyDescent="0.2">
      <c r="F621" s="4"/>
    </row>
    <row r="622" spans="6:6" x14ac:dyDescent="0.2">
      <c r="F622" s="4"/>
    </row>
    <row r="623" spans="6:6" x14ac:dyDescent="0.2">
      <c r="F623" s="4"/>
    </row>
    <row r="624" spans="6:6" x14ac:dyDescent="0.2">
      <c r="F624" s="4"/>
    </row>
    <row r="625" spans="6:6" x14ac:dyDescent="0.2">
      <c r="F625" s="4"/>
    </row>
    <row r="626" spans="6:6" x14ac:dyDescent="0.2">
      <c r="F626" s="4"/>
    </row>
    <row r="627" spans="6:6" x14ac:dyDescent="0.2">
      <c r="F627" s="4"/>
    </row>
    <row r="628" spans="6:6" x14ac:dyDescent="0.2">
      <c r="F628" s="4"/>
    </row>
    <row r="629" spans="6:6" x14ac:dyDescent="0.2">
      <c r="F629" s="4"/>
    </row>
    <row r="630" spans="6:6" x14ac:dyDescent="0.2">
      <c r="F630" s="4"/>
    </row>
    <row r="631" spans="6:6" x14ac:dyDescent="0.2">
      <c r="F631" s="4"/>
    </row>
    <row r="632" spans="6:6" x14ac:dyDescent="0.2">
      <c r="F632" s="4"/>
    </row>
    <row r="633" spans="6:6" x14ac:dyDescent="0.2">
      <c r="F633" s="4"/>
    </row>
    <row r="634" spans="6:6" x14ac:dyDescent="0.2">
      <c r="F634" s="4"/>
    </row>
    <row r="635" spans="6:6" x14ac:dyDescent="0.2">
      <c r="F635" s="4"/>
    </row>
    <row r="636" spans="6:6" x14ac:dyDescent="0.2">
      <c r="F636" s="4"/>
    </row>
    <row r="637" spans="6:6" x14ac:dyDescent="0.2">
      <c r="F637" s="4"/>
    </row>
    <row r="638" spans="6:6" x14ac:dyDescent="0.2">
      <c r="F638" s="4"/>
    </row>
    <row r="639" spans="6:6" x14ac:dyDescent="0.2">
      <c r="F639" s="4"/>
    </row>
    <row r="640" spans="6:6" x14ac:dyDescent="0.2">
      <c r="F640" s="4"/>
    </row>
    <row r="641" spans="6:6" x14ac:dyDescent="0.2">
      <c r="F641" s="4"/>
    </row>
    <row r="642" spans="6:6" x14ac:dyDescent="0.2">
      <c r="F642" s="4"/>
    </row>
    <row r="643" spans="6:6" x14ac:dyDescent="0.2">
      <c r="F643" s="4"/>
    </row>
    <row r="644" spans="6:6" x14ac:dyDescent="0.2">
      <c r="F644" s="4"/>
    </row>
    <row r="645" spans="6:6" x14ac:dyDescent="0.2">
      <c r="F645" s="4"/>
    </row>
    <row r="646" spans="6:6" x14ac:dyDescent="0.2">
      <c r="F646" s="4"/>
    </row>
    <row r="647" spans="6:6" x14ac:dyDescent="0.2">
      <c r="F647" s="4"/>
    </row>
    <row r="648" spans="6:6" x14ac:dyDescent="0.2">
      <c r="F648" s="4"/>
    </row>
    <row r="649" spans="6:6" x14ac:dyDescent="0.2">
      <c r="F649" s="4"/>
    </row>
    <row r="650" spans="6:6" x14ac:dyDescent="0.2">
      <c r="F650" s="4"/>
    </row>
    <row r="651" spans="6:6" x14ac:dyDescent="0.2">
      <c r="F651" s="4"/>
    </row>
    <row r="652" spans="6:6" x14ac:dyDescent="0.2">
      <c r="F652" s="4"/>
    </row>
    <row r="653" spans="6:6" x14ac:dyDescent="0.2">
      <c r="F653" s="4"/>
    </row>
    <row r="654" spans="6:6" x14ac:dyDescent="0.2">
      <c r="F654" s="4"/>
    </row>
    <row r="655" spans="6:6" x14ac:dyDescent="0.2">
      <c r="F655" s="4"/>
    </row>
    <row r="656" spans="6:6" x14ac:dyDescent="0.2">
      <c r="F656" s="4"/>
    </row>
    <row r="657" spans="6:6" x14ac:dyDescent="0.2">
      <c r="F657" s="4"/>
    </row>
    <row r="658" spans="6:6" x14ac:dyDescent="0.2">
      <c r="F658" s="4"/>
    </row>
    <row r="659" spans="6:6" x14ac:dyDescent="0.2">
      <c r="F659" s="4"/>
    </row>
    <row r="660" spans="6:6" x14ac:dyDescent="0.2">
      <c r="F660" s="4"/>
    </row>
    <row r="661" spans="6:6" x14ac:dyDescent="0.2">
      <c r="F661" s="4"/>
    </row>
    <row r="662" spans="6:6" x14ac:dyDescent="0.2">
      <c r="F662" s="4"/>
    </row>
    <row r="663" spans="6:6" x14ac:dyDescent="0.2">
      <c r="F663" s="4"/>
    </row>
    <row r="664" spans="6:6" x14ac:dyDescent="0.2">
      <c r="F664" s="4"/>
    </row>
    <row r="665" spans="6:6" x14ac:dyDescent="0.2">
      <c r="F665" s="4"/>
    </row>
    <row r="666" spans="6:6" x14ac:dyDescent="0.2">
      <c r="F666" s="4"/>
    </row>
    <row r="667" spans="6:6" x14ac:dyDescent="0.2">
      <c r="F667" s="4"/>
    </row>
    <row r="668" spans="6:6" x14ac:dyDescent="0.2">
      <c r="F668" s="4"/>
    </row>
    <row r="669" spans="6:6" x14ac:dyDescent="0.2">
      <c r="F669" s="4"/>
    </row>
    <row r="670" spans="6:6" x14ac:dyDescent="0.2">
      <c r="F670" s="4"/>
    </row>
    <row r="671" spans="6:6" x14ac:dyDescent="0.2">
      <c r="F671" s="4"/>
    </row>
    <row r="672" spans="6:6" x14ac:dyDescent="0.2">
      <c r="F672" s="4"/>
    </row>
    <row r="673" spans="6:6" x14ac:dyDescent="0.2">
      <c r="F673" s="4"/>
    </row>
    <row r="674" spans="6:6" x14ac:dyDescent="0.2">
      <c r="F674" s="4"/>
    </row>
    <row r="675" spans="6:6" x14ac:dyDescent="0.2">
      <c r="F675" s="4"/>
    </row>
    <row r="676" spans="6:6" x14ac:dyDescent="0.2">
      <c r="F676" s="4"/>
    </row>
    <row r="677" spans="6:6" x14ac:dyDescent="0.2">
      <c r="F677" s="4"/>
    </row>
    <row r="678" spans="6:6" x14ac:dyDescent="0.2">
      <c r="F678" s="4"/>
    </row>
    <row r="679" spans="6:6" x14ac:dyDescent="0.2">
      <c r="F679" s="4"/>
    </row>
    <row r="680" spans="6:6" x14ac:dyDescent="0.2">
      <c r="F680" s="4"/>
    </row>
    <row r="681" spans="6:6" x14ac:dyDescent="0.2">
      <c r="F681" s="4"/>
    </row>
    <row r="682" spans="6:6" x14ac:dyDescent="0.2">
      <c r="F682" s="4"/>
    </row>
    <row r="683" spans="6:6" x14ac:dyDescent="0.2">
      <c r="F683" s="4"/>
    </row>
    <row r="684" spans="6:6" x14ac:dyDescent="0.2">
      <c r="F684" s="4"/>
    </row>
    <row r="685" spans="6:6" x14ac:dyDescent="0.2">
      <c r="F685" s="4"/>
    </row>
    <row r="686" spans="6:6" x14ac:dyDescent="0.2">
      <c r="F686" s="4"/>
    </row>
    <row r="687" spans="6:6" x14ac:dyDescent="0.2">
      <c r="F687" s="4"/>
    </row>
    <row r="688" spans="6:6" x14ac:dyDescent="0.2">
      <c r="F688" s="4"/>
    </row>
    <row r="689" spans="6:6" x14ac:dyDescent="0.2">
      <c r="F689" s="4"/>
    </row>
    <row r="690" spans="6:6" x14ac:dyDescent="0.2">
      <c r="F690" s="4"/>
    </row>
    <row r="691" spans="6:6" x14ac:dyDescent="0.2">
      <c r="F691" s="4"/>
    </row>
    <row r="692" spans="6:6" x14ac:dyDescent="0.2">
      <c r="F692" s="4"/>
    </row>
    <row r="693" spans="6:6" x14ac:dyDescent="0.2">
      <c r="F693" s="4"/>
    </row>
    <row r="694" spans="6:6" x14ac:dyDescent="0.2">
      <c r="F694" s="4"/>
    </row>
    <row r="695" spans="6:6" x14ac:dyDescent="0.2">
      <c r="F695" s="4"/>
    </row>
    <row r="696" spans="6:6" x14ac:dyDescent="0.2">
      <c r="F696" s="4"/>
    </row>
    <row r="697" spans="6:6" x14ac:dyDescent="0.2">
      <c r="F697" s="4"/>
    </row>
    <row r="698" spans="6:6" x14ac:dyDescent="0.2">
      <c r="F698" s="4"/>
    </row>
    <row r="699" spans="6:6" x14ac:dyDescent="0.2">
      <c r="F699" s="4"/>
    </row>
    <row r="700" spans="6:6" x14ac:dyDescent="0.2">
      <c r="F700" s="4"/>
    </row>
    <row r="701" spans="6:6" x14ac:dyDescent="0.2">
      <c r="F701" s="4"/>
    </row>
    <row r="702" spans="6:6" x14ac:dyDescent="0.2">
      <c r="F702" s="4"/>
    </row>
    <row r="703" spans="6:6" x14ac:dyDescent="0.2">
      <c r="F703" s="4"/>
    </row>
    <row r="704" spans="6:6" x14ac:dyDescent="0.2">
      <c r="F704" s="4"/>
    </row>
    <row r="705" spans="6:6" x14ac:dyDescent="0.2">
      <c r="F705" s="4"/>
    </row>
    <row r="706" spans="6:6" x14ac:dyDescent="0.2">
      <c r="F706" s="4"/>
    </row>
    <row r="707" spans="6:6" x14ac:dyDescent="0.2">
      <c r="F707" s="4"/>
    </row>
    <row r="708" spans="6:6" x14ac:dyDescent="0.2">
      <c r="F708" s="4"/>
    </row>
    <row r="709" spans="6:6" x14ac:dyDescent="0.2">
      <c r="F709" s="4"/>
    </row>
    <row r="710" spans="6:6" x14ac:dyDescent="0.2">
      <c r="F710" s="4"/>
    </row>
    <row r="711" spans="6:6" x14ac:dyDescent="0.2">
      <c r="F711" s="4"/>
    </row>
    <row r="712" spans="6:6" x14ac:dyDescent="0.2">
      <c r="F712" s="4"/>
    </row>
    <row r="713" spans="6:6" x14ac:dyDescent="0.2">
      <c r="F713" s="4"/>
    </row>
    <row r="714" spans="6:6" x14ac:dyDescent="0.2">
      <c r="F714" s="4"/>
    </row>
    <row r="715" spans="6:6" x14ac:dyDescent="0.2">
      <c r="F715" s="4"/>
    </row>
    <row r="716" spans="6:6" x14ac:dyDescent="0.2">
      <c r="F716" s="4"/>
    </row>
    <row r="717" spans="6:6" x14ac:dyDescent="0.2">
      <c r="F717" s="4"/>
    </row>
    <row r="718" spans="6:6" x14ac:dyDescent="0.2">
      <c r="F718" s="4"/>
    </row>
    <row r="719" spans="6:6" x14ac:dyDescent="0.2">
      <c r="F719" s="4"/>
    </row>
    <row r="720" spans="6:6" x14ac:dyDescent="0.2">
      <c r="F720" s="4"/>
    </row>
    <row r="721" spans="6:6" x14ac:dyDescent="0.2">
      <c r="F721" s="4"/>
    </row>
    <row r="722" spans="6:6" x14ac:dyDescent="0.2">
      <c r="F722" s="4"/>
    </row>
    <row r="723" spans="6:6" x14ac:dyDescent="0.2">
      <c r="F723" s="4"/>
    </row>
    <row r="724" spans="6:6" x14ac:dyDescent="0.2">
      <c r="F724" s="4"/>
    </row>
    <row r="725" spans="6:6" x14ac:dyDescent="0.2">
      <c r="F725" s="4"/>
    </row>
    <row r="726" spans="6:6" x14ac:dyDescent="0.2">
      <c r="F726" s="4"/>
    </row>
    <row r="727" spans="6:6" x14ac:dyDescent="0.2">
      <c r="F727" s="4"/>
    </row>
    <row r="728" spans="6:6" x14ac:dyDescent="0.2">
      <c r="F728" s="4"/>
    </row>
    <row r="729" spans="6:6" x14ac:dyDescent="0.2">
      <c r="F729" s="4"/>
    </row>
    <row r="730" spans="6:6" x14ac:dyDescent="0.2">
      <c r="F730" s="4"/>
    </row>
    <row r="731" spans="6:6" x14ac:dyDescent="0.2">
      <c r="F731" s="4"/>
    </row>
    <row r="732" spans="6:6" x14ac:dyDescent="0.2">
      <c r="F732" s="4"/>
    </row>
    <row r="733" spans="6:6" x14ac:dyDescent="0.2">
      <c r="F733" s="4"/>
    </row>
    <row r="734" spans="6:6" x14ac:dyDescent="0.2">
      <c r="F734" s="4"/>
    </row>
    <row r="735" spans="6:6" x14ac:dyDescent="0.2">
      <c r="F735" s="4"/>
    </row>
    <row r="736" spans="6:6" x14ac:dyDescent="0.2">
      <c r="F736" s="4"/>
    </row>
    <row r="737" spans="6:6" x14ac:dyDescent="0.2">
      <c r="F737" s="4"/>
    </row>
    <row r="738" spans="6:6" x14ac:dyDescent="0.2">
      <c r="F738" s="4"/>
    </row>
    <row r="739" spans="6:6" x14ac:dyDescent="0.2">
      <c r="F739" s="4"/>
    </row>
    <row r="740" spans="6:6" x14ac:dyDescent="0.2">
      <c r="F740" s="4"/>
    </row>
    <row r="741" spans="6:6" x14ac:dyDescent="0.2">
      <c r="F741" s="4"/>
    </row>
    <row r="742" spans="6:6" x14ac:dyDescent="0.2">
      <c r="F742" s="4"/>
    </row>
    <row r="743" spans="6:6" x14ac:dyDescent="0.2">
      <c r="F743" s="4"/>
    </row>
    <row r="744" spans="6:6" x14ac:dyDescent="0.2">
      <c r="F744" s="4"/>
    </row>
    <row r="745" spans="6:6" x14ac:dyDescent="0.2">
      <c r="F745" s="4"/>
    </row>
    <row r="746" spans="6:6" x14ac:dyDescent="0.2">
      <c r="F746" s="4"/>
    </row>
    <row r="747" spans="6:6" x14ac:dyDescent="0.2">
      <c r="F747" s="4"/>
    </row>
    <row r="748" spans="6:6" x14ac:dyDescent="0.2">
      <c r="F748" s="4"/>
    </row>
    <row r="749" spans="6:6" x14ac:dyDescent="0.2">
      <c r="F749" s="4"/>
    </row>
    <row r="750" spans="6:6" x14ac:dyDescent="0.2">
      <c r="F750" s="4"/>
    </row>
    <row r="751" spans="6:6" x14ac:dyDescent="0.2">
      <c r="F751" s="4"/>
    </row>
    <row r="752" spans="6:6" x14ac:dyDescent="0.2">
      <c r="F752" s="4"/>
    </row>
    <row r="753" spans="6:6" x14ac:dyDescent="0.2">
      <c r="F753" s="4"/>
    </row>
    <row r="754" spans="6:6" x14ac:dyDescent="0.2">
      <c r="F754" s="4"/>
    </row>
    <row r="755" spans="6:6" x14ac:dyDescent="0.2">
      <c r="F755" s="4"/>
    </row>
    <row r="756" spans="6:6" x14ac:dyDescent="0.2">
      <c r="F756" s="4"/>
    </row>
    <row r="757" spans="6:6" x14ac:dyDescent="0.2">
      <c r="F757" s="4"/>
    </row>
    <row r="758" spans="6:6" x14ac:dyDescent="0.2">
      <c r="F758" s="4"/>
    </row>
    <row r="759" spans="6:6" x14ac:dyDescent="0.2">
      <c r="F759" s="4"/>
    </row>
    <row r="760" spans="6:6" x14ac:dyDescent="0.2">
      <c r="F760" s="4"/>
    </row>
    <row r="761" spans="6:6" x14ac:dyDescent="0.2">
      <c r="F761" s="4"/>
    </row>
    <row r="762" spans="6:6" x14ac:dyDescent="0.2">
      <c r="F762" s="4"/>
    </row>
    <row r="763" spans="6:6" x14ac:dyDescent="0.2">
      <c r="F763" s="4"/>
    </row>
    <row r="764" spans="6:6" x14ac:dyDescent="0.2">
      <c r="F764" s="4"/>
    </row>
    <row r="765" spans="6:6" x14ac:dyDescent="0.2">
      <c r="F765" s="4"/>
    </row>
    <row r="766" spans="6:6" x14ac:dyDescent="0.2">
      <c r="F766" s="4"/>
    </row>
    <row r="767" spans="6:6" x14ac:dyDescent="0.2">
      <c r="F767" s="4"/>
    </row>
    <row r="768" spans="6:6" x14ac:dyDescent="0.2">
      <c r="F768" s="4"/>
    </row>
    <row r="769" spans="6:6" x14ac:dyDescent="0.2">
      <c r="F769" s="4"/>
    </row>
    <row r="770" spans="6:6" x14ac:dyDescent="0.2">
      <c r="F770" s="4"/>
    </row>
    <row r="771" spans="6:6" x14ac:dyDescent="0.2">
      <c r="F771" s="4"/>
    </row>
    <row r="772" spans="6:6" x14ac:dyDescent="0.2">
      <c r="F772" s="4"/>
    </row>
    <row r="773" spans="6:6" x14ac:dyDescent="0.2">
      <c r="F773" s="4"/>
    </row>
    <row r="774" spans="6:6" x14ac:dyDescent="0.2">
      <c r="F774" s="4"/>
    </row>
    <row r="775" spans="6:6" x14ac:dyDescent="0.2">
      <c r="F775" s="4"/>
    </row>
    <row r="776" spans="6:6" x14ac:dyDescent="0.2">
      <c r="F776" s="4"/>
    </row>
    <row r="777" spans="6:6" x14ac:dyDescent="0.2">
      <c r="F777" s="4"/>
    </row>
    <row r="778" spans="6:6" x14ac:dyDescent="0.2">
      <c r="F778" s="4"/>
    </row>
    <row r="779" spans="6:6" x14ac:dyDescent="0.2">
      <c r="F779" s="4"/>
    </row>
    <row r="780" spans="6:6" x14ac:dyDescent="0.2">
      <c r="F780" s="4"/>
    </row>
    <row r="781" spans="6:6" x14ac:dyDescent="0.2">
      <c r="F781" s="4"/>
    </row>
    <row r="782" spans="6:6" x14ac:dyDescent="0.2">
      <c r="F782" s="4"/>
    </row>
    <row r="783" spans="6:6" x14ac:dyDescent="0.2">
      <c r="F783" s="4"/>
    </row>
    <row r="784" spans="6:6" x14ac:dyDescent="0.2">
      <c r="F784" s="4"/>
    </row>
    <row r="785" spans="6:6" x14ac:dyDescent="0.2">
      <c r="F785" s="4"/>
    </row>
    <row r="786" spans="6:6" x14ac:dyDescent="0.2">
      <c r="F786" s="4"/>
    </row>
    <row r="787" spans="6:6" x14ac:dyDescent="0.2">
      <c r="F787" s="4"/>
    </row>
    <row r="788" spans="6:6" x14ac:dyDescent="0.2">
      <c r="F788" s="4"/>
    </row>
    <row r="789" spans="6:6" x14ac:dyDescent="0.2">
      <c r="F789" s="4"/>
    </row>
    <row r="790" spans="6:6" x14ac:dyDescent="0.2">
      <c r="F790" s="4"/>
    </row>
    <row r="791" spans="6:6" x14ac:dyDescent="0.2">
      <c r="F791" s="4"/>
    </row>
    <row r="792" spans="6:6" x14ac:dyDescent="0.2">
      <c r="F792" s="4"/>
    </row>
    <row r="793" spans="6:6" x14ac:dyDescent="0.2">
      <c r="F793" s="4"/>
    </row>
    <row r="794" spans="6:6" x14ac:dyDescent="0.2">
      <c r="F794" s="4"/>
    </row>
    <row r="795" spans="6:6" x14ac:dyDescent="0.2">
      <c r="F795" s="4"/>
    </row>
    <row r="796" spans="6:6" x14ac:dyDescent="0.2">
      <c r="F796" s="4"/>
    </row>
    <row r="797" spans="6:6" x14ac:dyDescent="0.2">
      <c r="F797" s="4"/>
    </row>
    <row r="798" spans="6:6" x14ac:dyDescent="0.2">
      <c r="F798" s="4"/>
    </row>
    <row r="799" spans="6:6" x14ac:dyDescent="0.2">
      <c r="F799" s="4"/>
    </row>
    <row r="800" spans="6:6" x14ac:dyDescent="0.2">
      <c r="F800" s="4"/>
    </row>
    <row r="801" spans="6:6" x14ac:dyDescent="0.2">
      <c r="F801" s="4"/>
    </row>
    <row r="802" spans="6:6" x14ac:dyDescent="0.2">
      <c r="F802" s="4"/>
    </row>
    <row r="803" spans="6:6" x14ac:dyDescent="0.2">
      <c r="F803" s="4"/>
    </row>
    <row r="804" spans="6:6" x14ac:dyDescent="0.2">
      <c r="F804" s="4"/>
    </row>
    <row r="805" spans="6:6" x14ac:dyDescent="0.2">
      <c r="F805" s="4"/>
    </row>
    <row r="806" spans="6:6" x14ac:dyDescent="0.2">
      <c r="F806" s="4"/>
    </row>
    <row r="807" spans="6:6" x14ac:dyDescent="0.2">
      <c r="F807" s="4"/>
    </row>
    <row r="808" spans="6:6" x14ac:dyDescent="0.2">
      <c r="F808" s="4"/>
    </row>
    <row r="809" spans="6:6" x14ac:dyDescent="0.2">
      <c r="F809" s="4"/>
    </row>
    <row r="810" spans="6:6" x14ac:dyDescent="0.2">
      <c r="F810" s="4"/>
    </row>
    <row r="811" spans="6:6" x14ac:dyDescent="0.2">
      <c r="F811" s="4"/>
    </row>
    <row r="812" spans="6:6" x14ac:dyDescent="0.2">
      <c r="F812" s="4"/>
    </row>
    <row r="813" spans="6:6" x14ac:dyDescent="0.2">
      <c r="F813" s="4"/>
    </row>
    <row r="814" spans="6:6" x14ac:dyDescent="0.2">
      <c r="F814" s="4"/>
    </row>
    <row r="815" spans="6:6" x14ac:dyDescent="0.2">
      <c r="F815" s="4"/>
    </row>
    <row r="816" spans="6:6" x14ac:dyDescent="0.2">
      <c r="F816" s="4"/>
    </row>
    <row r="817" spans="6:6" x14ac:dyDescent="0.2">
      <c r="F817" s="4"/>
    </row>
    <row r="818" spans="6:6" x14ac:dyDescent="0.2">
      <c r="F818" s="4"/>
    </row>
    <row r="819" spans="6:6" x14ac:dyDescent="0.2">
      <c r="F819" s="4"/>
    </row>
    <row r="820" spans="6:6" x14ac:dyDescent="0.2">
      <c r="F820" s="4"/>
    </row>
    <row r="821" spans="6:6" x14ac:dyDescent="0.2">
      <c r="F821" s="4"/>
    </row>
    <row r="822" spans="6:6" x14ac:dyDescent="0.2">
      <c r="F822" s="4"/>
    </row>
    <row r="823" spans="6:6" x14ac:dyDescent="0.2">
      <c r="F823" s="4"/>
    </row>
    <row r="824" spans="6:6" x14ac:dyDescent="0.2">
      <c r="F824" s="4"/>
    </row>
    <row r="825" spans="6:6" x14ac:dyDescent="0.2">
      <c r="F825" s="4"/>
    </row>
    <row r="826" spans="6:6" x14ac:dyDescent="0.2">
      <c r="F826" s="4"/>
    </row>
    <row r="827" spans="6:6" x14ac:dyDescent="0.2">
      <c r="F827" s="4"/>
    </row>
    <row r="828" spans="6:6" x14ac:dyDescent="0.2">
      <c r="F828" s="4"/>
    </row>
    <row r="829" spans="6:6" x14ac:dyDescent="0.2">
      <c r="F829" s="4"/>
    </row>
    <row r="830" spans="6:6" x14ac:dyDescent="0.2">
      <c r="F830" s="4"/>
    </row>
    <row r="831" spans="6:6" x14ac:dyDescent="0.2">
      <c r="F831" s="4"/>
    </row>
    <row r="832" spans="6:6" x14ac:dyDescent="0.2">
      <c r="F832" s="4"/>
    </row>
    <row r="833" spans="6:6" x14ac:dyDescent="0.2">
      <c r="F833" s="4"/>
    </row>
    <row r="834" spans="6:6" x14ac:dyDescent="0.2">
      <c r="F834" s="4"/>
    </row>
    <row r="835" spans="6:6" x14ac:dyDescent="0.2">
      <c r="F835" s="4"/>
    </row>
    <row r="836" spans="6:6" x14ac:dyDescent="0.2">
      <c r="F836" s="4"/>
    </row>
    <row r="837" spans="6:6" x14ac:dyDescent="0.2">
      <c r="F837" s="4"/>
    </row>
    <row r="838" spans="6:6" x14ac:dyDescent="0.2">
      <c r="F838" s="4"/>
    </row>
    <row r="839" spans="6:6" x14ac:dyDescent="0.2">
      <c r="F839" s="4"/>
    </row>
    <row r="840" spans="6:6" x14ac:dyDescent="0.2">
      <c r="F840" s="4"/>
    </row>
    <row r="841" spans="6:6" x14ac:dyDescent="0.2">
      <c r="F841" s="4"/>
    </row>
    <row r="842" spans="6:6" x14ac:dyDescent="0.2">
      <c r="F842" s="4"/>
    </row>
    <row r="843" spans="6:6" x14ac:dyDescent="0.2">
      <c r="F843" s="4"/>
    </row>
    <row r="844" spans="6:6" x14ac:dyDescent="0.2">
      <c r="F844" s="4"/>
    </row>
    <row r="845" spans="6:6" x14ac:dyDescent="0.2">
      <c r="F845" s="4"/>
    </row>
    <row r="846" spans="6:6" x14ac:dyDescent="0.2">
      <c r="F846" s="4"/>
    </row>
    <row r="847" spans="6:6" x14ac:dyDescent="0.2">
      <c r="F847" s="4"/>
    </row>
    <row r="848" spans="6:6" x14ac:dyDescent="0.2">
      <c r="F848" s="4"/>
    </row>
    <row r="849" spans="6:6" x14ac:dyDescent="0.2">
      <c r="F849" s="4"/>
    </row>
    <row r="850" spans="6:6" x14ac:dyDescent="0.2">
      <c r="F850" s="4"/>
    </row>
    <row r="851" spans="6:6" x14ac:dyDescent="0.2">
      <c r="F851" s="4"/>
    </row>
    <row r="852" spans="6:6" x14ac:dyDescent="0.2">
      <c r="F852" s="4"/>
    </row>
    <row r="853" spans="6:6" x14ac:dyDescent="0.2">
      <c r="F853" s="4"/>
    </row>
    <row r="854" spans="6:6" x14ac:dyDescent="0.2">
      <c r="F854" s="4"/>
    </row>
    <row r="855" spans="6:6" x14ac:dyDescent="0.2">
      <c r="F855" s="4"/>
    </row>
    <row r="856" spans="6:6" x14ac:dyDescent="0.2">
      <c r="F856" s="4"/>
    </row>
    <row r="857" spans="6:6" x14ac:dyDescent="0.2">
      <c r="F857" s="4"/>
    </row>
    <row r="858" spans="6:6" x14ac:dyDescent="0.2">
      <c r="F858" s="4"/>
    </row>
    <row r="859" spans="6:6" x14ac:dyDescent="0.2">
      <c r="F859" s="4"/>
    </row>
    <row r="860" spans="6:6" x14ac:dyDescent="0.2">
      <c r="F860" s="4"/>
    </row>
    <row r="861" spans="6:6" x14ac:dyDescent="0.2">
      <c r="F861" s="4"/>
    </row>
    <row r="862" spans="6:6" x14ac:dyDescent="0.2">
      <c r="F862" s="4"/>
    </row>
    <row r="863" spans="6:6" x14ac:dyDescent="0.2">
      <c r="F863" s="4"/>
    </row>
    <row r="864" spans="6:6" x14ac:dyDescent="0.2">
      <c r="F864" s="4"/>
    </row>
    <row r="865" spans="6:6" x14ac:dyDescent="0.2">
      <c r="F865" s="4"/>
    </row>
    <row r="866" spans="6:6" x14ac:dyDescent="0.2">
      <c r="F866" s="4"/>
    </row>
    <row r="867" spans="6:6" x14ac:dyDescent="0.2">
      <c r="F867" s="4"/>
    </row>
    <row r="868" spans="6:6" x14ac:dyDescent="0.2">
      <c r="F868" s="4"/>
    </row>
    <row r="869" spans="6:6" x14ac:dyDescent="0.2">
      <c r="F869" s="4"/>
    </row>
    <row r="870" spans="6:6" x14ac:dyDescent="0.2">
      <c r="F870" s="4"/>
    </row>
    <row r="871" spans="6:6" x14ac:dyDescent="0.2">
      <c r="F871" s="4"/>
    </row>
    <row r="872" spans="6:6" x14ac:dyDescent="0.2">
      <c r="F872" s="4"/>
    </row>
    <row r="873" spans="6:6" x14ac:dyDescent="0.2">
      <c r="F873" s="4"/>
    </row>
    <row r="874" spans="6:6" x14ac:dyDescent="0.2">
      <c r="F874" s="4"/>
    </row>
    <row r="875" spans="6:6" x14ac:dyDescent="0.2">
      <c r="F875" s="4"/>
    </row>
    <row r="876" spans="6:6" x14ac:dyDescent="0.2">
      <c r="F876" s="4"/>
    </row>
    <row r="877" spans="6:6" x14ac:dyDescent="0.2">
      <c r="F877" s="4"/>
    </row>
    <row r="878" spans="6:6" x14ac:dyDescent="0.2">
      <c r="F878" s="4"/>
    </row>
    <row r="879" spans="6:6" x14ac:dyDescent="0.2">
      <c r="F879" s="4"/>
    </row>
    <row r="880" spans="6:6" x14ac:dyDescent="0.2">
      <c r="F880" s="4"/>
    </row>
    <row r="881" spans="6:6" x14ac:dyDescent="0.2">
      <c r="F881" s="4"/>
    </row>
    <row r="882" spans="6:6" x14ac:dyDescent="0.2">
      <c r="F882" s="4"/>
    </row>
    <row r="883" spans="6:6" x14ac:dyDescent="0.2">
      <c r="F883" s="4"/>
    </row>
    <row r="884" spans="6:6" x14ac:dyDescent="0.2">
      <c r="F884" s="4"/>
    </row>
    <row r="885" spans="6:6" x14ac:dyDescent="0.2">
      <c r="F885" s="4"/>
    </row>
    <row r="886" spans="6:6" x14ac:dyDescent="0.2">
      <c r="F886" s="4"/>
    </row>
    <row r="887" spans="6:6" x14ac:dyDescent="0.2">
      <c r="F887" s="4"/>
    </row>
    <row r="888" spans="6:6" x14ac:dyDescent="0.2">
      <c r="F888" s="4"/>
    </row>
    <row r="889" spans="6:6" x14ac:dyDescent="0.2">
      <c r="F889" s="4"/>
    </row>
    <row r="890" spans="6:6" x14ac:dyDescent="0.2">
      <c r="F890" s="4"/>
    </row>
    <row r="891" spans="6:6" x14ac:dyDescent="0.2">
      <c r="F891" s="4"/>
    </row>
    <row r="892" spans="6:6" x14ac:dyDescent="0.2">
      <c r="F892" s="4"/>
    </row>
    <row r="893" spans="6:6" x14ac:dyDescent="0.2">
      <c r="F893" s="4"/>
    </row>
    <row r="894" spans="6:6" x14ac:dyDescent="0.2">
      <c r="F894" s="4"/>
    </row>
    <row r="895" spans="6:6" x14ac:dyDescent="0.2">
      <c r="F895" s="4"/>
    </row>
    <row r="896" spans="6:6" x14ac:dyDescent="0.2">
      <c r="F896" s="4"/>
    </row>
    <row r="897" spans="6:6" x14ac:dyDescent="0.2">
      <c r="F897" s="4"/>
    </row>
    <row r="898" spans="6:6" x14ac:dyDescent="0.2">
      <c r="F898" s="4"/>
    </row>
    <row r="899" spans="6:6" x14ac:dyDescent="0.2">
      <c r="F899" s="4"/>
    </row>
    <row r="900" spans="6:6" x14ac:dyDescent="0.2">
      <c r="F900" s="4"/>
    </row>
    <row r="901" spans="6:6" x14ac:dyDescent="0.2">
      <c r="F901" s="4"/>
    </row>
    <row r="902" spans="6:6" x14ac:dyDescent="0.2">
      <c r="F902" s="4"/>
    </row>
    <row r="903" spans="6:6" x14ac:dyDescent="0.2">
      <c r="F903" s="4"/>
    </row>
    <row r="904" spans="6:6" x14ac:dyDescent="0.2">
      <c r="F904" s="4"/>
    </row>
    <row r="905" spans="6:6" x14ac:dyDescent="0.2">
      <c r="F905" s="4"/>
    </row>
    <row r="906" spans="6:6" x14ac:dyDescent="0.2">
      <c r="F906" s="4"/>
    </row>
    <row r="907" spans="6:6" x14ac:dyDescent="0.2">
      <c r="F907" s="4"/>
    </row>
    <row r="908" spans="6:6" x14ac:dyDescent="0.2">
      <c r="F908" s="4"/>
    </row>
    <row r="909" spans="6:6" x14ac:dyDescent="0.2">
      <c r="F909" s="4"/>
    </row>
    <row r="910" spans="6:6" x14ac:dyDescent="0.2">
      <c r="F910" s="4"/>
    </row>
    <row r="911" spans="6:6" x14ac:dyDescent="0.2">
      <c r="F911" s="4"/>
    </row>
    <row r="912" spans="6:6" x14ac:dyDescent="0.2">
      <c r="F912" s="4"/>
    </row>
    <row r="913" spans="6:6" x14ac:dyDescent="0.2">
      <c r="F913" s="4"/>
    </row>
    <row r="914" spans="6:6" x14ac:dyDescent="0.2">
      <c r="F914" s="4"/>
    </row>
    <row r="915" spans="6:6" x14ac:dyDescent="0.2">
      <c r="F915" s="4"/>
    </row>
    <row r="916" spans="6:6" x14ac:dyDescent="0.2">
      <c r="F916" s="4"/>
    </row>
    <row r="917" spans="6:6" x14ac:dyDescent="0.2">
      <c r="F917" s="4"/>
    </row>
    <row r="918" spans="6:6" x14ac:dyDescent="0.2">
      <c r="F918" s="4"/>
    </row>
    <row r="919" spans="6:6" x14ac:dyDescent="0.2">
      <c r="F919" s="4"/>
    </row>
    <row r="920" spans="6:6" x14ac:dyDescent="0.2">
      <c r="F920" s="4"/>
    </row>
    <row r="921" spans="6:6" x14ac:dyDescent="0.2">
      <c r="F921" s="4"/>
    </row>
    <row r="922" spans="6:6" x14ac:dyDescent="0.2">
      <c r="F922" s="4"/>
    </row>
    <row r="923" spans="6:6" x14ac:dyDescent="0.2">
      <c r="F923" s="4"/>
    </row>
    <row r="924" spans="6:6" x14ac:dyDescent="0.2">
      <c r="F924" s="4"/>
    </row>
    <row r="925" spans="6:6" x14ac:dyDescent="0.2">
      <c r="F925" s="4"/>
    </row>
    <row r="926" spans="6:6" x14ac:dyDescent="0.2">
      <c r="F926" s="4"/>
    </row>
    <row r="927" spans="6:6" x14ac:dyDescent="0.2">
      <c r="F927" s="4"/>
    </row>
    <row r="928" spans="6:6" x14ac:dyDescent="0.2">
      <c r="F928" s="4"/>
    </row>
    <row r="929" spans="6:6" x14ac:dyDescent="0.2">
      <c r="F929" s="4"/>
    </row>
    <row r="930" spans="6:6" x14ac:dyDescent="0.2">
      <c r="F930" s="4"/>
    </row>
    <row r="931" spans="6:6" x14ac:dyDescent="0.2">
      <c r="F931" s="4"/>
    </row>
    <row r="932" spans="6:6" x14ac:dyDescent="0.2">
      <c r="F932" s="4"/>
    </row>
    <row r="933" spans="6:6" x14ac:dyDescent="0.2">
      <c r="F933" s="4"/>
    </row>
    <row r="934" spans="6:6" x14ac:dyDescent="0.2">
      <c r="F934" s="4"/>
    </row>
    <row r="935" spans="6:6" x14ac:dyDescent="0.2">
      <c r="F935" s="4"/>
    </row>
    <row r="936" spans="6:6" x14ac:dyDescent="0.2">
      <c r="F936" s="4"/>
    </row>
    <row r="937" spans="6:6" x14ac:dyDescent="0.2">
      <c r="F937" s="4"/>
    </row>
    <row r="938" spans="6:6" x14ac:dyDescent="0.2">
      <c r="F938" s="4"/>
    </row>
    <row r="939" spans="6:6" x14ac:dyDescent="0.2">
      <c r="F939" s="4"/>
    </row>
    <row r="940" spans="6:6" x14ac:dyDescent="0.2">
      <c r="F940" s="4"/>
    </row>
    <row r="941" spans="6:6" x14ac:dyDescent="0.2">
      <c r="F941" s="4"/>
    </row>
    <row r="942" spans="6:6" x14ac:dyDescent="0.2">
      <c r="F942" s="4"/>
    </row>
    <row r="943" spans="6:6" x14ac:dyDescent="0.2">
      <c r="F943" s="4"/>
    </row>
    <row r="944" spans="6:6" x14ac:dyDescent="0.2">
      <c r="F944" s="4"/>
    </row>
    <row r="945" spans="6:6" x14ac:dyDescent="0.2">
      <c r="F945" s="4"/>
    </row>
    <row r="946" spans="6:6" x14ac:dyDescent="0.2">
      <c r="F946" s="4"/>
    </row>
    <row r="947" spans="6:6" x14ac:dyDescent="0.2">
      <c r="F947" s="4"/>
    </row>
    <row r="948" spans="6:6" x14ac:dyDescent="0.2">
      <c r="F948" s="4"/>
    </row>
    <row r="949" spans="6:6" x14ac:dyDescent="0.2">
      <c r="F949" s="4"/>
    </row>
    <row r="950" spans="6:6" x14ac:dyDescent="0.2">
      <c r="F950" s="4"/>
    </row>
    <row r="951" spans="6:6" x14ac:dyDescent="0.2">
      <c r="F951" s="4"/>
    </row>
    <row r="952" spans="6:6" x14ac:dyDescent="0.2">
      <c r="F952" s="4"/>
    </row>
    <row r="953" spans="6:6" x14ac:dyDescent="0.2">
      <c r="F953" s="4"/>
    </row>
    <row r="954" spans="6:6" x14ac:dyDescent="0.2">
      <c r="F954" s="4"/>
    </row>
    <row r="955" spans="6:6" x14ac:dyDescent="0.2">
      <c r="F955" s="4"/>
    </row>
    <row r="956" spans="6:6" x14ac:dyDescent="0.2">
      <c r="F956" s="4"/>
    </row>
    <row r="957" spans="6:6" x14ac:dyDescent="0.2">
      <c r="F957" s="4"/>
    </row>
    <row r="958" spans="6:6" x14ac:dyDescent="0.2">
      <c r="F958" s="4"/>
    </row>
    <row r="959" spans="6:6" x14ac:dyDescent="0.2">
      <c r="F959" s="4"/>
    </row>
    <row r="960" spans="6:6" x14ac:dyDescent="0.2">
      <c r="F960" s="4"/>
    </row>
    <row r="961" spans="6:6" x14ac:dyDescent="0.2">
      <c r="F961" s="4"/>
    </row>
    <row r="962" spans="6:6" x14ac:dyDescent="0.2">
      <c r="F962" s="4"/>
    </row>
    <row r="963" spans="6:6" x14ac:dyDescent="0.2">
      <c r="F963" s="4"/>
    </row>
    <row r="964" spans="6:6" x14ac:dyDescent="0.2">
      <c r="F964" s="4"/>
    </row>
    <row r="965" spans="6:6" x14ac:dyDescent="0.2">
      <c r="F965" s="4"/>
    </row>
    <row r="966" spans="6:6" x14ac:dyDescent="0.2">
      <c r="F966" s="4"/>
    </row>
    <row r="967" spans="6:6" x14ac:dyDescent="0.2">
      <c r="F967" s="4"/>
    </row>
    <row r="968" spans="6:6" x14ac:dyDescent="0.2">
      <c r="F968" s="4"/>
    </row>
    <row r="969" spans="6:6" x14ac:dyDescent="0.2">
      <c r="F969" s="4"/>
    </row>
    <row r="970" spans="6:6" x14ac:dyDescent="0.2">
      <c r="F970" s="4"/>
    </row>
    <row r="971" spans="6:6" x14ac:dyDescent="0.2">
      <c r="F971" s="4"/>
    </row>
    <row r="972" spans="6:6" x14ac:dyDescent="0.2">
      <c r="F972" s="4"/>
    </row>
    <row r="973" spans="6:6" x14ac:dyDescent="0.2">
      <c r="F973" s="4"/>
    </row>
    <row r="974" spans="6:6" x14ac:dyDescent="0.2">
      <c r="F974" s="4"/>
    </row>
    <row r="975" spans="6:6" x14ac:dyDescent="0.2">
      <c r="F975" s="4"/>
    </row>
    <row r="976" spans="6:6" x14ac:dyDescent="0.2">
      <c r="F976" s="4"/>
    </row>
    <row r="977" spans="6:6" x14ac:dyDescent="0.2">
      <c r="F977" s="4"/>
    </row>
    <row r="978" spans="6:6" x14ac:dyDescent="0.2">
      <c r="F978" s="4"/>
    </row>
    <row r="979" spans="6:6" x14ac:dyDescent="0.2">
      <c r="F979" s="4"/>
    </row>
    <row r="980" spans="6:6" x14ac:dyDescent="0.2">
      <c r="F980" s="4"/>
    </row>
    <row r="981" spans="6:6" x14ac:dyDescent="0.2">
      <c r="F981" s="4"/>
    </row>
    <row r="982" spans="6:6" x14ac:dyDescent="0.2">
      <c r="F982" s="4"/>
    </row>
    <row r="983" spans="6:6" x14ac:dyDescent="0.2">
      <c r="F983" s="4"/>
    </row>
    <row r="984" spans="6:6" x14ac:dyDescent="0.2">
      <c r="F984" s="4"/>
    </row>
    <row r="985" spans="6:6" x14ac:dyDescent="0.2">
      <c r="F985" s="4"/>
    </row>
    <row r="986" spans="6:6" x14ac:dyDescent="0.2">
      <c r="F986" s="4"/>
    </row>
    <row r="987" spans="6:6" x14ac:dyDescent="0.2">
      <c r="F987" s="4"/>
    </row>
    <row r="988" spans="6:6" x14ac:dyDescent="0.2">
      <c r="F988" s="4"/>
    </row>
    <row r="989" spans="6:6" x14ac:dyDescent="0.2">
      <c r="F989" s="4"/>
    </row>
    <row r="990" spans="6:6" x14ac:dyDescent="0.2">
      <c r="F990" s="4"/>
    </row>
    <row r="991" spans="6:6" x14ac:dyDescent="0.2">
      <c r="F991" s="4"/>
    </row>
    <row r="992" spans="6:6" x14ac:dyDescent="0.2">
      <c r="F992" s="4"/>
    </row>
    <row r="993" spans="6:6" x14ac:dyDescent="0.2">
      <c r="F993" s="4"/>
    </row>
    <row r="994" spans="6:6" x14ac:dyDescent="0.2">
      <c r="F994" s="4"/>
    </row>
    <row r="995" spans="6:6" x14ac:dyDescent="0.2">
      <c r="F995" s="4"/>
    </row>
    <row r="996" spans="6:6" x14ac:dyDescent="0.2">
      <c r="F996" s="4"/>
    </row>
    <row r="997" spans="6:6" x14ac:dyDescent="0.2">
      <c r="F997" s="4"/>
    </row>
    <row r="998" spans="6:6" x14ac:dyDescent="0.2">
      <c r="F998" s="4"/>
    </row>
    <row r="999" spans="6:6" x14ac:dyDescent="0.2">
      <c r="F999" s="4"/>
    </row>
    <row r="1000" spans="6:6" x14ac:dyDescent="0.2">
      <c r="F1000" s="4"/>
    </row>
    <row r="1001" spans="6:6" x14ac:dyDescent="0.2">
      <c r="F1001" s="4"/>
    </row>
    <row r="1002" spans="6:6" x14ac:dyDescent="0.2">
      <c r="F1002" s="4"/>
    </row>
    <row r="1003" spans="6:6" x14ac:dyDescent="0.2">
      <c r="F1003" s="4"/>
    </row>
    <row r="1004" spans="6:6" x14ac:dyDescent="0.2">
      <c r="F1004" s="4"/>
    </row>
    <row r="1005" spans="6:6" x14ac:dyDescent="0.2">
      <c r="F1005" s="4"/>
    </row>
    <row r="1006" spans="6:6" x14ac:dyDescent="0.2">
      <c r="F1006" s="4"/>
    </row>
    <row r="1007" spans="6:6" x14ac:dyDescent="0.2">
      <c r="F1007" s="4"/>
    </row>
    <row r="1008" spans="6:6" x14ac:dyDescent="0.2">
      <c r="F1008" s="4"/>
    </row>
    <row r="1009" spans="6:6" x14ac:dyDescent="0.2">
      <c r="F1009" s="4"/>
    </row>
    <row r="1010" spans="6:6" x14ac:dyDescent="0.2">
      <c r="F1010" s="4"/>
    </row>
    <row r="1011" spans="6:6" x14ac:dyDescent="0.2">
      <c r="F1011" s="4"/>
    </row>
    <row r="1012" spans="6:6" x14ac:dyDescent="0.2">
      <c r="F1012" s="4"/>
    </row>
    <row r="1013" spans="6:6" x14ac:dyDescent="0.2">
      <c r="F1013" s="4"/>
    </row>
    <row r="1014" spans="6:6" x14ac:dyDescent="0.2">
      <c r="F1014" s="4"/>
    </row>
    <row r="1015" spans="6:6" x14ac:dyDescent="0.2">
      <c r="F1015" s="4"/>
    </row>
    <row r="1016" spans="6:6" x14ac:dyDescent="0.2">
      <c r="F1016" s="4"/>
    </row>
    <row r="1017" spans="6:6" x14ac:dyDescent="0.2">
      <c r="F1017" s="4"/>
    </row>
    <row r="1018" spans="6:6" x14ac:dyDescent="0.2">
      <c r="F1018" s="4"/>
    </row>
    <row r="1019" spans="6:6" x14ac:dyDescent="0.2">
      <c r="F1019" s="4"/>
    </row>
    <row r="1020" spans="6:6" x14ac:dyDescent="0.2">
      <c r="F1020" s="4"/>
    </row>
    <row r="1021" spans="6:6" x14ac:dyDescent="0.2">
      <c r="F1021" s="4"/>
    </row>
    <row r="1022" spans="6:6" x14ac:dyDescent="0.2">
      <c r="F1022" s="4"/>
    </row>
    <row r="1023" spans="6:6" x14ac:dyDescent="0.2">
      <c r="F1023" s="4"/>
    </row>
    <row r="1024" spans="6:6" x14ac:dyDescent="0.2">
      <c r="F1024" s="4"/>
    </row>
    <row r="1025" spans="6:6" x14ac:dyDescent="0.2">
      <c r="F1025" s="4"/>
    </row>
    <row r="1026" spans="6:6" x14ac:dyDescent="0.2">
      <c r="F1026" s="4"/>
    </row>
    <row r="1027" spans="6:6" x14ac:dyDescent="0.2">
      <c r="F1027" s="4"/>
    </row>
    <row r="1028" spans="6:6" x14ac:dyDescent="0.2">
      <c r="F1028" s="4"/>
    </row>
    <row r="1029" spans="6:6" x14ac:dyDescent="0.2">
      <c r="F1029" s="4"/>
    </row>
    <row r="1030" spans="6:6" x14ac:dyDescent="0.2">
      <c r="F1030" s="4"/>
    </row>
    <row r="1031" spans="6:6" x14ac:dyDescent="0.2">
      <c r="F1031" s="4"/>
    </row>
    <row r="1032" spans="6:6" x14ac:dyDescent="0.2">
      <c r="F1032" s="4"/>
    </row>
    <row r="1033" spans="6:6" x14ac:dyDescent="0.2">
      <c r="F1033" s="4"/>
    </row>
    <row r="1034" spans="6:6" x14ac:dyDescent="0.2">
      <c r="F1034" s="4"/>
    </row>
    <row r="1035" spans="6:6" x14ac:dyDescent="0.2">
      <c r="F1035" s="4"/>
    </row>
    <row r="1036" spans="6:6" x14ac:dyDescent="0.2">
      <c r="F1036" s="4"/>
    </row>
    <row r="1037" spans="6:6" x14ac:dyDescent="0.2">
      <c r="F1037" s="4"/>
    </row>
    <row r="1038" spans="6:6" x14ac:dyDescent="0.2">
      <c r="F1038" s="4"/>
    </row>
    <row r="1039" spans="6:6" x14ac:dyDescent="0.2">
      <c r="F1039" s="4"/>
    </row>
    <row r="1040" spans="6:6" x14ac:dyDescent="0.2">
      <c r="F1040" s="4"/>
    </row>
    <row r="1041" spans="6:6" x14ac:dyDescent="0.2">
      <c r="F1041" s="4"/>
    </row>
    <row r="1042" spans="6:6" x14ac:dyDescent="0.2">
      <c r="F1042" s="4"/>
    </row>
    <row r="1043" spans="6:6" x14ac:dyDescent="0.2">
      <c r="F1043" s="4"/>
    </row>
    <row r="1044" spans="6:6" x14ac:dyDescent="0.2">
      <c r="F1044" s="4"/>
    </row>
    <row r="1045" spans="6:6" x14ac:dyDescent="0.2">
      <c r="F1045" s="4"/>
    </row>
    <row r="1046" spans="6:6" x14ac:dyDescent="0.2">
      <c r="F1046" s="4"/>
    </row>
    <row r="1047" spans="6:6" x14ac:dyDescent="0.2">
      <c r="F1047" s="4"/>
    </row>
    <row r="1048" spans="6:6" x14ac:dyDescent="0.2">
      <c r="F1048" s="4"/>
    </row>
    <row r="1049" spans="6:6" x14ac:dyDescent="0.2">
      <c r="F1049" s="4"/>
    </row>
    <row r="1050" spans="6:6" x14ac:dyDescent="0.2">
      <c r="F1050" s="4"/>
    </row>
    <row r="1051" spans="6:6" x14ac:dyDescent="0.2">
      <c r="F1051" s="4"/>
    </row>
    <row r="1052" spans="6:6" x14ac:dyDescent="0.2">
      <c r="F1052" s="4"/>
    </row>
    <row r="1053" spans="6:6" x14ac:dyDescent="0.2">
      <c r="F1053" s="4"/>
    </row>
    <row r="1054" spans="6:6" x14ac:dyDescent="0.2">
      <c r="F1054" s="4"/>
    </row>
    <row r="1055" spans="6:6" x14ac:dyDescent="0.2">
      <c r="F1055" s="4"/>
    </row>
    <row r="1056" spans="6:6" x14ac:dyDescent="0.2">
      <c r="F1056" s="4"/>
    </row>
    <row r="1057" spans="6:6" x14ac:dyDescent="0.2">
      <c r="F1057" s="4"/>
    </row>
    <row r="1058" spans="6:6" x14ac:dyDescent="0.2">
      <c r="F1058" s="4"/>
    </row>
    <row r="1059" spans="6:6" x14ac:dyDescent="0.2">
      <c r="F1059" s="4"/>
    </row>
    <row r="1060" spans="6:6" x14ac:dyDescent="0.2">
      <c r="F1060" s="4"/>
    </row>
    <row r="1061" spans="6:6" x14ac:dyDescent="0.2">
      <c r="F1061" s="4"/>
    </row>
    <row r="1062" spans="6:6" x14ac:dyDescent="0.2">
      <c r="F1062" s="4"/>
    </row>
    <row r="1063" spans="6:6" x14ac:dyDescent="0.2">
      <c r="F1063" s="4"/>
    </row>
    <row r="1064" spans="6:6" x14ac:dyDescent="0.2">
      <c r="F1064" s="4"/>
    </row>
    <row r="1065" spans="6:6" x14ac:dyDescent="0.2">
      <c r="F1065" s="4"/>
    </row>
    <row r="1066" spans="6:6" x14ac:dyDescent="0.2">
      <c r="F1066" s="4"/>
    </row>
    <row r="1067" spans="6:6" x14ac:dyDescent="0.2">
      <c r="F1067" s="4"/>
    </row>
    <row r="1068" spans="6:6" x14ac:dyDescent="0.2">
      <c r="F1068" s="4"/>
    </row>
    <row r="1069" spans="6:6" x14ac:dyDescent="0.2">
      <c r="F1069" s="4"/>
    </row>
    <row r="1070" spans="6:6" x14ac:dyDescent="0.2">
      <c r="F1070" s="4"/>
    </row>
    <row r="1071" spans="6:6" x14ac:dyDescent="0.2">
      <c r="F1071" s="4"/>
    </row>
  </sheetData>
  <mergeCells count="7">
    <mergeCell ref="F2:G2"/>
    <mergeCell ref="I2:K2"/>
    <mergeCell ref="C7:D7"/>
    <mergeCell ref="C8:D8"/>
    <mergeCell ref="C9:D9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24E8-6330-4F88-922B-0804A599FC2E}">
  <dimension ref="B2:AG1071"/>
  <sheetViews>
    <sheetView tabSelected="1" topLeftCell="F1" zoomScale="120" zoomScaleNormal="120" workbookViewId="0">
      <selection activeCell="AF5" sqref="AF5"/>
    </sheetView>
  </sheetViews>
  <sheetFormatPr baseColWidth="10" defaultColWidth="8.83203125" defaultRowHeight="15" x14ac:dyDescent="0.2"/>
  <cols>
    <col min="3" max="3" width="12.83203125" bestFit="1" customWidth="1"/>
    <col min="5" max="5" width="9.1640625" style="2"/>
    <col min="6" max="7" width="9.1640625" style="3"/>
    <col min="8" max="8" width="9.1640625" style="4"/>
    <col min="10" max="11" width="12" style="11" bestFit="1" customWidth="1"/>
    <col min="12" max="12" width="12" style="11" customWidth="1"/>
    <col min="13" max="13" width="12.6640625" style="7" bestFit="1" customWidth="1"/>
    <col min="14" max="14" width="12" bestFit="1" customWidth="1"/>
    <col min="26" max="26" width="12.83203125" bestFit="1" customWidth="1"/>
    <col min="28" max="33" width="9.1640625" style="8"/>
  </cols>
  <sheetData>
    <row r="2" spans="2:33" ht="17" x14ac:dyDescent="0.25">
      <c r="B2" t="s">
        <v>3</v>
      </c>
      <c r="C2">
        <f>Interpolation!C5</f>
        <v>100</v>
      </c>
      <c r="E2" s="25" t="s">
        <v>9</v>
      </c>
      <c r="F2" s="23" t="s">
        <v>10</v>
      </c>
      <c r="G2" s="23" t="s">
        <v>19</v>
      </c>
      <c r="H2" s="24" t="s">
        <v>11</v>
      </c>
      <c r="J2" s="26" t="s">
        <v>12</v>
      </c>
      <c r="K2" s="26"/>
      <c r="L2" s="26"/>
      <c r="M2" s="26"/>
      <c r="AB2" s="23" t="s">
        <v>10</v>
      </c>
      <c r="AC2" s="23"/>
      <c r="AD2" s="23" t="s">
        <v>25</v>
      </c>
      <c r="AE2" s="23"/>
      <c r="AF2" s="23"/>
      <c r="AG2" s="23"/>
    </row>
    <row r="3" spans="2:33" ht="17" x14ac:dyDescent="0.25">
      <c r="B3" t="s">
        <v>33</v>
      </c>
      <c r="C3" s="1">
        <f>Interpolation!F24</f>
        <v>0</v>
      </c>
      <c r="E3" s="25"/>
      <c r="F3" s="23"/>
      <c r="G3" s="23"/>
      <c r="H3" s="24"/>
      <c r="J3" s="10" t="s">
        <v>13</v>
      </c>
      <c r="K3" s="10" t="s">
        <v>14</v>
      </c>
      <c r="L3" s="18" t="s">
        <v>38</v>
      </c>
      <c r="M3" s="18" t="s">
        <v>39</v>
      </c>
      <c r="AB3" s="17" t="s">
        <v>37</v>
      </c>
      <c r="AC3" s="17" t="s">
        <v>40</v>
      </c>
      <c r="AD3" s="17" t="s">
        <v>40</v>
      </c>
      <c r="AE3" s="17" t="s">
        <v>37</v>
      </c>
      <c r="AF3" s="18" t="s">
        <v>38</v>
      </c>
      <c r="AG3" s="18" t="s">
        <v>39</v>
      </c>
    </row>
    <row r="4" spans="2:33" ht="17" x14ac:dyDescent="0.25">
      <c r="B4" t="s">
        <v>34</v>
      </c>
      <c r="C4" s="1">
        <f>Interpolation!C31</f>
        <v>-133.33333333333334</v>
      </c>
    </row>
    <row r="5" spans="2:33" x14ac:dyDescent="0.2">
      <c r="E5" s="2">
        <v>0</v>
      </c>
      <c r="F5" s="3">
        <v>0</v>
      </c>
      <c r="G5" s="4">
        <f t="shared" ref="G5:G68" si="0">$C$10*F5^3+$C$9*F5^2+$C$8*F5+$C$7</f>
        <v>50</v>
      </c>
      <c r="H5" s="4">
        <f t="shared" ref="H5:H68" si="1">1/(($C$2 - F5)*($C$15*F5^2+$C$16*F5+$C$17))</f>
        <v>0.02</v>
      </c>
      <c r="J5" s="11">
        <v>0</v>
      </c>
      <c r="K5" s="11">
        <f>IFERROR(L5,M5)</f>
        <v>0</v>
      </c>
      <c r="L5" s="11" t="e">
        <f t="shared" ref="L5:L68" si="2">(LN($C$2^2*($C$15*F5^2+$C$16*F5+$C$17)/($C$17*($C$2 - F5)^2))+$C$20*(ATAN((2*$C$15*F5+$C$16)/$C$19)-ATAN($C$16/$C$19)))/(2*$C$18)</f>
        <v>#NUM!</v>
      </c>
      <c r="M5" s="8">
        <f>LN(($C$22/($C$22-F5))^$C$25*($C$23/($C$23-F5))^$C$26*($C$24/($C$24-F5))^$C$27)</f>
        <v>0</v>
      </c>
      <c r="X5" s="13"/>
      <c r="Y5" s="13" t="s">
        <v>26</v>
      </c>
      <c r="Z5" s="13">
        <f>Interpolation!D25</f>
        <v>-0.63</v>
      </c>
      <c r="AB5" s="8">
        <v>0.01</v>
      </c>
      <c r="AC5" s="8">
        <f>AB5*$C$2</f>
        <v>1</v>
      </c>
      <c r="AD5" s="8">
        <f>AE5*$C$2</f>
        <v>2.0110161368769256E-2</v>
      </c>
      <c r="AE5" s="8">
        <f>IFERROR(AF5,AG5)</f>
        <v>2.0110161368769257E-4</v>
      </c>
      <c r="AF5" s="8" t="e">
        <f>(LN(($Z$5*AB5^2+$Z$6*AB5+1)/(1 - AB5)^2)+$Z$9*(ATAN((2*$Z$5*AB5+$Z$6)/$Z$8)-ATAN($Z$6/$Z$8)))/$Z$7</f>
        <v>#NUM!</v>
      </c>
      <c r="AG5" s="8">
        <f>LN((1/(1-AB5))^$Z$13*($Z$11/($Z$11-AB5))^$Z$14*($Z$12/($Z$12-AB5))^$Z$15)</f>
        <v>2.0110161368769257E-4</v>
      </c>
    </row>
    <row r="6" spans="2:33" x14ac:dyDescent="0.2">
      <c r="E6" s="2">
        <f>E5+1</f>
        <v>1</v>
      </c>
      <c r="F6" s="4">
        <f t="shared" ref="F6:F69" si="3">F5+$C$12</f>
        <v>0.1</v>
      </c>
      <c r="G6" s="4">
        <f t="shared" si="0"/>
        <v>49.945473031500001</v>
      </c>
      <c r="H6" s="4">
        <f t="shared" si="1"/>
        <v>2.0021834598889718E-2</v>
      </c>
      <c r="J6" s="11">
        <f>SUM($H$5:H5)*$C$12</f>
        <v>2E-3</v>
      </c>
      <c r="K6" s="11">
        <f t="shared" ref="K6:K69" si="4">IFERROR(L6,M6)</f>
        <v>2.001091152987211E-3</v>
      </c>
      <c r="L6" s="11" t="e">
        <f t="shared" si="2"/>
        <v>#NUM!</v>
      </c>
      <c r="M6" s="8">
        <f t="shared" ref="M6:M69" si="5">LN(($C$22/($C$22-F6))^$C$25*($C$23/($C$23-F6))^$C$26*($C$24/($C$24-F6))^$C$27)</f>
        <v>2.001091152987211E-3</v>
      </c>
      <c r="X6" s="13"/>
      <c r="Y6" s="13" t="s">
        <v>27</v>
      </c>
      <c r="Z6" s="13">
        <f>Interpolation!D26</f>
        <v>-0.09</v>
      </c>
      <c r="AB6" s="8">
        <v>0.1</v>
      </c>
      <c r="AC6" s="8">
        <f t="shared" ref="AC6:AC15" si="6">AB6*$C$2</f>
        <v>10</v>
      </c>
      <c r="AD6" s="8">
        <f t="shared" ref="AD6:AD15" si="7">AE6*$C$2</f>
        <v>0.21215406672387377</v>
      </c>
      <c r="AE6" s="8">
        <f t="shared" ref="AE6:AE15" si="8">IFERROR(AF6,AG6)</f>
        <v>2.1215406672387377E-3</v>
      </c>
      <c r="AF6" s="8" t="e">
        <f t="shared" ref="AF6:AF15" si="9">(LN(($Z$5*AB6^2+$Z$6*AB6+1)/(1 - AB6)^2)+$Z$9*(ATAN((2*$Z$5*AB6+$Z$6)/$Z$8)-ATAN($Z$6/$Z$8)))/$Z$7</f>
        <v>#NUM!</v>
      </c>
      <c r="AG6" s="8">
        <f t="shared" ref="AG6:AG15" si="10">LN((1/(1-AB6))^$Z$13*($Z$11/($Z$11-AB6))^$Z$14*($Z$12/($Z$12-AB6))^$Z$15)</f>
        <v>2.1215406672387377E-3</v>
      </c>
    </row>
    <row r="7" spans="2:33" ht="17" x14ac:dyDescent="0.25">
      <c r="B7" t="s">
        <v>15</v>
      </c>
      <c r="C7">
        <f>Interpolation!C11</f>
        <v>50</v>
      </c>
      <c r="E7" s="2">
        <f t="shared" ref="E7:E70" si="11">E6+1</f>
        <v>2</v>
      </c>
      <c r="F7" s="4">
        <f t="shared" si="3"/>
        <v>0.2</v>
      </c>
      <c r="G7" s="4">
        <f t="shared" si="0"/>
        <v>49.890892252</v>
      </c>
      <c r="H7" s="4">
        <f t="shared" si="1"/>
        <v>2.0043738543479597E-2</v>
      </c>
      <c r="J7" s="11">
        <f>SUM($H$5:H6)*$C$12</f>
        <v>4.0021834598889727E-3</v>
      </c>
      <c r="K7" s="11">
        <f t="shared" si="4"/>
        <v>4.0043692312999798E-3</v>
      </c>
      <c r="L7" s="11" t="e">
        <f t="shared" si="2"/>
        <v>#NUM!</v>
      </c>
      <c r="M7" s="8">
        <f t="shared" si="5"/>
        <v>4.0043692312999798E-3</v>
      </c>
      <c r="X7" s="13"/>
      <c r="Y7" s="13" t="s">
        <v>29</v>
      </c>
      <c r="Z7" s="13">
        <f>Interpolation!D27</f>
        <v>28</v>
      </c>
      <c r="AB7" s="8">
        <v>0.2</v>
      </c>
      <c r="AC7" s="8">
        <f t="shared" si="6"/>
        <v>20</v>
      </c>
      <c r="AD7" s="8">
        <f t="shared" si="7"/>
        <v>0.45464109424102328</v>
      </c>
      <c r="AE7" s="8">
        <f t="shared" si="8"/>
        <v>4.546410942410233E-3</v>
      </c>
      <c r="AF7" s="8" t="e">
        <f t="shared" si="9"/>
        <v>#NUM!</v>
      </c>
      <c r="AG7" s="8">
        <f t="shared" si="10"/>
        <v>4.546410942410233E-3</v>
      </c>
    </row>
    <row r="8" spans="2:33" ht="17" x14ac:dyDescent="0.25">
      <c r="B8" t="s">
        <v>16</v>
      </c>
      <c r="C8">
        <f>Interpolation!C12</f>
        <v>-0.54500000000000015</v>
      </c>
      <c r="E8" s="2">
        <f t="shared" si="11"/>
        <v>3</v>
      </c>
      <c r="F8" s="4">
        <f t="shared" si="3"/>
        <v>0.30000000000000004</v>
      </c>
      <c r="G8" s="4">
        <f t="shared" si="0"/>
        <v>49.836257850499997</v>
      </c>
      <c r="H8" s="4">
        <f t="shared" si="1"/>
        <v>2.0065712056467479E-2</v>
      </c>
      <c r="J8" s="11">
        <f>SUM($H$5:H7)*$C$12</f>
        <v>6.0065573142369325E-3</v>
      </c>
      <c r="K8" s="11">
        <f t="shared" si="4"/>
        <v>6.0098411806302288E-3</v>
      </c>
      <c r="L8" s="11" t="e">
        <f t="shared" si="2"/>
        <v>#NUM!</v>
      </c>
      <c r="M8" s="8">
        <f t="shared" si="5"/>
        <v>6.0098411806302288E-3</v>
      </c>
      <c r="X8" s="13"/>
      <c r="Y8" s="13" t="s">
        <v>28</v>
      </c>
      <c r="Z8" s="13" t="e">
        <f>Interpolation!D28</f>
        <v>#NUM!</v>
      </c>
      <c r="AB8" s="8">
        <v>0.3</v>
      </c>
      <c r="AC8" s="8">
        <f t="shared" si="6"/>
        <v>30</v>
      </c>
      <c r="AD8" s="8">
        <f t="shared" si="7"/>
        <v>0.73965938751537297</v>
      </c>
      <c r="AE8" s="8">
        <f t="shared" si="8"/>
        <v>7.3965938751537298E-3</v>
      </c>
      <c r="AF8" s="8" t="e">
        <f t="shared" si="9"/>
        <v>#NUM!</v>
      </c>
      <c r="AG8" s="8">
        <f t="shared" si="10"/>
        <v>7.3965938751537298E-3</v>
      </c>
    </row>
    <row r="9" spans="2:33" ht="17" x14ac:dyDescent="0.25">
      <c r="B9" t="s">
        <v>17</v>
      </c>
      <c r="C9">
        <f>Interpolation!C13</f>
        <v>-2.7000000000000001E-3</v>
      </c>
      <c r="E9" s="2">
        <f t="shared" si="11"/>
        <v>4</v>
      </c>
      <c r="F9" s="4">
        <f t="shared" si="3"/>
        <v>0.4</v>
      </c>
      <c r="G9" s="4">
        <f t="shared" si="0"/>
        <v>49.781570016000003</v>
      </c>
      <c r="H9" s="4">
        <f t="shared" si="1"/>
        <v>2.00877553616448E-2</v>
      </c>
      <c r="J9" s="11">
        <f>SUM($H$5:H8)*$C$12</f>
        <v>8.0131285198836808E-3</v>
      </c>
      <c r="K9" s="11">
        <f t="shared" si="4"/>
        <v>8.0175139689988451E-3</v>
      </c>
      <c r="L9" s="11" t="e">
        <f t="shared" si="2"/>
        <v>#NUM!</v>
      </c>
      <c r="M9" s="8">
        <f t="shared" si="5"/>
        <v>8.0175139689988451E-3</v>
      </c>
      <c r="X9" s="13"/>
      <c r="Y9" s="13" t="s">
        <v>8</v>
      </c>
      <c r="Z9" s="13" t="e">
        <f>Interpolation!D29</f>
        <v>#NUM!</v>
      </c>
      <c r="AB9" s="8">
        <v>0.4</v>
      </c>
      <c r="AC9" s="8">
        <f t="shared" si="6"/>
        <v>40</v>
      </c>
      <c r="AD9" s="8">
        <f t="shared" si="7"/>
        <v>1.0861228802813947</v>
      </c>
      <c r="AE9" s="8">
        <f t="shared" si="8"/>
        <v>1.0861228802813946E-2</v>
      </c>
      <c r="AF9" s="8" t="e">
        <f t="shared" si="9"/>
        <v>#NUM!</v>
      </c>
      <c r="AG9" s="8">
        <f t="shared" si="10"/>
        <v>1.0861228802813946E-2</v>
      </c>
    </row>
    <row r="10" spans="2:33" ht="17" x14ac:dyDescent="0.25">
      <c r="B10" t="s">
        <v>18</v>
      </c>
      <c r="C10">
        <f>Interpolation!C14</f>
        <v>3.15E-5</v>
      </c>
      <c r="E10" s="2">
        <f t="shared" si="11"/>
        <v>5</v>
      </c>
      <c r="F10" s="4">
        <f t="shared" si="3"/>
        <v>0.5</v>
      </c>
      <c r="G10" s="4">
        <f t="shared" si="0"/>
        <v>49.726828937500002</v>
      </c>
      <c r="H10" s="4">
        <f t="shared" si="1"/>
        <v>2.0109868683902344E-2</v>
      </c>
      <c r="J10" s="11">
        <f>SUM($H$5:H9)*$C$12</f>
        <v>1.0021904056048161E-2</v>
      </c>
      <c r="K10" s="11">
        <f t="shared" si="4"/>
        <v>1.0027394586859788E-2</v>
      </c>
      <c r="L10" s="11" t="e">
        <f t="shared" si="2"/>
        <v>#NUM!</v>
      </c>
      <c r="M10" s="8">
        <f t="shared" si="5"/>
        <v>1.0027394586859788E-2</v>
      </c>
      <c r="AB10" s="8">
        <v>0.5</v>
      </c>
      <c r="AC10" s="8">
        <f t="shared" si="6"/>
        <v>50</v>
      </c>
      <c r="AD10" s="8">
        <f t="shared" si="7"/>
        <v>1.52546952796624</v>
      </c>
      <c r="AE10" s="8">
        <f t="shared" si="8"/>
        <v>1.5254695279662401E-2</v>
      </c>
      <c r="AF10" s="8" t="e">
        <f t="shared" si="9"/>
        <v>#NUM!</v>
      </c>
      <c r="AG10" s="8">
        <f t="shared" si="10"/>
        <v>1.5254695279662401E-2</v>
      </c>
    </row>
    <row r="11" spans="2:33" ht="17" x14ac:dyDescent="0.25">
      <c r="E11" s="2">
        <f t="shared" si="11"/>
        <v>6</v>
      </c>
      <c r="F11" s="4">
        <f t="shared" si="3"/>
        <v>0.6</v>
      </c>
      <c r="G11" s="4">
        <f t="shared" si="0"/>
        <v>49.672034803999999</v>
      </c>
      <c r="H11" s="4">
        <f t="shared" si="1"/>
        <v>2.013205224923606E-2</v>
      </c>
      <c r="J11" s="11">
        <f>SUM($H$5:H10)*$C$12</f>
        <v>1.2032890924438395E-2</v>
      </c>
      <c r="K11" s="11">
        <f t="shared" si="4"/>
        <v>1.2039490047213362E-2</v>
      </c>
      <c r="L11" s="11" t="e">
        <f t="shared" si="2"/>
        <v>#NUM!</v>
      </c>
      <c r="M11" s="8">
        <f t="shared" si="5"/>
        <v>1.2039490047213362E-2</v>
      </c>
      <c r="Y11" s="14" t="s">
        <v>36</v>
      </c>
      <c r="Z11" s="15">
        <f>Interpolation!D31</f>
        <v>-1.3333333333333333</v>
      </c>
      <c r="AB11" s="8">
        <v>0.6</v>
      </c>
      <c r="AC11" s="8">
        <f t="shared" si="6"/>
        <v>60</v>
      </c>
      <c r="AD11" s="8">
        <f t="shared" si="7"/>
        <v>2.1148079183904063</v>
      </c>
      <c r="AE11" s="8">
        <f t="shared" si="8"/>
        <v>2.1148079183904062E-2</v>
      </c>
      <c r="AF11" s="8" t="e">
        <f t="shared" si="9"/>
        <v>#NUM!</v>
      </c>
      <c r="AG11" s="8">
        <f t="shared" si="10"/>
        <v>2.1148079183904062E-2</v>
      </c>
    </row>
    <row r="12" spans="2:33" ht="17" x14ac:dyDescent="0.25">
      <c r="B12" t="s">
        <v>7</v>
      </c>
      <c r="C12" s="1">
        <f>C2/MAX(E:E)</f>
        <v>0.1</v>
      </c>
      <c r="E12" s="2">
        <f t="shared" si="11"/>
        <v>7</v>
      </c>
      <c r="F12" s="4">
        <f t="shared" si="3"/>
        <v>0.7</v>
      </c>
      <c r="G12" s="4">
        <f t="shared" si="0"/>
        <v>49.617187804499999</v>
      </c>
      <c r="H12" s="4">
        <f t="shared" si="1"/>
        <v>2.0154306284752916E-2</v>
      </c>
      <c r="J12" s="11">
        <f>SUM($H$5:H11)*$C$12</f>
        <v>1.4046096149362001E-2</v>
      </c>
      <c r="K12" s="11">
        <f t="shared" si="4"/>
        <v>1.4053807385712207E-2</v>
      </c>
      <c r="L12" s="11" t="e">
        <f t="shared" si="2"/>
        <v>#NUM!</v>
      </c>
      <c r="M12" s="8">
        <f t="shared" si="5"/>
        <v>1.4053807385712207E-2</v>
      </c>
      <c r="Y12" s="14" t="s">
        <v>34</v>
      </c>
      <c r="Z12" s="15">
        <f>Interpolation!D32</f>
        <v>1.1904761904761905</v>
      </c>
      <c r="AB12" s="8">
        <v>0.7</v>
      </c>
      <c r="AC12" s="8">
        <f t="shared" si="6"/>
        <v>70</v>
      </c>
      <c r="AD12" s="8">
        <f t="shared" si="7"/>
        <v>2.9715190993954401</v>
      </c>
      <c r="AE12" s="8">
        <f t="shared" si="8"/>
        <v>2.97151909939544E-2</v>
      </c>
      <c r="AF12" s="8" t="e">
        <f t="shared" si="9"/>
        <v>#NUM!</v>
      </c>
      <c r="AG12" s="8">
        <f t="shared" si="10"/>
        <v>2.97151909939544E-2</v>
      </c>
    </row>
    <row r="13" spans="2:33" ht="17" x14ac:dyDescent="0.25">
      <c r="B13" t="s">
        <v>4</v>
      </c>
      <c r="C13">
        <f>C16^2-4*C15*C17</f>
        <v>6.3202500000000003E-5</v>
      </c>
      <c r="E13" s="2">
        <f t="shared" si="11"/>
        <v>8</v>
      </c>
      <c r="F13" s="4">
        <f t="shared" si="3"/>
        <v>0.79999999999999993</v>
      </c>
      <c r="G13" s="4">
        <f t="shared" si="0"/>
        <v>49.562288127999999</v>
      </c>
      <c r="H13" s="4">
        <f t="shared" si="1"/>
        <v>2.0176631018676765E-2</v>
      </c>
      <c r="J13" s="11">
        <f>SUM($H$5:H12)*$C$12</f>
        <v>1.6061526777837294E-2</v>
      </c>
      <c r="K13" s="11">
        <f t="shared" si="4"/>
        <v>1.6070353660777598E-2</v>
      </c>
      <c r="L13" s="11" t="e">
        <f t="shared" si="2"/>
        <v>#NUM!</v>
      </c>
      <c r="M13" s="8">
        <f t="shared" si="5"/>
        <v>1.6070353660777598E-2</v>
      </c>
      <c r="Y13" s="14" t="s">
        <v>30</v>
      </c>
      <c r="Z13" s="15">
        <f>Interpolation!D33</f>
        <v>7.1428571428571452E-2</v>
      </c>
      <c r="AB13" s="8">
        <v>0.8</v>
      </c>
      <c r="AC13" s="8">
        <f t="shared" si="6"/>
        <v>80</v>
      </c>
      <c r="AD13" s="8">
        <f t="shared" si="7"/>
        <v>4.3878547192302699</v>
      </c>
      <c r="AE13" s="8">
        <f t="shared" si="8"/>
        <v>4.3878547192302698E-2</v>
      </c>
      <c r="AF13" s="8" t="e">
        <f t="shared" si="9"/>
        <v>#NUM!</v>
      </c>
      <c r="AG13" s="8">
        <f t="shared" si="10"/>
        <v>4.3878547192302698E-2</v>
      </c>
    </row>
    <row r="14" spans="2:33" ht="17" x14ac:dyDescent="0.25">
      <c r="E14" s="2">
        <f t="shared" si="11"/>
        <v>9</v>
      </c>
      <c r="F14" s="4">
        <f t="shared" si="3"/>
        <v>0.89999999999999991</v>
      </c>
      <c r="G14" s="4">
        <f t="shared" si="0"/>
        <v>49.507335963499997</v>
      </c>
      <c r="H14" s="4">
        <f t="shared" si="1"/>
        <v>2.0199026680354292E-2</v>
      </c>
      <c r="J14" s="11">
        <f>SUM($H$5:H13)*$C$12</f>
        <v>1.8079189879704968E-2</v>
      </c>
      <c r="K14" s="11">
        <f t="shared" si="4"/>
        <v>1.8089135953704576E-2</v>
      </c>
      <c r="L14" s="11" t="e">
        <f t="shared" si="2"/>
        <v>#NUM!</v>
      </c>
      <c r="M14" s="8">
        <f t="shared" si="5"/>
        <v>1.8089135953704576E-2</v>
      </c>
      <c r="Y14" s="14" t="s">
        <v>31</v>
      </c>
      <c r="Z14" s="15">
        <f>Interpolation!D34</f>
        <v>-5.390835579514826E-3</v>
      </c>
      <c r="AB14" s="8">
        <v>0.9</v>
      </c>
      <c r="AC14" s="8">
        <f t="shared" si="6"/>
        <v>90</v>
      </c>
      <c r="AD14" s="8">
        <f t="shared" si="7"/>
        <v>7.4099052505437584</v>
      </c>
      <c r="AE14" s="8">
        <f t="shared" si="8"/>
        <v>7.4099052505437579E-2</v>
      </c>
      <c r="AF14" s="8" t="e">
        <f t="shared" si="9"/>
        <v>#NUM!</v>
      </c>
      <c r="AG14" s="8">
        <f t="shared" si="10"/>
        <v>7.4099052505437579E-2</v>
      </c>
    </row>
    <row r="15" spans="2:33" ht="17" x14ac:dyDescent="0.25">
      <c r="B15" s="13" t="s">
        <v>0</v>
      </c>
      <c r="C15" s="13">
        <f>-C10</f>
        <v>-3.15E-5</v>
      </c>
      <c r="E15" s="2">
        <f t="shared" si="11"/>
        <v>10</v>
      </c>
      <c r="F15" s="4">
        <f t="shared" si="3"/>
        <v>0.99999999999999989</v>
      </c>
      <c r="G15" s="4">
        <f t="shared" si="0"/>
        <v>49.4523315</v>
      </c>
      <c r="H15" s="4">
        <f t="shared" si="1"/>
        <v>2.0221493500260954E-2</v>
      </c>
      <c r="J15" s="11">
        <f>SUM($H$5:H14)*$C$12</f>
        <v>2.0099092547740397E-2</v>
      </c>
      <c r="K15" s="11">
        <f t="shared" si="4"/>
        <v>2.0110161368787873E-2</v>
      </c>
      <c r="L15" s="11" t="e">
        <f t="shared" si="2"/>
        <v>#NUM!</v>
      </c>
      <c r="M15" s="8">
        <f t="shared" si="5"/>
        <v>2.0110161368787873E-2</v>
      </c>
      <c r="Y15" s="14" t="s">
        <v>32</v>
      </c>
      <c r="Z15" s="15">
        <f>Interpolation!D35</f>
        <v>-6.6037735849056603E-2</v>
      </c>
      <c r="AB15" s="4">
        <f>1-C12/C2</f>
        <v>0.999</v>
      </c>
      <c r="AC15" s="8">
        <f t="shared" si="6"/>
        <v>99.9</v>
      </c>
      <c r="AD15" s="8">
        <f t="shared" si="7"/>
        <v>37.575183778157488</v>
      </c>
      <c r="AE15" s="8">
        <f t="shared" si="8"/>
        <v>0.37575183778157489</v>
      </c>
      <c r="AF15" s="8" t="e">
        <f t="shared" si="9"/>
        <v>#NUM!</v>
      </c>
      <c r="AG15" s="8">
        <f t="shared" si="10"/>
        <v>0.37575183778157489</v>
      </c>
    </row>
    <row r="16" spans="2:33" x14ac:dyDescent="0.2">
      <c r="B16" s="13" t="s">
        <v>1</v>
      </c>
      <c r="C16" s="13">
        <f>C2*C15-C9</f>
        <v>-4.4999999999999988E-4</v>
      </c>
      <c r="E16" s="2">
        <f t="shared" si="11"/>
        <v>11</v>
      </c>
      <c r="F16" s="4">
        <f t="shared" si="3"/>
        <v>1.0999999999999999</v>
      </c>
      <c r="G16" s="4">
        <f t="shared" si="0"/>
        <v>49.397274926500003</v>
      </c>
      <c r="H16" s="4">
        <f t="shared" si="1"/>
        <v>2.0244031710007004E-2</v>
      </c>
      <c r="J16" s="11">
        <f>SUM($H$5:H15)*$C$12</f>
        <v>2.2121241897766493E-2</v>
      </c>
      <c r="K16" s="11">
        <f t="shared" si="4"/>
        <v>2.2133437033417587E-2</v>
      </c>
      <c r="L16" s="11" t="e">
        <f t="shared" si="2"/>
        <v>#NUM!</v>
      </c>
      <c r="M16" s="8">
        <f t="shared" si="5"/>
        <v>2.2133437033417587E-2</v>
      </c>
    </row>
    <row r="17" spans="2:26" x14ac:dyDescent="0.2">
      <c r="B17" s="13" t="s">
        <v>2</v>
      </c>
      <c r="C17" s="13">
        <f>C7/C2</f>
        <v>0.5</v>
      </c>
      <c r="E17" s="2">
        <f t="shared" si="11"/>
        <v>12</v>
      </c>
      <c r="F17" s="4">
        <f t="shared" si="3"/>
        <v>1.2</v>
      </c>
      <c r="G17" s="4">
        <f t="shared" si="0"/>
        <v>49.342166431999999</v>
      </c>
      <c r="H17" s="4">
        <f t="shared" si="1"/>
        <v>2.0266641542343537E-2</v>
      </c>
      <c r="J17" s="11">
        <f>SUM($H$5:H16)*$C$12</f>
        <v>2.4145645068767194E-2</v>
      </c>
      <c r="K17" s="11">
        <f t="shared" si="4"/>
        <v>2.4158970098207187E-2</v>
      </c>
      <c r="L17" s="11" t="e">
        <f t="shared" si="2"/>
        <v>#NUM!</v>
      </c>
      <c r="M17" s="8">
        <f t="shared" si="5"/>
        <v>2.4158970098207187E-2</v>
      </c>
      <c r="Y17" s="16"/>
      <c r="Z17" s="16"/>
    </row>
    <row r="18" spans="2:26" x14ac:dyDescent="0.2">
      <c r="B18" s="13" t="s">
        <v>5</v>
      </c>
      <c r="C18" s="13">
        <f>C15*C2^2+C16*C2+C17</f>
        <v>0.14000000000000001</v>
      </c>
      <c r="E18" s="2">
        <f t="shared" si="11"/>
        <v>13</v>
      </c>
      <c r="F18" s="4">
        <f t="shared" si="3"/>
        <v>1.3</v>
      </c>
      <c r="G18" s="4">
        <f t="shared" si="0"/>
        <v>49.287006205499999</v>
      </c>
      <c r="H18" s="4">
        <f t="shared" si="1"/>
        <v>2.0289323231168555E-2</v>
      </c>
      <c r="J18" s="11">
        <f>SUM($H$5:H17)*$C$12</f>
        <v>2.6172309223001546E-2</v>
      </c>
      <c r="K18" s="11">
        <f t="shared" si="4"/>
        <v>2.6186767737100779E-2</v>
      </c>
      <c r="L18" s="11" t="e">
        <f t="shared" si="2"/>
        <v>#NUM!</v>
      </c>
      <c r="M18" s="8">
        <f t="shared" si="5"/>
        <v>2.6186767737100779E-2</v>
      </c>
      <c r="Y18" s="16"/>
      <c r="Z18" s="16"/>
    </row>
    <row r="19" spans="2:26" x14ac:dyDescent="0.2">
      <c r="B19" s="13" t="s">
        <v>6</v>
      </c>
      <c r="C19" s="13" t="e">
        <f>SQRT(-C13)</f>
        <v>#NUM!</v>
      </c>
      <c r="E19" s="2">
        <f t="shared" si="11"/>
        <v>14</v>
      </c>
      <c r="F19" s="4">
        <f t="shared" si="3"/>
        <v>1.4000000000000001</v>
      </c>
      <c r="G19" s="4">
        <f t="shared" si="0"/>
        <v>49.231794436000001</v>
      </c>
      <c r="H19" s="4">
        <f t="shared" si="1"/>
        <v>2.0312077011533126E-2</v>
      </c>
      <c r="J19" s="11">
        <f>SUM($H$5:H18)*$C$12</f>
        <v>2.8201241546118402E-2</v>
      </c>
      <c r="K19" s="11">
        <f t="shared" si="4"/>
        <v>2.8216837147491316E-2</v>
      </c>
      <c r="L19" s="11" t="e">
        <f t="shared" si="2"/>
        <v>#NUM!</v>
      </c>
      <c r="M19" s="8">
        <f t="shared" si="5"/>
        <v>2.8216837147491316E-2</v>
      </c>
      <c r="Y19" s="16"/>
      <c r="Z19" s="16"/>
    </row>
    <row r="20" spans="2:26" x14ac:dyDescent="0.2">
      <c r="B20" s="13" t="s">
        <v>8</v>
      </c>
      <c r="C20" s="13" t="e">
        <f>2*(2*C15*C2+C16)/C19</f>
        <v>#NUM!</v>
      </c>
      <c r="E20" s="2">
        <f t="shared" si="11"/>
        <v>15</v>
      </c>
      <c r="F20" s="4">
        <f t="shared" si="3"/>
        <v>1.5000000000000002</v>
      </c>
      <c r="G20" s="4">
        <f t="shared" si="0"/>
        <v>49.176531312499996</v>
      </c>
      <c r="H20" s="4">
        <f t="shared" si="1"/>
        <v>2.0334903119647519E-2</v>
      </c>
      <c r="J20" s="11">
        <f>SUM($H$5:H19)*$C$12</f>
        <v>3.0232449247271715E-2</v>
      </c>
      <c r="K20" s="11">
        <f t="shared" si="4"/>
        <v>3.0249185550330168E-2</v>
      </c>
      <c r="L20" s="11" t="e">
        <f t="shared" si="2"/>
        <v>#NUM!</v>
      </c>
      <c r="M20" s="8">
        <f t="shared" si="5"/>
        <v>3.0249185550330168E-2</v>
      </c>
      <c r="Y20" s="16"/>
      <c r="Z20" s="16"/>
    </row>
    <row r="21" spans="2:26" x14ac:dyDescent="0.2">
      <c r="E21" s="2">
        <f t="shared" si="11"/>
        <v>16</v>
      </c>
      <c r="F21" s="4">
        <f t="shared" si="3"/>
        <v>1.6000000000000003</v>
      </c>
      <c r="G21" s="4">
        <f t="shared" si="0"/>
        <v>49.121217023999996</v>
      </c>
      <c r="H21" s="4">
        <f t="shared" si="1"/>
        <v>2.0357801792887435E-2</v>
      </c>
      <c r="J21" s="11">
        <f>SUM($H$5:H20)*$C$12</f>
        <v>3.226593955923647E-2</v>
      </c>
      <c r="K21" s="11">
        <f t="shared" si="4"/>
        <v>3.2283820190256066E-2</v>
      </c>
      <c r="L21" s="11" t="e">
        <f t="shared" si="2"/>
        <v>#NUM!</v>
      </c>
      <c r="M21" s="8">
        <f t="shared" si="5"/>
        <v>3.2283820190256066E-2</v>
      </c>
      <c r="Y21" s="16"/>
      <c r="Z21" s="16"/>
    </row>
    <row r="22" spans="2:26" ht="17" x14ac:dyDescent="0.25">
      <c r="B22" s="14" t="s">
        <v>35</v>
      </c>
      <c r="C22" s="14">
        <f>C2</f>
        <v>100</v>
      </c>
      <c r="E22" s="2">
        <f t="shared" si="11"/>
        <v>17</v>
      </c>
      <c r="F22" s="4">
        <f t="shared" si="3"/>
        <v>1.7000000000000004</v>
      </c>
      <c r="G22" s="4">
        <f t="shared" si="0"/>
        <v>49.065851759499999</v>
      </c>
      <c r="H22" s="4">
        <f t="shared" si="1"/>
        <v>2.0380773269800267E-2</v>
      </c>
      <c r="J22" s="11">
        <f>SUM($H$5:H21)*$C$12</f>
        <v>3.4301719738525215E-2</v>
      </c>
      <c r="K22" s="11">
        <f t="shared" si="4"/>
        <v>3.4320748335696004E-2</v>
      </c>
      <c r="L22" s="11" t="e">
        <f t="shared" si="2"/>
        <v>#NUM!</v>
      </c>
      <c r="M22" s="8">
        <f t="shared" si="5"/>
        <v>3.4320748335696004E-2</v>
      </c>
    </row>
    <row r="23" spans="2:26" ht="17" x14ac:dyDescent="0.25">
      <c r="B23" s="14" t="s">
        <v>36</v>
      </c>
      <c r="C23" s="15">
        <f>Interpolation!C31</f>
        <v>-133.33333333333334</v>
      </c>
      <c r="E23" s="2">
        <f t="shared" si="11"/>
        <v>18</v>
      </c>
      <c r="F23" s="4">
        <f t="shared" si="3"/>
        <v>1.8000000000000005</v>
      </c>
      <c r="G23" s="4">
        <f t="shared" si="0"/>
        <v>49.010435708000003</v>
      </c>
      <c r="H23" s="4">
        <f t="shared" si="1"/>
        <v>2.040381779011137E-2</v>
      </c>
      <c r="J23" s="11">
        <f>SUM($H$5:H22)*$C$12</f>
        <v>3.633979706550524E-2</v>
      </c>
      <c r="K23" s="11">
        <f t="shared" si="4"/>
        <v>3.6359977278995023E-2</v>
      </c>
      <c r="L23" s="11" t="e">
        <f t="shared" si="2"/>
        <v>#NUM!</v>
      </c>
      <c r="M23" s="8">
        <f t="shared" si="5"/>
        <v>3.6359977278995023E-2</v>
      </c>
    </row>
    <row r="24" spans="2:26" ht="17" x14ac:dyDescent="0.25">
      <c r="B24" s="14" t="s">
        <v>34</v>
      </c>
      <c r="C24" s="15">
        <f>Interpolation!C32</f>
        <v>119.04761904761905</v>
      </c>
      <c r="E24" s="2">
        <f t="shared" si="11"/>
        <v>19</v>
      </c>
      <c r="F24" s="4">
        <f t="shared" si="3"/>
        <v>1.9000000000000006</v>
      </c>
      <c r="G24" s="4">
        <f t="shared" si="0"/>
        <v>48.954969058499998</v>
      </c>
      <c r="H24" s="4">
        <f t="shared" si="1"/>
        <v>2.0426935594730421E-2</v>
      </c>
      <c r="J24" s="11">
        <f>SUM($H$5:H23)*$C$12</f>
        <v>3.8380178844516374E-2</v>
      </c>
      <c r="K24" s="11">
        <f t="shared" si="4"/>
        <v>3.8401514336528192E-2</v>
      </c>
      <c r="L24" s="11" t="e">
        <f t="shared" si="2"/>
        <v>#NUM!</v>
      </c>
      <c r="M24" s="8">
        <f t="shared" si="5"/>
        <v>3.8401514336528192E-2</v>
      </c>
    </row>
    <row r="25" spans="2:26" ht="17" x14ac:dyDescent="0.25">
      <c r="B25" s="14" t="s">
        <v>30</v>
      </c>
      <c r="C25" s="20">
        <f>Interpolation!C33</f>
        <v>7.1428571428571406</v>
      </c>
      <c r="E25" s="2">
        <f t="shared" si="11"/>
        <v>20</v>
      </c>
      <c r="F25" s="4">
        <f t="shared" si="3"/>
        <v>2.0000000000000004</v>
      </c>
      <c r="G25" s="4">
        <f t="shared" si="0"/>
        <v>48.899451999999997</v>
      </c>
      <c r="H25" s="4">
        <f t="shared" si="1"/>
        <v>2.0450126925757778E-2</v>
      </c>
      <c r="J25" s="11">
        <f>SUM($H$5:H24)*$C$12</f>
        <v>4.0422872403989417E-2</v>
      </c>
      <c r="K25" s="11">
        <f t="shared" si="4"/>
        <v>4.0445366848820781E-2</v>
      </c>
      <c r="L25" s="11" t="e">
        <f t="shared" si="2"/>
        <v>#NUM!</v>
      </c>
      <c r="M25" s="8">
        <f t="shared" si="5"/>
        <v>4.0445366848820781E-2</v>
      </c>
    </row>
    <row r="26" spans="2:26" ht="17" x14ac:dyDescent="0.25">
      <c r="B26" s="14" t="s">
        <v>31</v>
      </c>
      <c r="C26" s="20">
        <f>Interpolation!C34</f>
        <v>-0.53908355795148244</v>
      </c>
      <c r="E26" s="2">
        <f t="shared" si="11"/>
        <v>21</v>
      </c>
      <c r="F26" s="4">
        <f t="shared" si="3"/>
        <v>2.1000000000000005</v>
      </c>
      <c r="G26" s="4">
        <f t="shared" si="0"/>
        <v>48.843884721499997</v>
      </c>
      <c r="H26" s="4">
        <f t="shared" si="1"/>
        <v>2.0473392026490924E-2</v>
      </c>
      <c r="J26" s="11">
        <f>SUM($H$5:H25)*$C$12</f>
        <v>4.246788509656519E-2</v>
      </c>
      <c r="K26" s="11">
        <f t="shared" si="4"/>
        <v>4.2491542180667273E-2</v>
      </c>
      <c r="L26" s="11" t="e">
        <f t="shared" si="2"/>
        <v>#NUM!</v>
      </c>
      <c r="M26" s="8">
        <f t="shared" si="5"/>
        <v>4.2491542180667273E-2</v>
      </c>
    </row>
    <row r="27" spans="2:26" ht="17" x14ac:dyDescent="0.25">
      <c r="B27" s="14" t="s">
        <v>32</v>
      </c>
      <c r="C27" s="20">
        <f>Interpolation!C35</f>
        <v>-6.6037735849056585</v>
      </c>
      <c r="E27" s="2">
        <f t="shared" si="11"/>
        <v>22</v>
      </c>
      <c r="F27" s="4">
        <f t="shared" si="3"/>
        <v>2.2000000000000006</v>
      </c>
      <c r="G27" s="4">
        <f t="shared" si="0"/>
        <v>48.788267411999996</v>
      </c>
      <c r="H27" s="4">
        <f t="shared" si="1"/>
        <v>2.0496731141430927E-2</v>
      </c>
      <c r="J27" s="11">
        <f>SUM($H$5:H26)*$C$12</f>
        <v>4.4515224299214284E-2</v>
      </c>
      <c r="K27" s="11">
        <f t="shared" si="4"/>
        <v>4.4540047721257373E-2</v>
      </c>
      <c r="L27" s="11" t="e">
        <f t="shared" si="2"/>
        <v>#NUM!</v>
      </c>
      <c r="M27" s="8">
        <f t="shared" si="5"/>
        <v>4.4540047721257373E-2</v>
      </c>
    </row>
    <row r="28" spans="2:26" x14ac:dyDescent="0.2">
      <c r="E28" s="2">
        <f t="shared" si="11"/>
        <v>23</v>
      </c>
      <c r="F28" s="4">
        <f t="shared" si="3"/>
        <v>2.3000000000000007</v>
      </c>
      <c r="G28" s="4">
        <f t="shared" si="0"/>
        <v>48.7326002605</v>
      </c>
      <c r="H28" s="4">
        <f t="shared" si="1"/>
        <v>2.0520144516288936E-2</v>
      </c>
      <c r="J28" s="11">
        <f>SUM($H$5:H27)*$C$12</f>
        <v>4.656489741335737E-2</v>
      </c>
      <c r="K28" s="11">
        <f t="shared" si="4"/>
        <v>4.6590890884283767E-2</v>
      </c>
      <c r="L28" s="11" t="e">
        <f t="shared" si="2"/>
        <v>#NUM!</v>
      </c>
      <c r="M28" s="8">
        <f t="shared" si="5"/>
        <v>4.6590890884283767E-2</v>
      </c>
    </row>
    <row r="29" spans="2:26" x14ac:dyDescent="0.2">
      <c r="E29" s="2">
        <f t="shared" si="11"/>
        <v>24</v>
      </c>
      <c r="F29" s="4">
        <f t="shared" si="3"/>
        <v>2.4000000000000008</v>
      </c>
      <c r="G29" s="4">
        <f t="shared" si="0"/>
        <v>48.676883455999999</v>
      </c>
      <c r="H29" s="4">
        <f t="shared" si="1"/>
        <v>2.0543632397992773E-2</v>
      </c>
      <c r="J29" s="11">
        <f>SUM($H$5:H28)*$C$12</f>
        <v>4.8616911864986262E-2</v>
      </c>
      <c r="K29" s="11">
        <f t="shared" si="4"/>
        <v>4.8644079108075181E-2</v>
      </c>
      <c r="L29" s="11" t="e">
        <f t="shared" si="2"/>
        <v>#NUM!</v>
      </c>
      <c r="M29" s="8">
        <f t="shared" si="5"/>
        <v>4.8644079108075181E-2</v>
      </c>
    </row>
    <row r="30" spans="2:26" x14ac:dyDescent="0.2">
      <c r="E30" s="2">
        <f t="shared" si="11"/>
        <v>25</v>
      </c>
      <c r="F30" s="4">
        <f t="shared" si="3"/>
        <v>2.5000000000000009</v>
      </c>
      <c r="G30" s="4">
        <f t="shared" si="0"/>
        <v>48.621117187499998</v>
      </c>
      <c r="H30" s="4">
        <f t="shared" si="1"/>
        <v>2.0567195034693484E-2</v>
      </c>
      <c r="J30" s="11">
        <f>SUM($H$5:H29)*$C$12</f>
        <v>5.0671275104785543E-2</v>
      </c>
      <c r="K30" s="11">
        <f t="shared" si="4"/>
        <v>5.0699619855714133E-2</v>
      </c>
      <c r="L30" s="11" t="e">
        <f t="shared" si="2"/>
        <v>#NUM!</v>
      </c>
      <c r="M30" s="8">
        <f t="shared" si="5"/>
        <v>5.0699619855714133E-2</v>
      </c>
    </row>
    <row r="31" spans="2:26" x14ac:dyDescent="0.2">
      <c r="E31" s="2">
        <f t="shared" si="11"/>
        <v>26</v>
      </c>
      <c r="F31" s="4">
        <f t="shared" si="3"/>
        <v>2.600000000000001</v>
      </c>
      <c r="G31" s="4">
        <f t="shared" si="0"/>
        <v>48.565301644000002</v>
      </c>
      <c r="H31" s="4">
        <f t="shared" si="1"/>
        <v>2.0590832675772025E-2</v>
      </c>
      <c r="J31" s="11">
        <f>SUM($H$5:H30)*$C$12</f>
        <v>5.2727994608254891E-2</v>
      </c>
      <c r="K31" s="11">
        <f t="shared" si="4"/>
        <v>5.2757520615158815E-2</v>
      </c>
      <c r="L31" s="11" t="e">
        <f t="shared" si="2"/>
        <v>#NUM!</v>
      </c>
      <c r="M31" s="8">
        <f t="shared" si="5"/>
        <v>5.2757520615158815E-2</v>
      </c>
    </row>
    <row r="32" spans="2:26" x14ac:dyDescent="0.2">
      <c r="E32" s="2">
        <f t="shared" si="11"/>
        <v>27</v>
      </c>
      <c r="F32" s="4">
        <f t="shared" si="3"/>
        <v>2.7000000000000011</v>
      </c>
      <c r="G32" s="4">
        <f t="shared" si="0"/>
        <v>48.509437014500001</v>
      </c>
      <c r="H32" s="4">
        <f t="shared" si="1"/>
        <v>2.0614545571845933E-2</v>
      </c>
      <c r="J32" s="11">
        <f>SUM($H$5:H31)*$C$12</f>
        <v>5.4787077875832091E-2</v>
      </c>
      <c r="K32" s="11">
        <f t="shared" si="4"/>
        <v>5.4817788899367316E-2</v>
      </c>
      <c r="L32" s="11" t="e">
        <f t="shared" si="2"/>
        <v>#NUM!</v>
      </c>
      <c r="M32" s="8">
        <f t="shared" si="5"/>
        <v>5.4817788899367316E-2</v>
      </c>
    </row>
    <row r="33" spans="5:13" x14ac:dyDescent="0.2">
      <c r="E33" s="2">
        <f t="shared" si="11"/>
        <v>28</v>
      </c>
      <c r="F33" s="4">
        <f t="shared" si="3"/>
        <v>2.8000000000000012</v>
      </c>
      <c r="G33" s="4">
        <f t="shared" si="0"/>
        <v>48.453523488000002</v>
      </c>
      <c r="H33" s="4">
        <f t="shared" si="1"/>
        <v>2.0638333974776053E-2</v>
      </c>
      <c r="J33" s="11">
        <f>SUM($H$5:H32)*$C$12</f>
        <v>5.6848532433016685E-2</v>
      </c>
      <c r="K33" s="11">
        <f t="shared" si="4"/>
        <v>5.6880432246421073E-2</v>
      </c>
      <c r="L33" s="11" t="e">
        <f t="shared" si="2"/>
        <v>#NUM!</v>
      </c>
      <c r="M33" s="8">
        <f t="shared" si="5"/>
        <v>5.6880432246421073E-2</v>
      </c>
    </row>
    <row r="34" spans="5:13" x14ac:dyDescent="0.2">
      <c r="E34" s="2">
        <f t="shared" si="11"/>
        <v>29</v>
      </c>
      <c r="F34" s="4">
        <f t="shared" si="3"/>
        <v>2.9000000000000012</v>
      </c>
      <c r="G34" s="4">
        <f t="shared" si="0"/>
        <v>48.397561253500001</v>
      </c>
      <c r="H34" s="4">
        <f t="shared" si="1"/>
        <v>2.0662198137673359E-2</v>
      </c>
      <c r="J34" s="11">
        <f>SUM($H$5:H33)*$C$12</f>
        <v>5.89123658304943E-2</v>
      </c>
      <c r="K34" s="11">
        <f t="shared" si="4"/>
        <v>5.89454582196524E-2</v>
      </c>
      <c r="L34" s="11" t="e">
        <f t="shared" si="2"/>
        <v>#NUM!</v>
      </c>
      <c r="M34" s="8">
        <f t="shared" si="5"/>
        <v>5.89454582196524E-2</v>
      </c>
    </row>
    <row r="35" spans="5:13" x14ac:dyDescent="0.2">
      <c r="E35" s="2">
        <f t="shared" si="11"/>
        <v>30</v>
      </c>
      <c r="F35" s="4">
        <f t="shared" si="3"/>
        <v>3.0000000000000013</v>
      </c>
      <c r="G35" s="4">
        <f t="shared" si="0"/>
        <v>48.341550499999997</v>
      </c>
      <c r="H35" s="4">
        <f t="shared" si="1"/>
        <v>2.0686138314905726E-2</v>
      </c>
      <c r="J35" s="11">
        <f>SUM($H$5:H34)*$C$12</f>
        <v>6.0978585644261632E-2</v>
      </c>
      <c r="K35" s="11">
        <f t="shared" si="4"/>
        <v>6.1012874407764719E-2</v>
      </c>
      <c r="L35" s="11" t="e">
        <f t="shared" si="2"/>
        <v>#NUM!</v>
      </c>
      <c r="M35" s="8">
        <f t="shared" si="5"/>
        <v>6.1012874407764719E-2</v>
      </c>
    </row>
    <row r="36" spans="5:13" x14ac:dyDescent="0.2">
      <c r="E36" s="2">
        <f t="shared" si="11"/>
        <v>31</v>
      </c>
      <c r="F36" s="4">
        <f t="shared" si="3"/>
        <v>3.1000000000000014</v>
      </c>
      <c r="G36" s="4">
        <f t="shared" si="0"/>
        <v>48.285491416500001</v>
      </c>
      <c r="H36" s="4">
        <f t="shared" si="1"/>
        <v>2.0710154762104842E-2</v>
      </c>
      <c r="J36" s="11">
        <f>SUM($H$5:H35)*$C$12</f>
        <v>6.30471994757522E-2</v>
      </c>
      <c r="K36" s="11">
        <f t="shared" si="4"/>
        <v>6.308268842496384E-2</v>
      </c>
      <c r="L36" s="11" t="e">
        <f t="shared" si="2"/>
        <v>#NUM!</v>
      </c>
      <c r="M36" s="8">
        <f t="shared" si="5"/>
        <v>6.308268842496384E-2</v>
      </c>
    </row>
    <row r="37" spans="5:13" x14ac:dyDescent="0.2">
      <c r="E37" s="2">
        <f t="shared" si="11"/>
        <v>32</v>
      </c>
      <c r="F37" s="4">
        <f t="shared" si="3"/>
        <v>3.2000000000000015</v>
      </c>
      <c r="G37" s="4">
        <f t="shared" si="0"/>
        <v>48.229384191999998</v>
      </c>
      <c r="H37" s="4">
        <f t="shared" si="1"/>
        <v>2.0734247736173127E-2</v>
      </c>
      <c r="J37" s="11">
        <f>SUM($H$5:H36)*$C$12</f>
        <v>6.5118214951962683E-2</v>
      </c>
      <c r="K37" s="11">
        <f t="shared" si="4"/>
        <v>6.5154907911081084E-2</v>
      </c>
      <c r="L37" s="11" t="e">
        <f t="shared" si="2"/>
        <v>#NUM!</v>
      </c>
      <c r="M37" s="8">
        <f t="shared" si="5"/>
        <v>6.5154907911081084E-2</v>
      </c>
    </row>
    <row r="38" spans="5:13" x14ac:dyDescent="0.2">
      <c r="E38" s="2">
        <f t="shared" si="11"/>
        <v>33</v>
      </c>
      <c r="F38" s="4">
        <f t="shared" si="3"/>
        <v>3.3000000000000016</v>
      </c>
      <c r="G38" s="4">
        <f t="shared" si="0"/>
        <v>48.173229015499999</v>
      </c>
      <c r="H38" s="4">
        <f t="shared" si="1"/>
        <v>2.0758417495290685E-2</v>
      </c>
      <c r="J38" s="11">
        <f>SUM($H$5:H37)*$C$12</f>
        <v>6.7191639725579996E-2</v>
      </c>
      <c r="K38" s="11">
        <f t="shared" si="4"/>
        <v>6.7229540531700563E-2</v>
      </c>
      <c r="L38" s="11" t="e">
        <f t="shared" si="2"/>
        <v>#NUM!</v>
      </c>
      <c r="M38" s="8">
        <f t="shared" si="5"/>
        <v>6.7229540531700563E-2</v>
      </c>
    </row>
    <row r="39" spans="5:13" x14ac:dyDescent="0.2">
      <c r="E39" s="2">
        <f t="shared" si="11"/>
        <v>34</v>
      </c>
      <c r="F39" s="4">
        <f t="shared" si="3"/>
        <v>3.4000000000000017</v>
      </c>
      <c r="G39" s="4">
        <f t="shared" si="0"/>
        <v>48.117026076000002</v>
      </c>
      <c r="H39" s="4">
        <f t="shared" si="1"/>
        <v>2.0782664298922331E-2</v>
      </c>
      <c r="J39" s="11">
        <f>SUM($H$5:H38)*$C$12</f>
        <v>6.9267481475109069E-2</v>
      </c>
      <c r="K39" s="11">
        <f t="shared" si="4"/>
        <v>6.9306593978288047E-2</v>
      </c>
      <c r="L39" s="11" t="e">
        <f t="shared" si="2"/>
        <v>#NUM!</v>
      </c>
      <c r="M39" s="8">
        <f t="shared" si="5"/>
        <v>6.9306593978288047E-2</v>
      </c>
    </row>
    <row r="40" spans="5:13" x14ac:dyDescent="0.2">
      <c r="E40" s="2">
        <f t="shared" si="11"/>
        <v>35</v>
      </c>
      <c r="F40" s="4">
        <f t="shared" si="3"/>
        <v>3.5000000000000018</v>
      </c>
      <c r="G40" s="4">
        <f t="shared" si="0"/>
        <v>48.060775562499998</v>
      </c>
      <c r="H40" s="4">
        <f t="shared" si="1"/>
        <v>2.0806988407824654E-2</v>
      </c>
      <c r="J40" s="11">
        <f>SUM($H$5:H39)*$C$12</f>
        <v>7.1345747905001297E-2</v>
      </c>
      <c r="K40" s="11">
        <f t="shared" si="4"/>
        <v>7.1386075968324761E-2</v>
      </c>
      <c r="L40" s="11" t="e">
        <f t="shared" si="2"/>
        <v>#NUM!</v>
      </c>
      <c r="M40" s="8">
        <f t="shared" si="5"/>
        <v>7.1386075968324761E-2</v>
      </c>
    </row>
    <row r="41" spans="5:13" x14ac:dyDescent="0.2">
      <c r="E41" s="2">
        <f t="shared" si="11"/>
        <v>36</v>
      </c>
      <c r="F41" s="4">
        <f t="shared" si="3"/>
        <v>3.6000000000000019</v>
      </c>
      <c r="G41" s="4">
        <f t="shared" si="0"/>
        <v>48.004477663999999</v>
      </c>
      <c r="H41" s="4">
        <f t="shared" si="1"/>
        <v>2.0831390084053141E-2</v>
      </c>
      <c r="J41" s="11">
        <f>SUM($H$5:H40)*$C$12</f>
        <v>7.3426446745783774E-2</v>
      </c>
      <c r="K41" s="11">
        <f t="shared" si="4"/>
        <v>7.3467994245429435E-2</v>
      </c>
      <c r="L41" s="11" t="e">
        <f t="shared" si="2"/>
        <v>#NUM!</v>
      </c>
      <c r="M41" s="8">
        <f t="shared" si="5"/>
        <v>7.3467994245429435E-2</v>
      </c>
    </row>
    <row r="42" spans="5:13" x14ac:dyDescent="0.2">
      <c r="E42" s="2">
        <f t="shared" si="11"/>
        <v>37</v>
      </c>
      <c r="F42" s="4">
        <f t="shared" si="3"/>
        <v>3.700000000000002</v>
      </c>
      <c r="G42" s="4">
        <f t="shared" si="0"/>
        <v>47.948132569499997</v>
      </c>
      <c r="H42" s="4">
        <f t="shared" si="1"/>
        <v>2.0855869590969307E-2</v>
      </c>
      <c r="J42" s="11">
        <f>SUM($H$5:H41)*$C$12</f>
        <v>7.550958575418909E-2</v>
      </c>
      <c r="K42" s="11">
        <f t="shared" si="4"/>
        <v>7.5552356579489902E-2</v>
      </c>
      <c r="L42" s="11" t="e">
        <f t="shared" si="2"/>
        <v>#NUM!</v>
      </c>
      <c r="M42" s="8">
        <f t="shared" si="5"/>
        <v>7.5552356579489902E-2</v>
      </c>
    </row>
    <row r="43" spans="5:13" x14ac:dyDescent="0.2">
      <c r="E43" s="2">
        <f t="shared" si="11"/>
        <v>38</v>
      </c>
      <c r="F43" s="4">
        <f t="shared" si="3"/>
        <v>3.800000000000002</v>
      </c>
      <c r="G43" s="4">
        <f t="shared" si="0"/>
        <v>47.891740467999995</v>
      </c>
      <c r="H43" s="4">
        <f t="shared" si="1"/>
        <v>2.0880427193247938E-2</v>
      </c>
      <c r="J43" s="11">
        <f>SUM($H$5:H42)*$C$12</f>
        <v>7.7595172713286018E-2</v>
      </c>
      <c r="K43" s="11">
        <f t="shared" si="4"/>
        <v>7.7639170766800644E-2</v>
      </c>
      <c r="L43" s="11" t="e">
        <f t="shared" si="2"/>
        <v>#NUM!</v>
      </c>
      <c r="M43" s="8">
        <f t="shared" si="5"/>
        <v>7.7639170766800644E-2</v>
      </c>
    </row>
    <row r="44" spans="5:13" x14ac:dyDescent="0.2">
      <c r="E44" s="2">
        <f t="shared" si="11"/>
        <v>39</v>
      </c>
      <c r="F44" s="4">
        <f t="shared" si="3"/>
        <v>3.9000000000000021</v>
      </c>
      <c r="G44" s="4">
        <f t="shared" si="0"/>
        <v>47.835301548499999</v>
      </c>
      <c r="H44" s="4">
        <f t="shared" si="1"/>
        <v>2.0905063156884344E-2</v>
      </c>
      <c r="J44" s="11">
        <f>SUM($H$5:H43)*$C$12</f>
        <v>7.968321543261081E-2</v>
      </c>
      <c r="K44" s="11">
        <f t="shared" si="4"/>
        <v>7.9728444630184095E-2</v>
      </c>
      <c r="L44" s="11" t="e">
        <f t="shared" si="2"/>
        <v>#NUM!</v>
      </c>
      <c r="M44" s="8">
        <f t="shared" si="5"/>
        <v>7.9728444630184095E-2</v>
      </c>
    </row>
    <row r="45" spans="5:13" x14ac:dyDescent="0.2">
      <c r="E45" s="2">
        <f t="shared" si="11"/>
        <v>40</v>
      </c>
      <c r="F45" s="4">
        <f t="shared" si="3"/>
        <v>4.0000000000000018</v>
      </c>
      <c r="G45" s="4">
        <f t="shared" si="0"/>
        <v>47.778815999999999</v>
      </c>
      <c r="H45" s="4">
        <f t="shared" si="1"/>
        <v>2.0929777749201656E-2</v>
      </c>
      <c r="J45" s="11">
        <f>SUM($H$5:H44)*$C$12</f>
        <v>8.1773721748299236E-2</v>
      </c>
      <c r="K45" s="11">
        <f t="shared" si="4"/>
        <v>8.1820186019132907E-2</v>
      </c>
      <c r="L45" s="11" t="e">
        <f t="shared" si="2"/>
        <v>#NUM!</v>
      </c>
      <c r="M45" s="8">
        <f t="shared" si="5"/>
        <v>8.1820186019132907E-2</v>
      </c>
    </row>
    <row r="46" spans="5:13" x14ac:dyDescent="0.2">
      <c r="E46" s="2">
        <f t="shared" si="11"/>
        <v>41</v>
      </c>
      <c r="F46" s="4">
        <f t="shared" si="3"/>
        <v>4.1000000000000014</v>
      </c>
      <c r="G46" s="4">
        <f t="shared" si="0"/>
        <v>47.722284011500001</v>
      </c>
      <c r="H46" s="4">
        <f t="shared" si="1"/>
        <v>2.0954571238858192E-2</v>
      </c>
      <c r="J46" s="11">
        <f>SUM($H$5:H45)*$C$12</f>
        <v>8.3866699523219401E-2</v>
      </c>
      <c r="K46" s="11">
        <f t="shared" si="4"/>
        <v>8.3914402809932134E-2</v>
      </c>
      <c r="L46" s="11" t="e">
        <f t="shared" si="2"/>
        <v>#NUM!</v>
      </c>
      <c r="M46" s="8">
        <f t="shared" si="5"/>
        <v>8.3914402809932134E-2</v>
      </c>
    </row>
    <row r="47" spans="5:13" x14ac:dyDescent="0.2">
      <c r="E47" s="2">
        <f t="shared" si="11"/>
        <v>42</v>
      </c>
      <c r="F47" s="4">
        <f t="shared" si="3"/>
        <v>4.2000000000000011</v>
      </c>
      <c r="G47" s="4">
        <f t="shared" si="0"/>
        <v>47.665705771999995</v>
      </c>
      <c r="H47" s="4">
        <f t="shared" si="1"/>
        <v>2.097944389585488E-2</v>
      </c>
      <c r="J47" s="11">
        <f>SUM($H$5:H46)*$C$12</f>
        <v>8.5962156647105228E-2</v>
      </c>
      <c r="K47" s="11">
        <f t="shared" si="4"/>
        <v>8.6011102905813736E-2</v>
      </c>
      <c r="L47" s="11" t="e">
        <f t="shared" si="2"/>
        <v>#NUM!</v>
      </c>
      <c r="M47" s="8">
        <f t="shared" si="5"/>
        <v>8.6011102905813736E-2</v>
      </c>
    </row>
    <row r="48" spans="5:13" x14ac:dyDescent="0.2">
      <c r="E48" s="2">
        <f t="shared" si="11"/>
        <v>43</v>
      </c>
      <c r="F48" s="4">
        <f t="shared" si="3"/>
        <v>4.3000000000000007</v>
      </c>
      <c r="G48" s="4">
        <f t="shared" si="0"/>
        <v>47.609081470500001</v>
      </c>
      <c r="H48" s="4">
        <f t="shared" si="1"/>
        <v>2.1004395991542697E-2</v>
      </c>
      <c r="J48" s="11">
        <f>SUM($H$5:H47)*$C$12</f>
        <v>8.8060101036690722E-2</v>
      </c>
      <c r="K48" s="11">
        <f t="shared" si="4"/>
        <v>8.8110294237059184E-2</v>
      </c>
      <c r="L48" s="11" t="e">
        <f t="shared" si="2"/>
        <v>#NUM!</v>
      </c>
      <c r="M48" s="8">
        <f t="shared" si="5"/>
        <v>8.8110294237059184E-2</v>
      </c>
    </row>
    <row r="49" spans="5:13" x14ac:dyDescent="0.2">
      <c r="E49" s="2">
        <f t="shared" si="11"/>
        <v>44</v>
      </c>
      <c r="F49" s="4">
        <f t="shared" si="3"/>
        <v>4.4000000000000004</v>
      </c>
      <c r="G49" s="4">
        <f t="shared" si="0"/>
        <v>47.552411296000002</v>
      </c>
      <c r="H49" s="4">
        <f t="shared" si="1"/>
        <v>2.1029427798630221E-2</v>
      </c>
      <c r="J49" s="11">
        <f>SUM($H$5:H48)*$C$12</f>
        <v>9.0160540635844999E-2</v>
      </c>
      <c r="K49" s="11">
        <f t="shared" si="4"/>
        <v>9.0211984761166708E-2</v>
      </c>
      <c r="L49" s="11" t="e">
        <f t="shared" si="2"/>
        <v>#NUM!</v>
      </c>
      <c r="M49" s="8">
        <f t="shared" si="5"/>
        <v>9.0211984761166708E-2</v>
      </c>
    </row>
    <row r="50" spans="5:13" x14ac:dyDescent="0.2">
      <c r="E50" s="2">
        <f t="shared" si="11"/>
        <v>45</v>
      </c>
      <c r="F50" s="4">
        <f t="shared" si="3"/>
        <v>4.5</v>
      </c>
      <c r="G50" s="4">
        <f t="shared" si="0"/>
        <v>47.495695437499997</v>
      </c>
      <c r="H50" s="4">
        <f t="shared" si="1"/>
        <v>2.1054539591191138E-2</v>
      </c>
      <c r="J50" s="11">
        <f>SUM($H$5:H49)*$C$12</f>
        <v>9.2263483415708017E-2</v>
      </c>
      <c r="K50" s="11">
        <f t="shared" si="4"/>
        <v>9.2316182462966634E-2</v>
      </c>
      <c r="L50" s="11" t="e">
        <f t="shared" si="2"/>
        <v>#NUM!</v>
      </c>
      <c r="M50" s="8">
        <f t="shared" si="5"/>
        <v>9.2316182462966634E-2</v>
      </c>
    </row>
    <row r="51" spans="5:13" x14ac:dyDescent="0.2">
      <c r="E51" s="2">
        <f t="shared" si="11"/>
        <v>46</v>
      </c>
      <c r="F51" s="4">
        <f t="shared" si="3"/>
        <v>4.5999999999999996</v>
      </c>
      <c r="G51" s="4">
        <f t="shared" si="0"/>
        <v>47.438934083999996</v>
      </c>
      <c r="H51" s="4">
        <f t="shared" si="1"/>
        <v>2.1079731644671917E-2</v>
      </c>
      <c r="J51" s="11">
        <f>SUM($H$5:H50)*$C$12</f>
        <v>9.4368937374827142E-2</v>
      </c>
      <c r="K51" s="11">
        <f t="shared" si="4"/>
        <v>9.4422895354767319E-2</v>
      </c>
      <c r="L51" s="11" t="e">
        <f t="shared" si="2"/>
        <v>#NUM!</v>
      </c>
      <c r="M51" s="8">
        <f t="shared" si="5"/>
        <v>9.4422895354767319E-2</v>
      </c>
    </row>
    <row r="52" spans="5:13" x14ac:dyDescent="0.2">
      <c r="E52" s="2">
        <f t="shared" si="11"/>
        <v>47</v>
      </c>
      <c r="F52" s="4">
        <f t="shared" si="3"/>
        <v>4.6999999999999993</v>
      </c>
      <c r="G52" s="4">
        <f t="shared" si="0"/>
        <v>47.382127424499998</v>
      </c>
      <c r="H52" s="4">
        <f t="shared" si="1"/>
        <v>2.1105004235899449E-2</v>
      </c>
      <c r="J52" s="11">
        <f>SUM($H$5:H51)*$C$12</f>
        <v>9.647691053929433E-2</v>
      </c>
      <c r="K52" s="11">
        <f t="shared" si="4"/>
        <v>9.6532131476491589E-2</v>
      </c>
      <c r="L52" s="11" t="e">
        <f t="shared" si="2"/>
        <v>#NUM!</v>
      </c>
      <c r="M52" s="8">
        <f t="shared" si="5"/>
        <v>9.6532131476491589E-2</v>
      </c>
    </row>
    <row r="53" spans="5:13" x14ac:dyDescent="0.2">
      <c r="E53" s="2">
        <f t="shared" si="11"/>
        <v>48</v>
      </c>
      <c r="F53" s="4">
        <f t="shared" si="3"/>
        <v>4.7999999999999989</v>
      </c>
      <c r="G53" s="4">
        <f t="shared" si="0"/>
        <v>47.325275648000002</v>
      </c>
      <c r="H53" s="4">
        <f t="shared" si="1"/>
        <v>2.1130357643088776E-2</v>
      </c>
      <c r="J53" s="11">
        <f>SUM($H$5:H52)*$C$12</f>
        <v>9.8587410962884273E-2</v>
      </c>
      <c r="K53" s="11">
        <f t="shared" si="4"/>
        <v>9.8643898895811988E-2</v>
      </c>
      <c r="L53" s="11" t="e">
        <f t="shared" si="2"/>
        <v>#NUM!</v>
      </c>
      <c r="M53" s="8">
        <f t="shared" si="5"/>
        <v>9.8643898895811988E-2</v>
      </c>
    </row>
    <row r="54" spans="5:13" x14ac:dyDescent="0.2">
      <c r="E54" s="2">
        <f t="shared" si="11"/>
        <v>49</v>
      </c>
      <c r="F54" s="4">
        <f t="shared" si="3"/>
        <v>4.8999999999999986</v>
      </c>
      <c r="G54" s="4">
        <f t="shared" si="0"/>
        <v>47.268378943499997</v>
      </c>
      <c r="H54" s="4">
        <f t="shared" si="1"/>
        <v>2.1155792145850873E-2</v>
      </c>
      <c r="J54" s="11">
        <f>SUM($H$5:H53)*$C$12</f>
        <v>0.10070044672719314</v>
      </c>
      <c r="K54" s="11">
        <f t="shared" si="4"/>
        <v>0.10075820570829441</v>
      </c>
      <c r="L54" s="11" t="e">
        <f t="shared" si="2"/>
        <v>#NUM!</v>
      </c>
      <c r="M54" s="8">
        <f t="shared" si="5"/>
        <v>0.10075820570829441</v>
      </c>
    </row>
    <row r="55" spans="5:13" x14ac:dyDescent="0.2">
      <c r="E55" s="2">
        <f t="shared" si="11"/>
        <v>50</v>
      </c>
      <c r="F55" s="4">
        <f t="shared" si="3"/>
        <v>4.9999999999999982</v>
      </c>
      <c r="G55" s="4">
        <f t="shared" si="0"/>
        <v>47.211437500000002</v>
      </c>
      <c r="H55" s="4">
        <f t="shared" si="1"/>
        <v>2.1181308025200459E-2</v>
      </c>
      <c r="J55" s="11">
        <f>SUM($H$5:H54)*$C$12</f>
        <v>0.10281602594177824</v>
      </c>
      <c r="K55" s="11">
        <f t="shared" si="4"/>
        <v>0.10287506003753187</v>
      </c>
      <c r="L55" s="11" t="e">
        <f t="shared" si="2"/>
        <v>#NUM!</v>
      </c>
      <c r="M55" s="8">
        <f t="shared" si="5"/>
        <v>0.10287506003753187</v>
      </c>
    </row>
    <row r="56" spans="5:13" x14ac:dyDescent="0.2">
      <c r="E56" s="2">
        <f t="shared" si="11"/>
        <v>51</v>
      </c>
      <c r="F56" s="4">
        <f t="shared" si="3"/>
        <v>5.0999999999999979</v>
      </c>
      <c r="G56" s="4">
        <f t="shared" si="0"/>
        <v>47.154451506500003</v>
      </c>
      <c r="H56" s="4">
        <f t="shared" si="1"/>
        <v>2.1206905563563919E-2</v>
      </c>
      <c r="J56" s="11">
        <f>SUM($H$5:H55)*$C$12</f>
        <v>0.10493415674429828</v>
      </c>
      <c r="K56" s="11">
        <f t="shared" si="4"/>
        <v>0.10499447003529926</v>
      </c>
      <c r="L56" s="11" t="e">
        <f t="shared" si="2"/>
        <v>#NUM!</v>
      </c>
      <c r="M56" s="8">
        <f t="shared" si="5"/>
        <v>0.10499447003529926</v>
      </c>
    </row>
    <row r="57" spans="5:13" x14ac:dyDescent="0.2">
      <c r="E57" s="2">
        <f t="shared" si="11"/>
        <v>52</v>
      </c>
      <c r="F57" s="4">
        <f t="shared" si="3"/>
        <v>5.1999999999999975</v>
      </c>
      <c r="G57" s="4">
        <f t="shared" si="0"/>
        <v>47.097421152000003</v>
      </c>
      <c r="H57" s="4">
        <f t="shared" si="1"/>
        <v>2.1232585044787207E-2</v>
      </c>
      <c r="J57" s="11">
        <f>SUM($H$5:H56)*$C$12</f>
        <v>0.10705484730065468</v>
      </c>
      <c r="K57" s="11">
        <f t="shared" si="4"/>
        <v>0.10711644388167277</v>
      </c>
      <c r="L57" s="11" t="e">
        <f t="shared" si="2"/>
        <v>#NUM!</v>
      </c>
      <c r="M57" s="8">
        <f t="shared" si="5"/>
        <v>0.10711644388167277</v>
      </c>
    </row>
    <row r="58" spans="5:13" x14ac:dyDescent="0.2">
      <c r="E58" s="2">
        <f t="shared" si="11"/>
        <v>53</v>
      </c>
      <c r="F58" s="4">
        <f t="shared" si="3"/>
        <v>5.2999999999999972</v>
      </c>
      <c r="G58" s="4">
        <f t="shared" si="0"/>
        <v>47.0403466255</v>
      </c>
      <c r="H58" s="4">
        <f t="shared" si="1"/>
        <v>2.1258346754143859E-2</v>
      </c>
      <c r="J58" s="11">
        <f>SUM($H$5:H57)*$C$12</f>
        <v>0.10917810580513339</v>
      </c>
      <c r="K58" s="11">
        <f t="shared" si="4"/>
        <v>0.10924098978519166</v>
      </c>
      <c r="L58" s="11" t="e">
        <f t="shared" si="2"/>
        <v>#NUM!</v>
      </c>
      <c r="M58" s="8">
        <f t="shared" si="5"/>
        <v>0.10924098978519166</v>
      </c>
    </row>
    <row r="59" spans="5:13" x14ac:dyDescent="0.2">
      <c r="E59" s="2">
        <f t="shared" si="11"/>
        <v>54</v>
      </c>
      <c r="F59" s="4">
        <f t="shared" si="3"/>
        <v>5.3999999999999968</v>
      </c>
      <c r="G59" s="4">
        <f t="shared" si="0"/>
        <v>46.983228115999999</v>
      </c>
      <c r="H59" s="4">
        <f t="shared" si="1"/>
        <v>2.1284190978343033E-2</v>
      </c>
      <c r="J59" s="11">
        <f>SUM($H$5:H58)*$C$12</f>
        <v>0.11130394048054777</v>
      </c>
      <c r="K59" s="11">
        <f t="shared" si="4"/>
        <v>0.11136811598299477</v>
      </c>
      <c r="L59" s="11" t="e">
        <f t="shared" si="2"/>
        <v>#NUM!</v>
      </c>
      <c r="M59" s="8">
        <f t="shared" si="5"/>
        <v>0.11136811598299477</v>
      </c>
    </row>
    <row r="60" spans="5:13" x14ac:dyDescent="0.2">
      <c r="E60" s="2">
        <f t="shared" si="11"/>
        <v>55</v>
      </c>
      <c r="F60" s="4">
        <f t="shared" si="3"/>
        <v>5.4999999999999964</v>
      </c>
      <c r="G60" s="4">
        <f t="shared" si="0"/>
        <v>46.926065812499999</v>
      </c>
      <c r="H60" s="4">
        <f t="shared" si="1"/>
        <v>2.1310118005537625E-2</v>
      </c>
      <c r="J60" s="11">
        <f>SUM($H$5:H59)*$C$12</f>
        <v>0.11343235957838207</v>
      </c>
      <c r="K60" s="11">
        <f t="shared" si="4"/>
        <v>0.11349783074095894</v>
      </c>
      <c r="L60" s="11" t="e">
        <f t="shared" si="2"/>
        <v>#NUM!</v>
      </c>
      <c r="M60" s="8">
        <f t="shared" si="5"/>
        <v>0.11349783074095894</v>
      </c>
    </row>
    <row r="61" spans="5:13" x14ac:dyDescent="0.2">
      <c r="E61" s="2">
        <f t="shared" si="11"/>
        <v>56</v>
      </c>
      <c r="F61" s="4">
        <f t="shared" si="3"/>
        <v>5.5999999999999961</v>
      </c>
      <c r="G61" s="4">
        <f t="shared" si="0"/>
        <v>46.868859904000004</v>
      </c>
      <c r="H61" s="4">
        <f t="shared" si="1"/>
        <v>2.1336128125332431E-2</v>
      </c>
      <c r="J61" s="11">
        <f>SUM($H$5:H60)*$C$12</f>
        <v>0.11556337137893585</v>
      </c>
      <c r="K61" s="11">
        <f t="shared" si="4"/>
        <v>0.11563014235385345</v>
      </c>
      <c r="L61" s="11" t="e">
        <f t="shared" si="2"/>
        <v>#NUM!</v>
      </c>
      <c r="M61" s="8">
        <f t="shared" si="5"/>
        <v>0.11563014235385345</v>
      </c>
    </row>
    <row r="62" spans="5:13" x14ac:dyDescent="0.2">
      <c r="E62" s="2">
        <f t="shared" si="11"/>
        <v>57</v>
      </c>
      <c r="F62" s="4">
        <f t="shared" si="3"/>
        <v>5.6999999999999957</v>
      </c>
      <c r="G62" s="4">
        <f t="shared" si="0"/>
        <v>46.811610579499998</v>
      </c>
      <c r="H62" s="4">
        <f t="shared" si="1"/>
        <v>2.1362221628792356E-2</v>
      </c>
      <c r="J62" s="11">
        <f>SUM($H$5:H61)*$C$12</f>
        <v>0.11769698419146908</v>
      </c>
      <c r="K62" s="11">
        <f t="shared" si="4"/>
        <v>0.11776505914547776</v>
      </c>
      <c r="L62" s="11" t="e">
        <f t="shared" si="2"/>
        <v>#NUM!</v>
      </c>
      <c r="M62" s="8">
        <f t="shared" si="5"/>
        <v>0.11776505914547776</v>
      </c>
    </row>
    <row r="63" spans="5:13" x14ac:dyDescent="0.2">
      <c r="E63" s="2">
        <f t="shared" si="11"/>
        <v>58</v>
      </c>
      <c r="F63" s="4">
        <f t="shared" si="3"/>
        <v>5.7999999999999954</v>
      </c>
      <c r="G63" s="4">
        <f t="shared" si="0"/>
        <v>46.754318028</v>
      </c>
      <c r="H63" s="4">
        <f t="shared" si="1"/>
        <v>2.1388398808450695E-2</v>
      </c>
      <c r="J63" s="11">
        <f>SUM($H$5:H62)*$C$12</f>
        <v>0.11983320635434831</v>
      </c>
      <c r="K63" s="11">
        <f t="shared" si="4"/>
        <v>0.11990258946881782</v>
      </c>
      <c r="L63" s="11" t="e">
        <f t="shared" si="2"/>
        <v>#NUM!</v>
      </c>
      <c r="M63" s="8">
        <f t="shared" si="5"/>
        <v>0.11990258946881782</v>
      </c>
    </row>
    <row r="64" spans="5:13" x14ac:dyDescent="0.2">
      <c r="E64" s="2">
        <f t="shared" si="11"/>
        <v>59</v>
      </c>
      <c r="F64" s="4">
        <f t="shared" si="3"/>
        <v>5.899999999999995</v>
      </c>
      <c r="G64" s="4">
        <f t="shared" si="0"/>
        <v>46.696982438500001</v>
      </c>
      <c r="H64" s="4">
        <f t="shared" si="1"/>
        <v>2.1414659958317466E-2</v>
      </c>
      <c r="J64" s="11">
        <f>SUM($H$5:H63)*$C$12</f>
        <v>0.12197204623519338</v>
      </c>
      <c r="K64" s="11">
        <f t="shared" si="4"/>
        <v>0.12204274170617502</v>
      </c>
      <c r="L64" s="11" t="e">
        <f t="shared" si="2"/>
        <v>#NUM!</v>
      </c>
      <c r="M64" s="8">
        <f t="shared" si="5"/>
        <v>0.12204274170617502</v>
      </c>
    </row>
    <row r="65" spans="5:13" x14ac:dyDescent="0.2">
      <c r="E65" s="2">
        <f t="shared" si="11"/>
        <v>60</v>
      </c>
      <c r="F65" s="4">
        <f t="shared" si="3"/>
        <v>5.9999999999999947</v>
      </c>
      <c r="G65" s="4">
        <f t="shared" si="0"/>
        <v>46.639604000000006</v>
      </c>
      <c r="H65" s="4">
        <f t="shared" si="1"/>
        <v>2.1441005373887823E-2</v>
      </c>
      <c r="J65" s="11">
        <f>SUM($H$5:H64)*$C$12</f>
        <v>0.12411351223102512</v>
      </c>
      <c r="K65" s="11">
        <f t="shared" si="4"/>
        <v>0.12418552426933638</v>
      </c>
      <c r="L65" s="11" t="e">
        <f t="shared" si="2"/>
        <v>#NUM!</v>
      </c>
      <c r="M65" s="8">
        <f t="shared" si="5"/>
        <v>0.12418552426933638</v>
      </c>
    </row>
    <row r="66" spans="5:13" x14ac:dyDescent="0.2">
      <c r="E66" s="2">
        <f t="shared" si="11"/>
        <v>61</v>
      </c>
      <c r="F66" s="4">
        <f t="shared" si="3"/>
        <v>6.0999999999999943</v>
      </c>
      <c r="G66" s="4">
        <f t="shared" si="0"/>
        <v>46.582182901500005</v>
      </c>
      <c r="H66" s="4">
        <f t="shared" si="1"/>
        <v>2.1467435352150462E-2</v>
      </c>
      <c r="J66" s="11">
        <f>SUM($H$5:H65)*$C$12</f>
        <v>0.12625761276841391</v>
      </c>
      <c r="K66" s="11">
        <f t="shared" si="4"/>
        <v>0.12633094559970753</v>
      </c>
      <c r="L66" s="11" t="e">
        <f t="shared" si="2"/>
        <v>#NUM!</v>
      </c>
      <c r="M66" s="8">
        <f t="shared" si="5"/>
        <v>0.12633094559970753</v>
      </c>
    </row>
    <row r="67" spans="5:13" x14ac:dyDescent="0.2">
      <c r="E67" s="2">
        <f t="shared" si="11"/>
        <v>62</v>
      </c>
      <c r="F67" s="4">
        <f t="shared" si="3"/>
        <v>6.199999999999994</v>
      </c>
      <c r="G67" s="4">
        <f t="shared" si="0"/>
        <v>46.524719332000004</v>
      </c>
      <c r="H67" s="4">
        <f t="shared" si="1"/>
        <v>2.1493950191596181E-2</v>
      </c>
      <c r="J67" s="11">
        <f>SUM($H$5:H66)*$C$12</f>
        <v>0.12840435630362895</v>
      </c>
      <c r="K67" s="11">
        <f t="shared" si="4"/>
        <v>0.12847901416847002</v>
      </c>
      <c r="L67" s="11" t="e">
        <f t="shared" si="2"/>
        <v>#NUM!</v>
      </c>
      <c r="M67" s="8">
        <f t="shared" si="5"/>
        <v>0.12847901416847002</v>
      </c>
    </row>
    <row r="68" spans="5:13" x14ac:dyDescent="0.2">
      <c r="E68" s="2">
        <f t="shared" si="11"/>
        <v>63</v>
      </c>
      <c r="F68" s="4">
        <f t="shared" si="3"/>
        <v>6.2999999999999936</v>
      </c>
      <c r="G68" s="4">
        <f t="shared" si="0"/>
        <v>46.4672134805</v>
      </c>
      <c r="H68" s="4">
        <f t="shared" si="1"/>
        <v>2.1520550192226411E-2</v>
      </c>
      <c r="J68" s="11">
        <f>SUM($H$5:H67)*$C$12</f>
        <v>0.13055375132278857</v>
      </c>
      <c r="K68" s="11">
        <f t="shared" si="4"/>
        <v>0.13062973847673087</v>
      </c>
      <c r="L68" s="11" t="e">
        <f t="shared" si="2"/>
        <v>#NUM!</v>
      </c>
      <c r="M68" s="8">
        <f t="shared" si="5"/>
        <v>0.13062973847673087</v>
      </c>
    </row>
    <row r="69" spans="5:13" x14ac:dyDescent="0.2">
      <c r="E69" s="2">
        <f t="shared" si="11"/>
        <v>64</v>
      </c>
      <c r="F69" s="4">
        <f t="shared" si="3"/>
        <v>6.3999999999999932</v>
      </c>
      <c r="G69" s="4">
        <f t="shared" ref="G69:G132" si="12">$C$10*F69^3+$C$9*F69^2+$C$8*F69+$C$7</f>
        <v>46.409665536000006</v>
      </c>
      <c r="H69" s="4">
        <f t="shared" ref="H69:H132" si="13">1/(($C$2 - F69)*($C$15*F69^2+$C$16*F69+$C$17))</f>
        <v>2.1547235655561867E-2</v>
      </c>
      <c r="J69" s="11">
        <f>SUM($H$5:H68)*$C$12</f>
        <v>0.13270580634201121</v>
      </c>
      <c r="K69" s="11">
        <f t="shared" si="4"/>
        <v>0.13278312705567136</v>
      </c>
      <c r="L69" s="11" t="e">
        <f t="shared" ref="L69:L132" si="14">(LN($C$2^2*($C$15*F69^2+$C$16*F69+$C$17)/($C$17*($C$2 - F69)^2))+$C$20*(ATAN((2*$C$15*F69+$C$16)/$C$19)-ATAN($C$16/$C$19)))/(2*$C$18)</f>
        <v>#NUM!</v>
      </c>
      <c r="M69" s="8">
        <f t="shared" si="5"/>
        <v>0.13278312705567136</v>
      </c>
    </row>
    <row r="70" spans="5:13" x14ac:dyDescent="0.2">
      <c r="E70" s="2">
        <f t="shared" si="11"/>
        <v>65</v>
      </c>
      <c r="F70" s="4">
        <f t="shared" ref="F70:F133" si="15">F69+$C$12</f>
        <v>6.4999999999999929</v>
      </c>
      <c r="G70" s="4">
        <f t="shared" si="12"/>
        <v>46.352075687500005</v>
      </c>
      <c r="H70" s="4">
        <f t="shared" si="13"/>
        <v>2.1574006884651234E-2</v>
      </c>
      <c r="J70" s="11">
        <f>SUM($H$5:H69)*$C$12</f>
        <v>0.13486052990756742</v>
      </c>
      <c r="K70" s="11">
        <f t="shared" ref="K70:K133" si="16">IFERROR(L70,M70)</f>
        <v>0.13493918846670092</v>
      </c>
      <c r="L70" s="11" t="e">
        <f t="shared" si="14"/>
        <v>#NUM!</v>
      </c>
      <c r="M70" s="8">
        <f t="shared" ref="M70:M133" si="17">LN(($C$22/($C$22-F70))^$C$25*($C$23/($C$23-F70))^$C$26*($C$24/($C$24-F70))^$C$27)</f>
        <v>0.13493918846670092</v>
      </c>
    </row>
    <row r="71" spans="5:13" x14ac:dyDescent="0.2">
      <c r="E71" s="2">
        <f t="shared" ref="E71:E134" si="18">E70+1</f>
        <v>66</v>
      </c>
      <c r="F71" s="4">
        <f t="shared" si="15"/>
        <v>6.5999999999999925</v>
      </c>
      <c r="G71" s="4">
        <f t="shared" si="12"/>
        <v>46.294444124000002</v>
      </c>
      <c r="H71" s="4">
        <f t="shared" si="13"/>
        <v>2.1600864184079905E-2</v>
      </c>
      <c r="J71" s="11">
        <f>SUM($H$5:H70)*$C$12</f>
        <v>0.13701793059603254</v>
      </c>
      <c r="K71" s="11">
        <f t="shared" si="16"/>
        <v>0.13709793130161069</v>
      </c>
      <c r="L71" s="11" t="e">
        <f t="shared" si="14"/>
        <v>#NUM!</v>
      </c>
      <c r="M71" s="8">
        <f t="shared" si="17"/>
        <v>0.13709793130161069</v>
      </c>
    </row>
    <row r="72" spans="5:13" x14ac:dyDescent="0.2">
      <c r="E72" s="2">
        <f t="shared" si="18"/>
        <v>67</v>
      </c>
      <c r="F72" s="4">
        <f t="shared" si="15"/>
        <v>6.6999999999999922</v>
      </c>
      <c r="G72" s="4">
        <f t="shared" si="12"/>
        <v>46.236771034500002</v>
      </c>
      <c r="H72" s="4">
        <f t="shared" si="13"/>
        <v>2.1627807859978813E-2</v>
      </c>
      <c r="J72" s="11">
        <f>SUM($H$5:H71)*$C$12</f>
        <v>0.13917801701444052</v>
      </c>
      <c r="K72" s="11">
        <f t="shared" si="16"/>
        <v>0.13925936418272902</v>
      </c>
      <c r="L72" s="11" t="e">
        <f t="shared" si="14"/>
        <v>#NUM!</v>
      </c>
      <c r="M72" s="8">
        <f t="shared" si="17"/>
        <v>0.13925936418272902</v>
      </c>
    </row>
    <row r="73" spans="5:13" x14ac:dyDescent="0.2">
      <c r="E73" s="2">
        <f t="shared" si="18"/>
        <v>68</v>
      </c>
      <c r="F73" s="4">
        <f t="shared" si="15"/>
        <v>6.7999999999999918</v>
      </c>
      <c r="G73" s="4">
        <f t="shared" si="12"/>
        <v>46.179056608000003</v>
      </c>
      <c r="H73" s="4">
        <f t="shared" si="13"/>
        <v>2.1654838220033303E-2</v>
      </c>
      <c r="J73" s="11">
        <f>SUM($H$5:H72)*$C$12</f>
        <v>0.1413407978004384</v>
      </c>
      <c r="K73" s="11">
        <f t="shared" si="16"/>
        <v>0.14142349576307597</v>
      </c>
      <c r="L73" s="11" t="e">
        <f t="shared" si="14"/>
        <v>#NUM!</v>
      </c>
      <c r="M73" s="8">
        <f t="shared" si="17"/>
        <v>0.14142349576307597</v>
      </c>
    </row>
    <row r="74" spans="5:13" x14ac:dyDescent="0.2">
      <c r="E74" s="2">
        <f t="shared" si="18"/>
        <v>69</v>
      </c>
      <c r="F74" s="4">
        <f t="shared" si="15"/>
        <v>6.8999999999999915</v>
      </c>
      <c r="G74" s="4">
        <f t="shared" si="12"/>
        <v>46.121301033500004</v>
      </c>
      <c r="H74" s="4">
        <f t="shared" si="13"/>
        <v>2.1681955573492048E-2</v>
      </c>
      <c r="J74" s="11">
        <f>SUM($H$5:H73)*$C$12</f>
        <v>0.14350628162244172</v>
      </c>
      <c r="K74" s="11">
        <f t="shared" si="16"/>
        <v>0.14359033472651503</v>
      </c>
      <c r="L74" s="11" t="e">
        <f t="shared" si="14"/>
        <v>#NUM!</v>
      </c>
      <c r="M74" s="8">
        <f t="shared" si="17"/>
        <v>0.14359033472651503</v>
      </c>
    </row>
    <row r="75" spans="5:13" x14ac:dyDescent="0.2">
      <c r="E75" s="2">
        <f t="shared" si="18"/>
        <v>70</v>
      </c>
      <c r="F75" s="4">
        <f t="shared" si="15"/>
        <v>6.9999999999999911</v>
      </c>
      <c r="G75" s="4">
        <f t="shared" si="12"/>
        <v>46.063504500000008</v>
      </c>
      <c r="H75" s="4">
        <f t="shared" si="13"/>
        <v>2.1709160231176066E-2</v>
      </c>
      <c r="J75" s="11">
        <f>SUM($H$5:H74)*$C$12</f>
        <v>0.14567447717979093</v>
      </c>
      <c r="K75" s="11">
        <f t="shared" si="16"/>
        <v>0.14575988978791482</v>
      </c>
      <c r="L75" s="11" t="e">
        <f t="shared" si="14"/>
        <v>#NUM!</v>
      </c>
      <c r="M75" s="8">
        <f t="shared" si="17"/>
        <v>0.14575988978791482</v>
      </c>
    </row>
    <row r="76" spans="5:13" x14ac:dyDescent="0.2">
      <c r="E76" s="2">
        <f t="shared" si="18"/>
        <v>71</v>
      </c>
      <c r="F76" s="4">
        <f t="shared" si="15"/>
        <v>7.0999999999999908</v>
      </c>
      <c r="G76" s="4">
        <f t="shared" si="12"/>
        <v>46.005667196500006</v>
      </c>
      <c r="H76" s="4">
        <f t="shared" si="13"/>
        <v>2.173645250548779E-2</v>
      </c>
      <c r="J76" s="11">
        <f>SUM($H$5:H75)*$C$12</f>
        <v>0.14784539320290854</v>
      </c>
      <c r="K76" s="11">
        <f t="shared" si="16"/>
        <v>0.14793216969330283</v>
      </c>
      <c r="L76" s="11" t="e">
        <f t="shared" si="14"/>
        <v>#NUM!</v>
      </c>
      <c r="M76" s="8">
        <f t="shared" si="17"/>
        <v>0.14793216969330283</v>
      </c>
    </row>
    <row r="77" spans="5:13" x14ac:dyDescent="0.2">
      <c r="E77" s="2">
        <f t="shared" si="18"/>
        <v>72</v>
      </c>
      <c r="F77" s="4">
        <f t="shared" si="15"/>
        <v>7.1999999999999904</v>
      </c>
      <c r="G77" s="4">
        <f t="shared" si="12"/>
        <v>45.947789312000005</v>
      </c>
      <c r="H77" s="4">
        <f t="shared" si="13"/>
        <v>2.1763832710420171E-2</v>
      </c>
      <c r="J77" s="11">
        <f>SUM($H$5:H76)*$C$12</f>
        <v>0.15001903845345732</v>
      </c>
      <c r="K77" s="11">
        <f t="shared" si="16"/>
        <v>0.15010718322003097</v>
      </c>
      <c r="L77" s="11" t="e">
        <f t="shared" si="14"/>
        <v>#NUM!</v>
      </c>
      <c r="M77" s="8">
        <f t="shared" si="17"/>
        <v>0.15010718322003097</v>
      </c>
    </row>
    <row r="78" spans="5:13" x14ac:dyDescent="0.2">
      <c r="E78" s="2">
        <f t="shared" si="18"/>
        <v>73</v>
      </c>
      <c r="F78" s="4">
        <f t="shared" si="15"/>
        <v>7.2999999999999901</v>
      </c>
      <c r="G78" s="4">
        <f t="shared" si="12"/>
        <v>45.889871035500008</v>
      </c>
      <c r="H78" s="4">
        <f t="shared" si="13"/>
        <v>2.1791301161565881E-2</v>
      </c>
      <c r="J78" s="11">
        <f>SUM($H$5:H77)*$C$12</f>
        <v>0.15219542172449932</v>
      </c>
      <c r="K78" s="11">
        <f t="shared" si="16"/>
        <v>0.15228493917692468</v>
      </c>
      <c r="L78" s="11" t="e">
        <f t="shared" si="14"/>
        <v>#NUM!</v>
      </c>
      <c r="M78" s="8">
        <f t="shared" si="17"/>
        <v>0.15228493917692468</v>
      </c>
    </row>
    <row r="79" spans="5:13" x14ac:dyDescent="0.2">
      <c r="E79" s="2">
        <f t="shared" si="18"/>
        <v>74</v>
      </c>
      <c r="F79" s="4">
        <f t="shared" si="15"/>
        <v>7.3999999999999897</v>
      </c>
      <c r="G79" s="4">
        <f t="shared" si="12"/>
        <v>45.831912556000006</v>
      </c>
      <c r="H79" s="4">
        <f t="shared" si="13"/>
        <v>2.1818858176126596E-2</v>
      </c>
      <c r="J79" s="11">
        <f>SUM($H$5:H78)*$C$12</f>
        <v>0.1543745518406559</v>
      </c>
      <c r="K79" s="11">
        <f t="shared" si="16"/>
        <v>0.15446544640445573</v>
      </c>
      <c r="L79" s="11" t="e">
        <f t="shared" si="14"/>
        <v>#NUM!</v>
      </c>
      <c r="M79" s="8">
        <f t="shared" si="17"/>
        <v>0.15446544640445573</v>
      </c>
    </row>
    <row r="80" spans="5:13" x14ac:dyDescent="0.2">
      <c r="E80" s="2">
        <f t="shared" si="18"/>
        <v>75</v>
      </c>
      <c r="F80" s="4">
        <f t="shared" si="15"/>
        <v>7.4999999999999893</v>
      </c>
      <c r="G80" s="4">
        <f t="shared" si="12"/>
        <v>45.773914062500005</v>
      </c>
      <c r="H80" s="4">
        <f t="shared" si="13"/>
        <v>2.1846504072922261E-2</v>
      </c>
      <c r="J80" s="11">
        <f>SUM($H$5:H79)*$C$12</f>
        <v>0.15655643765826854</v>
      </c>
      <c r="K80" s="11">
        <f t="shared" si="16"/>
        <v>0.15664871377488987</v>
      </c>
      <c r="L80" s="11" t="e">
        <f t="shared" si="14"/>
        <v>#NUM!</v>
      </c>
      <c r="M80" s="8">
        <f t="shared" si="17"/>
        <v>0.15664871377488987</v>
      </c>
    </row>
    <row r="81" spans="5:13" x14ac:dyDescent="0.2">
      <c r="E81" s="2">
        <f t="shared" si="18"/>
        <v>76</v>
      </c>
      <c r="F81" s="4">
        <f t="shared" si="15"/>
        <v>7.599999999999989</v>
      </c>
      <c r="G81" s="4">
        <f t="shared" si="12"/>
        <v>45.715875744000002</v>
      </c>
      <c r="H81" s="4">
        <f t="shared" si="13"/>
        <v>2.1874239172400528E-2</v>
      </c>
      <c r="J81" s="11">
        <f>SUM($H$5:H80)*$C$12</f>
        <v>0.15874108806556078</v>
      </c>
      <c r="K81" s="11">
        <f t="shared" si="16"/>
        <v>0.15883475019246132</v>
      </c>
      <c r="L81" s="11" t="e">
        <f t="shared" si="14"/>
        <v>#NUM!</v>
      </c>
      <c r="M81" s="8">
        <f t="shared" si="17"/>
        <v>0.15883475019246132</v>
      </c>
    </row>
    <row r="82" spans="5:13" x14ac:dyDescent="0.2">
      <c r="E82" s="2">
        <f t="shared" si="18"/>
        <v>77</v>
      </c>
      <c r="F82" s="4">
        <f t="shared" si="15"/>
        <v>7.6999999999999886</v>
      </c>
      <c r="G82" s="4">
        <f t="shared" si="12"/>
        <v>45.657797789500009</v>
      </c>
      <c r="H82" s="4">
        <f t="shared" si="13"/>
        <v>2.1902063796646176E-2</v>
      </c>
      <c r="J82" s="11">
        <f>SUM($H$5:H81)*$C$12</f>
        <v>0.16092851198280084</v>
      </c>
      <c r="K82" s="11">
        <f t="shared" si="16"/>
        <v>0.16102356459352671</v>
      </c>
      <c r="L82" s="11" t="e">
        <f t="shared" si="14"/>
        <v>#NUM!</v>
      </c>
      <c r="M82" s="8">
        <f t="shared" si="17"/>
        <v>0.16102356459352671</v>
      </c>
    </row>
    <row r="83" spans="5:13" x14ac:dyDescent="0.2">
      <c r="E83" s="2">
        <f t="shared" si="18"/>
        <v>78</v>
      </c>
      <c r="F83" s="4">
        <f t="shared" si="15"/>
        <v>7.7999999999999883</v>
      </c>
      <c r="G83" s="4">
        <f t="shared" si="12"/>
        <v>45.599680388000003</v>
      </c>
      <c r="H83" s="4">
        <f t="shared" si="13"/>
        <v>2.1929978269390665E-2</v>
      </c>
      <c r="J83" s="11">
        <f>SUM($H$5:H82)*$C$12</f>
        <v>0.16311871836246547</v>
      </c>
      <c r="K83" s="11">
        <f t="shared" si="16"/>
        <v>0.16321516594673857</v>
      </c>
      <c r="L83" s="11" t="e">
        <f t="shared" si="14"/>
        <v>#NUM!</v>
      </c>
      <c r="M83" s="8">
        <f t="shared" si="17"/>
        <v>0.16321516594673857</v>
      </c>
    </row>
    <row r="84" spans="5:13" x14ac:dyDescent="0.2">
      <c r="E84" s="2">
        <f t="shared" si="18"/>
        <v>79</v>
      </c>
      <c r="F84" s="4">
        <f t="shared" si="15"/>
        <v>7.8999999999999879</v>
      </c>
      <c r="G84" s="4">
        <f t="shared" si="12"/>
        <v>45.541523728500003</v>
      </c>
      <c r="H84" s="4">
        <f t="shared" si="13"/>
        <v>2.1957982916021697E-2</v>
      </c>
      <c r="J84" s="11">
        <f>SUM($H$5:H83)*$C$12</f>
        <v>0.16531171618940455</v>
      </c>
      <c r="K84" s="11">
        <f t="shared" si="16"/>
        <v>0.16540956325319972</v>
      </c>
      <c r="L84" s="11" t="e">
        <f t="shared" si="14"/>
        <v>#NUM!</v>
      </c>
      <c r="M84" s="8">
        <f t="shared" si="17"/>
        <v>0.16540956325319972</v>
      </c>
    </row>
    <row r="85" spans="5:13" x14ac:dyDescent="0.2">
      <c r="E85" s="2">
        <f t="shared" si="18"/>
        <v>80</v>
      </c>
      <c r="F85" s="4">
        <f t="shared" si="15"/>
        <v>7.9999999999999876</v>
      </c>
      <c r="G85" s="4">
        <f t="shared" si="12"/>
        <v>45.483328000000007</v>
      </c>
      <c r="H85" s="4">
        <f t="shared" si="13"/>
        <v>2.198607806359288E-2</v>
      </c>
      <c r="J85" s="11">
        <f>SUM($H$5:H84)*$C$12</f>
        <v>0.1675075144810067</v>
      </c>
      <c r="K85" s="11">
        <f t="shared" si="16"/>
        <v>0.16760676554663936</v>
      </c>
      <c r="L85" s="11" t="e">
        <f t="shared" si="14"/>
        <v>#NUM!</v>
      </c>
      <c r="M85" s="8">
        <f t="shared" si="17"/>
        <v>0.16760676554663936</v>
      </c>
    </row>
    <row r="86" spans="5:13" x14ac:dyDescent="0.2">
      <c r="E86" s="2">
        <f t="shared" si="18"/>
        <v>81</v>
      </c>
      <c r="F86" s="4">
        <f t="shared" si="15"/>
        <v>8.0999999999999872</v>
      </c>
      <c r="G86" s="4">
        <f t="shared" si="12"/>
        <v>45.425093391500006</v>
      </c>
      <c r="H86" s="4">
        <f t="shared" si="13"/>
        <v>2.2014264040833457E-2</v>
      </c>
      <c r="J86" s="11">
        <f>SUM($H$5:H85)*$C$12</f>
        <v>0.16970612228736601</v>
      </c>
      <c r="K86" s="11">
        <f t="shared" si="16"/>
        <v>0.16980678189357259</v>
      </c>
      <c r="L86" s="11" t="e">
        <f t="shared" si="14"/>
        <v>#NUM!</v>
      </c>
      <c r="M86" s="8">
        <f t="shared" si="17"/>
        <v>0.16980678189357259</v>
      </c>
    </row>
    <row r="87" spans="5:13" x14ac:dyDescent="0.2">
      <c r="E87" s="2">
        <f t="shared" si="18"/>
        <v>82</v>
      </c>
      <c r="F87" s="4">
        <f t="shared" si="15"/>
        <v>8.1999999999999869</v>
      </c>
      <c r="G87" s="4">
        <f t="shared" si="12"/>
        <v>45.366820092000005</v>
      </c>
      <c r="H87" s="4">
        <f t="shared" si="13"/>
        <v>2.2042541178158091E-2</v>
      </c>
      <c r="J87" s="11">
        <f>SUM($H$5:H86)*$C$12</f>
        <v>0.17190754869144934</v>
      </c>
      <c r="K87" s="11">
        <f t="shared" si="16"/>
        <v>0.17200962139347264</v>
      </c>
      <c r="L87" s="11" t="e">
        <f t="shared" si="14"/>
        <v>#NUM!</v>
      </c>
      <c r="M87" s="8">
        <f t="shared" si="17"/>
        <v>0.17200962139347264</v>
      </c>
    </row>
    <row r="88" spans="5:13" x14ac:dyDescent="0.2">
      <c r="E88" s="2">
        <f t="shared" si="18"/>
        <v>83</v>
      </c>
      <c r="F88" s="4">
        <f t="shared" si="15"/>
        <v>8.2999999999999865</v>
      </c>
      <c r="G88" s="4">
        <f t="shared" si="12"/>
        <v>45.308508290500008</v>
      </c>
      <c r="H88" s="4">
        <f t="shared" si="13"/>
        <v>2.2070909807676752E-2</v>
      </c>
      <c r="J88" s="11">
        <f>SUM($H$5:H87)*$C$12</f>
        <v>0.17411180280926516</v>
      </c>
      <c r="K88" s="11">
        <f t="shared" si="16"/>
        <v>0.17421529317894086</v>
      </c>
      <c r="L88" s="11" t="e">
        <f t="shared" si="14"/>
        <v>#NUM!</v>
      </c>
      <c r="M88" s="8">
        <f t="shared" si="17"/>
        <v>0.17421529317894086</v>
      </c>
    </row>
    <row r="89" spans="5:13" x14ac:dyDescent="0.2">
      <c r="E89" s="2">
        <f t="shared" si="18"/>
        <v>84</v>
      </c>
      <c r="F89" s="4">
        <f t="shared" si="15"/>
        <v>8.3999999999999861</v>
      </c>
      <c r="G89" s="4">
        <f t="shared" si="12"/>
        <v>45.250158176000006</v>
      </c>
      <c r="H89" s="4">
        <f t="shared" si="13"/>
        <v>2.2099370263204621E-2</v>
      </c>
      <c r="J89" s="11">
        <f>SUM($H$5:H88)*$C$12</f>
        <v>0.17631889379003285</v>
      </c>
      <c r="K89" s="11">
        <f t="shared" si="16"/>
        <v>0.17642380641587402</v>
      </c>
      <c r="L89" s="11" t="e">
        <f t="shared" si="14"/>
        <v>#NUM!</v>
      </c>
      <c r="M89" s="8">
        <f t="shared" si="17"/>
        <v>0.17642380641587402</v>
      </c>
    </row>
    <row r="90" spans="5:13" x14ac:dyDescent="0.2">
      <c r="E90" s="2">
        <f t="shared" si="18"/>
        <v>85</v>
      </c>
      <c r="F90" s="4">
        <f t="shared" si="15"/>
        <v>8.4999999999999858</v>
      </c>
      <c r="G90" s="4">
        <f t="shared" si="12"/>
        <v>45.191769937500005</v>
      </c>
      <c r="H90" s="4">
        <f t="shared" si="13"/>
        <v>2.2127922880272117E-2</v>
      </c>
      <c r="J90" s="11">
        <f>SUM($H$5:H89)*$C$12</f>
        <v>0.17852883081635329</v>
      </c>
      <c r="K90" s="11">
        <f t="shared" si="16"/>
        <v>0.17863517030363235</v>
      </c>
      <c r="L90" s="11" t="e">
        <f t="shared" si="14"/>
        <v>#NUM!</v>
      </c>
      <c r="M90" s="8">
        <f t="shared" si="17"/>
        <v>0.17863517030363235</v>
      </c>
    </row>
    <row r="91" spans="5:13" x14ac:dyDescent="0.2">
      <c r="E91" s="2">
        <f t="shared" si="18"/>
        <v>86</v>
      </c>
      <c r="F91" s="4">
        <f t="shared" si="15"/>
        <v>8.5999999999999854</v>
      </c>
      <c r="G91" s="4">
        <f t="shared" si="12"/>
        <v>45.13334376400001</v>
      </c>
      <c r="H91" s="4">
        <f t="shared" si="13"/>
        <v>2.2156567996134961E-2</v>
      </c>
      <c r="J91" s="11">
        <f>SUM($H$5:H90)*$C$12</f>
        <v>0.18074162310438052</v>
      </c>
      <c r="K91" s="11">
        <f t="shared" si="16"/>
        <v>0.18084939407521824</v>
      </c>
      <c r="L91" s="11" t="e">
        <f t="shared" si="14"/>
        <v>#NUM!</v>
      </c>
      <c r="M91" s="8">
        <f t="shared" si="17"/>
        <v>0.18084939407521824</v>
      </c>
    </row>
    <row r="92" spans="5:13" x14ac:dyDescent="0.2">
      <c r="E92" s="2">
        <f t="shared" si="18"/>
        <v>87</v>
      </c>
      <c r="F92" s="4">
        <f t="shared" si="15"/>
        <v>8.6999999999999851</v>
      </c>
      <c r="G92" s="4">
        <f t="shared" si="12"/>
        <v>45.074879844500003</v>
      </c>
      <c r="H92" s="4">
        <f t="shared" si="13"/>
        <v>2.2185305949784333E-2</v>
      </c>
      <c r="J92" s="11">
        <f>SUM($H$5:H91)*$C$12</f>
        <v>0.18295727990399402</v>
      </c>
      <c r="K92" s="11">
        <f t="shared" si="16"/>
        <v>0.1830664869974501</v>
      </c>
      <c r="L92" s="11" t="e">
        <f t="shared" si="14"/>
        <v>#NUM!</v>
      </c>
      <c r="M92" s="8">
        <f t="shared" si="17"/>
        <v>0.1830664869974501</v>
      </c>
    </row>
    <row r="93" spans="5:13" x14ac:dyDescent="0.2">
      <c r="E93" s="2">
        <f t="shared" si="18"/>
        <v>88</v>
      </c>
      <c r="F93" s="4">
        <f t="shared" si="15"/>
        <v>8.7999999999999847</v>
      </c>
      <c r="G93" s="4">
        <f t="shared" si="12"/>
        <v>45.016378368000005</v>
      </c>
      <c r="H93" s="4">
        <f t="shared" si="13"/>
        <v>2.2214137081957089E-2</v>
      </c>
      <c r="J93" s="11">
        <f>SUM($H$5:H92)*$C$12</f>
        <v>0.18517581049897244</v>
      </c>
      <c r="K93" s="11">
        <f t="shared" si="16"/>
        <v>0.18528645837112451</v>
      </c>
      <c r="L93" s="11" t="e">
        <f t="shared" si="14"/>
        <v>#NUM!</v>
      </c>
      <c r="M93" s="8">
        <f t="shared" si="17"/>
        <v>0.18528645837112451</v>
      </c>
    </row>
    <row r="94" spans="5:13" x14ac:dyDescent="0.2">
      <c r="E94" s="2">
        <f t="shared" si="18"/>
        <v>89</v>
      </c>
      <c r="F94" s="4">
        <f t="shared" si="15"/>
        <v>8.8999999999999844</v>
      </c>
      <c r="G94" s="4">
        <f t="shared" si="12"/>
        <v>44.957839523500006</v>
      </c>
      <c r="H94" s="4">
        <f t="shared" si="13"/>
        <v>2.2243061735146053E-2</v>
      </c>
      <c r="J94" s="11">
        <f>SUM($H$5:H93)*$C$12</f>
        <v>0.18739722420716814</v>
      </c>
      <c r="K94" s="11">
        <f t="shared" si="16"/>
        <v>0.18750931753120542</v>
      </c>
      <c r="L94" s="11" t="e">
        <f t="shared" si="14"/>
        <v>#NUM!</v>
      </c>
      <c r="M94" s="8">
        <f t="shared" si="17"/>
        <v>0.18750931753120542</v>
      </c>
    </row>
    <row r="95" spans="5:13" x14ac:dyDescent="0.2">
      <c r="E95" s="2">
        <f t="shared" si="18"/>
        <v>90</v>
      </c>
      <c r="F95" s="4">
        <f t="shared" si="15"/>
        <v>8.999999999999984</v>
      </c>
      <c r="G95" s="4">
        <f t="shared" si="12"/>
        <v>44.899263500000011</v>
      </c>
      <c r="H95" s="4">
        <f t="shared" si="13"/>
        <v>2.2272080253610389E-2</v>
      </c>
      <c r="J95" s="11">
        <f>SUM($H$5:H94)*$C$12</f>
        <v>0.18962153038068275</v>
      </c>
      <c r="K95" s="11">
        <f t="shared" si="16"/>
        <v>0.18973507384699428</v>
      </c>
      <c r="L95" s="11" t="e">
        <f t="shared" si="14"/>
        <v>#NUM!</v>
      </c>
      <c r="M95" s="8">
        <f t="shared" si="17"/>
        <v>0.18973507384699428</v>
      </c>
    </row>
    <row r="96" spans="5:13" x14ac:dyDescent="0.2">
      <c r="E96" s="2">
        <f t="shared" si="18"/>
        <v>91</v>
      </c>
      <c r="F96" s="4">
        <f t="shared" si="15"/>
        <v>9.0999999999999837</v>
      </c>
      <c r="G96" s="4">
        <f t="shared" si="12"/>
        <v>44.84065048650001</v>
      </c>
      <c r="H96" s="4">
        <f t="shared" si="13"/>
        <v>2.2301192983386044E-2</v>
      </c>
      <c r="J96" s="11">
        <f>SUM($H$5:H95)*$C$12</f>
        <v>0.1918487384060438</v>
      </c>
      <c r="K96" s="11">
        <f t="shared" si="16"/>
        <v>0.1919637367223046</v>
      </c>
      <c r="L96" s="11" t="e">
        <f t="shared" si="14"/>
        <v>#NUM!</v>
      </c>
      <c r="M96" s="8">
        <f t="shared" si="17"/>
        <v>0.1919637367223046</v>
      </c>
    </row>
    <row r="97" spans="5:13" x14ac:dyDescent="0.2">
      <c r="E97" s="2">
        <f t="shared" si="18"/>
        <v>92</v>
      </c>
      <c r="F97" s="4">
        <f t="shared" si="15"/>
        <v>9.1999999999999833</v>
      </c>
      <c r="G97" s="4">
        <f t="shared" si="12"/>
        <v>44.782000672000009</v>
      </c>
      <c r="H97" s="4">
        <f t="shared" si="13"/>
        <v>2.2330400272296255E-2</v>
      </c>
      <c r="J97" s="11">
        <f>SUM($H$5:H96)*$C$12</f>
        <v>0.19407885770438241</v>
      </c>
      <c r="K97" s="11">
        <f t="shared" si="16"/>
        <v>0.19419531559564146</v>
      </c>
      <c r="L97" s="11" t="e">
        <f t="shared" si="14"/>
        <v>#NUM!</v>
      </c>
      <c r="M97" s="8">
        <f t="shared" si="17"/>
        <v>0.19419531559564146</v>
      </c>
    </row>
    <row r="98" spans="5:13" x14ac:dyDescent="0.2">
      <c r="E98" s="2">
        <f t="shared" si="18"/>
        <v>93</v>
      </c>
      <c r="F98" s="4">
        <f t="shared" si="15"/>
        <v>9.2999999999999829</v>
      </c>
      <c r="G98" s="4">
        <f t="shared" si="12"/>
        <v>44.723314245500006</v>
      </c>
      <c r="H98" s="4">
        <f t="shared" si="13"/>
        <v>2.2359702469962148E-2</v>
      </c>
      <c r="J98" s="11">
        <f>SUM($H$5:H97)*$C$12</f>
        <v>0.19631189773161203</v>
      </c>
      <c r="K98" s="11">
        <f t="shared" si="16"/>
        <v>0.19642981994038669</v>
      </c>
      <c r="L98" s="11" t="e">
        <f t="shared" si="14"/>
        <v>#NUM!</v>
      </c>
      <c r="M98" s="8">
        <f t="shared" si="17"/>
        <v>0.19642981994038669</v>
      </c>
    </row>
    <row r="99" spans="5:13" x14ac:dyDescent="0.2">
      <c r="E99" s="2">
        <f t="shared" si="18"/>
        <v>94</v>
      </c>
      <c r="F99" s="4">
        <f t="shared" si="15"/>
        <v>9.3999999999999826</v>
      </c>
      <c r="G99" s="4">
        <f t="shared" si="12"/>
        <v>44.664591396000006</v>
      </c>
      <c r="H99" s="4">
        <f t="shared" si="13"/>
        <v>2.2389099927813426E-2</v>
      </c>
      <c r="J99" s="11">
        <f>SUM($H$5:H98)*$C$12</f>
        <v>0.19854786797860824</v>
      </c>
      <c r="K99" s="11">
        <f t="shared" si="16"/>
        <v>0.19866725926496959</v>
      </c>
      <c r="L99" s="11" t="e">
        <f t="shared" si="14"/>
        <v>#NUM!</v>
      </c>
      <c r="M99" s="8">
        <f t="shared" si="17"/>
        <v>0.19866725926496959</v>
      </c>
    </row>
    <row r="100" spans="5:13" x14ac:dyDescent="0.2">
      <c r="E100" s="2">
        <f t="shared" si="18"/>
        <v>95</v>
      </c>
      <c r="F100" s="4">
        <f t="shared" si="15"/>
        <v>9.4999999999999822</v>
      </c>
      <c r="G100" s="4">
        <f t="shared" si="12"/>
        <v>44.605832312500013</v>
      </c>
      <c r="H100" s="4">
        <f t="shared" si="13"/>
        <v>2.2418592999099075E-2</v>
      </c>
      <c r="J100" s="11">
        <f>SUM($H$5:H99)*$C$12</f>
        <v>0.20078677797138958</v>
      </c>
      <c r="K100" s="11">
        <f t="shared" si="16"/>
        <v>0.2009076431130615</v>
      </c>
      <c r="L100" s="11" t="e">
        <f t="shared" si="14"/>
        <v>#NUM!</v>
      </c>
      <c r="M100" s="8">
        <f t="shared" si="17"/>
        <v>0.2009076431130615</v>
      </c>
    </row>
    <row r="101" spans="5:13" x14ac:dyDescent="0.2">
      <c r="E101" s="2">
        <f t="shared" si="18"/>
        <v>96</v>
      </c>
      <c r="F101" s="4">
        <f t="shared" si="15"/>
        <v>9.5999999999999819</v>
      </c>
      <c r="G101" s="4">
        <f t="shared" si="12"/>
        <v>44.547037184000011</v>
      </c>
      <c r="H101" s="4">
        <f t="shared" si="13"/>
        <v>2.2448182038898215E-2</v>
      </c>
      <c r="J101" s="11">
        <f>SUM($H$5:H100)*$C$12</f>
        <v>0.20302863727129949</v>
      </c>
      <c r="K101" s="11">
        <f t="shared" si="16"/>
        <v>0.20315098106373872</v>
      </c>
      <c r="L101" s="11" t="e">
        <f t="shared" si="14"/>
        <v>#NUM!</v>
      </c>
      <c r="M101" s="8">
        <f t="shared" si="17"/>
        <v>0.20315098106373872</v>
      </c>
    </row>
    <row r="102" spans="5:13" x14ac:dyDescent="0.2">
      <c r="E102" s="2">
        <f t="shared" si="18"/>
        <v>97</v>
      </c>
      <c r="F102" s="4">
        <f t="shared" si="15"/>
        <v>9.6999999999999815</v>
      </c>
      <c r="G102" s="4">
        <f t="shared" si="12"/>
        <v>44.488206199500013</v>
      </c>
      <c r="H102" s="4">
        <f t="shared" si="13"/>
        <v>2.2477867404131002E-2</v>
      </c>
      <c r="J102" s="11">
        <f>SUM($H$5:H101)*$C$12</f>
        <v>0.20527345547518935</v>
      </c>
      <c r="K102" s="11">
        <f t="shared" si="16"/>
        <v>0.20539728273168636</v>
      </c>
      <c r="L102" s="11" t="e">
        <f t="shared" si="14"/>
        <v>#NUM!</v>
      </c>
      <c r="M102" s="8">
        <f t="shared" si="17"/>
        <v>0.20539728273168636</v>
      </c>
    </row>
    <row r="103" spans="5:13" x14ac:dyDescent="0.2">
      <c r="E103" s="2">
        <f t="shared" si="18"/>
        <v>98</v>
      </c>
      <c r="F103" s="4">
        <f t="shared" si="15"/>
        <v>9.7999999999999812</v>
      </c>
      <c r="G103" s="4">
        <f t="shared" si="12"/>
        <v>44.429339548000009</v>
      </c>
      <c r="H103" s="4">
        <f t="shared" si="13"/>
        <v>2.2507649453569586E-2</v>
      </c>
      <c r="J103" s="11">
        <f>SUM($H$5:H102)*$C$12</f>
        <v>0.20752124221560245</v>
      </c>
      <c r="K103" s="11">
        <f t="shared" si="16"/>
        <v>0.20764655776736923</v>
      </c>
      <c r="L103" s="11" t="e">
        <f t="shared" si="14"/>
        <v>#NUM!</v>
      </c>
      <c r="M103" s="8">
        <f t="shared" si="17"/>
        <v>0.20764655776736923</v>
      </c>
    </row>
    <row r="104" spans="5:13" x14ac:dyDescent="0.2">
      <c r="E104" s="2">
        <f t="shared" si="18"/>
        <v>99</v>
      </c>
      <c r="F104" s="4">
        <f t="shared" si="15"/>
        <v>9.8999999999999808</v>
      </c>
      <c r="G104" s="4">
        <f t="shared" si="12"/>
        <v>44.370437418500011</v>
      </c>
      <c r="H104" s="4">
        <f t="shared" si="13"/>
        <v>2.2537528547849187E-2</v>
      </c>
      <c r="J104" s="11">
        <f>SUM($H$5:H103)*$C$12</f>
        <v>0.20977200716095942</v>
      </c>
      <c r="K104" s="11">
        <f t="shared" si="16"/>
        <v>0.20989881585722564</v>
      </c>
      <c r="L104" s="11" t="e">
        <f t="shared" si="14"/>
        <v>#NUM!</v>
      </c>
      <c r="M104" s="8">
        <f t="shared" si="17"/>
        <v>0.20989881585722564</v>
      </c>
    </row>
    <row r="105" spans="5:13" x14ac:dyDescent="0.2">
      <c r="E105" s="2">
        <f t="shared" si="18"/>
        <v>100</v>
      </c>
      <c r="F105" s="4">
        <f t="shared" si="15"/>
        <v>9.9999999999999805</v>
      </c>
      <c r="G105" s="4">
        <f t="shared" si="12"/>
        <v>44.311500000000009</v>
      </c>
      <c r="H105" s="4">
        <f t="shared" si="13"/>
        <v>2.2567505049479249E-2</v>
      </c>
      <c r="J105" s="11">
        <f>SUM($H$5:H104)*$C$12</f>
        <v>0.21202576001574436</v>
      </c>
      <c r="K105" s="11">
        <f t="shared" si="16"/>
        <v>0.21215406672384943</v>
      </c>
      <c r="L105" s="11" t="e">
        <f t="shared" si="14"/>
        <v>#NUM!</v>
      </c>
      <c r="M105" s="8">
        <f t="shared" si="17"/>
        <v>0.21215406672384943</v>
      </c>
    </row>
    <row r="106" spans="5:13" x14ac:dyDescent="0.2">
      <c r="E106" s="2">
        <f t="shared" si="18"/>
        <v>101</v>
      </c>
      <c r="F106" s="4">
        <f t="shared" si="15"/>
        <v>10.09999999999998</v>
      </c>
      <c r="G106" s="4">
        <f t="shared" si="12"/>
        <v>44.25252748150001</v>
      </c>
      <c r="H106" s="4">
        <f t="shared" si="13"/>
        <v>2.2597579322854611E-2</v>
      </c>
      <c r="J106" s="11">
        <f>SUM($H$5:H105)*$C$12</f>
        <v>0.21428251052069225</v>
      </c>
      <c r="K106" s="11">
        <f t="shared" si="16"/>
        <v>0.21441232012617856</v>
      </c>
      <c r="L106" s="11" t="e">
        <f t="shared" si="14"/>
        <v>#NUM!</v>
      </c>
      <c r="M106" s="8">
        <f t="shared" si="17"/>
        <v>0.21441232012617856</v>
      </c>
    </row>
    <row r="107" spans="5:13" x14ac:dyDescent="0.2">
      <c r="E107" s="2">
        <f t="shared" si="18"/>
        <v>102</v>
      </c>
      <c r="F107" s="4">
        <f t="shared" si="15"/>
        <v>10.19999999999998</v>
      </c>
      <c r="G107" s="4">
        <f t="shared" si="12"/>
        <v>44.193520052000011</v>
      </c>
      <c r="H107" s="4">
        <f t="shared" si="13"/>
        <v>2.262775173426685E-2</v>
      </c>
      <c r="J107" s="11">
        <f>SUM($H$5:H106)*$C$12</f>
        <v>0.21654226845297775</v>
      </c>
      <c r="K107" s="11">
        <f t="shared" si="16"/>
        <v>0.21667358585968627</v>
      </c>
      <c r="L107" s="11" t="e">
        <f t="shared" si="14"/>
        <v>#NUM!</v>
      </c>
      <c r="M107" s="8">
        <f t="shared" si="17"/>
        <v>0.21667358585968627</v>
      </c>
    </row>
    <row r="108" spans="5:13" x14ac:dyDescent="0.2">
      <c r="E108" s="2">
        <f t="shared" si="18"/>
        <v>103</v>
      </c>
      <c r="F108" s="4">
        <f t="shared" si="15"/>
        <v>10.299999999999979</v>
      </c>
      <c r="G108" s="4">
        <f t="shared" si="12"/>
        <v>44.134477900500009</v>
      </c>
      <c r="H108" s="4">
        <f t="shared" si="13"/>
        <v>2.2658022651915653E-2</v>
      </c>
      <c r="J108" s="11">
        <f>SUM($H$5:H107)*$C$12</f>
        <v>0.21880504362640441</v>
      </c>
      <c r="K108" s="11">
        <f t="shared" si="16"/>
        <v>0.21893787375656992</v>
      </c>
      <c r="L108" s="11" t="e">
        <f t="shared" si="14"/>
        <v>#NUM!</v>
      </c>
      <c r="M108" s="8">
        <f t="shared" si="17"/>
        <v>0.21893787375656992</v>
      </c>
    </row>
    <row r="109" spans="5:13" x14ac:dyDescent="0.2">
      <c r="E109" s="2">
        <f t="shared" si="18"/>
        <v>104</v>
      </c>
      <c r="F109" s="4">
        <f t="shared" si="15"/>
        <v>10.399999999999979</v>
      </c>
      <c r="G109" s="4">
        <f t="shared" si="12"/>
        <v>44.07540121600001</v>
      </c>
      <c r="H109" s="4">
        <f t="shared" si="13"/>
        <v>2.2688392445920278E-2</v>
      </c>
      <c r="J109" s="11">
        <f>SUM($H$5:H108)*$C$12</f>
        <v>0.22107084589159598</v>
      </c>
      <c r="K109" s="11">
        <f t="shared" si="16"/>
        <v>0.22120519368594571</v>
      </c>
      <c r="L109" s="11" t="e">
        <f t="shared" si="14"/>
        <v>#NUM!</v>
      </c>
      <c r="M109" s="8">
        <f t="shared" si="17"/>
        <v>0.22120519368594571</v>
      </c>
    </row>
    <row r="110" spans="5:13" x14ac:dyDescent="0.2">
      <c r="E110" s="2">
        <f t="shared" si="18"/>
        <v>105</v>
      </c>
      <c r="F110" s="4">
        <f t="shared" si="15"/>
        <v>10.499999999999979</v>
      </c>
      <c r="G110" s="4">
        <f t="shared" si="12"/>
        <v>44.016290187500012</v>
      </c>
      <c r="H110" s="4">
        <f t="shared" si="13"/>
        <v>2.2718861488331094E-2</v>
      </c>
      <c r="J110" s="11">
        <f>SUM($H$5:H109)*$C$12</f>
        <v>0.22333968513618802</v>
      </c>
      <c r="K110" s="11">
        <f t="shared" si="16"/>
        <v>0.22347555555403245</v>
      </c>
      <c r="L110" s="11" t="e">
        <f t="shared" si="14"/>
        <v>#NUM!</v>
      </c>
      <c r="M110" s="8">
        <f t="shared" si="17"/>
        <v>0.22347555555403245</v>
      </c>
    </row>
    <row r="111" spans="5:13" x14ac:dyDescent="0.2">
      <c r="E111" s="2">
        <f t="shared" si="18"/>
        <v>106</v>
      </c>
      <c r="F111" s="4">
        <f t="shared" si="15"/>
        <v>10.599999999999978</v>
      </c>
      <c r="G111" s="4">
        <f t="shared" si="12"/>
        <v>43.957145004000012</v>
      </c>
      <c r="H111" s="4">
        <f t="shared" si="13"/>
        <v>2.2749430153141247E-2</v>
      </c>
      <c r="J111" s="11">
        <f>SUM($H$5:H110)*$C$12</f>
        <v>0.22561157128502113</v>
      </c>
      <c r="K111" s="11">
        <f t="shared" si="16"/>
        <v>0.22574896930435673</v>
      </c>
      <c r="L111" s="11" t="e">
        <f t="shared" si="14"/>
        <v>#NUM!</v>
      </c>
      <c r="M111" s="8">
        <f t="shared" si="17"/>
        <v>0.22574896930435673</v>
      </c>
    </row>
    <row r="112" spans="5:13" x14ac:dyDescent="0.2">
      <c r="E112" s="2">
        <f t="shared" si="18"/>
        <v>107</v>
      </c>
      <c r="F112" s="4">
        <f t="shared" si="15"/>
        <v>10.699999999999978</v>
      </c>
      <c r="G112" s="4">
        <f t="shared" si="12"/>
        <v>43.897965854500015</v>
      </c>
      <c r="H112" s="4">
        <f t="shared" si="13"/>
        <v>2.2780098816298323E-2</v>
      </c>
      <c r="J112" s="11">
        <f>SUM($H$5:H111)*$C$12</f>
        <v>0.22788651430033524</v>
      </c>
      <c r="K112" s="11">
        <f t="shared" si="16"/>
        <v>0.22802544491793733</v>
      </c>
      <c r="L112" s="11" t="e">
        <f t="shared" si="14"/>
        <v>#NUM!</v>
      </c>
      <c r="M112" s="8">
        <f t="shared" si="17"/>
        <v>0.22802544491793733</v>
      </c>
    </row>
    <row r="113" spans="5:13" x14ac:dyDescent="0.2">
      <c r="E113" s="2">
        <f t="shared" si="18"/>
        <v>108</v>
      </c>
      <c r="F113" s="4">
        <f t="shared" si="15"/>
        <v>10.799999999999978</v>
      </c>
      <c r="G113" s="4">
        <f t="shared" si="12"/>
        <v>43.838752928000012</v>
      </c>
      <c r="H113" s="4">
        <f t="shared" si="13"/>
        <v>2.2810867855716201E-2</v>
      </c>
      <c r="J113" s="11">
        <f>SUM($H$5:H112)*$C$12</f>
        <v>0.23016452418196509</v>
      </c>
      <c r="K113" s="11">
        <f t="shared" si="16"/>
        <v>0.23030499241348873</v>
      </c>
      <c r="L113" s="11" t="e">
        <f t="shared" si="14"/>
        <v>#NUM!</v>
      </c>
      <c r="M113" s="8">
        <f t="shared" si="17"/>
        <v>0.23030499241348873</v>
      </c>
    </row>
    <row r="114" spans="5:13" x14ac:dyDescent="0.2">
      <c r="E114" s="2">
        <f t="shared" si="18"/>
        <v>109</v>
      </c>
      <c r="F114" s="4">
        <f t="shared" si="15"/>
        <v>10.899999999999977</v>
      </c>
      <c r="G114" s="4">
        <f t="shared" si="12"/>
        <v>43.779506413500009</v>
      </c>
      <c r="H114" s="4">
        <f t="shared" si="13"/>
        <v>2.2841737651286911E-2</v>
      </c>
      <c r="J114" s="11">
        <f>SUM($H$5:H113)*$C$12</f>
        <v>0.23244561096753671</v>
      </c>
      <c r="K114" s="11">
        <f t="shared" si="16"/>
        <v>0.23258762184761697</v>
      </c>
      <c r="L114" s="11" t="e">
        <f t="shared" si="14"/>
        <v>#NUM!</v>
      </c>
      <c r="M114" s="8">
        <f t="shared" si="17"/>
        <v>0.23258762184761697</v>
      </c>
    </row>
    <row r="115" spans="5:13" x14ac:dyDescent="0.2">
      <c r="E115" s="2">
        <f t="shared" si="18"/>
        <v>110</v>
      </c>
      <c r="F115" s="4">
        <f t="shared" si="15"/>
        <v>10.999999999999977</v>
      </c>
      <c r="G115" s="4">
        <f t="shared" si="12"/>
        <v>43.72022650000001</v>
      </c>
      <c r="H115" s="4">
        <f t="shared" si="13"/>
        <v>2.2872708584892616E-2</v>
      </c>
      <c r="J115" s="11">
        <f>SUM($H$5:H114)*$C$12</f>
        <v>0.2347297847326654</v>
      </c>
      <c r="K115" s="11">
        <f t="shared" si="16"/>
        <v>0.23487334331501203</v>
      </c>
      <c r="L115" s="11" t="e">
        <f t="shared" si="14"/>
        <v>#NUM!</v>
      </c>
      <c r="M115" s="8">
        <f t="shared" si="17"/>
        <v>0.23487334331501203</v>
      </c>
    </row>
    <row r="116" spans="5:13" x14ac:dyDescent="0.2">
      <c r="E116" s="2">
        <f t="shared" si="18"/>
        <v>111</v>
      </c>
      <c r="F116" s="4">
        <f t="shared" si="15"/>
        <v>11.099999999999977</v>
      </c>
      <c r="G116" s="4">
        <f t="shared" si="12"/>
        <v>43.660913376500012</v>
      </c>
      <c r="H116" s="4">
        <f t="shared" si="13"/>
        <v>2.2903781040417688E-2</v>
      </c>
      <c r="J116" s="11">
        <f>SUM($H$5:H115)*$C$12</f>
        <v>0.23701705559115466</v>
      </c>
      <c r="K116" s="11">
        <f t="shared" si="16"/>
        <v>0.23716216694865652</v>
      </c>
      <c r="L116" s="11" t="e">
        <f t="shared" si="14"/>
        <v>#NUM!</v>
      </c>
      <c r="M116" s="8">
        <f t="shared" si="17"/>
        <v>0.23716216694865652</v>
      </c>
    </row>
    <row r="117" spans="5:13" x14ac:dyDescent="0.2">
      <c r="E117" s="2">
        <f t="shared" si="18"/>
        <v>112</v>
      </c>
      <c r="F117" s="4">
        <f t="shared" si="15"/>
        <v>11.199999999999976</v>
      </c>
      <c r="G117" s="4">
        <f t="shared" si="12"/>
        <v>43.601567232000015</v>
      </c>
      <c r="H117" s="4">
        <f t="shared" si="13"/>
        <v>2.2934955403760834E-2</v>
      </c>
      <c r="J117" s="11">
        <f>SUM($H$5:H116)*$C$12</f>
        <v>0.23930743369519641</v>
      </c>
      <c r="K117" s="11">
        <f t="shared" si="16"/>
        <v>0.23945410292002053</v>
      </c>
      <c r="L117" s="11" t="e">
        <f t="shared" si="14"/>
        <v>#NUM!</v>
      </c>
      <c r="M117" s="8">
        <f t="shared" si="17"/>
        <v>0.23945410292002053</v>
      </c>
    </row>
    <row r="118" spans="5:13" x14ac:dyDescent="0.2">
      <c r="E118" s="2">
        <f t="shared" si="18"/>
        <v>113</v>
      </c>
      <c r="F118" s="4">
        <f t="shared" si="15"/>
        <v>11.299999999999976</v>
      </c>
      <c r="G118" s="4">
        <f t="shared" si="12"/>
        <v>43.542188255500015</v>
      </c>
      <c r="H118" s="4">
        <f t="shared" si="13"/>
        <v>2.2966232062847359E-2</v>
      </c>
      <c r="J118" s="11">
        <f>SUM($H$5:H117)*$C$12</f>
        <v>0.2416009292355725</v>
      </c>
      <c r="K118" s="11">
        <f t="shared" si="16"/>
        <v>0.24174916143926486</v>
      </c>
      <c r="L118" s="11" t="e">
        <f t="shared" si="14"/>
        <v>#NUM!</v>
      </c>
      <c r="M118" s="8">
        <f t="shared" si="17"/>
        <v>0.24174916143926486</v>
      </c>
    </row>
    <row r="119" spans="5:13" x14ac:dyDescent="0.2">
      <c r="E119" s="2">
        <f t="shared" si="18"/>
        <v>114</v>
      </c>
      <c r="F119" s="4">
        <f t="shared" si="15"/>
        <v>11.399999999999975</v>
      </c>
      <c r="G119" s="4">
        <f t="shared" si="12"/>
        <v>43.482776636000011</v>
      </c>
      <c r="H119" s="4">
        <f t="shared" si="13"/>
        <v>2.2997611407641474E-2</v>
      </c>
      <c r="J119" s="11">
        <f>SUM($H$5:H118)*$C$12</f>
        <v>0.24389755244185723</v>
      </c>
      <c r="K119" s="11">
        <f t="shared" si="16"/>
        <v>0.24404735275544362</v>
      </c>
      <c r="L119" s="11" t="e">
        <f t="shared" si="14"/>
        <v>#NUM!</v>
      </c>
      <c r="M119" s="8">
        <f t="shared" si="17"/>
        <v>0.24404735275544362</v>
      </c>
    </row>
    <row r="120" spans="5:13" x14ac:dyDescent="0.2">
      <c r="E120" s="2">
        <f t="shared" si="18"/>
        <v>115</v>
      </c>
      <c r="F120" s="4">
        <f t="shared" si="15"/>
        <v>11.499999999999975</v>
      </c>
      <c r="G120" s="4">
        <f t="shared" si="12"/>
        <v>43.423332562500015</v>
      </c>
      <c r="H120" s="4">
        <f t="shared" si="13"/>
        <v>2.3029093830158734E-2</v>
      </c>
      <c r="J120" s="11">
        <f>SUM($H$5:H119)*$C$12</f>
        <v>0.2461973135826214</v>
      </c>
      <c r="K120" s="11">
        <f t="shared" si="16"/>
        <v>0.24634868715671482</v>
      </c>
      <c r="L120" s="11" t="e">
        <f t="shared" si="14"/>
        <v>#NUM!</v>
      </c>
      <c r="M120" s="8">
        <f t="shared" si="17"/>
        <v>0.24634868715671482</v>
      </c>
    </row>
    <row r="121" spans="5:13" x14ac:dyDescent="0.2">
      <c r="E121" s="2">
        <f t="shared" si="18"/>
        <v>116</v>
      </c>
      <c r="F121" s="4">
        <f t="shared" si="15"/>
        <v>11.599999999999975</v>
      </c>
      <c r="G121" s="4">
        <f t="shared" si="12"/>
        <v>43.363856224000017</v>
      </c>
      <c r="H121" s="4">
        <f t="shared" si="13"/>
        <v>2.3060679724478551E-2</v>
      </c>
      <c r="J121" s="11">
        <f>SUM($H$5:H120)*$C$12</f>
        <v>0.24850022296563729</v>
      </c>
      <c r="K121" s="11">
        <f t="shared" si="16"/>
        <v>0.24865317497053369</v>
      </c>
      <c r="L121" s="11" t="e">
        <f t="shared" si="14"/>
        <v>#NUM!</v>
      </c>
      <c r="M121" s="8">
        <f t="shared" si="17"/>
        <v>0.24865317497053369</v>
      </c>
    </row>
    <row r="122" spans="5:13" x14ac:dyDescent="0.2">
      <c r="E122" s="2">
        <f t="shared" si="18"/>
        <v>117</v>
      </c>
      <c r="F122" s="4">
        <f t="shared" si="15"/>
        <v>11.699999999999974</v>
      </c>
      <c r="G122" s="4">
        <f t="shared" si="12"/>
        <v>43.304347809500015</v>
      </c>
      <c r="H122" s="4">
        <f t="shared" si="13"/>
        <v>2.3092369486756758E-2</v>
      </c>
      <c r="J122" s="11">
        <f>SUM($H$5:H121)*$C$12</f>
        <v>0.25080629093808515</v>
      </c>
      <c r="K122" s="11">
        <f t="shared" si="16"/>
        <v>0.25096082656387247</v>
      </c>
      <c r="L122" s="11" t="e">
        <f t="shared" si="14"/>
        <v>#NUM!</v>
      </c>
      <c r="M122" s="8">
        <f t="shared" si="17"/>
        <v>0.25096082656387247</v>
      </c>
    </row>
    <row r="123" spans="5:13" x14ac:dyDescent="0.2">
      <c r="E123" s="2">
        <f t="shared" si="18"/>
        <v>118</v>
      </c>
      <c r="F123" s="4">
        <f t="shared" si="15"/>
        <v>11.799999999999974</v>
      </c>
      <c r="G123" s="4">
        <f t="shared" si="12"/>
        <v>43.244807508000015</v>
      </c>
      <c r="H123" s="4">
        <f t="shared" si="13"/>
        <v>2.3124163515238359E-2</v>
      </c>
      <c r="J123" s="11">
        <f>SUM($H$5:H122)*$C$12</f>
        <v>0.25311552788676084</v>
      </c>
      <c r="K123" s="11">
        <f t="shared" si="16"/>
        <v>0.2532716523434228</v>
      </c>
      <c r="L123" s="11" t="e">
        <f t="shared" si="14"/>
        <v>#NUM!</v>
      </c>
      <c r="M123" s="8">
        <f t="shared" si="17"/>
        <v>0.2532716523434228</v>
      </c>
    </row>
    <row r="124" spans="5:13" x14ac:dyDescent="0.2">
      <c r="E124" s="2">
        <f t="shared" si="18"/>
        <v>119</v>
      </c>
      <c r="F124" s="4">
        <f t="shared" si="15"/>
        <v>11.899999999999974</v>
      </c>
      <c r="G124" s="4">
        <f t="shared" si="12"/>
        <v>43.185235508500014</v>
      </c>
      <c r="H124" s="4">
        <f t="shared" si="13"/>
        <v>2.3156062210270292E-2</v>
      </c>
      <c r="J124" s="11">
        <f>SUM($H$5:H123)*$C$12</f>
        <v>0.25542794423828469</v>
      </c>
      <c r="K124" s="11">
        <f t="shared" si="16"/>
        <v>0.25558566275580447</v>
      </c>
      <c r="L124" s="11" t="e">
        <f t="shared" si="14"/>
        <v>#NUM!</v>
      </c>
      <c r="M124" s="8">
        <f t="shared" si="17"/>
        <v>0.25558566275580447</v>
      </c>
    </row>
    <row r="125" spans="5:13" x14ac:dyDescent="0.2">
      <c r="E125" s="2">
        <f t="shared" si="18"/>
        <v>120</v>
      </c>
      <c r="F125" s="4">
        <f t="shared" si="15"/>
        <v>11.999999999999973</v>
      </c>
      <c r="G125" s="4">
        <f t="shared" si="12"/>
        <v>43.12563200000001</v>
      </c>
      <c r="H125" s="4">
        <f t="shared" si="13"/>
        <v>2.3188065974314293E-2</v>
      </c>
      <c r="J125" s="11">
        <f>SUM($H$5:H124)*$C$12</f>
        <v>0.25774355045931169</v>
      </c>
      <c r="K125" s="11">
        <f t="shared" si="16"/>
        <v>0.2579028682877747</v>
      </c>
      <c r="L125" s="11" t="e">
        <f t="shared" si="14"/>
        <v>#NUM!</v>
      </c>
      <c r="M125" s="8">
        <f t="shared" si="17"/>
        <v>0.2579028682877747</v>
      </c>
    </row>
    <row r="126" spans="5:13" x14ac:dyDescent="0.2">
      <c r="E126" s="2">
        <f t="shared" si="18"/>
        <v>121</v>
      </c>
      <c r="F126" s="4">
        <f t="shared" si="15"/>
        <v>12.099999999999973</v>
      </c>
      <c r="G126" s="4">
        <f t="shared" si="12"/>
        <v>43.065997171500015</v>
      </c>
      <c r="H126" s="4">
        <f t="shared" si="13"/>
        <v>2.32201752119599E-2</v>
      </c>
      <c r="J126" s="11">
        <f>SUM($H$5:H125)*$C$12</f>
        <v>0.26006235705674313</v>
      </c>
      <c r="K126" s="11">
        <f t="shared" si="16"/>
        <v>0.26022327946644974</v>
      </c>
      <c r="L126" s="11" t="e">
        <f t="shared" si="14"/>
        <v>#NUM!</v>
      </c>
      <c r="M126" s="8">
        <f t="shared" si="17"/>
        <v>0.26022327946644974</v>
      </c>
    </row>
    <row r="127" spans="5:13" x14ac:dyDescent="0.2">
      <c r="E127" s="2">
        <f t="shared" si="18"/>
        <v>122</v>
      </c>
      <c r="F127" s="4">
        <f t="shared" si="15"/>
        <v>12.199999999999973</v>
      </c>
      <c r="G127" s="4">
        <f t="shared" si="12"/>
        <v>43.006331212000013</v>
      </c>
      <c r="H127" s="4">
        <f t="shared" si="13"/>
        <v>2.3252390329937533E-2</v>
      </c>
      <c r="J127" s="11">
        <f>SUM($H$5:H126)*$C$12</f>
        <v>0.26238437457793912</v>
      </c>
      <c r="K127" s="11">
        <f t="shared" si="16"/>
        <v>0.26254690685950943</v>
      </c>
      <c r="L127" s="11" t="e">
        <f t="shared" si="14"/>
        <v>#NUM!</v>
      </c>
      <c r="M127" s="8">
        <f t="shared" si="17"/>
        <v>0.26254690685950943</v>
      </c>
    </row>
    <row r="128" spans="5:13" x14ac:dyDescent="0.2">
      <c r="E128" s="2">
        <f t="shared" si="18"/>
        <v>123</v>
      </c>
      <c r="F128" s="4">
        <f t="shared" si="15"/>
        <v>12.299999999999972</v>
      </c>
      <c r="G128" s="4">
        <f t="shared" si="12"/>
        <v>42.946634310500016</v>
      </c>
      <c r="H128" s="4">
        <f t="shared" si="13"/>
        <v>2.3284711737131633E-2</v>
      </c>
      <c r="J128" s="11">
        <f>SUM($H$5:H127)*$C$12</f>
        <v>0.26470961361093287</v>
      </c>
      <c r="K128" s="11">
        <f t="shared" si="16"/>
        <v>0.26487376107540994</v>
      </c>
      <c r="L128" s="11" t="e">
        <f t="shared" si="14"/>
        <v>#NUM!</v>
      </c>
      <c r="M128" s="8">
        <f t="shared" si="17"/>
        <v>0.26487376107540994</v>
      </c>
    </row>
    <row r="129" spans="5:13" x14ac:dyDescent="0.2">
      <c r="E129" s="2">
        <f t="shared" si="18"/>
        <v>124</v>
      </c>
      <c r="F129" s="4">
        <f t="shared" si="15"/>
        <v>12.399999999999972</v>
      </c>
      <c r="G129" s="4">
        <f t="shared" si="12"/>
        <v>42.886906656000015</v>
      </c>
      <c r="H129" s="4">
        <f t="shared" si="13"/>
        <v>2.3317139844593965E-2</v>
      </c>
      <c r="J129" s="11">
        <f>SUM($H$5:H128)*$C$12</f>
        <v>0.26703808478464602</v>
      </c>
      <c r="K129" s="11">
        <f t="shared" si="16"/>
        <v>0.26720385276360836</v>
      </c>
      <c r="L129" s="11" t="e">
        <f t="shared" si="14"/>
        <v>#NUM!</v>
      </c>
      <c r="M129" s="8">
        <f t="shared" si="17"/>
        <v>0.26720385276360836</v>
      </c>
    </row>
    <row r="130" spans="5:13" x14ac:dyDescent="0.2">
      <c r="E130" s="2">
        <f t="shared" si="18"/>
        <v>125</v>
      </c>
      <c r="F130" s="4">
        <f t="shared" si="15"/>
        <v>12.499999999999972</v>
      </c>
      <c r="G130" s="4">
        <f t="shared" si="12"/>
        <v>42.827148437500014</v>
      </c>
      <c r="H130" s="4">
        <f t="shared" si="13"/>
        <v>2.3349675065556939E-2</v>
      </c>
      <c r="J130" s="11">
        <f>SUM($H$5:H129)*$C$12</f>
        <v>0.26936979876910544</v>
      </c>
      <c r="K130" s="11">
        <f t="shared" si="16"/>
        <v>0.26953719261477682</v>
      </c>
      <c r="L130" s="11" t="e">
        <f t="shared" si="14"/>
        <v>#NUM!</v>
      </c>
      <c r="M130" s="8">
        <f t="shared" si="17"/>
        <v>0.26953719261477682</v>
      </c>
    </row>
    <row r="131" spans="5:13" x14ac:dyDescent="0.2">
      <c r="E131" s="2">
        <f t="shared" si="18"/>
        <v>126</v>
      </c>
      <c r="F131" s="4">
        <f t="shared" si="15"/>
        <v>12.599999999999971</v>
      </c>
      <c r="G131" s="4">
        <f t="shared" si="12"/>
        <v>42.767359844000012</v>
      </c>
      <c r="H131" s="4">
        <f t="shared" si="13"/>
        <v>2.3382317815447133E-2</v>
      </c>
      <c r="J131" s="11">
        <f>SUM($H$5:H130)*$C$12</f>
        <v>0.27170476627566115</v>
      </c>
      <c r="K131" s="11">
        <f t="shared" si="16"/>
        <v>0.27187379136101564</v>
      </c>
      <c r="L131" s="11" t="e">
        <f t="shared" si="14"/>
        <v>#NUM!</v>
      </c>
      <c r="M131" s="8">
        <f t="shared" si="17"/>
        <v>0.27187379136101564</v>
      </c>
    </row>
    <row r="132" spans="5:13" x14ac:dyDescent="0.2">
      <c r="E132" s="2">
        <f t="shared" si="18"/>
        <v>127</v>
      </c>
      <c r="F132" s="4">
        <f t="shared" si="15"/>
        <v>12.699999999999971</v>
      </c>
      <c r="G132" s="4">
        <f t="shared" si="12"/>
        <v>42.707541064500013</v>
      </c>
      <c r="H132" s="4">
        <f t="shared" si="13"/>
        <v>2.3415068511898819E-2</v>
      </c>
      <c r="J132" s="11">
        <f>SUM($H$5:H131)*$C$12</f>
        <v>0.27404299805720583</v>
      </c>
      <c r="K132" s="11">
        <f t="shared" si="16"/>
        <v>0.27421365977608197</v>
      </c>
      <c r="L132" s="11" t="e">
        <f t="shared" si="14"/>
        <v>#NUM!</v>
      </c>
      <c r="M132" s="8">
        <f t="shared" si="17"/>
        <v>0.27421365977608197</v>
      </c>
    </row>
    <row r="133" spans="5:13" x14ac:dyDescent="0.2">
      <c r="E133" s="2">
        <f t="shared" si="18"/>
        <v>128</v>
      </c>
      <c r="F133" s="4">
        <f t="shared" si="15"/>
        <v>12.799999999999971</v>
      </c>
      <c r="G133" s="4">
        <f t="shared" ref="G133:G196" si="19">$C$10*F133^3+$C$9*F133^2+$C$8*F133+$C$7</f>
        <v>42.647692288000016</v>
      </c>
      <c r="H133" s="4">
        <f t="shared" ref="H133:H196" si="20">1/(($C$2 - F133)*($C$15*F133^2+$C$16*F133+$C$17))</f>
        <v>2.3447927574767623E-2</v>
      </c>
      <c r="J133" s="11">
        <f>SUM($H$5:H132)*$C$12</f>
        <v>0.27638450490839572</v>
      </c>
      <c r="K133" s="11">
        <f t="shared" si="16"/>
        <v>0.27655680867560578</v>
      </c>
      <c r="L133" s="11" t="e">
        <f t="shared" ref="L133:L196" si="21">(LN($C$2^2*($C$15*F133^2+$C$16*F133+$C$17)/($C$17*($C$2 - F133)^2))+$C$20*(ATAN((2*$C$15*F133+$C$16)/$C$19)-ATAN($C$16/$C$19)))/(2*$C$18)</f>
        <v>#NUM!</v>
      </c>
      <c r="M133" s="8">
        <f t="shared" si="17"/>
        <v>0.27655680867560578</v>
      </c>
    </row>
    <row r="134" spans="5:13" x14ac:dyDescent="0.2">
      <c r="E134" s="2">
        <f t="shared" si="18"/>
        <v>129</v>
      </c>
      <c r="F134" s="4">
        <f t="shared" ref="F134:F197" si="22">F133+$C$12</f>
        <v>12.89999999999997</v>
      </c>
      <c r="G134" s="4">
        <f t="shared" si="19"/>
        <v>42.587813703500018</v>
      </c>
      <c r="H134" s="4">
        <f t="shared" si="20"/>
        <v>2.3480895426144319E-2</v>
      </c>
      <c r="J134" s="11">
        <f>SUM($H$5:H133)*$C$12</f>
        <v>0.27872929766587251</v>
      </c>
      <c r="K134" s="11">
        <f t="shared" ref="K134:K197" si="23">IFERROR(L134,M134)</f>
        <v>0.27890324891731672</v>
      </c>
      <c r="L134" s="11" t="e">
        <f t="shared" si="21"/>
        <v>#NUM!</v>
      </c>
      <c r="M134" s="8">
        <f t="shared" ref="M134:M197" si="24">LN(($C$22/($C$22-F134))^$C$25*($C$23/($C$23-F134))^$C$26*($C$24/($C$24-F134))^$C$27)</f>
        <v>0.27890324891731672</v>
      </c>
    </row>
    <row r="135" spans="5:13" x14ac:dyDescent="0.2">
      <c r="E135" s="2">
        <f t="shared" ref="E135:E198" si="25">E134+1</f>
        <v>130</v>
      </c>
      <c r="F135" s="4">
        <f t="shared" si="22"/>
        <v>12.99999999999997</v>
      </c>
      <c r="G135" s="4">
        <f t="shared" si="19"/>
        <v>42.527905500000017</v>
      </c>
      <c r="H135" s="4">
        <f t="shared" si="20"/>
        <v>2.3513972490368698E-2</v>
      </c>
      <c r="J135" s="11">
        <f>SUM($H$5:H134)*$C$12</f>
        <v>0.28107738720848696</v>
      </c>
      <c r="K135" s="11">
        <f t="shared" si="23"/>
        <v>0.28125299140126159</v>
      </c>
      <c r="L135" s="11" t="e">
        <f t="shared" si="21"/>
        <v>#NUM!</v>
      </c>
      <c r="M135" s="8">
        <f t="shared" si="24"/>
        <v>0.28125299140126159</v>
      </c>
    </row>
    <row r="136" spans="5:13" x14ac:dyDescent="0.2">
      <c r="E136" s="2">
        <f t="shared" si="25"/>
        <v>131</v>
      </c>
      <c r="F136" s="4">
        <f t="shared" si="22"/>
        <v>13.099999999999969</v>
      </c>
      <c r="G136" s="4">
        <f t="shared" si="19"/>
        <v>42.467967866500018</v>
      </c>
      <c r="H136" s="4">
        <f t="shared" si="20"/>
        <v>2.3547159194043505E-2</v>
      </c>
      <c r="J136" s="11">
        <f>SUM($H$5:H135)*$C$12</f>
        <v>0.28342878445752379</v>
      </c>
      <c r="K136" s="11">
        <f t="shared" si="23"/>
        <v>0.28360604707003578</v>
      </c>
      <c r="L136" s="11" t="e">
        <f t="shared" si="21"/>
        <v>#NUM!</v>
      </c>
      <c r="M136" s="8">
        <f t="shared" si="24"/>
        <v>0.28360604707003578</v>
      </c>
    </row>
    <row r="137" spans="5:13" x14ac:dyDescent="0.2">
      <c r="E137" s="2">
        <f t="shared" si="25"/>
        <v>132</v>
      </c>
      <c r="F137" s="4">
        <f t="shared" si="22"/>
        <v>13.199999999999969</v>
      </c>
      <c r="G137" s="4">
        <f t="shared" si="19"/>
        <v>42.408000992000019</v>
      </c>
      <c r="H137" s="4">
        <f t="shared" si="20"/>
        <v>2.3580455966048561E-2</v>
      </c>
      <c r="J137" s="11">
        <f>SUM($H$5:H136)*$C$12</f>
        <v>0.28578350037692818</v>
      </c>
      <c r="K137" s="11">
        <f t="shared" si="23"/>
        <v>0.28596242690901147</v>
      </c>
      <c r="L137" s="11" t="e">
        <f t="shared" si="21"/>
        <v>#NUM!</v>
      </c>
      <c r="M137" s="8">
        <f t="shared" si="24"/>
        <v>0.28596242690901147</v>
      </c>
    </row>
    <row r="138" spans="5:13" x14ac:dyDescent="0.2">
      <c r="E138" s="2">
        <f t="shared" si="25"/>
        <v>133</v>
      </c>
      <c r="F138" s="4">
        <f t="shared" si="22"/>
        <v>13.299999999999969</v>
      </c>
      <c r="G138" s="4">
        <f t="shared" si="19"/>
        <v>42.348005065500018</v>
      </c>
      <c r="H138" s="4">
        <f t="shared" si="20"/>
        <v>2.3613863237554909E-2</v>
      </c>
      <c r="J138" s="11">
        <f>SUM($H$5:H137)*$C$12</f>
        <v>0.28814154597353298</v>
      </c>
      <c r="K138" s="11">
        <f t="shared" si="23"/>
        <v>0.28832214194656025</v>
      </c>
      <c r="L138" s="11" t="e">
        <f t="shared" si="21"/>
        <v>#NUM!</v>
      </c>
      <c r="M138" s="8">
        <f t="shared" si="24"/>
        <v>0.28832214194656025</v>
      </c>
    </row>
    <row r="139" spans="5:13" x14ac:dyDescent="0.2">
      <c r="E139" s="2">
        <f t="shared" si="25"/>
        <v>134</v>
      </c>
      <c r="F139" s="4">
        <f t="shared" si="22"/>
        <v>13.399999999999968</v>
      </c>
      <c r="G139" s="4">
        <f t="shared" si="19"/>
        <v>42.287980276000013</v>
      </c>
      <c r="H139" s="4">
        <f t="shared" si="20"/>
        <v>2.364738144203914E-2</v>
      </c>
      <c r="J139" s="11">
        <f>SUM($H$5:H138)*$C$12</f>
        <v>0.29050293229728846</v>
      </c>
      <c r="K139" s="11">
        <f t="shared" si="23"/>
        <v>0.2906852032542856</v>
      </c>
      <c r="L139" s="11" t="e">
        <f t="shared" si="21"/>
        <v>#NUM!</v>
      </c>
      <c r="M139" s="8">
        <f t="shared" si="24"/>
        <v>0.2906852032542856</v>
      </c>
    </row>
    <row r="140" spans="5:13" x14ac:dyDescent="0.2">
      <c r="E140" s="2">
        <f t="shared" si="25"/>
        <v>135</v>
      </c>
      <c r="F140" s="4">
        <f t="shared" si="22"/>
        <v>13.499999999999968</v>
      </c>
      <c r="G140" s="4">
        <f t="shared" si="19"/>
        <v>42.227926812500016</v>
      </c>
      <c r="H140" s="4">
        <f t="shared" si="20"/>
        <v>2.3681011015297748E-2</v>
      </c>
      <c r="J140" s="11">
        <f>SUM($H$5:H139)*$C$12</f>
        <v>0.29286767044149242</v>
      </c>
      <c r="K140" s="11">
        <f t="shared" si="23"/>
        <v>0.29305162194725726</v>
      </c>
      <c r="L140" s="11" t="e">
        <f t="shared" si="21"/>
        <v>#NUM!</v>
      </c>
      <c r="M140" s="8">
        <f t="shared" si="24"/>
        <v>0.29305162194725726</v>
      </c>
    </row>
    <row r="141" spans="5:13" x14ac:dyDescent="0.2">
      <c r="E141" s="2">
        <f t="shared" si="25"/>
        <v>136</v>
      </c>
      <c r="F141" s="4">
        <f t="shared" si="22"/>
        <v>13.599999999999968</v>
      </c>
      <c r="G141" s="4">
        <f t="shared" si="19"/>
        <v>42.167844864000017</v>
      </c>
      <c r="H141" s="4">
        <f t="shared" si="20"/>
        <v>2.3714752395461655E-2</v>
      </c>
      <c r="J141" s="11">
        <f>SUM($H$5:H140)*$C$12</f>
        <v>0.29523577154302222</v>
      </c>
      <c r="K141" s="11">
        <f t="shared" si="23"/>
        <v>0.29542140918423987</v>
      </c>
      <c r="L141" s="11" t="e">
        <f t="shared" si="21"/>
        <v>#NUM!</v>
      </c>
      <c r="M141" s="8">
        <f t="shared" si="24"/>
        <v>0.29542140918423987</v>
      </c>
    </row>
    <row r="142" spans="5:13" x14ac:dyDescent="0.2">
      <c r="E142" s="2">
        <f t="shared" si="25"/>
        <v>137</v>
      </c>
      <c r="F142" s="4">
        <f t="shared" si="22"/>
        <v>13.699999999999967</v>
      </c>
      <c r="G142" s="4">
        <f t="shared" si="19"/>
        <v>42.107734619500022</v>
      </c>
      <c r="H142" s="4">
        <f t="shared" si="20"/>
        <v>2.3748606023010835E-2</v>
      </c>
      <c r="J142" s="11">
        <f>SUM($H$5:H141)*$C$12</f>
        <v>0.29760724678256834</v>
      </c>
      <c r="K142" s="11">
        <f t="shared" si="23"/>
        <v>0.29779457616792643</v>
      </c>
      <c r="L142" s="11" t="e">
        <f t="shared" si="21"/>
        <v>#NUM!</v>
      </c>
      <c r="M142" s="8">
        <f t="shared" si="24"/>
        <v>0.29779457616792643</v>
      </c>
    </row>
    <row r="143" spans="5:13" x14ac:dyDescent="0.2">
      <c r="E143" s="2">
        <f t="shared" si="25"/>
        <v>138</v>
      </c>
      <c r="F143" s="4">
        <f t="shared" si="22"/>
        <v>13.799999999999967</v>
      </c>
      <c r="G143" s="4">
        <f t="shared" si="19"/>
        <v>42.047596268000021</v>
      </c>
      <c r="H143" s="4">
        <f t="shared" si="20"/>
        <v>2.3782572340789E-2</v>
      </c>
      <c r="J143" s="11">
        <f>SUM($H$5:H142)*$C$12</f>
        <v>0.29998210738486941</v>
      </c>
      <c r="K143" s="11">
        <f t="shared" si="23"/>
        <v>0.30017113414518043</v>
      </c>
      <c r="L143" s="11" t="e">
        <f t="shared" si="21"/>
        <v>#NUM!</v>
      </c>
      <c r="M143" s="8">
        <f t="shared" si="24"/>
        <v>0.30017113414518043</v>
      </c>
    </row>
    <row r="144" spans="5:13" x14ac:dyDescent="0.2">
      <c r="E144" s="2">
        <f t="shared" si="25"/>
        <v>139</v>
      </c>
      <c r="F144" s="4">
        <f t="shared" si="22"/>
        <v>13.899999999999967</v>
      </c>
      <c r="G144" s="4">
        <f t="shared" si="19"/>
        <v>41.987429998500019</v>
      </c>
      <c r="H144" s="4">
        <f t="shared" si="20"/>
        <v>2.381665179401846E-2</v>
      </c>
      <c r="J144" s="11">
        <f>SUM($H$5:H143)*$C$12</f>
        <v>0.30236036461894833</v>
      </c>
      <c r="K144" s="11">
        <f t="shared" si="23"/>
        <v>0.30255109440726452</v>
      </c>
      <c r="L144" s="11" t="e">
        <f t="shared" si="21"/>
        <v>#NUM!</v>
      </c>
      <c r="M144" s="8">
        <f t="shared" si="24"/>
        <v>0.30255109440726452</v>
      </c>
    </row>
    <row r="145" spans="5:13" x14ac:dyDescent="0.2">
      <c r="E145" s="2">
        <f t="shared" si="25"/>
        <v>140</v>
      </c>
      <c r="F145" s="4">
        <f t="shared" si="22"/>
        <v>13.999999999999966</v>
      </c>
      <c r="G145" s="4">
        <f t="shared" si="19"/>
        <v>41.927236000000022</v>
      </c>
      <c r="H145" s="4">
        <f t="shared" si="20"/>
        <v>2.3850844830315059E-2</v>
      </c>
      <c r="J145" s="11">
        <f>SUM($H$5:H144)*$C$12</f>
        <v>0.30474202979835019</v>
      </c>
      <c r="K145" s="11">
        <f t="shared" si="23"/>
        <v>0.30493446829008275</v>
      </c>
      <c r="L145" s="11" t="e">
        <f t="shared" si="21"/>
        <v>#NUM!</v>
      </c>
      <c r="M145" s="8">
        <f t="shared" si="24"/>
        <v>0.30493446829008275</v>
      </c>
    </row>
    <row r="146" spans="5:13" x14ac:dyDescent="0.2">
      <c r="E146" s="2">
        <f t="shared" si="25"/>
        <v>141</v>
      </c>
      <c r="F146" s="4">
        <f t="shared" si="22"/>
        <v>14.099999999999966</v>
      </c>
      <c r="G146" s="4">
        <f t="shared" si="19"/>
        <v>41.86701446150002</v>
      </c>
      <c r="H146" s="4">
        <f t="shared" si="20"/>
        <v>2.3885151899703236E-2</v>
      </c>
      <c r="J146" s="11">
        <f>SUM($H$5:H145)*$C$12</f>
        <v>0.30712711428138167</v>
      </c>
      <c r="K146" s="11">
        <f t="shared" si="23"/>
        <v>0.30732126717442571</v>
      </c>
      <c r="L146" s="11" t="e">
        <f t="shared" si="21"/>
        <v>#NUM!</v>
      </c>
      <c r="M146" s="8">
        <f t="shared" si="24"/>
        <v>0.30732126717442571</v>
      </c>
    </row>
    <row r="147" spans="5:13" x14ac:dyDescent="0.2">
      <c r="E147" s="2">
        <f t="shared" si="25"/>
        <v>142</v>
      </c>
      <c r="F147" s="4">
        <f t="shared" si="22"/>
        <v>14.199999999999966</v>
      </c>
      <c r="G147" s="4">
        <f t="shared" si="19"/>
        <v>41.806765572000018</v>
      </c>
      <c r="H147" s="4">
        <f t="shared" si="20"/>
        <v>2.3919573454631169E-2</v>
      </c>
      <c r="J147" s="11">
        <f>SUM($H$5:H146)*$C$12</f>
        <v>0.30951562947135203</v>
      </c>
      <c r="K147" s="11">
        <f t="shared" si="23"/>
        <v>0.30971150248620449</v>
      </c>
      <c r="L147" s="11" t="e">
        <f t="shared" si="21"/>
        <v>#NUM!</v>
      </c>
      <c r="M147" s="8">
        <f t="shared" si="24"/>
        <v>0.30971150248620449</v>
      </c>
    </row>
    <row r="148" spans="5:13" x14ac:dyDescent="0.2">
      <c r="E148" s="2">
        <f t="shared" si="25"/>
        <v>143</v>
      </c>
      <c r="F148" s="4">
        <f t="shared" si="22"/>
        <v>14.299999999999965</v>
      </c>
      <c r="G148" s="4">
        <f t="shared" si="19"/>
        <v>41.74648952050002</v>
      </c>
      <c r="H148" s="4">
        <f t="shared" si="20"/>
        <v>2.3954109949986101E-2</v>
      </c>
      <c r="J148" s="11">
        <f>SUM($H$5:H147)*$C$12</f>
        <v>0.31190758681681513</v>
      </c>
      <c r="K148" s="11">
        <f t="shared" si="23"/>
        <v>0.31210518569669832</v>
      </c>
      <c r="L148" s="11" t="e">
        <f t="shared" si="21"/>
        <v>#NUM!</v>
      </c>
      <c r="M148" s="8">
        <f t="shared" si="24"/>
        <v>0.31210518569669832</v>
      </c>
    </row>
    <row r="149" spans="5:13" x14ac:dyDescent="0.2">
      <c r="E149" s="2">
        <f t="shared" si="25"/>
        <v>144</v>
      </c>
      <c r="F149" s="4">
        <f t="shared" si="22"/>
        <v>14.399999999999965</v>
      </c>
      <c r="G149" s="4">
        <f t="shared" si="19"/>
        <v>41.686186496000019</v>
      </c>
      <c r="H149" s="4">
        <f t="shared" si="20"/>
        <v>2.3988761843109694E-2</v>
      </c>
      <c r="J149" s="11">
        <f>SUM($H$5:H148)*$C$12</f>
        <v>0.31430299781181376</v>
      </c>
      <c r="K149" s="11">
        <f t="shared" si="23"/>
        <v>0.31450232832279246</v>
      </c>
      <c r="L149" s="11" t="e">
        <f t="shared" si="21"/>
        <v>#NUM!</v>
      </c>
      <c r="M149" s="8">
        <f t="shared" si="24"/>
        <v>0.31450232832279246</v>
      </c>
    </row>
    <row r="150" spans="5:13" x14ac:dyDescent="0.2">
      <c r="E150" s="2">
        <f t="shared" si="25"/>
        <v>145</v>
      </c>
      <c r="F150" s="4">
        <f t="shared" si="22"/>
        <v>14.499999999999964</v>
      </c>
      <c r="G150" s="4">
        <f t="shared" si="19"/>
        <v>41.625856687500018</v>
      </c>
      <c r="H150" s="4">
        <f t="shared" si="20"/>
        <v>2.402352959381359E-2</v>
      </c>
      <c r="J150" s="11">
        <f>SUM($H$5:H149)*$C$12</f>
        <v>0.31670187399612471</v>
      </c>
      <c r="K150" s="11">
        <f t="shared" si="23"/>
        <v>0.31690294192723795</v>
      </c>
      <c r="L150" s="11" t="e">
        <f t="shared" si="21"/>
        <v>#NUM!</v>
      </c>
      <c r="M150" s="8">
        <f t="shared" si="24"/>
        <v>0.31690294192723795</v>
      </c>
    </row>
    <row r="151" spans="5:13" x14ac:dyDescent="0.2">
      <c r="E151" s="2">
        <f t="shared" si="25"/>
        <v>146</v>
      </c>
      <c r="F151" s="4">
        <f t="shared" si="22"/>
        <v>14.599999999999964</v>
      </c>
      <c r="G151" s="4">
        <f t="shared" si="19"/>
        <v>41.565500284000017</v>
      </c>
      <c r="H151" s="4">
        <f t="shared" si="20"/>
        <v>2.4058413664394991E-2</v>
      </c>
      <c r="J151" s="11">
        <f>SUM($H$5:H150)*$C$12</f>
        <v>0.31910422695550605</v>
      </c>
      <c r="K151" s="11">
        <f t="shared" si="23"/>
        <v>0.31930703811888106</v>
      </c>
      <c r="L151" s="11" t="e">
        <f t="shared" si="21"/>
        <v>#NUM!</v>
      </c>
      <c r="M151" s="8">
        <f t="shared" si="24"/>
        <v>0.31930703811888106</v>
      </c>
    </row>
    <row r="152" spans="5:13" x14ac:dyDescent="0.2">
      <c r="E152" s="2">
        <f t="shared" si="25"/>
        <v>147</v>
      </c>
      <c r="F152" s="4">
        <f t="shared" si="22"/>
        <v>14.699999999999964</v>
      </c>
      <c r="G152" s="4">
        <f t="shared" si="19"/>
        <v>41.505117474500018</v>
      </c>
      <c r="H152" s="4">
        <f t="shared" si="20"/>
        <v>2.409341451965246E-2</v>
      </c>
      <c r="J152" s="11">
        <f>SUM($H$5:H151)*$C$12</f>
        <v>0.32151006832194556</v>
      </c>
      <c r="K152" s="11">
        <f t="shared" si="23"/>
        <v>0.32171462855293503</v>
      </c>
      <c r="L152" s="11" t="e">
        <f t="shared" si="21"/>
        <v>#NUM!</v>
      </c>
      <c r="M152" s="8">
        <f t="shared" si="24"/>
        <v>0.32171462855293503</v>
      </c>
    </row>
    <row r="153" spans="5:13" x14ac:dyDescent="0.2">
      <c r="E153" s="2">
        <f t="shared" si="25"/>
        <v>148</v>
      </c>
      <c r="F153" s="4">
        <f t="shared" si="22"/>
        <v>14.799999999999963</v>
      </c>
      <c r="G153" s="4">
        <f t="shared" si="19"/>
        <v>41.444708448000021</v>
      </c>
      <c r="H153" s="4">
        <f t="shared" si="20"/>
        <v>2.4128532626901771E-2</v>
      </c>
      <c r="J153" s="11">
        <f>SUM($H$5:H152)*$C$12</f>
        <v>0.32391940977391082</v>
      </c>
      <c r="K153" s="11">
        <f t="shared" si="23"/>
        <v>0.32412572493120972</v>
      </c>
      <c r="L153" s="11" t="e">
        <f t="shared" si="21"/>
        <v>#NUM!</v>
      </c>
      <c r="M153" s="8">
        <f t="shared" si="24"/>
        <v>0.32412572493120972</v>
      </c>
    </row>
    <row r="154" spans="5:13" x14ac:dyDescent="0.2">
      <c r="E154" s="2">
        <f t="shared" si="25"/>
        <v>149</v>
      </c>
      <c r="F154" s="4">
        <f t="shared" si="22"/>
        <v>14.899999999999963</v>
      </c>
      <c r="G154" s="4">
        <f t="shared" si="19"/>
        <v>41.384273393500024</v>
      </c>
      <c r="H154" s="4">
        <f t="shared" si="20"/>
        <v>2.4163768455991882E-2</v>
      </c>
      <c r="J154" s="11">
        <f>SUM($H$5:H153)*$C$12</f>
        <v>0.32633226303660101</v>
      </c>
      <c r="K154" s="11">
        <f t="shared" si="23"/>
        <v>0.3265403390023745</v>
      </c>
      <c r="L154" s="11" t="e">
        <f t="shared" si="21"/>
        <v>#NUM!</v>
      </c>
      <c r="M154" s="8">
        <f t="shared" si="24"/>
        <v>0.3265403390023745</v>
      </c>
    </row>
    <row r="155" spans="5:13" x14ac:dyDescent="0.2">
      <c r="E155" s="2">
        <f t="shared" si="25"/>
        <v>150</v>
      </c>
      <c r="F155" s="4">
        <f t="shared" si="22"/>
        <v>14.999999999999963</v>
      </c>
      <c r="G155" s="4">
        <f t="shared" si="19"/>
        <v>41.323812500000017</v>
      </c>
      <c r="H155" s="4">
        <f t="shared" si="20"/>
        <v>2.4199122479321079E-2</v>
      </c>
      <c r="J155" s="11">
        <f>SUM($H$5:H154)*$C$12</f>
        <v>0.32874863988220016</v>
      </c>
      <c r="K155" s="11">
        <f t="shared" si="23"/>
        <v>0.32895848256221311</v>
      </c>
      <c r="L155" s="11" t="e">
        <f t="shared" si="21"/>
        <v>#NUM!</v>
      </c>
      <c r="M155" s="8">
        <f t="shared" si="24"/>
        <v>0.32895848256221311</v>
      </c>
    </row>
    <row r="156" spans="5:13" x14ac:dyDescent="0.2">
      <c r="E156" s="2">
        <f t="shared" si="25"/>
        <v>151</v>
      </c>
      <c r="F156" s="4">
        <f t="shared" si="22"/>
        <v>15.099999999999962</v>
      </c>
      <c r="G156" s="4">
        <f t="shared" si="19"/>
        <v>41.263325956500019</v>
      </c>
      <c r="H156" s="4">
        <f t="shared" si="20"/>
        <v>2.4234595171853196E-2</v>
      </c>
      <c r="J156" s="11">
        <f>SUM($H$5:H155)*$C$12</f>
        <v>0.3311685521301323</v>
      </c>
      <c r="K156" s="11">
        <f t="shared" si="23"/>
        <v>0.33138016745387489</v>
      </c>
      <c r="L156" s="11" t="e">
        <f t="shared" si="21"/>
        <v>#NUM!</v>
      </c>
      <c r="M156" s="8">
        <f t="shared" si="24"/>
        <v>0.33138016745387489</v>
      </c>
    </row>
    <row r="157" spans="5:13" x14ac:dyDescent="0.2">
      <c r="E157" s="2">
        <f t="shared" si="25"/>
        <v>152</v>
      </c>
      <c r="F157" s="4">
        <f t="shared" si="22"/>
        <v>15.199999999999962</v>
      </c>
      <c r="G157" s="4">
        <f t="shared" si="19"/>
        <v>41.202813952000021</v>
      </c>
      <c r="H157" s="4">
        <f t="shared" si="20"/>
        <v>2.4270187011133957E-2</v>
      </c>
      <c r="J157" s="11">
        <f>SUM($H$5:H156)*$C$12</f>
        <v>0.33359201164731761</v>
      </c>
      <c r="K157" s="11">
        <f t="shared" si="23"/>
        <v>0.33380540556813865</v>
      </c>
      <c r="L157" s="11" t="e">
        <f t="shared" si="21"/>
        <v>#NUM!</v>
      </c>
      <c r="M157" s="8">
        <f t="shared" si="24"/>
        <v>0.33380540556813865</v>
      </c>
    </row>
    <row r="158" spans="5:13" x14ac:dyDescent="0.2">
      <c r="E158" s="2">
        <f t="shared" si="25"/>
        <v>153</v>
      </c>
      <c r="F158" s="4">
        <f t="shared" si="22"/>
        <v>15.299999999999962</v>
      </c>
      <c r="G158" s="4">
        <f t="shared" si="19"/>
        <v>41.142276675500021</v>
      </c>
      <c r="H158" s="4">
        <f t="shared" si="20"/>
        <v>2.4305898477307498E-2</v>
      </c>
      <c r="J158" s="11">
        <f>SUM($H$5:H157)*$C$12</f>
        <v>0.336019030348431</v>
      </c>
      <c r="K158" s="11">
        <f t="shared" si="23"/>
        <v>0.33623420884366073</v>
      </c>
      <c r="L158" s="11" t="e">
        <f t="shared" si="21"/>
        <v>#NUM!</v>
      </c>
      <c r="M158" s="8">
        <f t="shared" si="24"/>
        <v>0.33623420884366073</v>
      </c>
    </row>
    <row r="159" spans="5:13" x14ac:dyDescent="0.2">
      <c r="E159" s="2">
        <f t="shared" si="25"/>
        <v>154</v>
      </c>
      <c r="F159" s="4">
        <f t="shared" si="22"/>
        <v>15.399999999999961</v>
      </c>
      <c r="G159" s="4">
        <f t="shared" si="19"/>
        <v>41.081714316000017</v>
      </c>
      <c r="H159" s="4">
        <f t="shared" si="20"/>
        <v>2.4341730053132952E-2</v>
      </c>
      <c r="J159" s="11">
        <f>SUM($H$5:H158)*$C$12</f>
        <v>0.33844962019616176</v>
      </c>
      <c r="K159" s="11">
        <f t="shared" si="23"/>
        <v>0.33866658926725229</v>
      </c>
      <c r="L159" s="11" t="e">
        <f t="shared" si="21"/>
        <v>#NUM!</v>
      </c>
      <c r="M159" s="8">
        <f t="shared" si="24"/>
        <v>0.33866658926725229</v>
      </c>
    </row>
    <row r="160" spans="5:13" x14ac:dyDescent="0.2">
      <c r="E160" s="2">
        <f t="shared" si="25"/>
        <v>155</v>
      </c>
      <c r="F160" s="4">
        <f t="shared" si="22"/>
        <v>15.499999999999961</v>
      </c>
      <c r="G160" s="4">
        <f t="shared" si="19"/>
        <v>41.021127062500021</v>
      </c>
      <c r="H160" s="4">
        <f t="shared" si="20"/>
        <v>2.4377682224001166E-2</v>
      </c>
      <c r="J160" s="11">
        <f>SUM($H$5:H159)*$C$12</f>
        <v>0.34088379320147505</v>
      </c>
      <c r="K160" s="11">
        <f t="shared" si="23"/>
        <v>0.34110255887412078</v>
      </c>
      <c r="L160" s="11" t="e">
        <f t="shared" si="21"/>
        <v>#NUM!</v>
      </c>
      <c r="M160" s="8">
        <f t="shared" si="24"/>
        <v>0.34110255887412078</v>
      </c>
    </row>
    <row r="161" spans="5:13" x14ac:dyDescent="0.2">
      <c r="E161" s="2">
        <f t="shared" si="25"/>
        <v>156</v>
      </c>
      <c r="F161" s="4">
        <f t="shared" si="22"/>
        <v>15.599999999999961</v>
      </c>
      <c r="G161" s="4">
        <f t="shared" si="19"/>
        <v>40.960515104000024</v>
      </c>
      <c r="H161" s="4">
        <f t="shared" si="20"/>
        <v>2.4413755477951604E-2</v>
      </c>
      <c r="J161" s="11">
        <f>SUM($H$5:H160)*$C$12</f>
        <v>0.34332156142387515</v>
      </c>
      <c r="K161" s="11">
        <f t="shared" si="23"/>
        <v>0.34354212974815274</v>
      </c>
      <c r="L161" s="11" t="e">
        <f t="shared" si="21"/>
        <v>#NUM!</v>
      </c>
      <c r="M161" s="8">
        <f t="shared" si="24"/>
        <v>0.34354212974815274</v>
      </c>
    </row>
    <row r="162" spans="5:13" x14ac:dyDescent="0.2">
      <c r="E162" s="2">
        <f t="shared" si="25"/>
        <v>157</v>
      </c>
      <c r="F162" s="4">
        <f t="shared" si="22"/>
        <v>15.69999999999996</v>
      </c>
      <c r="G162" s="4">
        <f t="shared" si="19"/>
        <v>40.899878629500023</v>
      </c>
      <c r="H162" s="4">
        <f t="shared" si="20"/>
        <v>2.4449950305689316E-2</v>
      </c>
      <c r="J162" s="11">
        <f>SUM($H$5:H161)*$C$12</f>
        <v>0.34576293697167038</v>
      </c>
      <c r="K162" s="11">
        <f t="shared" si="23"/>
        <v>0.34598531402216814</v>
      </c>
      <c r="L162" s="11" t="e">
        <f t="shared" si="21"/>
        <v>#NUM!</v>
      </c>
      <c r="M162" s="8">
        <f t="shared" si="24"/>
        <v>0.34598531402216814</v>
      </c>
    </row>
    <row r="163" spans="5:13" x14ac:dyDescent="0.2">
      <c r="E163" s="2">
        <f t="shared" si="25"/>
        <v>158</v>
      </c>
      <c r="F163" s="4">
        <f t="shared" si="22"/>
        <v>15.79999999999996</v>
      </c>
      <c r="G163" s="4">
        <f t="shared" si="19"/>
        <v>40.839217828000024</v>
      </c>
      <c r="H163" s="4">
        <f t="shared" si="20"/>
        <v>2.4486267200602062E-2</v>
      </c>
      <c r="J163" s="11">
        <f>SUM($H$5:H162)*$C$12</f>
        <v>0.34820793200223932</v>
      </c>
      <c r="K163" s="11">
        <f t="shared" si="23"/>
        <v>0.34843212387819195</v>
      </c>
      <c r="L163" s="11" t="e">
        <f t="shared" si="21"/>
        <v>#NUM!</v>
      </c>
      <c r="M163" s="8">
        <f t="shared" si="24"/>
        <v>0.34843212387819195</v>
      </c>
    </row>
    <row r="164" spans="5:13" x14ac:dyDescent="0.2">
      <c r="E164" s="2">
        <f t="shared" si="25"/>
        <v>159</v>
      </c>
      <c r="F164" s="4">
        <f t="shared" si="22"/>
        <v>15.899999999999959</v>
      </c>
      <c r="G164" s="4">
        <f t="shared" si="19"/>
        <v>40.778532888500024</v>
      </c>
      <c r="H164" s="4">
        <f t="shared" si="20"/>
        <v>2.4522706658777579E-2</v>
      </c>
      <c r="J164" s="11">
        <f>SUM($H$5:H163)*$C$12</f>
        <v>0.35065655872229951</v>
      </c>
      <c r="K164" s="11">
        <f t="shared" si="23"/>
        <v>0.35088257154772745</v>
      </c>
      <c r="L164" s="11" t="e">
        <f t="shared" si="21"/>
        <v>#NUM!</v>
      </c>
      <c r="M164" s="8">
        <f t="shared" si="24"/>
        <v>0.35088257154772745</v>
      </c>
    </row>
    <row r="165" spans="5:13" x14ac:dyDescent="0.2">
      <c r="E165" s="2">
        <f t="shared" si="25"/>
        <v>160</v>
      </c>
      <c r="F165" s="4">
        <f t="shared" si="22"/>
        <v>15.999999999999959</v>
      </c>
      <c r="G165" s="4">
        <f t="shared" si="19"/>
        <v>40.717824000000022</v>
      </c>
      <c r="H165" s="4">
        <f t="shared" si="20"/>
        <v>2.4559269179020946E-2</v>
      </c>
      <c r="J165" s="11">
        <f>SUM($H$5:H164)*$C$12</f>
        <v>0.35310882938817723</v>
      </c>
      <c r="K165" s="11">
        <f t="shared" si="23"/>
        <v>0.35333666931201413</v>
      </c>
      <c r="L165" s="11" t="e">
        <f t="shared" si="21"/>
        <v>#NUM!</v>
      </c>
      <c r="M165" s="8">
        <f t="shared" si="24"/>
        <v>0.35333666931201413</v>
      </c>
    </row>
    <row r="166" spans="5:13" x14ac:dyDescent="0.2">
      <c r="E166" s="2">
        <f t="shared" si="25"/>
        <v>161</v>
      </c>
      <c r="F166" s="4">
        <f t="shared" si="22"/>
        <v>16.099999999999959</v>
      </c>
      <c r="G166" s="4">
        <f t="shared" si="19"/>
        <v>40.657091351500021</v>
      </c>
      <c r="H166" s="4">
        <f t="shared" si="20"/>
        <v>2.4595955262872133E-2</v>
      </c>
      <c r="J166" s="11">
        <f>SUM($H$5:H165)*$C$12</f>
        <v>0.35556475630607931</v>
      </c>
      <c r="K166" s="11">
        <f t="shared" si="23"/>
        <v>0.35579442950231699</v>
      </c>
      <c r="L166" s="11" t="e">
        <f t="shared" si="21"/>
        <v>#NUM!</v>
      </c>
      <c r="M166" s="8">
        <f t="shared" si="24"/>
        <v>0.35579442950231699</v>
      </c>
    </row>
    <row r="167" spans="5:13" x14ac:dyDescent="0.2">
      <c r="E167" s="2">
        <f t="shared" si="25"/>
        <v>162</v>
      </c>
      <c r="F167" s="4">
        <f t="shared" si="22"/>
        <v>16.19999999999996</v>
      </c>
      <c r="G167" s="4">
        <f t="shared" si="19"/>
        <v>40.596335132000021</v>
      </c>
      <c r="H167" s="4">
        <f t="shared" si="20"/>
        <v>2.4632765414623621E-2</v>
      </c>
      <c r="J167" s="11">
        <f>SUM($H$5:H166)*$C$12</f>
        <v>0.35802435183236653</v>
      </c>
      <c r="K167" s="11">
        <f t="shared" si="23"/>
        <v>0.35825586450018193</v>
      </c>
      <c r="L167" s="11" t="e">
        <f t="shared" si="21"/>
        <v>#NUM!</v>
      </c>
      <c r="M167" s="8">
        <f t="shared" si="24"/>
        <v>0.35825586450018193</v>
      </c>
    </row>
    <row r="168" spans="5:13" x14ac:dyDescent="0.2">
      <c r="E168" s="2">
        <f t="shared" si="25"/>
        <v>163</v>
      </c>
      <c r="F168" s="4">
        <f t="shared" si="22"/>
        <v>16.299999999999962</v>
      </c>
      <c r="G168" s="4">
        <f t="shared" si="19"/>
        <v>40.535555530500019</v>
      </c>
      <c r="H168" s="4">
        <f t="shared" si="20"/>
        <v>2.4669700141338225E-2</v>
      </c>
      <c r="J168" s="11">
        <f>SUM($H$5:H167)*$C$12</f>
        <v>0.36048762837382892</v>
      </c>
      <c r="K168" s="11">
        <f t="shared" si="23"/>
        <v>0.36072098673773578</v>
      </c>
      <c r="L168" s="11" t="e">
        <f t="shared" si="21"/>
        <v>#NUM!</v>
      </c>
      <c r="M168" s="8">
        <f t="shared" si="24"/>
        <v>0.36072098673773578</v>
      </c>
    </row>
    <row r="169" spans="5:13" x14ac:dyDescent="0.2">
      <c r="E169" s="2">
        <f t="shared" si="25"/>
        <v>164</v>
      </c>
      <c r="F169" s="4">
        <f t="shared" si="22"/>
        <v>16.399999999999963</v>
      </c>
      <c r="G169" s="4">
        <f t="shared" si="19"/>
        <v>40.474752736000021</v>
      </c>
      <c r="H169" s="4">
        <f t="shared" si="20"/>
        <v>2.4706759952867016E-2</v>
      </c>
      <c r="J169" s="11">
        <f>SUM($H$5:H168)*$C$12</f>
        <v>0.36295459838796273</v>
      </c>
      <c r="K169" s="11">
        <f t="shared" si="23"/>
        <v>0.36318980869794115</v>
      </c>
      <c r="L169" s="11" t="e">
        <f t="shared" si="21"/>
        <v>#NUM!</v>
      </c>
      <c r="M169" s="8">
        <f t="shared" si="24"/>
        <v>0.36318980869794115</v>
      </c>
    </row>
    <row r="170" spans="5:13" x14ac:dyDescent="0.2">
      <c r="E170" s="2">
        <f t="shared" si="25"/>
        <v>165</v>
      </c>
      <c r="F170" s="4">
        <f t="shared" si="22"/>
        <v>16.499999999999964</v>
      </c>
      <c r="G170" s="4">
        <f t="shared" si="19"/>
        <v>40.413926937500023</v>
      </c>
      <c r="H170" s="4">
        <f t="shared" si="20"/>
        <v>2.4743945361867359E-2</v>
      </c>
      <c r="J170" s="11">
        <f>SUM($H$5:H169)*$C$12</f>
        <v>0.3654252743832494</v>
      </c>
      <c r="K170" s="11">
        <f t="shared" si="23"/>
        <v>0.36566234291489008</v>
      </c>
      <c r="L170" s="11" t="e">
        <f t="shared" si="21"/>
        <v>#NUM!</v>
      </c>
      <c r="M170" s="8">
        <f t="shared" si="24"/>
        <v>0.36566234291489008</v>
      </c>
    </row>
    <row r="171" spans="5:13" x14ac:dyDescent="0.2">
      <c r="E171" s="2">
        <f t="shared" si="25"/>
        <v>166</v>
      </c>
      <c r="F171" s="4">
        <f t="shared" si="22"/>
        <v>16.599999999999966</v>
      </c>
      <c r="G171" s="4">
        <f t="shared" si="19"/>
        <v>40.353078324000016</v>
      </c>
      <c r="H171" s="4">
        <f t="shared" si="20"/>
        <v>2.478125688382116E-2</v>
      </c>
      <c r="J171" s="11">
        <f>SUM($H$5:H170)*$C$12</f>
        <v>0.36789966891943615</v>
      </c>
      <c r="K171" s="11">
        <f t="shared" si="23"/>
        <v>0.36813860197407544</v>
      </c>
      <c r="L171" s="11" t="e">
        <f t="shared" si="21"/>
        <v>#NUM!</v>
      </c>
      <c r="M171" s="8">
        <f t="shared" si="24"/>
        <v>0.36813860197407544</v>
      </c>
    </row>
    <row r="172" spans="5:13" x14ac:dyDescent="0.2">
      <c r="E172" s="2">
        <f t="shared" si="25"/>
        <v>167</v>
      </c>
      <c r="F172" s="4">
        <f t="shared" si="22"/>
        <v>16.699999999999967</v>
      </c>
      <c r="G172" s="4">
        <f t="shared" si="19"/>
        <v>40.292207084500021</v>
      </c>
      <c r="H172" s="4">
        <f t="shared" si="20"/>
        <v>2.4818695037053185E-2</v>
      </c>
      <c r="J172" s="11">
        <f>SUM($H$5:H171)*$C$12</f>
        <v>0.37037779460781828</v>
      </c>
      <c r="K172" s="11">
        <f t="shared" si="23"/>
        <v>0.37061859851269152</v>
      </c>
      <c r="L172" s="11" t="e">
        <f t="shared" si="21"/>
        <v>#NUM!</v>
      </c>
      <c r="M172" s="8">
        <f t="shared" si="24"/>
        <v>0.37061859851269152</v>
      </c>
    </row>
    <row r="173" spans="5:13" x14ac:dyDescent="0.2">
      <c r="E173" s="2">
        <f t="shared" si="25"/>
        <v>168</v>
      </c>
      <c r="F173" s="4">
        <f t="shared" si="22"/>
        <v>16.799999999999969</v>
      </c>
      <c r="G173" s="4">
        <f t="shared" si="19"/>
        <v>40.23131340800002</v>
      </c>
      <c r="H173" s="4">
        <f t="shared" si="20"/>
        <v>2.485626034274957E-2</v>
      </c>
      <c r="J173" s="11">
        <f>SUM($H$5:H172)*$C$12</f>
        <v>0.3728596641115236</v>
      </c>
      <c r="K173" s="11">
        <f t="shared" si="23"/>
        <v>0.37310234521989932</v>
      </c>
      <c r="L173" s="11" t="e">
        <f t="shared" si="21"/>
        <v>#NUM!</v>
      </c>
      <c r="M173" s="8">
        <f t="shared" si="24"/>
        <v>0.37310234521989932</v>
      </c>
    </row>
    <row r="174" spans="5:13" x14ac:dyDescent="0.2">
      <c r="E174" s="2">
        <f t="shared" si="25"/>
        <v>169</v>
      </c>
      <c r="F174" s="4">
        <f t="shared" si="22"/>
        <v>16.89999999999997</v>
      </c>
      <c r="G174" s="4">
        <f t="shared" si="19"/>
        <v>40.170397483500018</v>
      </c>
      <c r="H174" s="4">
        <f t="shared" si="20"/>
        <v>2.4893953324976431E-2</v>
      </c>
      <c r="J174" s="11">
        <f>SUM($H$5:H173)*$C$12</f>
        <v>0.37534529014579854</v>
      </c>
      <c r="K174" s="11">
        <f t="shared" si="23"/>
        <v>0.37558985483712365</v>
      </c>
      <c r="L174" s="11" t="e">
        <f t="shared" si="21"/>
        <v>#NUM!</v>
      </c>
      <c r="M174" s="8">
        <f t="shared" si="24"/>
        <v>0.37558985483712365</v>
      </c>
    </row>
    <row r="175" spans="5:13" x14ac:dyDescent="0.2">
      <c r="E175" s="2">
        <f t="shared" si="25"/>
        <v>170</v>
      </c>
      <c r="F175" s="4">
        <f t="shared" si="22"/>
        <v>16.999999999999972</v>
      </c>
      <c r="G175" s="4">
        <f t="shared" si="19"/>
        <v>40.109459500000014</v>
      </c>
      <c r="H175" s="4">
        <f t="shared" si="20"/>
        <v>2.4931774510698647E-2</v>
      </c>
      <c r="J175" s="11">
        <f>SUM($H$5:H174)*$C$12</f>
        <v>0.37783468547829613</v>
      </c>
      <c r="K175" s="11">
        <f t="shared" si="23"/>
        <v>0.37808114015834127</v>
      </c>
      <c r="L175" s="11" t="e">
        <f t="shared" si="21"/>
        <v>#NUM!</v>
      </c>
      <c r="M175" s="8">
        <f t="shared" si="24"/>
        <v>0.37808114015834127</v>
      </c>
    </row>
    <row r="176" spans="5:13" x14ac:dyDescent="0.2">
      <c r="E176" s="2">
        <f t="shared" si="25"/>
        <v>171</v>
      </c>
      <c r="F176" s="4">
        <f t="shared" si="22"/>
        <v>17.099999999999973</v>
      </c>
      <c r="G176" s="4">
        <f t="shared" si="19"/>
        <v>40.048499646500012</v>
      </c>
      <c r="H176" s="4">
        <f t="shared" si="20"/>
        <v>2.4969724429798796E-2</v>
      </c>
      <c r="J176" s="11">
        <f>SUM($H$5:H175)*$C$12</f>
        <v>0.38032786292936605</v>
      </c>
      <c r="K176" s="11">
        <f t="shared" si="23"/>
        <v>0.38057621403037084</v>
      </c>
      <c r="L176" s="11" t="e">
        <f t="shared" si="21"/>
        <v>#NUM!</v>
      </c>
      <c r="M176" s="8">
        <f t="shared" si="24"/>
        <v>0.38057621403037084</v>
      </c>
    </row>
    <row r="177" spans="5:13" x14ac:dyDescent="0.2">
      <c r="E177" s="2">
        <f t="shared" si="25"/>
        <v>172</v>
      </c>
      <c r="F177" s="4">
        <f t="shared" si="22"/>
        <v>17.199999999999974</v>
      </c>
      <c r="G177" s="4">
        <f t="shared" si="19"/>
        <v>39.987518112000018</v>
      </c>
      <c r="H177" s="4">
        <f t="shared" si="20"/>
        <v>2.5007803615096229E-2</v>
      </c>
      <c r="J177" s="11">
        <f>SUM($H$5:H176)*$C$12</f>
        <v>0.38282483537234591</v>
      </c>
      <c r="K177" s="11">
        <f t="shared" si="23"/>
        <v>0.38307508935317103</v>
      </c>
      <c r="L177" s="11" t="e">
        <f t="shared" si="21"/>
        <v>#NUM!</v>
      </c>
      <c r="M177" s="8">
        <f t="shared" si="24"/>
        <v>0.38307508935317103</v>
      </c>
    </row>
    <row r="178" spans="5:13" x14ac:dyDescent="0.2">
      <c r="E178" s="2">
        <f t="shared" si="25"/>
        <v>173</v>
      </c>
      <c r="F178" s="4">
        <f t="shared" si="22"/>
        <v>17.299999999999976</v>
      </c>
      <c r="G178" s="4">
        <f t="shared" si="19"/>
        <v>39.926515085500014</v>
      </c>
      <c r="H178" s="4">
        <f t="shared" si="20"/>
        <v>2.5046012602366264E-2</v>
      </c>
      <c r="J178" s="11">
        <f>SUM($H$5:H177)*$C$12</f>
        <v>0.38532561573385554</v>
      </c>
      <c r="K178" s="11">
        <f t="shared" si="23"/>
        <v>0.38557777908012275</v>
      </c>
      <c r="L178" s="11" t="e">
        <f t="shared" si="21"/>
        <v>#NUM!</v>
      </c>
      <c r="M178" s="8">
        <f t="shared" si="24"/>
        <v>0.38557777908012275</v>
      </c>
    </row>
    <row r="179" spans="5:13" x14ac:dyDescent="0.2">
      <c r="E179" s="2">
        <f t="shared" si="25"/>
        <v>174</v>
      </c>
      <c r="F179" s="4">
        <f t="shared" si="22"/>
        <v>17.399999999999977</v>
      </c>
      <c r="G179" s="4">
        <f t="shared" si="19"/>
        <v>39.865490756000014</v>
      </c>
      <c r="H179" s="4">
        <f t="shared" si="20"/>
        <v>2.5084351930359558E-2</v>
      </c>
      <c r="J179" s="11">
        <f>SUM($H$5:H178)*$C$12</f>
        <v>0.38783021699409215</v>
      </c>
      <c r="K179" s="11">
        <f t="shared" si="23"/>
        <v>0.38808429621833218</v>
      </c>
      <c r="L179" s="11" t="e">
        <f t="shared" si="21"/>
        <v>#NUM!</v>
      </c>
      <c r="M179" s="8">
        <f t="shared" si="24"/>
        <v>0.38808429621833218</v>
      </c>
    </row>
    <row r="180" spans="5:13" x14ac:dyDescent="0.2">
      <c r="E180" s="2">
        <f t="shared" si="25"/>
        <v>175</v>
      </c>
      <c r="F180" s="4">
        <f t="shared" si="22"/>
        <v>17.499999999999979</v>
      </c>
      <c r="G180" s="4">
        <f t="shared" si="19"/>
        <v>39.804445312500008</v>
      </c>
      <c r="H180" s="4">
        <f t="shared" si="20"/>
        <v>2.5122822140821652E-2</v>
      </c>
      <c r="J180" s="11">
        <f>SUM($H$5:H179)*$C$12</f>
        <v>0.39033865218712815</v>
      </c>
      <c r="K180" s="11">
        <f t="shared" si="23"/>
        <v>0.39059465382893743</v>
      </c>
      <c r="L180" s="11" t="e">
        <f t="shared" si="21"/>
        <v>#NUM!</v>
      </c>
      <c r="M180" s="8">
        <f t="shared" si="24"/>
        <v>0.39059465382893743</v>
      </c>
    </row>
    <row r="181" spans="5:13" x14ac:dyDescent="0.2">
      <c r="E181" s="2">
        <f t="shared" si="25"/>
        <v>176</v>
      </c>
      <c r="F181" s="4">
        <f t="shared" si="22"/>
        <v>17.59999999999998</v>
      </c>
      <c r="G181" s="4">
        <f t="shared" si="19"/>
        <v>39.743378944000014</v>
      </c>
      <c r="H181" s="4">
        <f t="shared" si="20"/>
        <v>2.5161423778512628E-2</v>
      </c>
      <c r="J181" s="11">
        <f>SUM($H$5:H180)*$C$12</f>
        <v>0.39285093440121033</v>
      </c>
      <c r="K181" s="11">
        <f t="shared" si="23"/>
        <v>0.39310886502740022</v>
      </c>
      <c r="L181" s="11" t="e">
        <f t="shared" si="21"/>
        <v>#NUM!</v>
      </c>
      <c r="M181" s="8">
        <f t="shared" si="24"/>
        <v>0.39310886502740022</v>
      </c>
    </row>
    <row r="182" spans="5:13" x14ac:dyDescent="0.2">
      <c r="E182" s="2">
        <f t="shared" si="25"/>
        <v>177</v>
      </c>
      <c r="F182" s="4">
        <f t="shared" si="22"/>
        <v>17.699999999999982</v>
      </c>
      <c r="G182" s="4">
        <f t="shared" si="19"/>
        <v>39.68229183950001</v>
      </c>
      <c r="H182" s="4">
        <f t="shared" si="20"/>
        <v>2.5200157391226923E-2</v>
      </c>
      <c r="J182" s="11">
        <f>SUM($H$5:H181)*$C$12</f>
        <v>0.39536707677906158</v>
      </c>
      <c r="K182" s="11">
        <f t="shared" si="23"/>
        <v>0.39562694298380702</v>
      </c>
      <c r="L182" s="11" t="e">
        <f t="shared" si="21"/>
        <v>#NUM!</v>
      </c>
      <c r="M182" s="8">
        <f t="shared" si="24"/>
        <v>0.39562694298380702</v>
      </c>
    </row>
    <row r="183" spans="5:13" x14ac:dyDescent="0.2">
      <c r="E183" s="2">
        <f t="shared" si="25"/>
        <v>178</v>
      </c>
      <c r="F183" s="4">
        <f t="shared" si="22"/>
        <v>17.799999999999983</v>
      </c>
      <c r="G183" s="4">
        <f t="shared" si="19"/>
        <v>39.621184188000008</v>
      </c>
      <c r="H183" s="4">
        <f t="shared" si="20"/>
        <v>2.5239023529813328E-2</v>
      </c>
      <c r="J183" s="11">
        <f>SUM($H$5:H182)*$C$12</f>
        <v>0.39788709251818427</v>
      </c>
      <c r="K183" s="11">
        <f t="shared" si="23"/>
        <v>0.39814890092317157</v>
      </c>
      <c r="L183" s="11" t="e">
        <f t="shared" si="21"/>
        <v>#NUM!</v>
      </c>
      <c r="M183" s="8">
        <f t="shared" si="24"/>
        <v>0.39814890092317157</v>
      </c>
    </row>
    <row r="184" spans="5:13" x14ac:dyDescent="0.2">
      <c r="E184" s="2">
        <f t="shared" si="25"/>
        <v>179</v>
      </c>
      <c r="F184" s="4">
        <f t="shared" si="22"/>
        <v>17.899999999999984</v>
      </c>
      <c r="G184" s="4">
        <f t="shared" si="19"/>
        <v>39.560056178500005</v>
      </c>
      <c r="H184" s="4">
        <f t="shared" si="20"/>
        <v>2.5278022748195114E-2</v>
      </c>
      <c r="J184" s="11">
        <f>SUM($H$5:H183)*$C$12</f>
        <v>0.4004109948711656</v>
      </c>
      <c r="K184" s="11">
        <f t="shared" si="23"/>
        <v>0.40067475212575704</v>
      </c>
      <c r="L184" s="11" t="e">
        <f t="shared" si="21"/>
        <v>#NUM!</v>
      </c>
      <c r="M184" s="8">
        <f t="shared" si="24"/>
        <v>0.40067475212575704</v>
      </c>
    </row>
    <row r="185" spans="5:13" x14ac:dyDescent="0.2">
      <c r="E185" s="2">
        <f t="shared" si="25"/>
        <v>180</v>
      </c>
      <c r="F185" s="4">
        <f t="shared" si="22"/>
        <v>17.999999999999986</v>
      </c>
      <c r="G185" s="4">
        <f t="shared" si="19"/>
        <v>39.498908000000007</v>
      </c>
      <c r="H185" s="4">
        <f t="shared" si="20"/>
        <v>2.5317155603390349E-2</v>
      </c>
      <c r="J185" s="11">
        <f>SUM($H$5:H184)*$C$12</f>
        <v>0.40293879714598513</v>
      </c>
      <c r="K185" s="11">
        <f t="shared" si="23"/>
        <v>0.40320450992736678</v>
      </c>
      <c r="L185" s="11" t="e">
        <f t="shared" si="21"/>
        <v>#NUM!</v>
      </c>
      <c r="M185" s="8">
        <f t="shared" si="24"/>
        <v>0.40320450992736678</v>
      </c>
    </row>
    <row r="186" spans="5:13" x14ac:dyDescent="0.2">
      <c r="E186" s="2">
        <f t="shared" si="25"/>
        <v>181</v>
      </c>
      <c r="F186" s="4">
        <f t="shared" si="22"/>
        <v>18.099999999999987</v>
      </c>
      <c r="G186" s="4">
        <f t="shared" si="19"/>
        <v>39.437739841500004</v>
      </c>
      <c r="H186" s="4">
        <f t="shared" si="20"/>
        <v>2.5356422655532312E-2</v>
      </c>
      <c r="J186" s="11">
        <f>SUM($H$5:H185)*$C$12</f>
        <v>0.40547051270632412</v>
      </c>
      <c r="K186" s="11">
        <f t="shared" si="23"/>
        <v>0.4057381877196638</v>
      </c>
      <c r="L186" s="11" t="e">
        <f t="shared" si="21"/>
        <v>#NUM!</v>
      </c>
      <c r="M186" s="8">
        <f t="shared" si="24"/>
        <v>0.4057381877196638</v>
      </c>
    </row>
    <row r="187" spans="5:13" x14ac:dyDescent="0.2">
      <c r="E187" s="2">
        <f t="shared" si="25"/>
        <v>182</v>
      </c>
      <c r="F187" s="4">
        <f t="shared" si="22"/>
        <v>18.199999999999989</v>
      </c>
      <c r="G187" s="4">
        <f t="shared" si="19"/>
        <v>39.376551892000002</v>
      </c>
      <c r="H187" s="4">
        <f t="shared" si="20"/>
        <v>2.5395824467890151E-2</v>
      </c>
      <c r="J187" s="11">
        <f>SUM($H$5:H186)*$C$12</f>
        <v>0.40800615497187737</v>
      </c>
      <c r="K187" s="11">
        <f t="shared" si="23"/>
        <v>0.40827579895047827</v>
      </c>
      <c r="L187" s="11" t="e">
        <f t="shared" si="21"/>
        <v>#NUM!</v>
      </c>
      <c r="M187" s="8">
        <f t="shared" si="24"/>
        <v>0.40827579895047827</v>
      </c>
    </row>
    <row r="188" spans="5:13" x14ac:dyDescent="0.2">
      <c r="E188" s="2">
        <f t="shared" si="25"/>
        <v>183</v>
      </c>
      <c r="F188" s="4">
        <f t="shared" si="22"/>
        <v>18.29999999999999</v>
      </c>
      <c r="G188" s="4">
        <f t="shared" si="19"/>
        <v>39.315344340500005</v>
      </c>
      <c r="H188" s="4">
        <f t="shared" si="20"/>
        <v>2.5435361606889643E-2</v>
      </c>
      <c r="J188" s="11">
        <f>SUM($H$5:H187)*$C$12</f>
        <v>0.41054573741866635</v>
      </c>
      <c r="K188" s="11">
        <f t="shared" si="23"/>
        <v>0.41081735712412493</v>
      </c>
      <c r="L188" s="11" t="e">
        <f t="shared" si="21"/>
        <v>#NUM!</v>
      </c>
      <c r="M188" s="8">
        <f t="shared" si="24"/>
        <v>0.41081735712412493</v>
      </c>
    </row>
    <row r="189" spans="5:13" x14ac:dyDescent="0.2">
      <c r="E189" s="2">
        <f t="shared" si="25"/>
        <v>184</v>
      </c>
      <c r="F189" s="4">
        <f t="shared" si="22"/>
        <v>18.399999999999991</v>
      </c>
      <c r="G189" s="4">
        <f t="shared" si="19"/>
        <v>39.254117376000004</v>
      </c>
      <c r="H189" s="4">
        <f t="shared" si="20"/>
        <v>2.5475034642134142E-2</v>
      </c>
      <c r="J189" s="11">
        <f>SUM($H$5:H188)*$C$12</f>
        <v>0.41308927357935538</v>
      </c>
      <c r="K189" s="11">
        <f t="shared" si="23"/>
        <v>0.41336287580172781</v>
      </c>
      <c r="L189" s="11" t="e">
        <f t="shared" si="21"/>
        <v>#NUM!</v>
      </c>
      <c r="M189" s="8">
        <f t="shared" si="24"/>
        <v>0.41336287580172781</v>
      </c>
    </row>
    <row r="190" spans="5:13" x14ac:dyDescent="0.2">
      <c r="E190" s="2">
        <f t="shared" si="25"/>
        <v>185</v>
      </c>
      <c r="F190" s="4">
        <f t="shared" si="22"/>
        <v>18.499999999999993</v>
      </c>
      <c r="G190" s="4">
        <f t="shared" si="19"/>
        <v>39.192871187500003</v>
      </c>
      <c r="H190" s="4">
        <f t="shared" si="20"/>
        <v>2.5514844146425675E-2</v>
      </c>
      <c r="J190" s="11">
        <f>SUM($H$5:H189)*$C$12</f>
        <v>0.41563677704356872</v>
      </c>
      <c r="K190" s="11">
        <f t="shared" si="23"/>
        <v>0.4159123686015192</v>
      </c>
      <c r="L190" s="11" t="e">
        <f t="shared" si="21"/>
        <v>#NUM!</v>
      </c>
      <c r="M190" s="8">
        <f t="shared" si="24"/>
        <v>0.4159123686015192</v>
      </c>
    </row>
    <row r="191" spans="5:13" x14ac:dyDescent="0.2">
      <c r="E191" s="2">
        <f t="shared" si="25"/>
        <v>186</v>
      </c>
      <c r="F191" s="4">
        <f t="shared" si="22"/>
        <v>18.599999999999994</v>
      </c>
      <c r="G191" s="4">
        <f t="shared" si="19"/>
        <v>39.131605964000002</v>
      </c>
      <c r="H191" s="4">
        <f t="shared" si="20"/>
        <v>2.5554790695786225E-2</v>
      </c>
      <c r="J191" s="11">
        <f>SUM($H$5:H190)*$C$12</f>
        <v>0.41818826145821131</v>
      </c>
      <c r="K191" s="11">
        <f t="shared" si="23"/>
        <v>0.41846584919917806</v>
      </c>
      <c r="L191" s="11" t="e">
        <f t="shared" si="21"/>
        <v>#NUM!</v>
      </c>
      <c r="M191" s="8">
        <f t="shared" si="24"/>
        <v>0.41846584919917806</v>
      </c>
    </row>
    <row r="192" spans="5:13" x14ac:dyDescent="0.2">
      <c r="E192" s="2">
        <f t="shared" si="25"/>
        <v>187</v>
      </c>
      <c r="F192" s="4">
        <f t="shared" si="22"/>
        <v>18.699999999999996</v>
      </c>
      <c r="G192" s="4">
        <f t="shared" si="19"/>
        <v>39.070321894499997</v>
      </c>
      <c r="H192" s="4">
        <f t="shared" si="20"/>
        <v>2.5594874869479166E-2</v>
      </c>
      <c r="J192" s="11">
        <f>SUM($H$5:H191)*$C$12</f>
        <v>0.4207437405277899</v>
      </c>
      <c r="K192" s="11">
        <f t="shared" si="23"/>
        <v>0.42102333132814784</v>
      </c>
      <c r="L192" s="11" t="e">
        <f t="shared" si="21"/>
        <v>#NUM!</v>
      </c>
      <c r="M192" s="8">
        <f t="shared" si="24"/>
        <v>0.42102333132814784</v>
      </c>
    </row>
    <row r="193" spans="5:13" x14ac:dyDescent="0.2">
      <c r="E193" s="2">
        <f t="shared" si="25"/>
        <v>188</v>
      </c>
      <c r="F193" s="4">
        <f t="shared" si="22"/>
        <v>18.799999999999997</v>
      </c>
      <c r="G193" s="4">
        <f t="shared" si="19"/>
        <v>39.009019168000002</v>
      </c>
      <c r="H193" s="4">
        <f t="shared" si="20"/>
        <v>2.5635097250030912E-2</v>
      </c>
      <c r="J193" s="11">
        <f>SUM($H$5:H192)*$C$12</f>
        <v>0.4233032280147378</v>
      </c>
      <c r="K193" s="11">
        <f t="shared" si="23"/>
        <v>0.42358482877996623</v>
      </c>
      <c r="L193" s="11" t="e">
        <f t="shared" si="21"/>
        <v>#NUM!</v>
      </c>
      <c r="M193" s="8">
        <f t="shared" si="24"/>
        <v>0.42358482877996623</v>
      </c>
    </row>
    <row r="194" spans="5:13" x14ac:dyDescent="0.2">
      <c r="E194" s="2">
        <f t="shared" si="25"/>
        <v>189</v>
      </c>
      <c r="F194" s="4">
        <f t="shared" si="22"/>
        <v>18.899999999999999</v>
      </c>
      <c r="G194" s="4">
        <f t="shared" si="19"/>
        <v>38.947697973499999</v>
      </c>
      <c r="H194" s="4">
        <f t="shared" si="20"/>
        <v>2.5675458423252633E-2</v>
      </c>
      <c r="J194" s="11">
        <f>SUM($H$5:H193)*$C$12</f>
        <v>0.42586673773974087</v>
      </c>
      <c r="K194" s="11">
        <f t="shared" si="23"/>
        <v>0.42615035540457591</v>
      </c>
      <c r="L194" s="11" t="e">
        <f t="shared" si="21"/>
        <v>#NUM!</v>
      </c>
      <c r="M194" s="8">
        <f t="shared" si="24"/>
        <v>0.42615035540457591</v>
      </c>
    </row>
    <row r="195" spans="5:13" x14ac:dyDescent="0.2">
      <c r="E195" s="2">
        <f t="shared" si="25"/>
        <v>190</v>
      </c>
      <c r="F195" s="4">
        <f t="shared" si="22"/>
        <v>19</v>
      </c>
      <c r="G195" s="4">
        <f t="shared" si="19"/>
        <v>38.8863585</v>
      </c>
      <c r="H195" s="4">
        <f t="shared" si="20"/>
        <v>2.571595897826226E-2</v>
      </c>
      <c r="J195" s="11">
        <f>SUM($H$5:H194)*$C$12</f>
        <v>0.42843428358206614</v>
      </c>
      <c r="K195" s="11">
        <f t="shared" si="23"/>
        <v>0.42871992511067186</v>
      </c>
      <c r="L195" s="11" t="e">
        <f t="shared" si="21"/>
        <v>#NUM!</v>
      </c>
      <c r="M195" s="8">
        <f t="shared" si="24"/>
        <v>0.42871992511067186</v>
      </c>
    </row>
    <row r="196" spans="5:13" x14ac:dyDescent="0.2">
      <c r="E196" s="2">
        <f t="shared" si="25"/>
        <v>191</v>
      </c>
      <c r="F196" s="4">
        <f t="shared" si="22"/>
        <v>19.100000000000001</v>
      </c>
      <c r="G196" s="4">
        <f t="shared" si="19"/>
        <v>38.825000936499997</v>
      </c>
      <c r="H196" s="4">
        <f t="shared" si="20"/>
        <v>2.5756599507506618E-2</v>
      </c>
      <c r="J196" s="11">
        <f>SUM($H$5:H195)*$C$12</f>
        <v>0.43100587947989233</v>
      </c>
      <c r="K196" s="11">
        <f t="shared" si="23"/>
        <v>0.43129355186603008</v>
      </c>
      <c r="L196" s="11" t="e">
        <f t="shared" si="21"/>
        <v>#NUM!</v>
      </c>
      <c r="M196" s="8">
        <f t="shared" si="24"/>
        <v>0.43129355186603008</v>
      </c>
    </row>
    <row r="197" spans="5:13" x14ac:dyDescent="0.2">
      <c r="E197" s="2">
        <f t="shared" si="25"/>
        <v>192</v>
      </c>
      <c r="F197" s="4">
        <f t="shared" si="22"/>
        <v>19.200000000000003</v>
      </c>
      <c r="G197" s="4">
        <f t="shared" ref="G197:G260" si="26">$C$10*F197^3+$C$9*F197^2+$C$8*F197+$C$7</f>
        <v>38.763625471999994</v>
      </c>
      <c r="H197" s="4">
        <f t="shared" ref="H197:H260" si="27">1/(($C$2 - F197)*($C$15*F197^2+$C$16*F197+$C$17))</f>
        <v>2.5797380606783719E-2</v>
      </c>
      <c r="J197" s="11">
        <f>SUM($H$5:H196)*$C$12</f>
        <v>0.43358153943064298</v>
      </c>
      <c r="K197" s="11">
        <f t="shared" si="23"/>
        <v>0.43387124969783725</v>
      </c>
      <c r="L197" s="11" t="e">
        <f t="shared" ref="L197:L260" si="28">(LN($C$2^2*($C$15*F197^2+$C$16*F197+$C$17)/($C$17*($C$2 - F197)^2))+$C$20*(ATAN((2*$C$15*F197+$C$16)/$C$19)-ATAN($C$16/$C$19)))/(2*$C$18)</f>
        <v>#NUM!</v>
      </c>
      <c r="M197" s="8">
        <f t="shared" si="24"/>
        <v>0.43387124969783725</v>
      </c>
    </row>
    <row r="198" spans="5:13" x14ac:dyDescent="0.2">
      <c r="E198" s="2">
        <f t="shared" si="25"/>
        <v>193</v>
      </c>
      <c r="F198" s="4">
        <f t="shared" ref="F198:F261" si="29">F197+$C$12</f>
        <v>19.300000000000004</v>
      </c>
      <c r="G198" s="4">
        <f t="shared" si="26"/>
        <v>38.702232295499996</v>
      </c>
      <c r="H198" s="4">
        <f t="shared" si="27"/>
        <v>2.5838302875265218E-2</v>
      </c>
      <c r="J198" s="11">
        <f>SUM($H$5:H197)*$C$12</f>
        <v>0.43616127749132139</v>
      </c>
      <c r="K198" s="11">
        <f t="shared" ref="K198:K261" si="30">IFERROR(L198,M198)</f>
        <v>0.43645303269302477</v>
      </c>
      <c r="L198" s="11" t="e">
        <f t="shared" si="28"/>
        <v>#NUM!</v>
      </c>
      <c r="M198" s="8">
        <f t="shared" ref="M198:M261" si="31">LN(($C$22/($C$22-F198))^$C$25*($C$23/($C$23-F198))^$C$26*($C$24/($C$24-F198))^$C$27)</f>
        <v>0.43645303269302477</v>
      </c>
    </row>
    <row r="199" spans="5:13" x14ac:dyDescent="0.2">
      <c r="E199" s="2">
        <f t="shared" ref="E199:E248" si="32">E198+1</f>
        <v>194</v>
      </c>
      <c r="F199" s="4">
        <f t="shared" si="29"/>
        <v>19.400000000000006</v>
      </c>
      <c r="G199" s="4">
        <f t="shared" si="26"/>
        <v>38.640821595999995</v>
      </c>
      <c r="H199" s="4">
        <f t="shared" si="27"/>
        <v>2.5879366915519147E-2</v>
      </c>
      <c r="J199" s="11">
        <f>SUM($H$5:H198)*$C$12</f>
        <v>0.43874510777884795</v>
      </c>
      <c r="K199" s="11">
        <f t="shared" si="30"/>
        <v>0.43903891499861308</v>
      </c>
      <c r="L199" s="11" t="e">
        <f t="shared" si="28"/>
        <v>#NUM!</v>
      </c>
      <c r="M199" s="8">
        <f t="shared" si="31"/>
        <v>0.43903891499861308</v>
      </c>
    </row>
    <row r="200" spans="5:13" x14ac:dyDescent="0.2">
      <c r="E200" s="2">
        <f t="shared" si="32"/>
        <v>195</v>
      </c>
      <c r="F200" s="4">
        <f t="shared" si="29"/>
        <v>19.500000000000007</v>
      </c>
      <c r="G200" s="4">
        <f t="shared" si="26"/>
        <v>38.579393562499995</v>
      </c>
      <c r="H200" s="4">
        <f t="shared" si="27"/>
        <v>2.5920573333532683E-2</v>
      </c>
      <c r="J200" s="11">
        <f>SUM($H$5:H199)*$C$12</f>
        <v>0.44133304447039984</v>
      </c>
      <c r="K200" s="11">
        <f t="shared" si="30"/>
        <v>0.44162891082204836</v>
      </c>
      <c r="L200" s="11" t="e">
        <f t="shared" si="28"/>
        <v>#NUM!</v>
      </c>
      <c r="M200" s="8">
        <f t="shared" si="31"/>
        <v>0.44162891082204836</v>
      </c>
    </row>
    <row r="201" spans="5:13" x14ac:dyDescent="0.2">
      <c r="E201" s="2">
        <f t="shared" si="32"/>
        <v>196</v>
      </c>
      <c r="F201" s="4">
        <f t="shared" si="29"/>
        <v>19.600000000000009</v>
      </c>
      <c r="G201" s="4">
        <f t="shared" si="26"/>
        <v>38.517948383999993</v>
      </c>
      <c r="H201" s="4">
        <f t="shared" si="27"/>
        <v>2.5961922738735248E-2</v>
      </c>
      <c r="J201" s="11">
        <f>SUM($H$5:H200)*$C$12</f>
        <v>0.44392510180375311</v>
      </c>
      <c r="K201" s="11">
        <f t="shared" si="30"/>
        <v>0.4442230344315542</v>
      </c>
      <c r="L201" s="11" t="e">
        <f t="shared" si="28"/>
        <v>#NUM!</v>
      </c>
      <c r="M201" s="8">
        <f t="shared" si="31"/>
        <v>0.4442230344315542</v>
      </c>
    </row>
    <row r="202" spans="5:13" x14ac:dyDescent="0.2">
      <c r="E202" s="2">
        <f t="shared" si="32"/>
        <v>197</v>
      </c>
      <c r="F202" s="4">
        <f t="shared" si="29"/>
        <v>19.70000000000001</v>
      </c>
      <c r="G202" s="4">
        <f t="shared" si="26"/>
        <v>38.456486249499989</v>
      </c>
      <c r="H202" s="4">
        <f t="shared" si="27"/>
        <v>2.6003415744021648E-2</v>
      </c>
      <c r="J202" s="11">
        <f>SUM($H$5:H201)*$C$12</f>
        <v>0.44652129407762664</v>
      </c>
      <c r="K202" s="11">
        <f t="shared" si="30"/>
        <v>0.44682130015646432</v>
      </c>
      <c r="L202" s="11" t="e">
        <f t="shared" si="28"/>
        <v>#NUM!</v>
      </c>
      <c r="M202" s="8">
        <f t="shared" si="31"/>
        <v>0.44682130015646432</v>
      </c>
    </row>
    <row r="203" spans="5:13" x14ac:dyDescent="0.2">
      <c r="E203" s="2">
        <f t="shared" si="32"/>
        <v>198</v>
      </c>
      <c r="F203" s="4">
        <f t="shared" si="29"/>
        <v>19.800000000000011</v>
      </c>
      <c r="G203" s="4">
        <f t="shared" si="26"/>
        <v>38.395007347999993</v>
      </c>
      <c r="H203" s="4">
        <f t="shared" si="27"/>
        <v>2.6045052965775518E-2</v>
      </c>
      <c r="J203" s="11">
        <f>SUM($H$5:H202)*$C$12</f>
        <v>0.44912163565202878</v>
      </c>
      <c r="K203" s="11">
        <f t="shared" si="30"/>
        <v>0.44942372238757122</v>
      </c>
      <c r="L203" s="11" t="e">
        <f t="shared" si="28"/>
        <v>#NUM!</v>
      </c>
      <c r="M203" s="8">
        <f t="shared" si="31"/>
        <v>0.44942372238757122</v>
      </c>
    </row>
    <row r="204" spans="5:13" x14ac:dyDescent="0.2">
      <c r="E204" s="2">
        <f t="shared" si="32"/>
        <v>199</v>
      </c>
      <c r="F204" s="4">
        <f t="shared" si="29"/>
        <v>19.900000000000013</v>
      </c>
      <c r="G204" s="4">
        <f t="shared" si="26"/>
        <v>38.33351186849999</v>
      </c>
      <c r="H204" s="4">
        <f t="shared" si="27"/>
        <v>2.6086835023892904E-2</v>
      </c>
      <c r="J204" s="11">
        <f>SUM($H$5:H203)*$C$12</f>
        <v>0.45172614094860636</v>
      </c>
      <c r="K204" s="11">
        <f t="shared" si="30"/>
        <v>0.45203031557749151</v>
      </c>
      <c r="L204" s="11" t="e">
        <f t="shared" si="28"/>
        <v>#NUM!</v>
      </c>
      <c r="M204" s="8">
        <f t="shared" si="31"/>
        <v>0.45203031557749151</v>
      </c>
    </row>
    <row r="205" spans="5:13" x14ac:dyDescent="0.2">
      <c r="E205" s="2">
        <f t="shared" si="32"/>
        <v>200</v>
      </c>
      <c r="F205" s="4">
        <f t="shared" si="29"/>
        <v>20.000000000000014</v>
      </c>
      <c r="G205" s="4">
        <f t="shared" si="26"/>
        <v>38.271999999999991</v>
      </c>
      <c r="H205" s="4">
        <f t="shared" si="27"/>
        <v>2.6128762541806027E-2</v>
      </c>
      <c r="J205" s="11">
        <f>SUM($H$5:H204)*$C$12</f>
        <v>0.45433482445099566</v>
      </c>
      <c r="K205" s="11">
        <f t="shared" si="30"/>
        <v>0.45464109424100546</v>
      </c>
      <c r="L205" s="11" t="e">
        <f t="shared" si="28"/>
        <v>#NUM!</v>
      </c>
      <c r="M205" s="8">
        <f t="shared" si="31"/>
        <v>0.45464109424100546</v>
      </c>
    </row>
    <row r="206" spans="5:13" x14ac:dyDescent="0.2">
      <c r="E206" s="2">
        <f t="shared" si="32"/>
        <v>201</v>
      </c>
      <c r="F206" s="4">
        <f t="shared" si="29"/>
        <v>20.100000000000016</v>
      </c>
      <c r="G206" s="4">
        <f t="shared" si="26"/>
        <v>38.210471931499988</v>
      </c>
      <c r="H206" s="4">
        <f t="shared" si="27"/>
        <v>2.6170836146507233E-2</v>
      </c>
      <c r="J206" s="11">
        <f>SUM($H$5:H205)*$C$12</f>
        <v>0.45694770070517621</v>
      </c>
      <c r="K206" s="11">
        <f t="shared" si="30"/>
        <v>0.45725607295541093</v>
      </c>
      <c r="L206" s="11" t="e">
        <f t="shared" si="28"/>
        <v>#NUM!</v>
      </c>
      <c r="M206" s="8">
        <f t="shared" si="31"/>
        <v>0.45725607295541093</v>
      </c>
    </row>
    <row r="207" spans="5:13" x14ac:dyDescent="0.2">
      <c r="E207" s="2">
        <f t="shared" si="32"/>
        <v>202</v>
      </c>
      <c r="F207" s="4">
        <f t="shared" si="29"/>
        <v>20.200000000000017</v>
      </c>
      <c r="G207" s="4">
        <f t="shared" si="26"/>
        <v>38.148927851999986</v>
      </c>
      <c r="H207" s="4">
        <f t="shared" si="27"/>
        <v>2.6213056468573182E-2</v>
      </c>
      <c r="J207" s="11">
        <f>SUM($H$5:H206)*$C$12</f>
        <v>0.45956478431982695</v>
      </c>
      <c r="K207" s="11">
        <f t="shared" si="30"/>
        <v>0.45987526636088255</v>
      </c>
      <c r="L207" s="11" t="e">
        <f t="shared" si="28"/>
        <v>#NUM!</v>
      </c>
      <c r="M207" s="8">
        <f t="shared" si="31"/>
        <v>0.45987526636088255</v>
      </c>
    </row>
    <row r="208" spans="5:13" x14ac:dyDescent="0.2">
      <c r="E208" s="2">
        <f t="shared" si="32"/>
        <v>203</v>
      </c>
      <c r="F208" s="4">
        <f t="shared" si="29"/>
        <v>20.300000000000018</v>
      </c>
      <c r="G208" s="4">
        <f t="shared" si="26"/>
        <v>38.087367950499981</v>
      </c>
      <c r="H208" s="4">
        <f t="shared" si="27"/>
        <v>2.625542414218918E-2</v>
      </c>
      <c r="J208" s="11">
        <f>SUM($H$5:H207)*$C$12</f>
        <v>0.46218608996668425</v>
      </c>
      <c r="K208" s="11">
        <f t="shared" si="30"/>
        <v>0.46249868916083647</v>
      </c>
      <c r="L208" s="11" t="e">
        <f t="shared" si="28"/>
        <v>#NUM!</v>
      </c>
      <c r="M208" s="8">
        <f t="shared" si="31"/>
        <v>0.46249868916083647</v>
      </c>
    </row>
    <row r="209" spans="5:13" x14ac:dyDescent="0.2">
      <c r="E209" s="2">
        <f t="shared" si="32"/>
        <v>204</v>
      </c>
      <c r="F209" s="4">
        <f t="shared" si="29"/>
        <v>20.40000000000002</v>
      </c>
      <c r="G209" s="4">
        <f t="shared" si="26"/>
        <v>38.025792415999987</v>
      </c>
      <c r="H209" s="4">
        <f t="shared" si="27"/>
        <v>2.6297939805173746E-2</v>
      </c>
      <c r="J209" s="11">
        <f>SUM($H$5:H208)*$C$12</f>
        <v>0.46481163238090312</v>
      </c>
      <c r="K209" s="11">
        <f t="shared" si="30"/>
        <v>0.46512635612229442</v>
      </c>
      <c r="L209" s="11" t="e">
        <f t="shared" si="28"/>
        <v>#NUM!</v>
      </c>
      <c r="M209" s="8">
        <f t="shared" si="31"/>
        <v>0.46512635612229442</v>
      </c>
    </row>
    <row r="210" spans="5:13" x14ac:dyDescent="0.2">
      <c r="E210" s="2">
        <f t="shared" si="32"/>
        <v>205</v>
      </c>
      <c r="F210" s="4">
        <f t="shared" si="29"/>
        <v>20.500000000000021</v>
      </c>
      <c r="G210" s="4">
        <f t="shared" si="26"/>
        <v>37.96420143749998</v>
      </c>
      <c r="H210" s="4">
        <f t="shared" si="27"/>
        <v>2.6340604099003326E-2</v>
      </c>
      <c r="J210" s="11">
        <f>SUM($H$5:H209)*$C$12</f>
        <v>0.4674414263614205</v>
      </c>
      <c r="K210" s="11">
        <f t="shared" si="30"/>
        <v>0.4677582820762316</v>
      </c>
      <c r="L210" s="11" t="e">
        <f t="shared" si="28"/>
        <v>#NUM!</v>
      </c>
      <c r="M210" s="8">
        <f t="shared" si="31"/>
        <v>0.4677582820762316</v>
      </c>
    </row>
    <row r="211" spans="5:13" x14ac:dyDescent="0.2">
      <c r="E211" s="2">
        <f t="shared" si="32"/>
        <v>206</v>
      </c>
      <c r="F211" s="4">
        <f t="shared" si="29"/>
        <v>20.600000000000023</v>
      </c>
      <c r="G211" s="4">
        <f t="shared" si="26"/>
        <v>37.902595203999979</v>
      </c>
      <c r="H211" s="4">
        <f t="shared" si="27"/>
        <v>2.638341766883727E-2</v>
      </c>
      <c r="J211" s="11">
        <f>SUM($H$5:H210)*$C$12</f>
        <v>0.47007548677132083</v>
      </c>
      <c r="K211" s="11">
        <f t="shared" si="30"/>
        <v>0.4703944819179573</v>
      </c>
      <c r="L211" s="11" t="e">
        <f t="shared" si="28"/>
        <v>#NUM!</v>
      </c>
      <c r="M211" s="8">
        <f t="shared" si="31"/>
        <v>0.4703944819179573</v>
      </c>
    </row>
    <row r="212" spans="5:13" x14ac:dyDescent="0.2">
      <c r="E212" s="2">
        <f t="shared" si="32"/>
        <v>207</v>
      </c>
      <c r="F212" s="4">
        <f t="shared" si="29"/>
        <v>20.700000000000024</v>
      </c>
      <c r="G212" s="4">
        <f t="shared" si="26"/>
        <v>37.840973904499982</v>
      </c>
      <c r="H212" s="4">
        <f t="shared" si="27"/>
        <v>2.642638116354298E-2</v>
      </c>
      <c r="J212" s="11">
        <f>SUM($H$5:H211)*$C$12</f>
        <v>0.47271382853820454</v>
      </c>
      <c r="K212" s="11">
        <f t="shared" si="30"/>
        <v>0.473034970607488</v>
      </c>
      <c r="L212" s="11" t="e">
        <f t="shared" si="28"/>
        <v>#NUM!</v>
      </c>
      <c r="M212" s="8">
        <f t="shared" si="31"/>
        <v>0.473034970607488</v>
      </c>
    </row>
    <row r="213" spans="5:13" x14ac:dyDescent="0.2">
      <c r="E213" s="2">
        <f t="shared" si="32"/>
        <v>208</v>
      </c>
      <c r="F213" s="4">
        <f t="shared" si="29"/>
        <v>20.800000000000026</v>
      </c>
      <c r="G213" s="4">
        <f t="shared" si="26"/>
        <v>37.77933772799998</v>
      </c>
      <c r="H213" s="4">
        <f t="shared" si="27"/>
        <v>2.6469495235721258E-2</v>
      </c>
      <c r="J213" s="11">
        <f>SUM($H$5:H212)*$C$12</f>
        <v>0.47535646665455888</v>
      </c>
      <c r="K213" s="11">
        <f t="shared" si="30"/>
        <v>0.47567976316991051</v>
      </c>
      <c r="L213" s="11" t="e">
        <f t="shared" si="28"/>
        <v>#NUM!</v>
      </c>
      <c r="M213" s="8">
        <f t="shared" si="31"/>
        <v>0.47567976316991051</v>
      </c>
    </row>
    <row r="214" spans="5:13" x14ac:dyDescent="0.2">
      <c r="E214" s="2">
        <f t="shared" si="32"/>
        <v>209</v>
      </c>
      <c r="F214" s="4">
        <f t="shared" si="29"/>
        <v>20.900000000000027</v>
      </c>
      <c r="G214" s="4">
        <f t="shared" si="26"/>
        <v>37.717686863499978</v>
      </c>
      <c r="H214" s="4">
        <f t="shared" si="27"/>
        <v>2.651276054173185E-2</v>
      </c>
      <c r="J214" s="11">
        <f>SUM($H$5:H213)*$C$12</f>
        <v>0.47800341617813102</v>
      </c>
      <c r="K214" s="11">
        <f t="shared" si="30"/>
        <v>0.47832887469575813</v>
      </c>
      <c r="L214" s="11" t="e">
        <f t="shared" si="28"/>
        <v>#NUM!</v>
      </c>
      <c r="M214" s="8">
        <f t="shared" si="31"/>
        <v>0.47832887469575813</v>
      </c>
    </row>
    <row r="215" spans="5:13" x14ac:dyDescent="0.2">
      <c r="E215" s="2">
        <f t="shared" si="32"/>
        <v>210</v>
      </c>
      <c r="F215" s="4">
        <f t="shared" si="29"/>
        <v>21.000000000000028</v>
      </c>
      <c r="G215" s="4">
        <f t="shared" si="26"/>
        <v>37.65602149999998</v>
      </c>
      <c r="H215" s="4">
        <f t="shared" si="27"/>
        <v>2.6556177741719224E-2</v>
      </c>
      <c r="J215" s="11">
        <f>SUM($H$5:H214)*$C$12</f>
        <v>0.48065469223230423</v>
      </c>
      <c r="K215" s="11">
        <f t="shared" si="30"/>
        <v>0.4809823203413866</v>
      </c>
      <c r="L215" s="11" t="e">
        <f t="shared" si="28"/>
        <v>#NUM!</v>
      </c>
      <c r="M215" s="8">
        <f t="shared" si="31"/>
        <v>0.4809823203413866</v>
      </c>
    </row>
    <row r="216" spans="5:13" x14ac:dyDescent="0.2">
      <c r="E216" s="2">
        <f t="shared" si="32"/>
        <v>211</v>
      </c>
      <c r="F216" s="4">
        <f t="shared" si="29"/>
        <v>21.10000000000003</v>
      </c>
      <c r="G216" s="4">
        <f t="shared" si="26"/>
        <v>37.594341826499978</v>
      </c>
      <c r="H216" s="4">
        <f t="shared" si="27"/>
        <v>2.6599747499638553E-2</v>
      </c>
      <c r="J216" s="11">
        <f>SUM($H$5:H215)*$C$12</f>
        <v>0.48331031000647617</v>
      </c>
      <c r="K216" s="11">
        <f t="shared" si="30"/>
        <v>0.48364011532936058</v>
      </c>
      <c r="L216" s="11" t="e">
        <f t="shared" si="28"/>
        <v>#NUM!</v>
      </c>
      <c r="M216" s="8">
        <f t="shared" si="31"/>
        <v>0.48364011532936058</v>
      </c>
    </row>
    <row r="217" spans="5:13" x14ac:dyDescent="0.2">
      <c r="E217" s="2">
        <f t="shared" si="32"/>
        <v>212</v>
      </c>
      <c r="F217" s="4">
        <f t="shared" si="29"/>
        <v>21.200000000000031</v>
      </c>
      <c r="G217" s="4">
        <f t="shared" si="26"/>
        <v>37.532648031999976</v>
      </c>
      <c r="H217" s="4">
        <f t="shared" si="27"/>
        <v>2.66434704832819E-2</v>
      </c>
      <c r="J217" s="11">
        <f>SUM($H$5:H216)*$C$12</f>
        <v>0.48597028475644</v>
      </c>
      <c r="K217" s="11">
        <f t="shared" si="30"/>
        <v>0.48630227494883282</v>
      </c>
      <c r="L217" s="11" t="e">
        <f t="shared" si="28"/>
        <v>#NUM!</v>
      </c>
      <c r="M217" s="8">
        <f t="shared" si="31"/>
        <v>0.48630227494883282</v>
      </c>
    </row>
    <row r="218" spans="5:13" x14ac:dyDescent="0.2">
      <c r="E218" s="2">
        <f t="shared" si="32"/>
        <v>213</v>
      </c>
      <c r="F218" s="4">
        <f t="shared" si="29"/>
        <v>21.300000000000033</v>
      </c>
      <c r="G218" s="4">
        <f t="shared" si="26"/>
        <v>37.47094030549998</v>
      </c>
      <c r="H218" s="4">
        <f t="shared" si="27"/>
        <v>2.6687347364304607E-2</v>
      </c>
      <c r="J218" s="11">
        <f>SUM($H$5:H217)*$C$12</f>
        <v>0.48863463180476813</v>
      </c>
      <c r="K218" s="11">
        <f t="shared" si="30"/>
        <v>0.48896881455592789</v>
      </c>
      <c r="L218" s="11" t="e">
        <f t="shared" si="28"/>
        <v>#NUM!</v>
      </c>
      <c r="M218" s="8">
        <f t="shared" si="31"/>
        <v>0.48896881455592789</v>
      </c>
    </row>
    <row r="219" spans="5:13" x14ac:dyDescent="0.2">
      <c r="E219" s="2">
        <f t="shared" si="32"/>
        <v>214</v>
      </c>
      <c r="F219" s="4">
        <f t="shared" si="29"/>
        <v>21.400000000000034</v>
      </c>
      <c r="G219" s="4">
        <f t="shared" si="26"/>
        <v>37.40921883599998</v>
      </c>
      <c r="H219" s="4">
        <f t="shared" si="27"/>
        <v>2.6731378818251904E-2</v>
      </c>
      <c r="J219" s="11">
        <f>SUM($H$5:H218)*$C$12</f>
        <v>0.49130336654119855</v>
      </c>
      <c r="K219" s="11">
        <f t="shared" si="30"/>
        <v>0.49163974957412121</v>
      </c>
      <c r="L219" s="11" t="e">
        <f t="shared" si="28"/>
        <v>#NUM!</v>
      </c>
      <c r="M219" s="8">
        <f t="shared" si="31"/>
        <v>0.49163974957412121</v>
      </c>
    </row>
    <row r="220" spans="5:13" x14ac:dyDescent="0.2">
      <c r="E220" s="2">
        <f t="shared" si="32"/>
        <v>215</v>
      </c>
      <c r="F220" s="4">
        <f t="shared" si="29"/>
        <v>21.500000000000036</v>
      </c>
      <c r="G220" s="4">
        <f t="shared" si="26"/>
        <v>37.347483812499974</v>
      </c>
      <c r="H220" s="4">
        <f t="shared" si="27"/>
        <v>2.6775565524585782E-2</v>
      </c>
      <c r="J220" s="11">
        <f>SUM($H$5:H219)*$C$12</f>
        <v>0.49397650442302377</v>
      </c>
      <c r="K220" s="11">
        <f t="shared" si="30"/>
        <v>0.49431509549465019</v>
      </c>
      <c r="L220" s="11" t="e">
        <f t="shared" si="28"/>
        <v>#NUM!</v>
      </c>
      <c r="M220" s="8">
        <f t="shared" si="31"/>
        <v>0.49431509549465019</v>
      </c>
    </row>
    <row r="221" spans="5:13" x14ac:dyDescent="0.2">
      <c r="E221" s="2">
        <f t="shared" si="32"/>
        <v>216</v>
      </c>
      <c r="F221" s="4">
        <f t="shared" si="29"/>
        <v>21.600000000000037</v>
      </c>
      <c r="G221" s="4">
        <f t="shared" si="26"/>
        <v>37.285735423999974</v>
      </c>
      <c r="H221" s="4">
        <f t="shared" si="27"/>
        <v>2.6819908166711998E-2</v>
      </c>
      <c r="J221" s="11">
        <f>SUM($H$5:H220)*$C$12</f>
        <v>0.49665406097548237</v>
      </c>
      <c r="K221" s="11">
        <f t="shared" si="30"/>
        <v>0.49699486787689356</v>
      </c>
      <c r="L221" s="11" t="e">
        <f t="shared" si="28"/>
        <v>#NUM!</v>
      </c>
      <c r="M221" s="8">
        <f t="shared" si="31"/>
        <v>0.49699486787689356</v>
      </c>
    </row>
    <row r="222" spans="5:13" x14ac:dyDescent="0.2">
      <c r="E222" s="2">
        <f t="shared" si="32"/>
        <v>217</v>
      </c>
      <c r="F222" s="4">
        <f t="shared" si="29"/>
        <v>21.700000000000038</v>
      </c>
      <c r="G222" s="4">
        <f t="shared" si="26"/>
        <v>37.223973859499971</v>
      </c>
      <c r="H222" s="4">
        <f t="shared" si="27"/>
        <v>2.6864407432007395E-2</v>
      </c>
      <c r="J222" s="11">
        <f>SUM($H$5:H221)*$C$12</f>
        <v>0.49933605179215362</v>
      </c>
      <c r="K222" s="11">
        <f t="shared" si="30"/>
        <v>0.4996790823487634</v>
      </c>
      <c r="L222" s="11" t="e">
        <f t="shared" si="28"/>
        <v>#NUM!</v>
      </c>
      <c r="M222" s="8">
        <f t="shared" si="31"/>
        <v>0.4996790823487634</v>
      </c>
    </row>
    <row r="223" spans="5:13" x14ac:dyDescent="0.2">
      <c r="E223" s="2">
        <f t="shared" si="32"/>
        <v>218</v>
      </c>
      <c r="F223" s="4">
        <f t="shared" si="29"/>
        <v>21.80000000000004</v>
      </c>
      <c r="G223" s="4">
        <f t="shared" si="26"/>
        <v>37.16219930799997</v>
      </c>
      <c r="H223" s="4">
        <f t="shared" si="27"/>
        <v>2.6909064011847332E-2</v>
      </c>
      <c r="J223" s="11">
        <f>SUM($H$5:H222)*$C$12</f>
        <v>0.50202249253535436</v>
      </c>
      <c r="K223" s="11">
        <f t="shared" si="30"/>
        <v>0.50236775460710958</v>
      </c>
      <c r="L223" s="11" t="e">
        <f t="shared" si="28"/>
        <v>#NUM!</v>
      </c>
      <c r="M223" s="8">
        <f t="shared" si="31"/>
        <v>0.50236775460710958</v>
      </c>
    </row>
    <row r="224" spans="5:13" x14ac:dyDescent="0.2">
      <c r="E224" s="2">
        <f t="shared" si="32"/>
        <v>219</v>
      </c>
      <c r="F224" s="4">
        <f t="shared" si="29"/>
        <v>21.900000000000041</v>
      </c>
      <c r="G224" s="4">
        <f t="shared" si="26"/>
        <v>37.100411958499969</v>
      </c>
      <c r="H224" s="4">
        <f t="shared" si="27"/>
        <v>2.6953878601633497E-2</v>
      </c>
      <c r="J224" s="11">
        <f>SUM($H$5:H223)*$C$12</f>
        <v>0.50471339893653899</v>
      </c>
      <c r="K224" s="11">
        <f t="shared" si="30"/>
        <v>0.50506090041812446</v>
      </c>
      <c r="L224" s="11" t="e">
        <f t="shared" si="28"/>
        <v>#NUM!</v>
      </c>
      <c r="M224" s="8">
        <f t="shared" si="31"/>
        <v>0.50506090041812446</v>
      </c>
    </row>
    <row r="225" spans="5:13" x14ac:dyDescent="0.2">
      <c r="E225" s="2">
        <f t="shared" si="32"/>
        <v>220</v>
      </c>
      <c r="F225" s="4">
        <f t="shared" si="29"/>
        <v>22.000000000000043</v>
      </c>
      <c r="G225" s="4">
        <f t="shared" si="26"/>
        <v>37.038611999999972</v>
      </c>
      <c r="H225" s="4">
        <f t="shared" si="27"/>
        <v>2.6998851900821789E-2</v>
      </c>
      <c r="J225" s="11">
        <f>SUM($H$5:H224)*$C$12</f>
        <v>0.50740878679670243</v>
      </c>
      <c r="K225" s="11">
        <f t="shared" si="30"/>
        <v>0.50775853561774531</v>
      </c>
      <c r="L225" s="11" t="e">
        <f t="shared" si="28"/>
        <v>#NUM!</v>
      </c>
      <c r="M225" s="8">
        <f t="shared" si="31"/>
        <v>0.50775853561774531</v>
      </c>
    </row>
    <row r="226" spans="5:13" x14ac:dyDescent="0.2">
      <c r="E226" s="2">
        <f t="shared" si="32"/>
        <v>221</v>
      </c>
      <c r="F226" s="4">
        <f t="shared" si="29"/>
        <v>22.100000000000044</v>
      </c>
      <c r="G226" s="4">
        <f t="shared" si="26"/>
        <v>36.976799621499971</v>
      </c>
      <c r="H226" s="4">
        <f t="shared" si="27"/>
        <v>2.7043984612950524E-2</v>
      </c>
      <c r="J226" s="11">
        <f>SUM($H$5:H225)*$C$12</f>
        <v>0.51010867198678456</v>
      </c>
      <c r="K226" s="11">
        <f t="shared" si="30"/>
        <v>0.51046067611205104</v>
      </c>
      <c r="L226" s="11" t="e">
        <f t="shared" si="28"/>
        <v>#NUM!</v>
      </c>
      <c r="M226" s="8">
        <f t="shared" si="31"/>
        <v>0.51046067611205104</v>
      </c>
    </row>
    <row r="227" spans="5:13" x14ac:dyDescent="0.2">
      <c r="E227" s="2">
        <f t="shared" si="32"/>
        <v>222</v>
      </c>
      <c r="F227" s="4">
        <f t="shared" si="29"/>
        <v>22.200000000000045</v>
      </c>
      <c r="G227" s="4">
        <f t="shared" si="26"/>
        <v>36.914975011999971</v>
      </c>
      <c r="H227" s="4">
        <f t="shared" si="27"/>
        <v>2.7089277445668851E-2</v>
      </c>
      <c r="J227" s="11">
        <f>SUM($H$5:H226)*$C$12</f>
        <v>0.51281307044807967</v>
      </c>
      <c r="K227" s="11">
        <f t="shared" si="30"/>
        <v>0.51316733787768321</v>
      </c>
      <c r="L227" s="11" t="e">
        <f t="shared" si="28"/>
        <v>#NUM!</v>
      </c>
      <c r="M227" s="8">
        <f t="shared" si="31"/>
        <v>0.51316733787768321</v>
      </c>
    </row>
    <row r="228" spans="5:13" x14ac:dyDescent="0.2">
      <c r="E228" s="2">
        <f t="shared" si="32"/>
        <v>223</v>
      </c>
      <c r="F228" s="4">
        <f t="shared" si="29"/>
        <v>22.300000000000047</v>
      </c>
      <c r="G228" s="4">
        <f t="shared" si="26"/>
        <v>36.853138360499969</v>
      </c>
      <c r="H228" s="4">
        <f t="shared" si="27"/>
        <v>2.7134731110765385E-2</v>
      </c>
      <c r="J228" s="11">
        <f>SUM($H$5:H227)*$C$12</f>
        <v>0.51552199819264655</v>
      </c>
      <c r="K228" s="11">
        <f t="shared" si="30"/>
        <v>0.51587853696225749</v>
      </c>
      <c r="L228" s="11" t="e">
        <f t="shared" si="28"/>
        <v>#NUM!</v>
      </c>
      <c r="M228" s="8">
        <f t="shared" si="31"/>
        <v>0.51587853696225749</v>
      </c>
    </row>
    <row r="229" spans="5:13" x14ac:dyDescent="0.2">
      <c r="E229" s="2">
        <f t="shared" si="32"/>
        <v>224</v>
      </c>
      <c r="F229" s="4">
        <f t="shared" si="29"/>
        <v>22.400000000000048</v>
      </c>
      <c r="G229" s="4">
        <f t="shared" si="26"/>
        <v>36.791289855999963</v>
      </c>
      <c r="H229" s="4">
        <f t="shared" si="27"/>
        <v>2.7180346324197132E-2</v>
      </c>
      <c r="J229" s="11">
        <f>SUM($H$5:H228)*$C$12</f>
        <v>0.51823547130372305</v>
      </c>
      <c r="K229" s="11">
        <f t="shared" si="30"/>
        <v>0.51859428948477637</v>
      </c>
      <c r="L229" s="11" t="e">
        <f t="shared" si="28"/>
        <v>#NUM!</v>
      </c>
      <c r="M229" s="8">
        <f t="shared" si="31"/>
        <v>0.51859428948477637</v>
      </c>
    </row>
    <row r="230" spans="5:13" x14ac:dyDescent="0.2">
      <c r="E230" s="2">
        <f t="shared" si="32"/>
        <v>225</v>
      </c>
      <c r="F230" s="4">
        <f t="shared" si="29"/>
        <v>22.50000000000005</v>
      </c>
      <c r="G230" s="4">
        <f t="shared" si="26"/>
        <v>36.729429687499966</v>
      </c>
      <c r="H230" s="4">
        <f t="shared" si="27"/>
        <v>2.7226123806118545E-2</v>
      </c>
      <c r="J230" s="11">
        <f>SUM($H$5:H229)*$C$12</f>
        <v>0.52095350593614276</v>
      </c>
      <c r="K230" s="11">
        <f t="shared" si="30"/>
        <v>0.52131461163604353</v>
      </c>
      <c r="L230" s="11" t="e">
        <f t="shared" si="28"/>
        <v>#NUM!</v>
      </c>
      <c r="M230" s="8">
        <f t="shared" si="31"/>
        <v>0.52131461163604353</v>
      </c>
    </row>
    <row r="231" spans="5:13" x14ac:dyDescent="0.2">
      <c r="E231" s="2">
        <f t="shared" si="32"/>
        <v>226</v>
      </c>
      <c r="F231" s="4">
        <f t="shared" si="29"/>
        <v>22.600000000000051</v>
      </c>
      <c r="G231" s="4">
        <f t="shared" si="26"/>
        <v>36.667558043999961</v>
      </c>
      <c r="H231" s="4">
        <f t="shared" si="27"/>
        <v>2.7272064280910936E-2</v>
      </c>
      <c r="J231" s="11">
        <f>SUM($H$5:H230)*$C$12</f>
        <v>0.52367611831675465</v>
      </c>
      <c r="K231" s="11">
        <f t="shared" si="30"/>
        <v>0.52403951967909135</v>
      </c>
      <c r="L231" s="11" t="e">
        <f t="shared" si="28"/>
        <v>#NUM!</v>
      </c>
      <c r="M231" s="8">
        <f t="shared" si="31"/>
        <v>0.52403951967909135</v>
      </c>
    </row>
    <row r="232" spans="5:13" x14ac:dyDescent="0.2">
      <c r="E232" s="2">
        <f t="shared" si="32"/>
        <v>227</v>
      </c>
      <c r="F232" s="4">
        <f t="shared" si="29"/>
        <v>22.700000000000053</v>
      </c>
      <c r="G232" s="4">
        <f t="shared" si="26"/>
        <v>36.605675114499967</v>
      </c>
      <c r="H232" s="4">
        <f t="shared" si="27"/>
        <v>2.7318168477212083E-2</v>
      </c>
      <c r="J232" s="11">
        <f>SUM($H$5:H231)*$C$12</f>
        <v>0.52640332474484575</v>
      </c>
      <c r="K232" s="11">
        <f t="shared" si="30"/>
        <v>0.52676902994960351</v>
      </c>
      <c r="L232" s="11" t="e">
        <f t="shared" si="28"/>
        <v>#NUM!</v>
      </c>
      <c r="M232" s="8">
        <f t="shared" si="31"/>
        <v>0.52676902994960351</v>
      </c>
    </row>
    <row r="233" spans="5:13" x14ac:dyDescent="0.2">
      <c r="E233" s="2">
        <f t="shared" si="32"/>
        <v>228</v>
      </c>
      <c r="F233" s="4">
        <f t="shared" si="29"/>
        <v>22.800000000000054</v>
      </c>
      <c r="G233" s="4">
        <f t="shared" si="26"/>
        <v>36.54378108799996</v>
      </c>
      <c r="H233" s="4">
        <f t="shared" si="27"/>
        <v>2.7364437127946076E-2</v>
      </c>
      <c r="J233" s="11">
        <f>SUM($H$5:H232)*$C$12</f>
        <v>0.52913514159256703</v>
      </c>
      <c r="K233" s="11">
        <f t="shared" si="30"/>
        <v>0.52950315885634336</v>
      </c>
      <c r="L233" s="11" t="e">
        <f t="shared" si="28"/>
        <v>#NUM!</v>
      </c>
      <c r="M233" s="8">
        <f t="shared" si="31"/>
        <v>0.52950315885634336</v>
      </c>
    </row>
    <row r="234" spans="5:13" x14ac:dyDescent="0.2">
      <c r="E234" s="2">
        <f t="shared" si="32"/>
        <v>229</v>
      </c>
      <c r="F234" s="4">
        <f t="shared" si="29"/>
        <v>22.900000000000055</v>
      </c>
      <c r="G234" s="4">
        <f t="shared" si="26"/>
        <v>36.481876153499961</v>
      </c>
      <c r="H234" s="4">
        <f t="shared" si="27"/>
        <v>2.7410870970353399E-2</v>
      </c>
      <c r="J234" s="11">
        <f>SUM($H$5:H233)*$C$12</f>
        <v>0.5318715853053616</v>
      </c>
      <c r="K234" s="11">
        <f t="shared" si="30"/>
        <v>0.53224192288157868</v>
      </c>
      <c r="L234" s="11" t="e">
        <f t="shared" si="28"/>
        <v>#NUM!</v>
      </c>
      <c r="M234" s="8">
        <f t="shared" si="31"/>
        <v>0.53224192288157868</v>
      </c>
    </row>
    <row r="235" spans="5:13" x14ac:dyDescent="0.2">
      <c r="E235" s="2">
        <f t="shared" si="32"/>
        <v>230</v>
      </c>
      <c r="F235" s="4">
        <f t="shared" si="29"/>
        <v>23.000000000000057</v>
      </c>
      <c r="G235" s="4">
        <f t="shared" si="26"/>
        <v>36.419960499999959</v>
      </c>
      <c r="H235" s="4">
        <f t="shared" si="27"/>
        <v>2.7457470746021291E-2</v>
      </c>
      <c r="J235" s="11">
        <f>SUM($H$5:H234)*$C$12</f>
        <v>0.53461267240239685</v>
      </c>
      <c r="K235" s="11">
        <f t="shared" si="30"/>
        <v>0.53498533858151709</v>
      </c>
      <c r="L235" s="11" t="e">
        <f t="shared" si="28"/>
        <v>#NUM!</v>
      </c>
      <c r="M235" s="8">
        <f t="shared" si="31"/>
        <v>0.53498533858151709</v>
      </c>
    </row>
    <row r="236" spans="5:13" x14ac:dyDescent="0.2">
      <c r="E236" s="2">
        <f t="shared" si="32"/>
        <v>231</v>
      </c>
      <c r="F236" s="4">
        <f t="shared" si="29"/>
        <v>23.100000000000058</v>
      </c>
      <c r="G236" s="4">
        <f t="shared" si="26"/>
        <v>36.35803431649996</v>
      </c>
      <c r="H236" s="4">
        <f t="shared" si="27"/>
        <v>2.750423720091438E-2</v>
      </c>
      <c r="J236" s="11">
        <f>SUM($H$5:H235)*$C$12</f>
        <v>0.53735841947699903</v>
      </c>
      <c r="K236" s="11">
        <f t="shared" si="30"/>
        <v>0.53773342258674983</v>
      </c>
      <c r="L236" s="11" t="e">
        <f t="shared" si="28"/>
        <v>#NUM!</v>
      </c>
      <c r="M236" s="8">
        <f t="shared" si="31"/>
        <v>0.53773342258674983</v>
      </c>
    </row>
    <row r="237" spans="5:13" x14ac:dyDescent="0.2">
      <c r="E237" s="2">
        <f t="shared" si="32"/>
        <v>232</v>
      </c>
      <c r="F237" s="4">
        <f t="shared" si="29"/>
        <v>23.20000000000006</v>
      </c>
      <c r="G237" s="4">
        <f t="shared" si="26"/>
        <v>36.296097791999962</v>
      </c>
      <c r="H237" s="4">
        <f t="shared" si="27"/>
        <v>2.7551171085405505E-2</v>
      </c>
      <c r="J237" s="11">
        <f>SUM($H$5:H236)*$C$12</f>
        <v>0.5401088431970904</v>
      </c>
      <c r="K237" s="11">
        <f t="shared" si="30"/>
        <v>0.54048619160268285</v>
      </c>
      <c r="L237" s="11" t="e">
        <f t="shared" si="28"/>
        <v>#NUM!</v>
      </c>
      <c r="M237" s="8">
        <f t="shared" si="31"/>
        <v>0.54048619160268285</v>
      </c>
    </row>
    <row r="238" spans="5:13" x14ac:dyDescent="0.2">
      <c r="E238" s="2">
        <f t="shared" si="32"/>
        <v>233</v>
      </c>
      <c r="F238" s="4">
        <f t="shared" si="29"/>
        <v>23.300000000000061</v>
      </c>
      <c r="G238" s="4">
        <f t="shared" si="26"/>
        <v>36.234151115499955</v>
      </c>
      <c r="H238" s="4">
        <f t="shared" si="27"/>
        <v>2.7598273154306848E-2</v>
      </c>
      <c r="J238" s="11">
        <f>SUM($H$5:H237)*$C$12</f>
        <v>0.542863960305631</v>
      </c>
      <c r="K238" s="11">
        <f t="shared" si="30"/>
        <v>0.54324366240997524</v>
      </c>
      <c r="L238" s="11" t="e">
        <f t="shared" si="28"/>
        <v>#NUM!</v>
      </c>
      <c r="M238" s="8">
        <f t="shared" si="31"/>
        <v>0.54324366240997524</v>
      </c>
    </row>
    <row r="239" spans="5:13" x14ac:dyDescent="0.2">
      <c r="E239" s="2">
        <f t="shared" si="32"/>
        <v>234</v>
      </c>
      <c r="F239" s="4">
        <f t="shared" si="29"/>
        <v>23.400000000000063</v>
      </c>
      <c r="G239" s="4">
        <f t="shared" si="26"/>
        <v>36.172194475999959</v>
      </c>
      <c r="H239" s="4">
        <f t="shared" si="27"/>
        <v>2.7645544166901296E-2</v>
      </c>
      <c r="J239" s="11">
        <f>SUM($H$5:H238)*$C$12</f>
        <v>0.54562378762106156</v>
      </c>
      <c r="K239" s="11">
        <f t="shared" si="30"/>
        <v>0.5460058518649944</v>
      </c>
      <c r="L239" s="11" t="e">
        <f t="shared" si="28"/>
        <v>#NUM!</v>
      </c>
      <c r="M239" s="8">
        <f t="shared" si="31"/>
        <v>0.5460058518649944</v>
      </c>
    </row>
    <row r="240" spans="5:13" x14ac:dyDescent="0.2">
      <c r="E240" s="2">
        <f t="shared" si="32"/>
        <v>235</v>
      </c>
      <c r="F240" s="4">
        <f t="shared" si="29"/>
        <v>23.500000000000064</v>
      </c>
      <c r="G240" s="4">
        <f t="shared" si="26"/>
        <v>36.110228062499957</v>
      </c>
      <c r="H240" s="4">
        <f t="shared" si="27"/>
        <v>2.7692984886974113E-2</v>
      </c>
      <c r="J240" s="11">
        <f>SUM($H$5:H239)*$C$12</f>
        <v>0.54838834203775177</v>
      </c>
      <c r="K240" s="11">
        <f t="shared" si="30"/>
        <v>0.54877277690026438</v>
      </c>
      <c r="L240" s="11" t="e">
        <f t="shared" si="28"/>
        <v>#NUM!</v>
      </c>
      <c r="M240" s="8">
        <f t="shared" si="31"/>
        <v>0.54877277690026438</v>
      </c>
    </row>
    <row r="241" spans="5:13" x14ac:dyDescent="0.2">
      <c r="E241" s="2">
        <f t="shared" si="32"/>
        <v>236</v>
      </c>
      <c r="F241" s="4">
        <f t="shared" si="29"/>
        <v>23.600000000000065</v>
      </c>
      <c r="G241" s="4">
        <f t="shared" si="26"/>
        <v>36.048252063999954</v>
      </c>
      <c r="H241" s="4">
        <f t="shared" si="27"/>
        <v>2.7740596082844821E-2</v>
      </c>
      <c r="J241" s="11">
        <f>SUM($H$5:H240)*$C$12</f>
        <v>0.55115764052644911</v>
      </c>
      <c r="K241" s="11">
        <f t="shared" si="30"/>
        <v>0.55154445452491141</v>
      </c>
      <c r="L241" s="11" t="e">
        <f t="shared" si="28"/>
        <v>#NUM!</v>
      </c>
      <c r="M241" s="8">
        <f t="shared" si="31"/>
        <v>0.55154445452491141</v>
      </c>
    </row>
    <row r="242" spans="5:13" x14ac:dyDescent="0.2">
      <c r="E242" s="2">
        <f t="shared" si="32"/>
        <v>237</v>
      </c>
      <c r="F242" s="4">
        <f t="shared" si="29"/>
        <v>23.700000000000067</v>
      </c>
      <c r="G242" s="4">
        <f t="shared" si="26"/>
        <v>35.986266669499955</v>
      </c>
      <c r="H242" s="4">
        <f t="shared" si="27"/>
        <v>2.7788378527399366E-2</v>
      </c>
      <c r="J242" s="11">
        <f>SUM($H$5:H241)*$C$12</f>
        <v>0.55393170013473358</v>
      </c>
      <c r="K242" s="11">
        <f t="shared" si="30"/>
        <v>0.55432090182511995</v>
      </c>
      <c r="L242" s="11" t="e">
        <f t="shared" si="28"/>
        <v>#NUM!</v>
      </c>
      <c r="M242" s="8">
        <f t="shared" si="31"/>
        <v>0.55432090182511995</v>
      </c>
    </row>
    <row r="243" spans="5:13" x14ac:dyDescent="0.2">
      <c r="E243" s="2">
        <f t="shared" si="32"/>
        <v>238</v>
      </c>
      <c r="F243" s="4">
        <f t="shared" si="29"/>
        <v>23.800000000000068</v>
      </c>
      <c r="G243" s="4">
        <f t="shared" si="26"/>
        <v>35.924272067999951</v>
      </c>
      <c r="H243" s="4">
        <f t="shared" si="27"/>
        <v>2.7836332998122566E-2</v>
      </c>
      <c r="J243" s="11">
        <f>SUM($H$5:H242)*$C$12</f>
        <v>0.55671053798747361</v>
      </c>
      <c r="K243" s="11">
        <f t="shared" si="30"/>
        <v>0.55710213596459213</v>
      </c>
      <c r="L243" s="11" t="e">
        <f t="shared" si="28"/>
        <v>#NUM!</v>
      </c>
      <c r="M243" s="8">
        <f t="shared" si="31"/>
        <v>0.55710213596459213</v>
      </c>
    </row>
    <row r="244" spans="5:13" x14ac:dyDescent="0.2">
      <c r="E244" s="2">
        <f t="shared" si="32"/>
        <v>239</v>
      </c>
      <c r="F244" s="4">
        <f t="shared" si="29"/>
        <v>23.90000000000007</v>
      </c>
      <c r="G244" s="4">
        <f t="shared" si="26"/>
        <v>35.862268448499954</v>
      </c>
      <c r="H244" s="4">
        <f t="shared" si="27"/>
        <v>2.7884460277130846E-2</v>
      </c>
      <c r="J244" s="11">
        <f>SUM($H$5:H243)*$C$12</f>
        <v>0.55949417128728585</v>
      </c>
      <c r="K244" s="11">
        <f t="shared" si="30"/>
        <v>0.55988817418501413</v>
      </c>
      <c r="L244" s="11" t="e">
        <f t="shared" si="28"/>
        <v>#NUM!</v>
      </c>
      <c r="M244" s="8">
        <f t="shared" si="31"/>
        <v>0.55988817418501413</v>
      </c>
    </row>
    <row r="245" spans="5:13" x14ac:dyDescent="0.2">
      <c r="E245" s="2">
        <f t="shared" si="32"/>
        <v>240</v>
      </c>
      <c r="F245" s="4">
        <f t="shared" si="29"/>
        <v>24.000000000000071</v>
      </c>
      <c r="G245" s="4">
        <f t="shared" si="26"/>
        <v>35.800255999999948</v>
      </c>
      <c r="H245" s="4">
        <f t="shared" si="27"/>
        <v>2.7932761151205212E-2</v>
      </c>
      <c r="J245" s="11">
        <f>SUM($H$5:H244)*$C$12</f>
        <v>0.56228261731499884</v>
      </c>
      <c r="K245" s="11">
        <f t="shared" si="30"/>
        <v>0.56267903380651529</v>
      </c>
      <c r="L245" s="11" t="e">
        <f t="shared" si="28"/>
        <v>#NUM!</v>
      </c>
      <c r="M245" s="8">
        <f t="shared" si="31"/>
        <v>0.56267903380651529</v>
      </c>
    </row>
    <row r="246" spans="5:13" x14ac:dyDescent="0.2">
      <c r="E246" s="2">
        <f t="shared" si="32"/>
        <v>241</v>
      </c>
      <c r="F246" s="4">
        <f t="shared" si="29"/>
        <v>24.100000000000072</v>
      </c>
      <c r="G246" s="4">
        <f t="shared" si="26"/>
        <v>35.738234911499951</v>
      </c>
      <c r="H246" s="4">
        <f t="shared" si="27"/>
        <v>2.7981236411824501E-2</v>
      </c>
      <c r="J246" s="11">
        <f>SUM($H$5:H245)*$C$12</f>
        <v>0.56507589343011932</v>
      </c>
      <c r="K246" s="11">
        <f t="shared" si="30"/>
        <v>0.56547473222813571</v>
      </c>
      <c r="L246" s="11" t="e">
        <f t="shared" si="28"/>
        <v>#NUM!</v>
      </c>
      <c r="M246" s="8">
        <f t="shared" si="31"/>
        <v>0.56547473222813571</v>
      </c>
    </row>
    <row r="247" spans="5:13" x14ac:dyDescent="0.2">
      <c r="E247" s="2">
        <f t="shared" si="32"/>
        <v>242</v>
      </c>
      <c r="F247" s="4">
        <f t="shared" si="29"/>
        <v>24.200000000000074</v>
      </c>
      <c r="G247" s="4">
        <f t="shared" si="26"/>
        <v>35.676205371999949</v>
      </c>
      <c r="H247" s="4">
        <f t="shared" si="27"/>
        <v>2.8029886855198957E-2</v>
      </c>
      <c r="J247" s="11">
        <f>SUM($H$5:H246)*$C$12</f>
        <v>0.56787401707130181</v>
      </c>
      <c r="K247" s="11">
        <f t="shared" si="30"/>
        <v>0.56827528692829965</v>
      </c>
      <c r="L247" s="11" t="e">
        <f t="shared" si="28"/>
        <v>#NUM!</v>
      </c>
      <c r="M247" s="8">
        <f t="shared" si="31"/>
        <v>0.56827528692829965</v>
      </c>
    </row>
    <row r="248" spans="5:13" x14ac:dyDescent="0.2">
      <c r="E248" s="2">
        <f t="shared" si="32"/>
        <v>243</v>
      </c>
      <c r="F248" s="4">
        <f t="shared" si="29"/>
        <v>24.300000000000075</v>
      </c>
      <c r="G248" s="4">
        <f t="shared" si="26"/>
        <v>35.614167570499951</v>
      </c>
      <c r="H248" s="4">
        <f t="shared" si="27"/>
        <v>2.8078713282304067E-2</v>
      </c>
      <c r="J248" s="11">
        <f>SUM($H$5:H247)*$C$12</f>
        <v>0.57067700575682179</v>
      </c>
      <c r="K248" s="11">
        <f t="shared" si="30"/>
        <v>0.57108071546529227</v>
      </c>
      <c r="L248" s="11" t="e">
        <f t="shared" si="28"/>
        <v>#NUM!</v>
      </c>
      <c r="M248" s="8">
        <f t="shared" si="31"/>
        <v>0.57108071546529227</v>
      </c>
    </row>
    <row r="249" spans="5:13" x14ac:dyDescent="0.2">
      <c r="E249" s="2">
        <f t="shared" ref="E249:E312" si="33">E248+1</f>
        <v>244</v>
      </c>
      <c r="F249" s="4">
        <f t="shared" si="29"/>
        <v>24.400000000000077</v>
      </c>
      <c r="G249" s="4">
        <f t="shared" si="26"/>
        <v>35.552121695999944</v>
      </c>
      <c r="H249" s="4">
        <f t="shared" si="27"/>
        <v>2.8127716498914664E-2</v>
      </c>
      <c r="J249" s="11">
        <f>SUM($H$5:H248)*$C$12</f>
        <v>0.57348487708505214</v>
      </c>
      <c r="K249" s="11">
        <f t="shared" si="30"/>
        <v>0.57389103547773956</v>
      </c>
      <c r="L249" s="11" t="e">
        <f t="shared" si="28"/>
        <v>#NUM!</v>
      </c>
      <c r="M249" s="8">
        <f t="shared" si="31"/>
        <v>0.57389103547773956</v>
      </c>
    </row>
    <row r="250" spans="5:13" x14ac:dyDescent="0.2">
      <c r="E250" s="2">
        <f t="shared" si="33"/>
        <v>245</v>
      </c>
      <c r="F250" s="4">
        <f t="shared" si="29"/>
        <v>24.500000000000078</v>
      </c>
      <c r="G250" s="4">
        <f t="shared" si="26"/>
        <v>35.490067937499944</v>
      </c>
      <c r="H250" s="4">
        <f t="shared" si="27"/>
        <v>2.8176897315639333E-2</v>
      </c>
      <c r="J250" s="11">
        <f>SUM($H$5:H249)*$C$12</f>
        <v>0.57629764873494371</v>
      </c>
      <c r="K250" s="11">
        <f t="shared" si="30"/>
        <v>0.57670626468507635</v>
      </c>
      <c r="L250" s="11" t="e">
        <f t="shared" si="28"/>
        <v>#NUM!</v>
      </c>
      <c r="M250" s="8">
        <f t="shared" si="31"/>
        <v>0.57670626468507635</v>
      </c>
    </row>
    <row r="251" spans="5:13" x14ac:dyDescent="0.2">
      <c r="E251" s="2">
        <f t="shared" si="33"/>
        <v>246</v>
      </c>
      <c r="F251" s="4">
        <f t="shared" si="29"/>
        <v>24.60000000000008</v>
      </c>
      <c r="G251" s="4">
        <f t="shared" si="26"/>
        <v>35.428006483999951</v>
      </c>
      <c r="H251" s="4">
        <f t="shared" si="27"/>
        <v>2.8226256547955117E-2</v>
      </c>
      <c r="J251" s="11">
        <f>SUM($H$5:H250)*$C$12</f>
        <v>0.57911533846650765</v>
      </c>
      <c r="K251" s="11">
        <f t="shared" si="30"/>
        <v>0.57952642088804718</v>
      </c>
      <c r="L251" s="11" t="e">
        <f t="shared" si="28"/>
        <v>#NUM!</v>
      </c>
      <c r="M251" s="8">
        <f t="shared" si="31"/>
        <v>0.57952642088804718</v>
      </c>
    </row>
    <row r="252" spans="5:13" x14ac:dyDescent="0.2">
      <c r="E252" s="2">
        <f t="shared" si="33"/>
        <v>247</v>
      </c>
      <c r="F252" s="4">
        <f t="shared" si="29"/>
        <v>24.700000000000081</v>
      </c>
      <c r="G252" s="4">
        <f t="shared" si="26"/>
        <v>35.365937524499948</v>
      </c>
      <c r="H252" s="4">
        <f t="shared" si="27"/>
        <v>2.8275795016242517E-2</v>
      </c>
      <c r="J252" s="11">
        <f>SUM($H$5:H251)*$C$12</f>
        <v>0.58193796412130316</v>
      </c>
      <c r="K252" s="11">
        <f t="shared" si="30"/>
        <v>0.58235152196919182</v>
      </c>
      <c r="L252" s="11" t="e">
        <f t="shared" si="28"/>
        <v>#NUM!</v>
      </c>
      <c r="M252" s="8">
        <f t="shared" si="31"/>
        <v>0.58235152196919182</v>
      </c>
    </row>
    <row r="253" spans="5:13" x14ac:dyDescent="0.2">
      <c r="E253" s="2">
        <f t="shared" si="33"/>
        <v>248</v>
      </c>
      <c r="F253" s="4">
        <f t="shared" si="29"/>
        <v>24.800000000000082</v>
      </c>
      <c r="G253" s="4">
        <f t="shared" si="26"/>
        <v>35.303861247999947</v>
      </c>
      <c r="H253" s="4">
        <f t="shared" si="27"/>
        <v>2.8325513545820784E-2</v>
      </c>
      <c r="J253" s="11">
        <f>SUM($H$5:H252)*$C$12</f>
        <v>0.58476554362292743</v>
      </c>
      <c r="K253" s="11">
        <f t="shared" si="30"/>
        <v>0.58518158589333469</v>
      </c>
      <c r="L253" s="11" t="e">
        <f t="shared" si="28"/>
        <v>#NUM!</v>
      </c>
      <c r="M253" s="8">
        <f t="shared" si="31"/>
        <v>0.58518158589333469</v>
      </c>
    </row>
    <row r="254" spans="5:13" x14ac:dyDescent="0.2">
      <c r="E254" s="2">
        <f t="shared" si="33"/>
        <v>249</v>
      </c>
      <c r="F254" s="4">
        <f t="shared" si="29"/>
        <v>24.900000000000084</v>
      </c>
      <c r="G254" s="4">
        <f t="shared" si="26"/>
        <v>35.241777843499946</v>
      </c>
      <c r="H254" s="4">
        <f t="shared" si="27"/>
        <v>2.8375412966983496E-2</v>
      </c>
      <c r="J254" s="11">
        <f>SUM($H$5:H253)*$C$12</f>
        <v>0.58759809497750959</v>
      </c>
      <c r="K254" s="11">
        <f t="shared" si="30"/>
        <v>0.58801663070807331</v>
      </c>
      <c r="L254" s="11" t="e">
        <f t="shared" si="28"/>
        <v>#NUM!</v>
      </c>
      <c r="M254" s="8">
        <f t="shared" si="31"/>
        <v>0.58801663070807331</v>
      </c>
    </row>
    <row r="255" spans="5:13" x14ac:dyDescent="0.2">
      <c r="E255" s="2">
        <f t="shared" si="33"/>
        <v>250</v>
      </c>
      <c r="F255" s="4">
        <f t="shared" si="29"/>
        <v>25.000000000000085</v>
      </c>
      <c r="G255" s="4">
        <f t="shared" si="26"/>
        <v>35.179687499999943</v>
      </c>
      <c r="H255" s="4">
        <f t="shared" si="27"/>
        <v>2.842549411503446E-2</v>
      </c>
      <c r="J255" s="11">
        <f>SUM($H$5:H254)*$C$12</f>
        <v>0.59043563627420792</v>
      </c>
      <c r="K255" s="11">
        <f t="shared" si="30"/>
        <v>0.59085667454428803</v>
      </c>
      <c r="L255" s="11" t="e">
        <f t="shared" si="28"/>
        <v>#NUM!</v>
      </c>
      <c r="M255" s="8">
        <f t="shared" si="31"/>
        <v>0.59085667454428803</v>
      </c>
    </row>
    <row r="256" spans="5:13" x14ac:dyDescent="0.2">
      <c r="E256" s="2">
        <f t="shared" si="33"/>
        <v>251</v>
      </c>
      <c r="F256" s="4">
        <f t="shared" si="29"/>
        <v>25.100000000000087</v>
      </c>
      <c r="G256" s="4">
        <f t="shared" si="26"/>
        <v>35.117590406499943</v>
      </c>
      <c r="H256" s="4">
        <f t="shared" si="27"/>
        <v>2.8475757830323946E-2</v>
      </c>
      <c r="J256" s="11">
        <f>SUM($H$5:H255)*$C$12</f>
        <v>0.59327818568571133</v>
      </c>
      <c r="K256" s="11">
        <f t="shared" si="30"/>
        <v>0.59370173561664563</v>
      </c>
      <c r="L256" s="11" t="e">
        <f t="shared" si="28"/>
        <v>#NUM!</v>
      </c>
      <c r="M256" s="8">
        <f t="shared" si="31"/>
        <v>0.59370173561664563</v>
      </c>
    </row>
    <row r="257" spans="5:13" x14ac:dyDescent="0.2">
      <c r="E257" s="2">
        <f t="shared" si="33"/>
        <v>252</v>
      </c>
      <c r="F257" s="4">
        <f t="shared" si="29"/>
        <v>25.200000000000088</v>
      </c>
      <c r="G257" s="4">
        <f t="shared" si="26"/>
        <v>35.055486751999943</v>
      </c>
      <c r="H257" s="4">
        <f t="shared" si="27"/>
        <v>2.8526204958285145E-2</v>
      </c>
      <c r="J257" s="11">
        <f>SUM($H$5:H256)*$C$12</f>
        <v>0.59612576146874374</v>
      </c>
      <c r="K257" s="11">
        <f t="shared" si="30"/>
        <v>0.5965518322241028</v>
      </c>
      <c r="L257" s="11" t="e">
        <f t="shared" si="28"/>
        <v>#NUM!</v>
      </c>
      <c r="M257" s="8">
        <f t="shared" si="31"/>
        <v>0.5965518322241028</v>
      </c>
    </row>
    <row r="258" spans="5:13" x14ac:dyDescent="0.2">
      <c r="E258" s="2">
        <f t="shared" si="33"/>
        <v>253</v>
      </c>
      <c r="F258" s="4">
        <f t="shared" si="29"/>
        <v>25.30000000000009</v>
      </c>
      <c r="G258" s="4">
        <f t="shared" si="26"/>
        <v>34.993376725499942</v>
      </c>
      <c r="H258" s="4">
        <f t="shared" si="27"/>
        <v>2.8576836349471023E-2</v>
      </c>
      <c r="J258" s="11">
        <f>SUM($H$5:H257)*$C$12</f>
        <v>0.59897838196457232</v>
      </c>
      <c r="K258" s="11">
        <f t="shared" si="30"/>
        <v>0.5994069827504076</v>
      </c>
      <c r="L258" s="11" t="e">
        <f t="shared" si="28"/>
        <v>#NUM!</v>
      </c>
      <c r="M258" s="8">
        <f t="shared" si="31"/>
        <v>0.5994069827504076</v>
      </c>
    </row>
    <row r="259" spans="5:13" x14ac:dyDescent="0.2">
      <c r="E259" s="2">
        <f t="shared" si="33"/>
        <v>254</v>
      </c>
      <c r="F259" s="4">
        <f t="shared" si="29"/>
        <v>25.400000000000091</v>
      </c>
      <c r="G259" s="4">
        <f t="shared" si="26"/>
        <v>34.931260515999938</v>
      </c>
      <c r="H259" s="4">
        <f t="shared" si="27"/>
        <v>2.8627652859591457E-2</v>
      </c>
      <c r="J259" s="11">
        <f>SUM($H$5:H258)*$C$12</f>
        <v>0.60183606559951941</v>
      </c>
      <c r="K259" s="11">
        <f t="shared" si="30"/>
        <v>0.60226720566462222</v>
      </c>
      <c r="L259" s="11" t="e">
        <f t="shared" si="28"/>
        <v>#NUM!</v>
      </c>
      <c r="M259" s="8">
        <f t="shared" si="31"/>
        <v>0.60226720566462222</v>
      </c>
    </row>
    <row r="260" spans="5:13" x14ac:dyDescent="0.2">
      <c r="E260" s="2">
        <f t="shared" si="33"/>
        <v>255</v>
      </c>
      <c r="F260" s="4">
        <f t="shared" si="29"/>
        <v>25.500000000000092</v>
      </c>
      <c r="G260" s="4">
        <f t="shared" si="26"/>
        <v>34.869138312499942</v>
      </c>
      <c r="H260" s="4">
        <f t="shared" si="27"/>
        <v>2.8678655349550702E-2</v>
      </c>
      <c r="J260" s="11">
        <f>SUM($H$5:H259)*$C$12</f>
        <v>0.6046988308854786</v>
      </c>
      <c r="K260" s="11">
        <f t="shared" si="30"/>
        <v>0.60513251952164671</v>
      </c>
      <c r="L260" s="11" t="e">
        <f t="shared" si="28"/>
        <v>#NUM!</v>
      </c>
      <c r="M260" s="8">
        <f t="shared" si="31"/>
        <v>0.60513251952164671</v>
      </c>
    </row>
    <row r="261" spans="5:13" x14ac:dyDescent="0.2">
      <c r="E261" s="2">
        <f t="shared" si="33"/>
        <v>256</v>
      </c>
      <c r="F261" s="4">
        <f t="shared" si="29"/>
        <v>25.600000000000094</v>
      </c>
      <c r="G261" s="4">
        <f t="shared" ref="G261:G324" si="34">$C$10*F261^3+$C$9*F261^2+$C$8*F261+$C$7</f>
        <v>34.807010303999938</v>
      </c>
      <c r="H261" s="4">
        <f t="shared" ref="H261:H324" si="35">1/(($C$2 - F261)*($C$15*F261^2+$C$16*F261+$C$17))</f>
        <v>2.8729844685485159E-2</v>
      </c>
      <c r="J261" s="11">
        <f>SUM($H$5:H260)*$C$12</f>
        <v>0.60756669642043359</v>
      </c>
      <c r="K261" s="11">
        <f t="shared" si="30"/>
        <v>0.60800294296272672</v>
      </c>
      <c r="L261" s="11" t="e">
        <f t="shared" ref="L261:L324" si="36">(LN($C$2^2*($C$15*F261^2+$C$16*F261+$C$17)/($C$17*($C$2 - F261)^2))+$C$20*(ATAN((2*$C$15*F261+$C$16)/$C$19)-ATAN($C$16/$C$19)))/(2*$C$18)</f>
        <v>#NUM!</v>
      </c>
      <c r="M261" s="8">
        <f t="shared" si="31"/>
        <v>0.60800294296272672</v>
      </c>
    </row>
    <row r="262" spans="5:13" x14ac:dyDescent="0.2">
      <c r="E262" s="2">
        <f t="shared" si="33"/>
        <v>257</v>
      </c>
      <c r="F262" s="4">
        <f t="shared" ref="F262:F325" si="37">F261+$C$12</f>
        <v>25.700000000000095</v>
      </c>
      <c r="G262" s="4">
        <f t="shared" si="34"/>
        <v>34.744876679499939</v>
      </c>
      <c r="H262" s="4">
        <f t="shared" si="35"/>
        <v>2.8781221738801474E-2</v>
      </c>
      <c r="J262" s="11">
        <f>SUM($H$5:H261)*$C$12</f>
        <v>0.61043968088898215</v>
      </c>
      <c r="K262" s="11">
        <f t="shared" ref="K262:K325" si="38">IFERROR(L262,M262)</f>
        <v>0.61087849471598654</v>
      </c>
      <c r="L262" s="11" t="e">
        <f t="shared" si="36"/>
        <v>#NUM!</v>
      </c>
      <c r="M262" s="8">
        <f t="shared" ref="M262:M325" si="39">LN(($C$22/($C$22-F262))^$C$25*($C$23/($C$23-F262))^$C$26*($C$24/($C$24-F262))^$C$27)</f>
        <v>0.61087849471598654</v>
      </c>
    </row>
    <row r="263" spans="5:13" x14ac:dyDescent="0.2">
      <c r="E263" s="2">
        <f t="shared" si="33"/>
        <v>258</v>
      </c>
      <c r="F263" s="4">
        <f t="shared" si="37"/>
        <v>25.800000000000097</v>
      </c>
      <c r="G263" s="4">
        <f t="shared" si="34"/>
        <v>34.682737627999934</v>
      </c>
      <c r="H263" s="4">
        <f t="shared" si="35"/>
        <v>2.8832787386214968E-2</v>
      </c>
      <c r="J263" s="11">
        <f>SUM($H$5:H262)*$C$12</f>
        <v>0.61331780306286232</v>
      </c>
      <c r="K263" s="11">
        <f t="shared" si="38"/>
        <v>0.61375919359695075</v>
      </c>
      <c r="L263" s="11" t="e">
        <f t="shared" si="36"/>
        <v>#NUM!</v>
      </c>
      <c r="M263" s="8">
        <f t="shared" si="39"/>
        <v>0.61375919359695075</v>
      </c>
    </row>
    <row r="264" spans="5:13" x14ac:dyDescent="0.2">
      <c r="E264" s="2">
        <f t="shared" si="33"/>
        <v>259</v>
      </c>
      <c r="F264" s="4">
        <f t="shared" si="37"/>
        <v>25.900000000000098</v>
      </c>
      <c r="G264" s="4">
        <f t="shared" si="34"/>
        <v>34.620593338499937</v>
      </c>
      <c r="H264" s="4">
        <f t="shared" si="35"/>
        <v>2.8884542509788436E-2</v>
      </c>
      <c r="J264" s="11">
        <f>SUM($H$5:H263)*$C$12</f>
        <v>0.61620108180148381</v>
      </c>
      <c r="K264" s="11">
        <f t="shared" si="38"/>
        <v>0.61664505850909235</v>
      </c>
      <c r="L264" s="11" t="e">
        <f t="shared" si="36"/>
        <v>#NUM!</v>
      </c>
      <c r="M264" s="8">
        <f t="shared" si="39"/>
        <v>0.61664505850909235</v>
      </c>
    </row>
    <row r="265" spans="5:13" x14ac:dyDescent="0.2">
      <c r="E265" s="2">
        <f t="shared" si="33"/>
        <v>260</v>
      </c>
      <c r="F265" s="4">
        <f t="shared" si="37"/>
        <v>26.000000000000099</v>
      </c>
      <c r="G265" s="4">
        <f t="shared" si="34"/>
        <v>34.558443999999938</v>
      </c>
      <c r="H265" s="4">
        <f t="shared" si="35"/>
        <v>2.8936487996971211E-2</v>
      </c>
      <c r="J265" s="11">
        <f>SUM($H$5:H264)*$C$12</f>
        <v>0.61908953605246264</v>
      </c>
      <c r="K265" s="11">
        <f t="shared" si="38"/>
        <v>0.61953610844435603</v>
      </c>
      <c r="L265" s="11" t="e">
        <f t="shared" si="36"/>
        <v>#NUM!</v>
      </c>
      <c r="M265" s="8">
        <f t="shared" si="39"/>
        <v>0.61953610844435603</v>
      </c>
    </row>
    <row r="266" spans="5:13" x14ac:dyDescent="0.2">
      <c r="E266" s="2">
        <f t="shared" si="33"/>
        <v>261</v>
      </c>
      <c r="F266" s="4">
        <f t="shared" si="37"/>
        <v>26.100000000000101</v>
      </c>
      <c r="G266" s="4">
        <f t="shared" si="34"/>
        <v>34.496289801499934</v>
      </c>
      <c r="H266" s="4">
        <f t="shared" si="35"/>
        <v>2.89886247406386E-2</v>
      </c>
      <c r="J266" s="11">
        <f>SUM($H$5:H265)*$C$12</f>
        <v>0.62198318485215986</v>
      </c>
      <c r="K266" s="11">
        <f t="shared" si="38"/>
        <v>0.62243236248369793</v>
      </c>
      <c r="L266" s="11" t="e">
        <f t="shared" si="36"/>
        <v>#NUM!</v>
      </c>
      <c r="M266" s="8">
        <f t="shared" si="39"/>
        <v>0.62243236248369793</v>
      </c>
    </row>
    <row r="267" spans="5:13" x14ac:dyDescent="0.2">
      <c r="E267" s="2">
        <f t="shared" si="33"/>
        <v>262</v>
      </c>
      <c r="F267" s="4">
        <f t="shared" si="37"/>
        <v>26.200000000000102</v>
      </c>
      <c r="G267" s="4">
        <f t="shared" si="34"/>
        <v>34.434130931999931</v>
      </c>
      <c r="H267" s="4">
        <f t="shared" si="35"/>
        <v>2.9040953639131669E-2</v>
      </c>
      <c r="J267" s="11">
        <f>SUM($H$5:H266)*$C$12</f>
        <v>0.62488204732622377</v>
      </c>
      <c r="K267" s="11">
        <f t="shared" si="38"/>
        <v>0.62533383979763824</v>
      </c>
      <c r="L267" s="11" t="e">
        <f t="shared" si="36"/>
        <v>#NUM!</v>
      </c>
      <c r="M267" s="8">
        <f t="shared" si="39"/>
        <v>0.62533383979763824</v>
      </c>
    </row>
    <row r="268" spans="5:13" x14ac:dyDescent="0.2">
      <c r="E268" s="2">
        <f t="shared" si="33"/>
        <v>263</v>
      </c>
      <c r="F268" s="4">
        <f t="shared" si="37"/>
        <v>26.300000000000104</v>
      </c>
      <c r="G268" s="4">
        <f t="shared" si="34"/>
        <v>34.371967580499927</v>
      </c>
      <c r="H268" s="4">
        <f t="shared" si="35"/>
        <v>2.9093475596297387E-2</v>
      </c>
      <c r="J268" s="11">
        <f>SUM($H$5:H267)*$C$12</f>
        <v>0.62778614269013688</v>
      </c>
      <c r="K268" s="11">
        <f t="shared" si="38"/>
        <v>0.62824055964680625</v>
      </c>
      <c r="L268" s="11" t="e">
        <f t="shared" si="36"/>
        <v>#NUM!</v>
      </c>
      <c r="M268" s="8">
        <f t="shared" si="39"/>
        <v>0.62824055964680625</v>
      </c>
    </row>
    <row r="269" spans="5:13" x14ac:dyDescent="0.2">
      <c r="E269" s="2">
        <f t="shared" si="33"/>
        <v>264</v>
      </c>
      <c r="F269" s="4">
        <f t="shared" si="37"/>
        <v>26.400000000000105</v>
      </c>
      <c r="G269" s="4">
        <f t="shared" si="34"/>
        <v>34.309799935999933</v>
      </c>
      <c r="H269" s="4">
        <f t="shared" si="35"/>
        <v>2.9146191521529072E-2</v>
      </c>
      <c r="J269" s="11">
        <f>SUM($H$5:H268)*$C$12</f>
        <v>0.63069549024976657</v>
      </c>
      <c r="K269" s="11">
        <f t="shared" si="38"/>
        <v>0.63115254138249499</v>
      </c>
      <c r="L269" s="11" t="e">
        <f t="shared" si="36"/>
        <v>#NUM!</v>
      </c>
      <c r="M269" s="8">
        <f t="shared" si="39"/>
        <v>0.63115254138249499</v>
      </c>
    </row>
    <row r="270" spans="5:13" x14ac:dyDescent="0.2">
      <c r="E270" s="2">
        <f t="shared" si="33"/>
        <v>265</v>
      </c>
      <c r="F270" s="4">
        <f t="shared" si="37"/>
        <v>26.500000000000107</v>
      </c>
      <c r="G270" s="4">
        <f t="shared" si="34"/>
        <v>34.247628187499927</v>
      </c>
      <c r="H270" s="4">
        <f t="shared" si="35"/>
        <v>2.9199102329807203E-2</v>
      </c>
      <c r="J270" s="11">
        <f>SUM($H$5:H269)*$C$12</f>
        <v>0.63361010940191953</v>
      </c>
      <c r="K270" s="11">
        <f t="shared" si="38"/>
        <v>0.63406980444720984</v>
      </c>
      <c r="L270" s="11" t="e">
        <f t="shared" si="36"/>
        <v>#NUM!</v>
      </c>
      <c r="M270" s="8">
        <f t="shared" si="39"/>
        <v>0.63406980444720984</v>
      </c>
    </row>
    <row r="271" spans="5:13" x14ac:dyDescent="0.2">
      <c r="E271" s="2">
        <f t="shared" si="33"/>
        <v>266</v>
      </c>
      <c r="F271" s="4">
        <f t="shared" si="37"/>
        <v>26.600000000000108</v>
      </c>
      <c r="G271" s="4">
        <f t="shared" si="34"/>
        <v>34.185452523999928</v>
      </c>
      <c r="H271" s="4">
        <f t="shared" si="35"/>
        <v>2.9252208941740611E-2</v>
      </c>
      <c r="J271" s="11">
        <f>SUM($H$5:H270)*$C$12</f>
        <v>0.63653001963490019</v>
      </c>
      <c r="K271" s="11">
        <f t="shared" si="38"/>
        <v>0.63699236837523754</v>
      </c>
      <c r="L271" s="11" t="e">
        <f t="shared" si="36"/>
        <v>#NUM!</v>
      </c>
      <c r="M271" s="8">
        <f t="shared" si="39"/>
        <v>0.63699236837523754</v>
      </c>
    </row>
    <row r="272" spans="5:13" x14ac:dyDescent="0.2">
      <c r="E272" s="2">
        <f t="shared" si="33"/>
        <v>267</v>
      </c>
      <c r="F272" s="4">
        <f t="shared" si="37"/>
        <v>26.700000000000109</v>
      </c>
      <c r="G272" s="4">
        <f t="shared" si="34"/>
        <v>34.123273134499925</v>
      </c>
      <c r="H272" s="4">
        <f t="shared" si="35"/>
        <v>2.9305512283608039E-2</v>
      </c>
      <c r="J272" s="11">
        <f>SUM($H$5:H271)*$C$12</f>
        <v>0.63945524052907432</v>
      </c>
      <c r="K272" s="11">
        <f t="shared" si="38"/>
        <v>0.63992025279321363</v>
      </c>
      <c r="L272" s="11" t="e">
        <f t="shared" si="36"/>
        <v>#NUM!</v>
      </c>
      <c r="M272" s="8">
        <f t="shared" si="39"/>
        <v>0.63992025279321363</v>
      </c>
    </row>
    <row r="273" spans="5:13" x14ac:dyDescent="0.2">
      <c r="E273" s="2">
        <f t="shared" si="33"/>
        <v>268</v>
      </c>
      <c r="F273" s="4">
        <f t="shared" si="37"/>
        <v>26.800000000000111</v>
      </c>
      <c r="G273" s="4">
        <f t="shared" si="34"/>
        <v>34.061090207999925</v>
      </c>
      <c r="H273" s="4">
        <f t="shared" si="35"/>
        <v>2.9359013287399999E-2</v>
      </c>
      <c r="J273" s="11">
        <f>SUM($H$5:H272)*$C$12</f>
        <v>0.64238579175743515</v>
      </c>
      <c r="K273" s="11">
        <f t="shared" si="38"/>
        <v>0.64285347742068377</v>
      </c>
      <c r="L273" s="11" t="e">
        <f t="shared" si="36"/>
        <v>#NUM!</v>
      </c>
      <c r="M273" s="8">
        <f t="shared" si="39"/>
        <v>0.64285347742068377</v>
      </c>
    </row>
    <row r="274" spans="5:13" x14ac:dyDescent="0.2">
      <c r="E274" s="2">
        <f t="shared" si="33"/>
        <v>269</v>
      </c>
      <c r="F274" s="4">
        <f t="shared" si="37"/>
        <v>26.900000000000112</v>
      </c>
      <c r="G274" s="4">
        <f t="shared" si="34"/>
        <v>33.998903933499925</v>
      </c>
      <c r="H274" s="4">
        <f t="shared" si="35"/>
        <v>2.9412712890861059E-2</v>
      </c>
      <c r="J274" s="11">
        <f>SUM($H$5:H273)*$C$12</f>
        <v>0.64532169308617515</v>
      </c>
      <c r="K274" s="11">
        <f t="shared" si="38"/>
        <v>0.64579206207067918</v>
      </c>
      <c r="L274" s="11" t="e">
        <f t="shared" si="36"/>
        <v>#NUM!</v>
      </c>
      <c r="M274" s="8">
        <f t="shared" si="39"/>
        <v>0.64579206207067918</v>
      </c>
    </row>
    <row r="275" spans="5:13" x14ac:dyDescent="0.2">
      <c r="E275" s="2">
        <f t="shared" si="33"/>
        <v>270</v>
      </c>
      <c r="F275" s="4">
        <f t="shared" si="37"/>
        <v>27.000000000000114</v>
      </c>
      <c r="G275" s="4">
        <f t="shared" si="34"/>
        <v>33.936714499999923</v>
      </c>
      <c r="H275" s="4">
        <f t="shared" si="35"/>
        <v>2.9466612037532453E-2</v>
      </c>
      <c r="J275" s="11">
        <f>SUM($H$5:H274)*$C$12</f>
        <v>0.64826296437526121</v>
      </c>
      <c r="K275" s="11">
        <f t="shared" si="38"/>
        <v>0.64873602665029062</v>
      </c>
      <c r="L275" s="11" t="e">
        <f t="shared" si="36"/>
        <v>#NUM!</v>
      </c>
      <c r="M275" s="8">
        <f t="shared" si="39"/>
        <v>0.64873602665029062</v>
      </c>
    </row>
    <row r="276" spans="5:13" x14ac:dyDescent="0.2">
      <c r="E276" s="2">
        <f t="shared" si="33"/>
        <v>271</v>
      </c>
      <c r="F276" s="4">
        <f t="shared" si="37"/>
        <v>27.100000000000115</v>
      </c>
      <c r="G276" s="4">
        <f t="shared" si="34"/>
        <v>33.874522096499923</v>
      </c>
      <c r="H276" s="4">
        <f t="shared" si="35"/>
        <v>2.9520711676795125E-2</v>
      </c>
      <c r="J276" s="11">
        <f>SUM($H$5:H275)*$C$12</f>
        <v>0.65120962557901452</v>
      </c>
      <c r="K276" s="11">
        <f t="shared" si="38"/>
        <v>0.65168539116126223</v>
      </c>
      <c r="L276" s="11" t="e">
        <f t="shared" si="36"/>
        <v>#NUM!</v>
      </c>
      <c r="M276" s="8">
        <f t="shared" si="39"/>
        <v>0.65168539116126223</v>
      </c>
    </row>
    <row r="277" spans="5:13" x14ac:dyDescent="0.2">
      <c r="E277" s="2">
        <f t="shared" si="33"/>
        <v>272</v>
      </c>
      <c r="F277" s="4">
        <f t="shared" si="37"/>
        <v>27.200000000000117</v>
      </c>
      <c r="G277" s="4">
        <f t="shared" si="34"/>
        <v>33.812326911999925</v>
      </c>
      <c r="H277" s="4">
        <f t="shared" si="35"/>
        <v>2.9575012763913087E-2</v>
      </c>
      <c r="J277" s="11">
        <f>SUM($H$5:H276)*$C$12</f>
        <v>0.654161696746694</v>
      </c>
      <c r="K277" s="11">
        <f t="shared" si="38"/>
        <v>0.65464017570057165</v>
      </c>
      <c r="L277" s="11" t="e">
        <f t="shared" si="36"/>
        <v>#NUM!</v>
      </c>
      <c r="M277" s="8">
        <f t="shared" si="39"/>
        <v>0.65464017570057165</v>
      </c>
    </row>
    <row r="278" spans="5:13" x14ac:dyDescent="0.2">
      <c r="E278" s="2">
        <f t="shared" si="33"/>
        <v>273</v>
      </c>
      <c r="F278" s="4">
        <f t="shared" si="37"/>
        <v>27.300000000000118</v>
      </c>
      <c r="G278" s="4">
        <f t="shared" si="34"/>
        <v>33.750129135499918</v>
      </c>
      <c r="H278" s="4">
        <f t="shared" si="35"/>
        <v>2.9629516260077191E-2</v>
      </c>
      <c r="J278" s="11">
        <f>SUM($H$5:H277)*$C$12</f>
        <v>0.65711919802308527</v>
      </c>
      <c r="K278" s="11">
        <f t="shared" si="38"/>
        <v>0.65760040046100887</v>
      </c>
      <c r="L278" s="11" t="e">
        <f t="shared" si="36"/>
        <v>#NUM!</v>
      </c>
      <c r="M278" s="8">
        <f t="shared" si="39"/>
        <v>0.65760040046100887</v>
      </c>
    </row>
    <row r="279" spans="5:13" x14ac:dyDescent="0.2">
      <c r="E279" s="2">
        <f t="shared" si="33"/>
        <v>274</v>
      </c>
      <c r="F279" s="4">
        <f t="shared" si="37"/>
        <v>27.400000000000119</v>
      </c>
      <c r="G279" s="4">
        <f t="shared" si="34"/>
        <v>33.687928955999922</v>
      </c>
      <c r="H279" s="4">
        <f t="shared" si="35"/>
        <v>2.9684223132449249E-2</v>
      </c>
      <c r="J279" s="11">
        <f>SUM($H$5:H278)*$C$12</f>
        <v>0.66008214964909306</v>
      </c>
      <c r="K279" s="11">
        <f t="shared" si="38"/>
        <v>0.66056608573178743</v>
      </c>
      <c r="L279" s="11" t="e">
        <f t="shared" si="36"/>
        <v>#NUM!</v>
      </c>
      <c r="M279" s="8">
        <f t="shared" si="39"/>
        <v>0.66056608573178743</v>
      </c>
    </row>
    <row r="280" spans="5:13" x14ac:dyDescent="0.2">
      <c r="E280" s="2">
        <f t="shared" si="33"/>
        <v>275</v>
      </c>
      <c r="F280" s="4">
        <f t="shared" si="37"/>
        <v>27.500000000000121</v>
      </c>
      <c r="G280" s="4">
        <f t="shared" si="34"/>
        <v>33.625726562499921</v>
      </c>
      <c r="H280" s="4">
        <f t="shared" si="35"/>
        <v>2.973913435420663E-2</v>
      </c>
      <c r="J280" s="11">
        <f>SUM($H$5:H279)*$C$12</f>
        <v>0.66305057196233796</v>
      </c>
      <c r="K280" s="11">
        <f t="shared" si="38"/>
        <v>0.66353725189913515</v>
      </c>
      <c r="L280" s="11" t="e">
        <f t="shared" si="36"/>
        <v>#NUM!</v>
      </c>
      <c r="M280" s="8">
        <f t="shared" si="39"/>
        <v>0.66353725189913515</v>
      </c>
    </row>
    <row r="281" spans="5:13" x14ac:dyDescent="0.2">
      <c r="E281" s="2">
        <f t="shared" si="33"/>
        <v>276</v>
      </c>
      <c r="F281" s="4">
        <f t="shared" si="37"/>
        <v>27.600000000000122</v>
      </c>
      <c r="G281" s="4">
        <f t="shared" si="34"/>
        <v>33.563522143999919</v>
      </c>
      <c r="H281" s="4">
        <f t="shared" si="35"/>
        <v>2.9794250904587132E-2</v>
      </c>
      <c r="J281" s="11">
        <f>SUM($H$5:H280)*$C$12</f>
        <v>0.6660244853977586</v>
      </c>
      <c r="K281" s="11">
        <f t="shared" si="38"/>
        <v>0.66651391944690819</v>
      </c>
      <c r="L281" s="11" t="e">
        <f t="shared" si="36"/>
        <v>#NUM!</v>
      </c>
      <c r="M281" s="8">
        <f t="shared" si="39"/>
        <v>0.66651391944690819</v>
      </c>
    </row>
    <row r="282" spans="5:13" x14ac:dyDescent="0.2">
      <c r="E282" s="2">
        <f t="shared" si="33"/>
        <v>277</v>
      </c>
      <c r="F282" s="4">
        <f t="shared" si="37"/>
        <v>27.700000000000124</v>
      </c>
      <c r="G282" s="4">
        <f t="shared" si="34"/>
        <v>33.501315889499921</v>
      </c>
      <c r="H282" s="4">
        <f t="shared" si="35"/>
        <v>2.9849573768934337E-2</v>
      </c>
      <c r="J282" s="11">
        <f>SUM($H$5:H281)*$C$12</f>
        <v>0.66900391048821728</v>
      </c>
      <c r="K282" s="11">
        <f t="shared" si="38"/>
        <v>0.66949610895718159</v>
      </c>
      <c r="L282" s="11" t="e">
        <f t="shared" si="36"/>
        <v>#NUM!</v>
      </c>
      <c r="M282" s="8">
        <f t="shared" si="39"/>
        <v>0.66949610895718159</v>
      </c>
    </row>
    <row r="283" spans="5:13" x14ac:dyDescent="0.2">
      <c r="E283" s="2">
        <f t="shared" si="33"/>
        <v>278</v>
      </c>
      <c r="F283" s="4">
        <f t="shared" si="37"/>
        <v>27.800000000000125</v>
      </c>
      <c r="G283" s="4">
        <f t="shared" si="34"/>
        <v>33.439107987999918</v>
      </c>
      <c r="H283" s="4">
        <f t="shared" si="35"/>
        <v>2.9905103938743325E-2</v>
      </c>
      <c r="J283" s="11">
        <f>SUM($H$5:H282)*$C$12</f>
        <v>0.6719888678651107</v>
      </c>
      <c r="K283" s="11">
        <f t="shared" si="38"/>
        <v>0.67248384111087112</v>
      </c>
      <c r="L283" s="11" t="e">
        <f t="shared" si="36"/>
        <v>#NUM!</v>
      </c>
      <c r="M283" s="8">
        <f t="shared" si="39"/>
        <v>0.67248384111087112</v>
      </c>
    </row>
    <row r="284" spans="5:13" x14ac:dyDescent="0.2">
      <c r="E284" s="2">
        <f t="shared" si="33"/>
        <v>279</v>
      </c>
      <c r="F284" s="4">
        <f t="shared" si="37"/>
        <v>27.900000000000126</v>
      </c>
      <c r="G284" s="4">
        <f t="shared" si="34"/>
        <v>33.376898628499916</v>
      </c>
      <c r="H284" s="4">
        <f t="shared" si="35"/>
        <v>2.996084241170683E-2</v>
      </c>
      <c r="J284" s="11">
        <f>SUM($H$5:H283)*$C$12</f>
        <v>0.67497937825898502</v>
      </c>
      <c r="K284" s="11">
        <f t="shared" si="38"/>
        <v>0.67547713668835896</v>
      </c>
      <c r="L284" s="11" t="e">
        <f t="shared" si="36"/>
        <v>#NUM!</v>
      </c>
      <c r="M284" s="8">
        <f t="shared" si="39"/>
        <v>0.67547713668835896</v>
      </c>
    </row>
    <row r="285" spans="5:13" x14ac:dyDescent="0.2">
      <c r="E285" s="2">
        <f t="shared" si="33"/>
        <v>280</v>
      </c>
      <c r="F285" s="4">
        <f t="shared" si="37"/>
        <v>28.000000000000128</v>
      </c>
      <c r="G285" s="4">
        <f t="shared" si="34"/>
        <v>33.314687999999919</v>
      </c>
      <c r="H285" s="4">
        <f t="shared" si="35"/>
        <v>3.0016790191761736E-2</v>
      </c>
      <c r="J285" s="11">
        <f>SUM($H$5:H284)*$C$12</f>
        <v>0.67797546250015572</v>
      </c>
      <c r="K285" s="11">
        <f t="shared" si="38"/>
        <v>0.67847601657010825</v>
      </c>
      <c r="L285" s="11" t="e">
        <f t="shared" si="36"/>
        <v>#NUM!</v>
      </c>
      <c r="M285" s="8">
        <f t="shared" si="39"/>
        <v>0.67847601657010825</v>
      </c>
    </row>
    <row r="286" spans="5:13" x14ac:dyDescent="0.2">
      <c r="E286" s="2">
        <f t="shared" si="33"/>
        <v>281</v>
      </c>
      <c r="F286" s="4">
        <f t="shared" si="37"/>
        <v>28.100000000000129</v>
      </c>
      <c r="G286" s="4">
        <f t="shared" si="34"/>
        <v>33.252476291499917</v>
      </c>
      <c r="H286" s="4">
        <f t="shared" si="35"/>
        <v>3.0072948289136064E-2</v>
      </c>
      <c r="J286" s="11">
        <f>SUM($H$5:H285)*$C$12</f>
        <v>0.68097714151933186</v>
      </c>
      <c r="K286" s="11">
        <f t="shared" si="38"/>
        <v>0.68148050173728414</v>
      </c>
      <c r="L286" s="11" t="e">
        <f t="shared" si="36"/>
        <v>#NUM!</v>
      </c>
      <c r="M286" s="8">
        <f t="shared" si="39"/>
        <v>0.68148050173728414</v>
      </c>
    </row>
    <row r="287" spans="5:13" x14ac:dyDescent="0.2">
      <c r="E287" s="2">
        <f t="shared" si="33"/>
        <v>282</v>
      </c>
      <c r="F287" s="4">
        <f t="shared" si="37"/>
        <v>28.200000000000131</v>
      </c>
      <c r="G287" s="4">
        <f t="shared" si="34"/>
        <v>33.190263691999917</v>
      </c>
      <c r="H287" s="4">
        <f t="shared" si="35"/>
        <v>3.0129317720396329E-2</v>
      </c>
      <c r="J287" s="11">
        <f>SUM($H$5:H286)*$C$12</f>
        <v>0.68398443634824546</v>
      </c>
      <c r="K287" s="11">
        <f t="shared" si="38"/>
        <v>0.68449061327239125</v>
      </c>
      <c r="L287" s="11" t="e">
        <f t="shared" si="36"/>
        <v>#NUM!</v>
      </c>
      <c r="M287" s="8">
        <f t="shared" si="39"/>
        <v>0.68449061327239125</v>
      </c>
    </row>
    <row r="288" spans="5:13" x14ac:dyDescent="0.2">
      <c r="E288" s="2">
        <f t="shared" si="33"/>
        <v>283</v>
      </c>
      <c r="F288" s="4">
        <f t="shared" si="37"/>
        <v>28.300000000000132</v>
      </c>
      <c r="G288" s="4">
        <f t="shared" si="34"/>
        <v>33.128050390499908</v>
      </c>
      <c r="H288" s="4">
        <f t="shared" si="35"/>
        <v>3.0185899508495328E-2</v>
      </c>
      <c r="J288" s="11">
        <f>SUM($H$5:H287)*$C$12</f>
        <v>0.68699736812028511</v>
      </c>
      <c r="K288" s="11">
        <f t="shared" si="38"/>
        <v>0.68750637235991585</v>
      </c>
      <c r="L288" s="11" t="e">
        <f t="shared" si="36"/>
        <v>#NUM!</v>
      </c>
      <c r="M288" s="8">
        <f t="shared" si="39"/>
        <v>0.68750637235991585</v>
      </c>
    </row>
    <row r="289" spans="5:13" x14ac:dyDescent="0.2">
      <c r="E289" s="2">
        <f t="shared" si="33"/>
        <v>284</v>
      </c>
      <c r="F289" s="4">
        <f t="shared" si="37"/>
        <v>28.400000000000134</v>
      </c>
      <c r="G289" s="4">
        <f t="shared" si="34"/>
        <v>33.06583657599991</v>
      </c>
      <c r="H289" s="4">
        <f t="shared" si="35"/>
        <v>3.024269468282037E-2</v>
      </c>
      <c r="J289" s="11">
        <f>SUM($H$5:H288)*$C$12</f>
        <v>0.69001595807113469</v>
      </c>
      <c r="K289" s="11">
        <f t="shared" si="38"/>
        <v>0.69052780028695726</v>
      </c>
      <c r="L289" s="11" t="e">
        <f t="shared" si="36"/>
        <v>#NUM!</v>
      </c>
      <c r="M289" s="8">
        <f t="shared" si="39"/>
        <v>0.69052780028695726</v>
      </c>
    </row>
    <row r="290" spans="5:13" x14ac:dyDescent="0.2">
      <c r="E290" s="2">
        <f t="shared" si="33"/>
        <v>285</v>
      </c>
      <c r="F290" s="4">
        <f t="shared" si="37"/>
        <v>28.500000000000135</v>
      </c>
      <c r="G290" s="4">
        <f t="shared" si="34"/>
        <v>33.003622437499914</v>
      </c>
      <c r="H290" s="4">
        <f t="shared" si="35"/>
        <v>3.0299704279241897E-2</v>
      </c>
      <c r="J290" s="11">
        <f>SUM($H$5:H289)*$C$12</f>
        <v>0.69304022753941663</v>
      </c>
      <c r="K290" s="11">
        <f t="shared" si="38"/>
        <v>0.69355491844387851</v>
      </c>
      <c r="L290" s="11" t="e">
        <f t="shared" si="36"/>
        <v>#NUM!</v>
      </c>
      <c r="M290" s="8">
        <f t="shared" si="39"/>
        <v>0.69355491844387851</v>
      </c>
    </row>
    <row r="291" spans="5:13" x14ac:dyDescent="0.2">
      <c r="E291" s="2">
        <f t="shared" si="33"/>
        <v>286</v>
      </c>
      <c r="F291" s="4">
        <f t="shared" si="37"/>
        <v>28.600000000000136</v>
      </c>
      <c r="G291" s="4">
        <f t="shared" si="34"/>
        <v>32.94140816399991</v>
      </c>
      <c r="H291" s="4">
        <f t="shared" si="35"/>
        <v>3.0356929340162573E-2</v>
      </c>
      <c r="J291" s="11">
        <f>SUM($H$5:H290)*$C$12</f>
        <v>0.69607019796734093</v>
      </c>
      <c r="K291" s="11">
        <f t="shared" si="38"/>
        <v>0.69658774832494852</v>
      </c>
      <c r="L291" s="11" t="e">
        <f t="shared" si="36"/>
        <v>#NUM!</v>
      </c>
      <c r="M291" s="8">
        <f t="shared" si="39"/>
        <v>0.69658774832494852</v>
      </c>
    </row>
    <row r="292" spans="5:13" x14ac:dyDescent="0.2">
      <c r="E292" s="2">
        <f t="shared" si="33"/>
        <v>287</v>
      </c>
      <c r="F292" s="4">
        <f t="shared" si="37"/>
        <v>28.700000000000138</v>
      </c>
      <c r="G292" s="4">
        <f t="shared" si="34"/>
        <v>32.87919394449991</v>
      </c>
      <c r="H292" s="4">
        <f t="shared" si="35"/>
        <v>3.0414370914566825E-2</v>
      </c>
      <c r="J292" s="11">
        <f>SUM($H$5:H291)*$C$12</f>
        <v>0.69910589090135711</v>
      </c>
      <c r="K292" s="11">
        <f t="shared" si="38"/>
        <v>0.699626311529017</v>
      </c>
      <c r="L292" s="11" t="e">
        <f t="shared" si="36"/>
        <v>#NUM!</v>
      </c>
      <c r="M292" s="8">
        <f t="shared" si="39"/>
        <v>0.699626311529017</v>
      </c>
    </row>
    <row r="293" spans="5:13" x14ac:dyDescent="0.2">
      <c r="E293" s="2">
        <f t="shared" si="33"/>
        <v>288</v>
      </c>
      <c r="F293" s="4">
        <f t="shared" si="37"/>
        <v>28.800000000000139</v>
      </c>
      <c r="G293" s="4">
        <f t="shared" si="34"/>
        <v>32.816979967999913</v>
      </c>
      <c r="H293" s="4">
        <f t="shared" si="35"/>
        <v>3.0472030058070778E-2</v>
      </c>
      <c r="J293" s="11">
        <f>SUM($H$5:H292)*$C$12</f>
        <v>0.70214732799281387</v>
      </c>
      <c r="K293" s="11">
        <f t="shared" si="38"/>
        <v>0.7026706297601587</v>
      </c>
      <c r="L293" s="11" t="e">
        <f t="shared" si="36"/>
        <v>#NUM!</v>
      </c>
      <c r="M293" s="8">
        <f t="shared" si="39"/>
        <v>0.7026706297601587</v>
      </c>
    </row>
    <row r="294" spans="5:13" x14ac:dyDescent="0.2">
      <c r="E294" s="2">
        <f t="shared" si="33"/>
        <v>289</v>
      </c>
      <c r="F294" s="4">
        <f t="shared" si="37"/>
        <v>28.900000000000141</v>
      </c>
      <c r="G294" s="4">
        <f t="shared" si="34"/>
        <v>32.754766423499909</v>
      </c>
      <c r="H294" s="4">
        <f t="shared" si="35"/>
        <v>3.0529907832972668E-2</v>
      </c>
      <c r="J294" s="11">
        <f>SUM($H$5:H293)*$C$12</f>
        <v>0.70519453099862095</v>
      </c>
      <c r="K294" s="11">
        <f t="shared" si="38"/>
        <v>0.7057207248283397</v>
      </c>
      <c r="L294" s="11" t="e">
        <f t="shared" si="36"/>
        <v>#NUM!</v>
      </c>
      <c r="M294" s="8">
        <f t="shared" si="39"/>
        <v>0.7057207248283397</v>
      </c>
    </row>
    <row r="295" spans="5:13" x14ac:dyDescent="0.2">
      <c r="E295" s="2">
        <f t="shared" si="33"/>
        <v>290</v>
      </c>
      <c r="F295" s="4">
        <f t="shared" si="37"/>
        <v>29.000000000000142</v>
      </c>
      <c r="G295" s="4">
        <f t="shared" si="34"/>
        <v>32.692553499999903</v>
      </c>
      <c r="H295" s="4">
        <f t="shared" si="35"/>
        <v>3.05880053083037E-2</v>
      </c>
      <c r="J295" s="11">
        <f>SUM($H$5:H294)*$C$12</f>
        <v>0.70824752178191819</v>
      </c>
      <c r="K295" s="11">
        <f t="shared" si="38"/>
        <v>0.70877661865009267</v>
      </c>
      <c r="L295" s="11" t="e">
        <f t="shared" si="36"/>
        <v>#NUM!</v>
      </c>
      <c r="M295" s="8">
        <f t="shared" si="39"/>
        <v>0.70877661865009267</v>
      </c>
    </row>
    <row r="296" spans="5:13" x14ac:dyDescent="0.2">
      <c r="E296" s="2">
        <f t="shared" si="33"/>
        <v>291</v>
      </c>
      <c r="F296" s="4">
        <f t="shared" si="37"/>
        <v>29.100000000000144</v>
      </c>
      <c r="G296" s="4">
        <f t="shared" si="34"/>
        <v>32.630341386499907</v>
      </c>
      <c r="H296" s="4">
        <f t="shared" si="35"/>
        <v>3.0646323559879396E-2</v>
      </c>
      <c r="J296" s="11">
        <f>SUM($H$5:H295)*$C$12</f>
        <v>0.7113063223127486</v>
      </c>
      <c r="K296" s="11">
        <f t="shared" si="38"/>
        <v>0.71183833324919887</v>
      </c>
      <c r="L296" s="11" t="e">
        <f t="shared" si="36"/>
        <v>#NUM!</v>
      </c>
      <c r="M296" s="8">
        <f t="shared" si="39"/>
        <v>0.71183833324919887</v>
      </c>
    </row>
    <row r="297" spans="5:13" x14ac:dyDescent="0.2">
      <c r="E297" s="2">
        <f t="shared" si="33"/>
        <v>292</v>
      </c>
      <c r="F297" s="4">
        <f t="shared" si="37"/>
        <v>29.200000000000145</v>
      </c>
      <c r="G297" s="4">
        <f t="shared" si="34"/>
        <v>32.568130271999905</v>
      </c>
      <c r="H297" s="4">
        <f t="shared" si="35"/>
        <v>3.0704863670351346E-2</v>
      </c>
      <c r="J297" s="11">
        <f>SUM($H$5:H296)*$C$12</f>
        <v>0.71437095466873657</v>
      </c>
      <c r="K297" s="11">
        <f t="shared" si="38"/>
        <v>0.71490589075735822</v>
      </c>
      <c r="L297" s="11" t="e">
        <f t="shared" si="36"/>
        <v>#NUM!</v>
      </c>
      <c r="M297" s="8">
        <f t="shared" si="39"/>
        <v>0.71490589075735822</v>
      </c>
    </row>
    <row r="298" spans="5:13" x14ac:dyDescent="0.2">
      <c r="E298" s="2">
        <f t="shared" si="33"/>
        <v>293</v>
      </c>
      <c r="F298" s="4">
        <f t="shared" si="37"/>
        <v>29.300000000000146</v>
      </c>
      <c r="G298" s="4">
        <f t="shared" si="34"/>
        <v>32.505920345499902</v>
      </c>
      <c r="H298" s="4">
        <f t="shared" si="35"/>
        <v>3.0763626729259464E-2</v>
      </c>
      <c r="J298" s="11">
        <f>SUM($H$5:H297)*$C$12</f>
        <v>0.71744144103577168</v>
      </c>
      <c r="K298" s="11">
        <f t="shared" si="38"/>
        <v>0.71797931341487797</v>
      </c>
      <c r="L298" s="11" t="e">
        <f t="shared" si="36"/>
        <v>#NUM!</v>
      </c>
      <c r="M298" s="8">
        <f t="shared" si="39"/>
        <v>0.71797931341487797</v>
      </c>
    </row>
    <row r="299" spans="5:13" x14ac:dyDescent="0.2">
      <c r="E299" s="2">
        <f t="shared" si="33"/>
        <v>294</v>
      </c>
      <c r="F299" s="4">
        <f t="shared" si="37"/>
        <v>29.400000000000148</v>
      </c>
      <c r="G299" s="4">
        <f t="shared" si="34"/>
        <v>32.443711795999903</v>
      </c>
      <c r="H299" s="4">
        <f t="shared" si="35"/>
        <v>3.0822613833084697E-2</v>
      </c>
      <c r="J299" s="11">
        <f>SUM($H$5:H298)*$C$12</f>
        <v>0.72051780370869756</v>
      </c>
      <c r="K299" s="11">
        <f t="shared" si="38"/>
        <v>0.7210586235713663</v>
      </c>
      <c r="L299" s="11" t="e">
        <f t="shared" si="36"/>
        <v>#NUM!</v>
      </c>
      <c r="M299" s="8">
        <f t="shared" si="39"/>
        <v>0.7210586235713663</v>
      </c>
    </row>
    <row r="300" spans="5:13" x14ac:dyDescent="0.2">
      <c r="E300" s="2">
        <f t="shared" si="33"/>
        <v>295</v>
      </c>
      <c r="F300" s="4">
        <f t="shared" si="37"/>
        <v>29.500000000000149</v>
      </c>
      <c r="G300" s="4">
        <f t="shared" si="34"/>
        <v>32.381504812499898</v>
      </c>
      <c r="H300" s="4">
        <f t="shared" si="35"/>
        <v>3.0881826085302246E-2</v>
      </c>
      <c r="J300" s="11">
        <f>SUM($H$5:H299)*$C$12</f>
        <v>0.72360006509200603</v>
      </c>
      <c r="K300" s="11">
        <f t="shared" si="38"/>
        <v>0.72414384368643103</v>
      </c>
      <c r="L300" s="11" t="e">
        <f t="shared" si="36"/>
        <v>#NUM!</v>
      </c>
      <c r="M300" s="8">
        <f t="shared" si="39"/>
        <v>0.72414384368643103</v>
      </c>
    </row>
    <row r="301" spans="5:13" x14ac:dyDescent="0.2">
      <c r="E301" s="2">
        <f t="shared" si="33"/>
        <v>296</v>
      </c>
      <c r="F301" s="4">
        <f t="shared" si="37"/>
        <v>29.600000000000151</v>
      </c>
      <c r="G301" s="4">
        <f t="shared" si="34"/>
        <v>32.3192995839999</v>
      </c>
      <c r="H301" s="4">
        <f t="shared" si="35"/>
        <v>3.0941264596435224E-2</v>
      </c>
      <c r="J301" s="11">
        <f>SUM($H$5:H300)*$C$12</f>
        <v>0.72668824770053631</v>
      </c>
      <c r="K301" s="11">
        <f t="shared" si="38"/>
        <v>0.72723499633038213</v>
      </c>
      <c r="L301" s="11" t="e">
        <f t="shared" si="36"/>
        <v>#NUM!</v>
      </c>
      <c r="M301" s="8">
        <f t="shared" si="39"/>
        <v>0.72723499633038213</v>
      </c>
    </row>
    <row r="302" spans="5:13" x14ac:dyDescent="0.2">
      <c r="E302" s="2">
        <f t="shared" si="33"/>
        <v>297</v>
      </c>
      <c r="F302" s="4">
        <f t="shared" si="37"/>
        <v>29.700000000000152</v>
      </c>
      <c r="G302" s="4">
        <f t="shared" si="34"/>
        <v>32.257096299499899</v>
      </c>
      <c r="H302" s="4">
        <f t="shared" si="35"/>
        <v>3.1000930484108805E-2</v>
      </c>
      <c r="J302" s="11">
        <f>SUM($H$5:H301)*$C$12</f>
        <v>0.72978237416017977</v>
      </c>
      <c r="K302" s="11">
        <f t="shared" si="38"/>
        <v>0.73033210418493133</v>
      </c>
      <c r="L302" s="11" t="e">
        <f t="shared" si="36"/>
        <v>#NUM!</v>
      </c>
      <c r="M302" s="8">
        <f t="shared" si="39"/>
        <v>0.73033210418493133</v>
      </c>
    </row>
    <row r="303" spans="5:13" x14ac:dyDescent="0.2">
      <c r="E303" s="2">
        <f t="shared" si="33"/>
        <v>298</v>
      </c>
      <c r="F303" s="4">
        <f t="shared" si="37"/>
        <v>29.800000000000153</v>
      </c>
      <c r="G303" s="4">
        <f t="shared" si="34"/>
        <v>32.194895147999901</v>
      </c>
      <c r="H303" s="4">
        <f t="shared" si="35"/>
        <v>3.1060824873104912E-2</v>
      </c>
      <c r="J303" s="11">
        <f>SUM($H$5:H302)*$C$12</f>
        <v>0.73288246720859063</v>
      </c>
      <c r="K303" s="11">
        <f t="shared" si="38"/>
        <v>0.73343519004390689</v>
      </c>
      <c r="L303" s="11" t="e">
        <f t="shared" si="36"/>
        <v>#NUM!</v>
      </c>
      <c r="M303" s="8">
        <f t="shared" si="39"/>
        <v>0.73343519004390689</v>
      </c>
    </row>
    <row r="304" spans="5:13" x14ac:dyDescent="0.2">
      <c r="E304" s="2">
        <f t="shared" si="33"/>
        <v>299</v>
      </c>
      <c r="F304" s="4">
        <f t="shared" si="37"/>
        <v>29.900000000000155</v>
      </c>
      <c r="G304" s="4">
        <f t="shared" si="34"/>
        <v>32.132696318499896</v>
      </c>
      <c r="H304" s="4">
        <f t="shared" si="35"/>
        <v>3.1120948895417323E-2</v>
      </c>
      <c r="J304" s="11">
        <f>SUM($H$5:H303)*$C$12</f>
        <v>0.73598854969590111</v>
      </c>
      <c r="K304" s="11">
        <f t="shared" si="38"/>
        <v>0.73654427681398471</v>
      </c>
      <c r="L304" s="11" t="e">
        <f t="shared" si="36"/>
        <v>#NUM!</v>
      </c>
      <c r="M304" s="8">
        <f t="shared" si="39"/>
        <v>0.73654427681398471</v>
      </c>
    </row>
    <row r="305" spans="5:13" x14ac:dyDescent="0.2">
      <c r="E305" s="2">
        <f t="shared" si="33"/>
        <v>300</v>
      </c>
      <c r="F305" s="4">
        <f t="shared" si="37"/>
        <v>30.000000000000156</v>
      </c>
      <c r="G305" s="4">
        <f t="shared" si="34"/>
        <v>32.070499999999896</v>
      </c>
      <c r="H305" s="4">
        <f t="shared" si="35"/>
        <v>3.1181303690307385E-2</v>
      </c>
      <c r="J305" s="11">
        <f>SUM($H$5:H304)*$C$12</f>
        <v>0.73910064458544289</v>
      </c>
      <c r="K305" s="11">
        <f t="shared" si="38"/>
        <v>0.73965938751540206</v>
      </c>
      <c r="L305" s="11" t="e">
        <f t="shared" si="36"/>
        <v>#NUM!</v>
      </c>
      <c r="M305" s="8">
        <f t="shared" si="39"/>
        <v>0.73965938751540206</v>
      </c>
    </row>
    <row r="306" spans="5:13" x14ac:dyDescent="0.2">
      <c r="E306" s="2">
        <f t="shared" si="33"/>
        <v>301</v>
      </c>
      <c r="F306" s="4">
        <f t="shared" si="37"/>
        <v>30.100000000000158</v>
      </c>
      <c r="G306" s="4">
        <f t="shared" si="34"/>
        <v>32.008306381499892</v>
      </c>
      <c r="H306" s="4">
        <f t="shared" si="35"/>
        <v>3.1241890404360106E-2</v>
      </c>
      <c r="J306" s="11">
        <f>SUM($H$5:H305)*$C$12</f>
        <v>0.74221877495447364</v>
      </c>
      <c r="K306" s="11">
        <f t="shared" si="38"/>
        <v>0.74278054528268012</v>
      </c>
      <c r="L306" s="11" t="e">
        <f t="shared" si="36"/>
        <v>#NUM!</v>
      </c>
      <c r="M306" s="8">
        <f t="shared" si="39"/>
        <v>0.74278054528268012</v>
      </c>
    </row>
    <row r="307" spans="5:13" x14ac:dyDescent="0.2">
      <c r="E307" s="2">
        <f t="shared" si="33"/>
        <v>302</v>
      </c>
      <c r="F307" s="4">
        <f t="shared" si="37"/>
        <v>30.200000000000159</v>
      </c>
      <c r="G307" s="4">
        <f t="shared" si="34"/>
        <v>31.946115651999897</v>
      </c>
      <c r="H307" s="4">
        <f t="shared" si="35"/>
        <v>3.130271019154085E-2</v>
      </c>
      <c r="J307" s="11">
        <f>SUM($H$5:H306)*$C$12</f>
        <v>0.74534296399490962</v>
      </c>
      <c r="K307" s="11">
        <f t="shared" si="38"/>
        <v>0.74590777336536962</v>
      </c>
      <c r="L307" s="11" t="e">
        <f t="shared" si="36"/>
        <v>#NUM!</v>
      </c>
      <c r="M307" s="8">
        <f t="shared" si="39"/>
        <v>0.74590777336536962</v>
      </c>
    </row>
    <row r="308" spans="5:13" x14ac:dyDescent="0.2">
      <c r="E308" s="2">
        <f t="shared" si="33"/>
        <v>303</v>
      </c>
      <c r="F308" s="4">
        <f t="shared" si="37"/>
        <v>30.300000000000161</v>
      </c>
      <c r="G308" s="4">
        <f t="shared" si="34"/>
        <v>31.883928000499896</v>
      </c>
      <c r="H308" s="4">
        <f t="shared" si="35"/>
        <v>3.136376421325255E-2</v>
      </c>
      <c r="J308" s="11">
        <f>SUM($H$5:H307)*$C$12</f>
        <v>0.74847323501406382</v>
      </c>
      <c r="K308" s="11">
        <f t="shared" si="38"/>
        <v>0.74904109512879558</v>
      </c>
      <c r="L308" s="11" t="e">
        <f t="shared" si="36"/>
        <v>#NUM!</v>
      </c>
      <c r="M308" s="8">
        <f t="shared" si="39"/>
        <v>0.74904109512879558</v>
      </c>
    </row>
    <row r="309" spans="5:13" x14ac:dyDescent="0.2">
      <c r="E309" s="2">
        <f t="shared" si="33"/>
        <v>304</v>
      </c>
      <c r="F309" s="4">
        <f t="shared" si="37"/>
        <v>30.400000000000162</v>
      </c>
      <c r="G309" s="4">
        <f t="shared" si="34"/>
        <v>31.821743615999893</v>
      </c>
      <c r="H309" s="4">
        <f t="shared" si="35"/>
        <v>3.1425053638393416E-2</v>
      </c>
      <c r="J309" s="11">
        <f>SUM($H$5:H308)*$C$12</f>
        <v>0.75160961143538907</v>
      </c>
      <c r="K309" s="11">
        <f t="shared" si="38"/>
        <v>0.75218053405479257</v>
      </c>
      <c r="L309" s="11" t="e">
        <f t="shared" si="36"/>
        <v>#NUM!</v>
      </c>
      <c r="M309" s="8">
        <f t="shared" si="39"/>
        <v>0.75218053405479257</v>
      </c>
    </row>
    <row r="310" spans="5:13" x14ac:dyDescent="0.2">
      <c r="E310" s="2">
        <f t="shared" si="33"/>
        <v>305</v>
      </c>
      <c r="F310" s="4">
        <f t="shared" si="37"/>
        <v>30.500000000000163</v>
      </c>
      <c r="G310" s="4">
        <f t="shared" si="34"/>
        <v>31.759562687499894</v>
      </c>
      <c r="H310" s="4">
        <f t="shared" si="35"/>
        <v>3.14865796434151E-2</v>
      </c>
      <c r="J310" s="11">
        <f>SUM($H$5:H309)*$C$12</f>
        <v>0.75475211679922838</v>
      </c>
      <c r="K310" s="11">
        <f t="shared" si="38"/>
        <v>0.7553261137424645</v>
      </c>
      <c r="L310" s="11" t="e">
        <f t="shared" si="36"/>
        <v>#NUM!</v>
      </c>
      <c r="M310" s="8">
        <f t="shared" si="39"/>
        <v>0.7553261137424645</v>
      </c>
    </row>
    <row r="311" spans="5:13" x14ac:dyDescent="0.2">
      <c r="E311" s="2">
        <f t="shared" si="33"/>
        <v>306</v>
      </c>
      <c r="F311" s="4">
        <f t="shared" si="37"/>
        <v>30.600000000000165</v>
      </c>
      <c r="G311" s="4">
        <f t="shared" si="34"/>
        <v>31.697385403999892</v>
      </c>
      <c r="H311" s="4">
        <f t="shared" si="35"/>
        <v>3.1548343412381573E-2</v>
      </c>
      <c r="J311" s="11">
        <f>SUM($H$5:H310)*$C$12</f>
        <v>0.75790077476356998</v>
      </c>
      <c r="K311" s="11">
        <f t="shared" si="38"/>
        <v>0.75847785790893274</v>
      </c>
      <c r="L311" s="11" t="e">
        <f t="shared" si="36"/>
        <v>#NUM!</v>
      </c>
      <c r="M311" s="8">
        <f t="shared" si="39"/>
        <v>0.75847785790893274</v>
      </c>
    </row>
    <row r="312" spans="5:13" x14ac:dyDescent="0.2">
      <c r="E312" s="2">
        <f t="shared" si="33"/>
        <v>307</v>
      </c>
      <c r="F312" s="4">
        <f t="shared" si="37"/>
        <v>30.700000000000166</v>
      </c>
      <c r="G312" s="4">
        <f t="shared" si="34"/>
        <v>31.635211954499891</v>
      </c>
      <c r="H312" s="4">
        <f t="shared" si="35"/>
        <v>3.1610346137028386E-2</v>
      </c>
      <c r="J312" s="11">
        <f>SUM($H$5:H311)*$C$12</f>
        <v>0.76105560910480818</v>
      </c>
      <c r="K312" s="11">
        <f t="shared" si="38"/>
        <v>0.76163579039011886</v>
      </c>
      <c r="L312" s="11" t="e">
        <f t="shared" si="36"/>
        <v>#NUM!</v>
      </c>
      <c r="M312" s="8">
        <f t="shared" si="39"/>
        <v>0.76163579039011886</v>
      </c>
    </row>
    <row r="313" spans="5:13" x14ac:dyDescent="0.2">
      <c r="E313" s="2">
        <f t="shared" ref="E313:E376" si="40">E312+1</f>
        <v>308</v>
      </c>
      <c r="F313" s="4">
        <f t="shared" si="37"/>
        <v>30.800000000000168</v>
      </c>
      <c r="G313" s="4">
        <f t="shared" si="34"/>
        <v>31.573042527999888</v>
      </c>
      <c r="H313" s="4">
        <f t="shared" si="35"/>
        <v>3.1672589016822524E-2</v>
      </c>
      <c r="J313" s="11">
        <f>SUM($H$5:H312)*$C$12</f>
        <v>0.76421664371851095</v>
      </c>
      <c r="K313" s="11">
        <f t="shared" si="38"/>
        <v>0.76479993514150235</v>
      </c>
      <c r="L313" s="11" t="e">
        <f t="shared" si="36"/>
        <v>#NUM!</v>
      </c>
      <c r="M313" s="8">
        <f t="shared" si="39"/>
        <v>0.76479993514150235</v>
      </c>
    </row>
    <row r="314" spans="5:13" x14ac:dyDescent="0.2">
      <c r="E314" s="2">
        <f t="shared" si="40"/>
        <v>309</v>
      </c>
      <c r="F314" s="4">
        <f t="shared" si="37"/>
        <v>30.900000000000169</v>
      </c>
      <c r="G314" s="4">
        <f t="shared" si="34"/>
        <v>31.51087731349989</v>
      </c>
      <c r="H314" s="4">
        <f t="shared" si="35"/>
        <v>3.1735073259022847E-2</v>
      </c>
      <c r="J314" s="11">
        <f>SUM($H$5:H313)*$C$12</f>
        <v>0.76738390262019318</v>
      </c>
      <c r="K314" s="11">
        <f t="shared" si="38"/>
        <v>0.76797031623889023</v>
      </c>
      <c r="L314" s="11" t="e">
        <f t="shared" si="36"/>
        <v>#NUM!</v>
      </c>
      <c r="M314" s="8">
        <f t="shared" si="39"/>
        <v>0.76797031623889023</v>
      </c>
    </row>
    <row r="315" spans="5:13" x14ac:dyDescent="0.2">
      <c r="E315" s="2">
        <f t="shared" si="40"/>
        <v>310</v>
      </c>
      <c r="F315" s="4">
        <f t="shared" si="37"/>
        <v>31.000000000000171</v>
      </c>
      <c r="G315" s="4">
        <f t="shared" si="34"/>
        <v>31.448716499999886</v>
      </c>
      <c r="H315" s="4">
        <f t="shared" si="35"/>
        <v>3.1797800078741001E-2</v>
      </c>
      <c r="J315" s="11">
        <f>SUM($H$5:H314)*$C$12</f>
        <v>0.77055740994609545</v>
      </c>
      <c r="K315" s="11">
        <f t="shared" si="38"/>
        <v>0.77114695787921428</v>
      </c>
      <c r="L315" s="11" t="e">
        <f t="shared" si="36"/>
        <v>#NUM!</v>
      </c>
      <c r="M315" s="8">
        <f t="shared" si="39"/>
        <v>0.77114695787921428</v>
      </c>
    </row>
    <row r="316" spans="5:13" x14ac:dyDescent="0.2">
      <c r="E316" s="2">
        <f t="shared" si="40"/>
        <v>311</v>
      </c>
      <c r="F316" s="4">
        <f t="shared" si="37"/>
        <v>31.100000000000172</v>
      </c>
      <c r="G316" s="4">
        <f t="shared" si="34"/>
        <v>31.386560276499885</v>
      </c>
      <c r="H316" s="4">
        <f t="shared" si="35"/>
        <v>3.1860770699003019E-2</v>
      </c>
      <c r="J316" s="11">
        <f>SUM($H$5:H315)*$C$12</f>
        <v>0.77373718995396956</v>
      </c>
      <c r="K316" s="11">
        <f t="shared" si="38"/>
        <v>0.77432988438131256</v>
      </c>
      <c r="L316" s="11" t="e">
        <f t="shared" si="36"/>
        <v>#NUM!</v>
      </c>
      <c r="M316" s="8">
        <f t="shared" si="39"/>
        <v>0.77432988438131256</v>
      </c>
    </row>
    <row r="317" spans="5:13" x14ac:dyDescent="0.2">
      <c r="E317" s="2">
        <f t="shared" si="40"/>
        <v>312</v>
      </c>
      <c r="F317" s="4">
        <f t="shared" si="37"/>
        <v>31.200000000000173</v>
      </c>
      <c r="G317" s="4">
        <f t="shared" si="34"/>
        <v>31.324408831999886</v>
      </c>
      <c r="H317" s="4">
        <f t="shared" si="35"/>
        <v>3.1923986350811381E-2</v>
      </c>
      <c r="J317" s="11">
        <f>SUM($H$5:H316)*$C$12</f>
        <v>0.77692326702386993</v>
      </c>
      <c r="K317" s="11">
        <f t="shared" si="38"/>
        <v>0.77751912018672509</v>
      </c>
      <c r="L317" s="11" t="e">
        <f t="shared" si="36"/>
        <v>#NUM!</v>
      </c>
      <c r="M317" s="8">
        <f t="shared" si="39"/>
        <v>0.77751912018672509</v>
      </c>
    </row>
    <row r="318" spans="5:13" x14ac:dyDescent="0.2">
      <c r="E318" s="2">
        <f t="shared" si="40"/>
        <v>313</v>
      </c>
      <c r="F318" s="4">
        <f t="shared" si="37"/>
        <v>31.300000000000175</v>
      </c>
      <c r="G318" s="4">
        <f t="shared" si="34"/>
        <v>31.262262355499885</v>
      </c>
      <c r="H318" s="4">
        <f t="shared" si="35"/>
        <v>3.1987448273207666E-2</v>
      </c>
      <c r="J318" s="11">
        <f>SUM($H$5:H317)*$C$12</f>
        <v>0.78011566565895107</v>
      </c>
      <c r="K318" s="11">
        <f t="shared" si="38"/>
        <v>0.7807146898604872</v>
      </c>
      <c r="L318" s="11" t="e">
        <f t="shared" si="36"/>
        <v>#NUM!</v>
      </c>
      <c r="M318" s="8">
        <f t="shared" si="39"/>
        <v>0.7807146898604872</v>
      </c>
    </row>
    <row r="319" spans="5:13" x14ac:dyDescent="0.2">
      <c r="E319" s="2">
        <f t="shared" si="40"/>
        <v>314</v>
      </c>
      <c r="F319" s="4">
        <f t="shared" si="37"/>
        <v>31.400000000000176</v>
      </c>
      <c r="G319" s="4">
        <f t="shared" si="34"/>
        <v>31.200121035999889</v>
      </c>
      <c r="H319" s="4">
        <f t="shared" si="35"/>
        <v>3.2051157713335846E-2</v>
      </c>
      <c r="J319" s="11">
        <f>SUM($H$5:H318)*$C$12</f>
        <v>0.78331441048627193</v>
      </c>
      <c r="K319" s="11">
        <f t="shared" si="38"/>
        <v>0.78391661809194735</v>
      </c>
      <c r="L319" s="11" t="e">
        <f t="shared" si="36"/>
        <v>#NUM!</v>
      </c>
      <c r="M319" s="8">
        <f t="shared" si="39"/>
        <v>0.78391661809194735</v>
      </c>
    </row>
    <row r="320" spans="5:13" x14ac:dyDescent="0.2">
      <c r="E320" s="2">
        <f t="shared" si="40"/>
        <v>315</v>
      </c>
      <c r="F320" s="4">
        <f t="shared" si="37"/>
        <v>31.500000000000178</v>
      </c>
      <c r="G320" s="4">
        <f t="shared" si="34"/>
        <v>31.137985062499887</v>
      </c>
      <c r="H320" s="4">
        <f t="shared" si="35"/>
        <v>3.2115115926506121E-2</v>
      </c>
      <c r="J320" s="11">
        <f>SUM($H$5:H319)*$C$12</f>
        <v>0.78651952625760546</v>
      </c>
      <c r="K320" s="11">
        <f t="shared" si="38"/>
        <v>0.78712492969557735</v>
      </c>
      <c r="L320" s="11" t="e">
        <f t="shared" si="36"/>
        <v>#NUM!</v>
      </c>
      <c r="M320" s="8">
        <f t="shared" si="39"/>
        <v>0.78712492969557735</v>
      </c>
    </row>
    <row r="321" spans="5:13" x14ac:dyDescent="0.2">
      <c r="E321" s="2">
        <f t="shared" si="40"/>
        <v>316</v>
      </c>
      <c r="F321" s="4">
        <f t="shared" si="37"/>
        <v>31.600000000000179</v>
      </c>
      <c r="G321" s="4">
        <f t="shared" si="34"/>
        <v>31.075854623999884</v>
      </c>
      <c r="H321" s="4">
        <f t="shared" si="35"/>
        <v>3.2179324176259336E-2</v>
      </c>
      <c r="J321" s="11">
        <f>SUM($H$5:H320)*$C$12</f>
        <v>0.789731037850256</v>
      </c>
      <c r="K321" s="11">
        <f t="shared" si="38"/>
        <v>0.79033964961179248</v>
      </c>
      <c r="L321" s="11" t="e">
        <f t="shared" si="36"/>
        <v>#NUM!</v>
      </c>
      <c r="M321" s="8">
        <f t="shared" si="39"/>
        <v>0.79033964961179248</v>
      </c>
    </row>
    <row r="322" spans="5:13" x14ac:dyDescent="0.2">
      <c r="E322" s="2">
        <f t="shared" si="40"/>
        <v>317</v>
      </c>
      <c r="F322" s="4">
        <f t="shared" si="37"/>
        <v>31.70000000000018</v>
      </c>
      <c r="G322" s="4">
        <f t="shared" si="34"/>
        <v>31.013729909499883</v>
      </c>
      <c r="H322" s="4">
        <f t="shared" si="35"/>
        <v>3.2243783734432013E-2</v>
      </c>
      <c r="J322" s="11">
        <f>SUM($H$5:H321)*$C$12</f>
        <v>0.79294897026788203</v>
      </c>
      <c r="K322" s="11">
        <f t="shared" si="38"/>
        <v>0.79356080290777087</v>
      </c>
      <c r="L322" s="11" t="e">
        <f t="shared" si="36"/>
        <v>#NUM!</v>
      </c>
      <c r="M322" s="8">
        <f t="shared" si="39"/>
        <v>0.79356080290777087</v>
      </c>
    </row>
    <row r="323" spans="5:13" x14ac:dyDescent="0.2">
      <c r="E323" s="2">
        <f t="shared" si="40"/>
        <v>318</v>
      </c>
      <c r="F323" s="4">
        <f t="shared" si="37"/>
        <v>31.800000000000182</v>
      </c>
      <c r="G323" s="4">
        <f t="shared" si="34"/>
        <v>30.951611107999884</v>
      </c>
      <c r="H323" s="4">
        <f t="shared" si="35"/>
        <v>3.2308495881222019E-2</v>
      </c>
      <c r="J323" s="11">
        <f>SUM($H$5:H322)*$C$12</f>
        <v>0.79617334864132516</v>
      </c>
      <c r="K323" s="11">
        <f t="shared" si="38"/>
        <v>0.79678841477828999</v>
      </c>
      <c r="L323" s="11" t="e">
        <f t="shared" si="36"/>
        <v>#NUM!</v>
      </c>
      <c r="M323" s="8">
        <f t="shared" si="39"/>
        <v>0.79678841477828999</v>
      </c>
    </row>
    <row r="324" spans="5:13" x14ac:dyDescent="0.2">
      <c r="E324" s="2">
        <f t="shared" si="40"/>
        <v>319</v>
      </c>
      <c r="F324" s="4">
        <f t="shared" si="37"/>
        <v>31.900000000000183</v>
      </c>
      <c r="G324" s="4">
        <f t="shared" si="34"/>
        <v>30.889498408499882</v>
      </c>
      <c r="H324" s="4">
        <f t="shared" si="35"/>
        <v>3.2373461905254801E-2</v>
      </c>
      <c r="J324" s="11">
        <f>SUM($H$5:H323)*$C$12</f>
        <v>0.79940419822944742</v>
      </c>
      <c r="K324" s="11">
        <f t="shared" si="38"/>
        <v>0.80002251054657869</v>
      </c>
      <c r="L324" s="11" t="e">
        <f t="shared" si="36"/>
        <v>#NUM!</v>
      </c>
      <c r="M324" s="8">
        <f t="shared" si="39"/>
        <v>0.80002251054657869</v>
      </c>
    </row>
    <row r="325" spans="5:13" x14ac:dyDescent="0.2">
      <c r="E325" s="2">
        <f t="shared" si="40"/>
        <v>320</v>
      </c>
      <c r="F325" s="4">
        <f t="shared" si="37"/>
        <v>32.000000000000185</v>
      </c>
      <c r="G325" s="4">
        <f t="shared" ref="G325:G388" si="41">$C$10*F325^3+$C$9*F325^2+$C$8*F325+$C$7</f>
        <v>30.827391999999882</v>
      </c>
      <c r="H325" s="4">
        <f t="shared" ref="H325:H388" si="42">1/(($C$2 - F325)*($C$15*F325^2+$C$16*F325+$C$17))</f>
        <v>3.2438683103650279E-2</v>
      </c>
      <c r="J325" s="11">
        <f>SUM($H$5:H324)*$C$12</f>
        <v>0.80264154441997282</v>
      </c>
      <c r="K325" s="11">
        <f t="shared" si="38"/>
        <v>0.80326311566514474</v>
      </c>
      <c r="L325" s="11" t="e">
        <f t="shared" ref="L325:L388" si="43">(LN($C$2^2*($C$15*F325^2+$C$16*F325+$C$17)/($C$17*($C$2 - F325)^2))+$C$20*(ATAN((2*$C$15*F325+$C$16)/$C$19)-ATAN($C$16/$C$19)))/(2*$C$18)</f>
        <v>#NUM!</v>
      </c>
      <c r="M325" s="8">
        <f t="shared" si="39"/>
        <v>0.80326311566514474</v>
      </c>
    </row>
    <row r="326" spans="5:13" x14ac:dyDescent="0.2">
      <c r="E326" s="2">
        <f t="shared" si="40"/>
        <v>321</v>
      </c>
      <c r="F326" s="4">
        <f t="shared" ref="F326:F389" si="44">F325+$C$12</f>
        <v>32.100000000000186</v>
      </c>
      <c r="G326" s="4">
        <f t="shared" si="41"/>
        <v>30.765292071499882</v>
      </c>
      <c r="H326" s="4">
        <f t="shared" si="42"/>
        <v>3.2504160782090299E-2</v>
      </c>
      <c r="J326" s="11">
        <f>SUM($H$5:H325)*$C$12</f>
        <v>0.80588541273033787</v>
      </c>
      <c r="K326" s="11">
        <f t="shared" ref="K326:K389" si="45">IFERROR(L326,M326)</f>
        <v>0.80651025571663482</v>
      </c>
      <c r="L326" s="11" t="e">
        <f t="shared" si="43"/>
        <v>#NUM!</v>
      </c>
      <c r="M326" s="8">
        <f t="shared" ref="M326:M389" si="46">LN(($C$22/($C$22-F326))^$C$25*($C$23/($C$23-F326))^$C$26*($C$24/($C$24-F326))^$C$27)</f>
        <v>0.80651025571663482</v>
      </c>
    </row>
    <row r="327" spans="5:13" x14ac:dyDescent="0.2">
      <c r="E327" s="2">
        <f t="shared" si="40"/>
        <v>322</v>
      </c>
      <c r="F327" s="4">
        <f t="shared" si="44"/>
        <v>32.200000000000188</v>
      </c>
      <c r="G327" s="4">
        <f t="shared" si="41"/>
        <v>30.703198811999879</v>
      </c>
      <c r="H327" s="4">
        <f t="shared" si="42"/>
        <v>3.2569896254886807E-2</v>
      </c>
      <c r="J327" s="11">
        <f>SUM($H$5:H326)*$C$12</f>
        <v>0.80913582880854706</v>
      </c>
      <c r="K327" s="11">
        <f t="shared" si="45"/>
        <v>0.80976395641469823</v>
      </c>
      <c r="L327" s="11" t="e">
        <f t="shared" si="43"/>
        <v>#NUM!</v>
      </c>
      <c r="M327" s="8">
        <f t="shared" si="46"/>
        <v>0.80976395641469823</v>
      </c>
    </row>
    <row r="328" spans="5:13" x14ac:dyDescent="0.2">
      <c r="E328" s="2">
        <f t="shared" si="40"/>
        <v>323</v>
      </c>
      <c r="F328" s="4">
        <f t="shared" si="44"/>
        <v>32.300000000000189</v>
      </c>
      <c r="G328" s="4">
        <f t="shared" si="41"/>
        <v>30.641112410499879</v>
      </c>
      <c r="H328" s="4">
        <f t="shared" si="42"/>
        <v>3.2635890845050614E-2</v>
      </c>
      <c r="J328" s="11">
        <f>SUM($H$5:H327)*$C$12</f>
        <v>0.81239281843403566</v>
      </c>
      <c r="K328" s="11">
        <f t="shared" si="45"/>
        <v>0.81302424360484715</v>
      </c>
      <c r="L328" s="11" t="e">
        <f t="shared" si="43"/>
        <v>#NUM!</v>
      </c>
      <c r="M328" s="8">
        <f t="shared" si="46"/>
        <v>0.81302424360484715</v>
      </c>
    </row>
    <row r="329" spans="5:13" x14ac:dyDescent="0.2">
      <c r="E329" s="2">
        <f t="shared" si="40"/>
        <v>324</v>
      </c>
      <c r="F329" s="4">
        <f t="shared" si="44"/>
        <v>32.40000000000019</v>
      </c>
      <c r="G329" s="4">
        <f t="shared" si="41"/>
        <v>30.579033055999879</v>
      </c>
      <c r="H329" s="4">
        <f t="shared" si="42"/>
        <v>3.2702145884360823E-2</v>
      </c>
      <c r="J329" s="11">
        <f>SUM($H$5:H328)*$C$12</f>
        <v>0.81565640751854063</v>
      </c>
      <c r="K329" s="11">
        <f t="shared" si="45"/>
        <v>0.81629114326533669</v>
      </c>
      <c r="L329" s="11" t="e">
        <f t="shared" si="43"/>
        <v>#NUM!</v>
      </c>
      <c r="M329" s="8">
        <f t="shared" si="46"/>
        <v>0.81629114326533669</v>
      </c>
    </row>
    <row r="330" spans="5:13" x14ac:dyDescent="0.2">
      <c r="E330" s="2">
        <f t="shared" si="40"/>
        <v>325</v>
      </c>
      <c r="F330" s="4">
        <f t="shared" si="44"/>
        <v>32.500000000000192</v>
      </c>
      <c r="G330" s="4">
        <f t="shared" si="41"/>
        <v>30.516960937499878</v>
      </c>
      <c r="H330" s="4">
        <f t="shared" si="42"/>
        <v>3.276866271343485E-2</v>
      </c>
      <c r="J330" s="11">
        <f>SUM($H$5:H329)*$C$12</f>
        <v>0.81892662210697675</v>
      </c>
      <c r="K330" s="11">
        <f t="shared" si="45"/>
        <v>0.81956468150803674</v>
      </c>
      <c r="L330" s="11" t="e">
        <f t="shared" si="43"/>
        <v>#NUM!</v>
      </c>
      <c r="M330" s="8">
        <f t="shared" si="46"/>
        <v>0.81956468150803674</v>
      </c>
    </row>
    <row r="331" spans="5:13" x14ac:dyDescent="0.2">
      <c r="E331" s="2">
        <f t="shared" si="40"/>
        <v>326</v>
      </c>
      <c r="F331" s="4">
        <f t="shared" si="44"/>
        <v>32.600000000000193</v>
      </c>
      <c r="G331" s="4">
        <f t="shared" si="41"/>
        <v>30.454896243999876</v>
      </c>
      <c r="H331" s="4">
        <f t="shared" si="42"/>
        <v>3.2835442681799207E-2</v>
      </c>
      <c r="J331" s="11">
        <f>SUM($H$5:H330)*$C$12</f>
        <v>0.82220348837832025</v>
      </c>
      <c r="K331" s="11">
        <f t="shared" si="45"/>
        <v>0.82284488457932292</v>
      </c>
      <c r="L331" s="11" t="e">
        <f t="shared" si="43"/>
        <v>#NUM!</v>
      </c>
      <c r="M331" s="8">
        <f t="shared" si="46"/>
        <v>0.82284488457932292</v>
      </c>
    </row>
    <row r="332" spans="5:13" x14ac:dyDescent="0.2">
      <c r="E332" s="2">
        <f t="shared" si="40"/>
        <v>327</v>
      </c>
      <c r="F332" s="4">
        <f t="shared" si="44"/>
        <v>32.700000000000195</v>
      </c>
      <c r="G332" s="4">
        <f t="shared" si="41"/>
        <v>30.392839164499875</v>
      </c>
      <c r="H332" s="4">
        <f t="shared" si="42"/>
        <v>3.2902487147960895E-2</v>
      </c>
      <c r="J332" s="11">
        <f>SUM($H$5:H331)*$C$12</f>
        <v>0.82548703264650014</v>
      </c>
      <c r="K332" s="11">
        <f t="shared" si="45"/>
        <v>0.82613177886097655</v>
      </c>
      <c r="L332" s="11" t="e">
        <f t="shared" si="43"/>
        <v>#NUM!</v>
      </c>
      <c r="M332" s="8">
        <f t="shared" si="46"/>
        <v>0.82613177886097655</v>
      </c>
    </row>
    <row r="333" spans="5:13" x14ac:dyDescent="0.2">
      <c r="E333" s="2">
        <f t="shared" si="40"/>
        <v>328</v>
      </c>
      <c r="F333" s="4">
        <f t="shared" si="44"/>
        <v>32.800000000000196</v>
      </c>
      <c r="G333" s="4">
        <f t="shared" si="41"/>
        <v>30.330789887999874</v>
      </c>
      <c r="H333" s="4">
        <f t="shared" si="42"/>
        <v>3.2969797479479479E-2</v>
      </c>
      <c r="J333" s="11">
        <f>SUM($H$5:H332)*$C$12</f>
        <v>0.82877728136129625</v>
      </c>
      <c r="K333" s="11">
        <f t="shared" si="45"/>
        <v>0.82942539087108302</v>
      </c>
      <c r="L333" s="11" t="e">
        <f t="shared" si="43"/>
        <v>#NUM!</v>
      </c>
      <c r="M333" s="8">
        <f t="shared" si="46"/>
        <v>0.82942539087108302</v>
      </c>
    </row>
    <row r="334" spans="5:13" x14ac:dyDescent="0.2">
      <c r="E334" s="2">
        <f t="shared" si="40"/>
        <v>329</v>
      </c>
      <c r="F334" s="4">
        <f t="shared" si="44"/>
        <v>32.900000000000198</v>
      </c>
      <c r="G334" s="4">
        <f t="shared" si="41"/>
        <v>30.268748603499873</v>
      </c>
      <c r="H334" s="4">
        <f t="shared" si="42"/>
        <v>3.3037375053039796E-2</v>
      </c>
      <c r="J334" s="11">
        <f>SUM($H$5:H333)*$C$12</f>
        <v>0.83207426110924421</v>
      </c>
      <c r="K334" s="11">
        <f t="shared" si="45"/>
        <v>0.8327257472649332</v>
      </c>
      <c r="L334" s="11" t="e">
        <f t="shared" si="43"/>
        <v>#NUM!</v>
      </c>
      <c r="M334" s="8">
        <f t="shared" si="46"/>
        <v>0.8327257472649332</v>
      </c>
    </row>
    <row r="335" spans="5:13" x14ac:dyDescent="0.2">
      <c r="E335" s="2">
        <f t="shared" si="40"/>
        <v>330</v>
      </c>
      <c r="F335" s="4">
        <f t="shared" si="44"/>
        <v>33.000000000000199</v>
      </c>
      <c r="G335" s="4">
        <f t="shared" si="41"/>
        <v>30.206715499999873</v>
      </c>
      <c r="H335" s="4">
        <f t="shared" si="42"/>
        <v>3.3105221254525474E-2</v>
      </c>
      <c r="J335" s="11">
        <f>SUM($H$5:H334)*$C$12</f>
        <v>0.8353779986145482</v>
      </c>
      <c r="K335" s="11">
        <f t="shared" si="45"/>
        <v>0.83603287483594613</v>
      </c>
      <c r="L335" s="11" t="e">
        <f t="shared" si="43"/>
        <v>#NUM!</v>
      </c>
      <c r="M335" s="8">
        <f t="shared" si="46"/>
        <v>0.83603287483594613</v>
      </c>
    </row>
    <row r="336" spans="5:13" x14ac:dyDescent="0.2">
      <c r="E336" s="2">
        <f t="shared" si="40"/>
        <v>331</v>
      </c>
      <c r="F336" s="4">
        <f t="shared" si="44"/>
        <v>33.1000000000002</v>
      </c>
      <c r="G336" s="4">
        <f t="shared" si="41"/>
        <v>30.14469076649987</v>
      </c>
      <c r="H336" s="4">
        <f t="shared" si="42"/>
        <v>3.3173337479093026E-2</v>
      </c>
      <c r="J336" s="11">
        <f>SUM($H$5:H335)*$C$12</f>
        <v>0.83868852074000066</v>
      </c>
      <c r="K336" s="11">
        <f t="shared" si="45"/>
        <v>0.83934680051659516</v>
      </c>
      <c r="L336" s="11" t="e">
        <f t="shared" si="43"/>
        <v>#NUM!</v>
      </c>
      <c r="M336" s="8">
        <f t="shared" si="46"/>
        <v>0.83934680051659516</v>
      </c>
    </row>
    <row r="337" spans="5:13" x14ac:dyDescent="0.2">
      <c r="E337" s="2">
        <f t="shared" si="40"/>
        <v>332</v>
      </c>
      <c r="F337" s="4">
        <f t="shared" si="44"/>
        <v>33.200000000000202</v>
      </c>
      <c r="G337" s="4">
        <f t="shared" si="41"/>
        <v>30.082674591999869</v>
      </c>
      <c r="H337" s="4">
        <f t="shared" si="42"/>
        <v>3.3241725131246735E-2</v>
      </c>
      <c r="J337" s="11">
        <f>SUM($H$5:H336)*$C$12</f>
        <v>0.84200585448790999</v>
      </c>
      <c r="K337" s="11">
        <f t="shared" si="45"/>
        <v>0.84266755137933924</v>
      </c>
      <c r="L337" s="11" t="e">
        <f t="shared" si="43"/>
        <v>#NUM!</v>
      </c>
      <c r="M337" s="8">
        <f t="shared" si="46"/>
        <v>0.84266755137933924</v>
      </c>
    </row>
    <row r="338" spans="5:13" x14ac:dyDescent="0.2">
      <c r="E338" s="2">
        <f t="shared" si="40"/>
        <v>333</v>
      </c>
      <c r="F338" s="4">
        <f t="shared" si="44"/>
        <v>33.300000000000203</v>
      </c>
      <c r="G338" s="4">
        <f t="shared" si="41"/>
        <v>30.020667165499869</v>
      </c>
      <c r="H338" s="4">
        <f t="shared" si="42"/>
        <v>3.3310385624914174E-2</v>
      </c>
      <c r="J338" s="11">
        <f>SUM($H$5:H337)*$C$12</f>
        <v>0.84533002700103455</v>
      </c>
      <c r="K338" s="11">
        <f t="shared" si="45"/>
        <v>0.8459951546375547</v>
      </c>
      <c r="L338" s="11" t="e">
        <f t="shared" si="43"/>
        <v>#NUM!</v>
      </c>
      <c r="M338" s="8">
        <f t="shared" si="46"/>
        <v>0.8459951546375547</v>
      </c>
    </row>
    <row r="339" spans="5:13" x14ac:dyDescent="0.2">
      <c r="E339" s="2">
        <f t="shared" si="40"/>
        <v>334</v>
      </c>
      <c r="F339" s="4">
        <f t="shared" si="44"/>
        <v>33.400000000000205</v>
      </c>
      <c r="G339" s="4">
        <f t="shared" si="41"/>
        <v>29.958668675999867</v>
      </c>
      <c r="H339" s="4">
        <f t="shared" si="42"/>
        <v>3.3379320383522509E-2</v>
      </c>
      <c r="J339" s="11">
        <f>SUM($H$5:H338)*$C$12</f>
        <v>0.84866106556352594</v>
      </c>
      <c r="K339" s="11">
        <f t="shared" si="45"/>
        <v>0.84932963764647729</v>
      </c>
      <c r="L339" s="11" t="e">
        <f t="shared" si="43"/>
        <v>#NUM!</v>
      </c>
      <c r="M339" s="8">
        <f t="shared" si="46"/>
        <v>0.84932963764647729</v>
      </c>
    </row>
    <row r="340" spans="5:13" x14ac:dyDescent="0.2">
      <c r="E340" s="2">
        <f t="shared" si="40"/>
        <v>335</v>
      </c>
      <c r="F340" s="4">
        <f t="shared" si="44"/>
        <v>33.500000000000206</v>
      </c>
      <c r="G340" s="4">
        <f t="shared" si="41"/>
        <v>29.896679312499867</v>
      </c>
      <c r="H340" s="4">
        <f t="shared" si="42"/>
        <v>3.344853084007552E-2</v>
      </c>
      <c r="J340" s="11">
        <f>SUM($H$5:H339)*$C$12</f>
        <v>0.85199899760187814</v>
      </c>
      <c r="K340" s="11">
        <f t="shared" si="45"/>
        <v>0.8526710279041767</v>
      </c>
      <c r="L340" s="11" t="e">
        <f t="shared" si="43"/>
        <v>#NUM!</v>
      </c>
      <c r="M340" s="8">
        <f t="shared" si="46"/>
        <v>0.8526710279041767</v>
      </c>
    </row>
    <row r="341" spans="5:13" x14ac:dyDescent="0.2">
      <c r="E341" s="2">
        <f t="shared" si="40"/>
        <v>336</v>
      </c>
      <c r="F341" s="4">
        <f t="shared" si="44"/>
        <v>33.600000000000207</v>
      </c>
      <c r="G341" s="4">
        <f t="shared" si="41"/>
        <v>29.834699263999866</v>
      </c>
      <c r="H341" s="4">
        <f t="shared" si="42"/>
        <v>3.3518018437231345E-2</v>
      </c>
      <c r="J341" s="11">
        <f>SUM($H$5:H340)*$C$12</f>
        <v>0.8553438506858857</v>
      </c>
      <c r="K341" s="11">
        <f t="shared" si="45"/>
        <v>0.85601935305250221</v>
      </c>
      <c r="L341" s="11" t="e">
        <f t="shared" si="43"/>
        <v>#NUM!</v>
      </c>
      <c r="M341" s="8">
        <f t="shared" si="46"/>
        <v>0.85601935305250221</v>
      </c>
    </row>
    <row r="342" spans="5:13" x14ac:dyDescent="0.2">
      <c r="E342" s="2">
        <f t="shared" si="40"/>
        <v>337</v>
      </c>
      <c r="F342" s="4">
        <f t="shared" si="44"/>
        <v>33.700000000000209</v>
      </c>
      <c r="G342" s="4">
        <f t="shared" si="41"/>
        <v>29.772728719499863</v>
      </c>
      <c r="H342" s="4">
        <f t="shared" si="42"/>
        <v>3.3587784627380921E-2</v>
      </c>
      <c r="J342" s="11">
        <f>SUM($H$5:H341)*$C$12</f>
        <v>0.85869565252960889</v>
      </c>
      <c r="K342" s="11">
        <f t="shared" si="45"/>
        <v>0.85937464087804716</v>
      </c>
      <c r="L342" s="11" t="e">
        <f t="shared" si="43"/>
        <v>#NUM!</v>
      </c>
      <c r="M342" s="8">
        <f t="shared" si="46"/>
        <v>0.85937464087804716</v>
      </c>
    </row>
    <row r="343" spans="5:13" x14ac:dyDescent="0.2">
      <c r="E343" s="2">
        <f t="shared" si="40"/>
        <v>338</v>
      </c>
      <c r="F343" s="4">
        <f t="shared" si="44"/>
        <v>33.80000000000021</v>
      </c>
      <c r="G343" s="4">
        <f t="shared" si="41"/>
        <v>29.710767867999863</v>
      </c>
      <c r="H343" s="4">
        <f t="shared" si="42"/>
        <v>3.3657830872727293E-2</v>
      </c>
      <c r="J343" s="11">
        <f>SUM($H$5:H342)*$C$12</f>
        <v>0.86205443099234691</v>
      </c>
      <c r="K343" s="11">
        <f t="shared" si="45"/>
        <v>0.86273691931313934</v>
      </c>
      <c r="L343" s="11" t="e">
        <f t="shared" si="43"/>
        <v>#NUM!</v>
      </c>
      <c r="M343" s="8">
        <f t="shared" si="46"/>
        <v>0.86273691931313934</v>
      </c>
    </row>
    <row r="344" spans="5:13" x14ac:dyDescent="0.2">
      <c r="E344" s="2">
        <f t="shared" si="40"/>
        <v>339</v>
      </c>
      <c r="F344" s="4">
        <f t="shared" si="44"/>
        <v>33.900000000000212</v>
      </c>
      <c r="G344" s="4">
        <f t="shared" si="41"/>
        <v>29.648816898499863</v>
      </c>
      <c r="H344" s="4">
        <f t="shared" si="42"/>
        <v>3.3728158645365595E-2</v>
      </c>
      <c r="J344" s="11">
        <f>SUM($H$5:H343)*$C$12</f>
        <v>0.86542021407961967</v>
      </c>
      <c r="K344" s="11">
        <f t="shared" si="45"/>
        <v>0.86610621643682317</v>
      </c>
      <c r="L344" s="11" t="e">
        <f t="shared" si="43"/>
        <v>#NUM!</v>
      </c>
      <c r="M344" s="8">
        <f t="shared" si="46"/>
        <v>0.86610621643682317</v>
      </c>
    </row>
    <row r="345" spans="5:13" x14ac:dyDescent="0.2">
      <c r="E345" s="2">
        <f t="shared" si="40"/>
        <v>340</v>
      </c>
      <c r="F345" s="4">
        <f t="shared" si="44"/>
        <v>34.000000000000213</v>
      </c>
      <c r="G345" s="4">
        <f t="shared" si="41"/>
        <v>29.586875999999862</v>
      </c>
      <c r="H345" s="4">
        <f t="shared" si="42"/>
        <v>3.3798769427363824E-2</v>
      </c>
      <c r="J345" s="11">
        <f>SUM($H$5:H344)*$C$12</f>
        <v>0.86879302994415619</v>
      </c>
      <c r="K345" s="11">
        <f t="shared" si="45"/>
        <v>0.86948256047584804</v>
      </c>
      <c r="L345" s="11" t="e">
        <f t="shared" si="43"/>
        <v>#NUM!</v>
      </c>
      <c r="M345" s="8">
        <f t="shared" si="46"/>
        <v>0.86948256047584804</v>
      </c>
    </row>
    <row r="346" spans="5:13" x14ac:dyDescent="0.2">
      <c r="E346" s="2">
        <f t="shared" si="40"/>
        <v>341</v>
      </c>
      <c r="F346" s="4">
        <f t="shared" si="44"/>
        <v>34.100000000000215</v>
      </c>
      <c r="G346" s="4">
        <f t="shared" si="41"/>
        <v>29.52494536149986</v>
      </c>
      <c r="H346" s="4">
        <f t="shared" si="42"/>
        <v>3.3869664710844363E-2</v>
      </c>
      <c r="J346" s="11">
        <f>SUM($H$5:H345)*$C$12</f>
        <v>0.87217290688689253</v>
      </c>
      <c r="K346" s="11">
        <f t="shared" si="45"/>
        <v>0.87286597980567004</v>
      </c>
      <c r="L346" s="11" t="e">
        <f t="shared" si="43"/>
        <v>#NUM!</v>
      </c>
      <c r="M346" s="8">
        <f t="shared" si="46"/>
        <v>0.87286597980567004</v>
      </c>
    </row>
    <row r="347" spans="5:13" x14ac:dyDescent="0.2">
      <c r="E347" s="2">
        <f t="shared" si="40"/>
        <v>342</v>
      </c>
      <c r="F347" s="4">
        <f t="shared" si="44"/>
        <v>34.200000000000216</v>
      </c>
      <c r="G347" s="4">
        <f t="shared" si="41"/>
        <v>29.46302517199986</v>
      </c>
      <c r="H347" s="4">
        <f t="shared" si="42"/>
        <v>3.3940845998066356E-2</v>
      </c>
      <c r="J347" s="11">
        <f>SUM($H$5:H346)*$C$12</f>
        <v>0.87555987335797691</v>
      </c>
      <c r="K347" s="11">
        <f t="shared" si="45"/>
        <v>0.87625650295146351</v>
      </c>
      <c r="L347" s="11" t="e">
        <f t="shared" si="43"/>
        <v>#NUM!</v>
      </c>
      <c r="M347" s="8">
        <f t="shared" si="46"/>
        <v>0.87625650295146351</v>
      </c>
    </row>
    <row r="348" spans="5:13" x14ac:dyDescent="0.2">
      <c r="E348" s="2">
        <f t="shared" si="40"/>
        <v>343</v>
      </c>
      <c r="F348" s="4">
        <f t="shared" si="44"/>
        <v>34.300000000000217</v>
      </c>
      <c r="G348" s="4">
        <f t="shared" si="41"/>
        <v>29.401115620499858</v>
      </c>
      <c r="H348" s="4">
        <f t="shared" si="42"/>
        <v>3.4012314801508826E-2</v>
      </c>
      <c r="J348" s="11">
        <f>SUM($H$5:H347)*$C$12</f>
        <v>0.87895395795778342</v>
      </c>
      <c r="K348" s="11">
        <f t="shared" si="45"/>
        <v>0.87965415858914275</v>
      </c>
      <c r="L348" s="11" t="e">
        <f t="shared" si="43"/>
        <v>#NUM!</v>
      </c>
      <c r="M348" s="8">
        <f t="shared" si="46"/>
        <v>0.87965415858914275</v>
      </c>
    </row>
    <row r="349" spans="5:13" x14ac:dyDescent="0.2">
      <c r="E349" s="2">
        <f t="shared" si="40"/>
        <v>344</v>
      </c>
      <c r="F349" s="4">
        <f t="shared" si="44"/>
        <v>34.400000000000219</v>
      </c>
      <c r="G349" s="4">
        <f t="shared" si="41"/>
        <v>29.339216895999858</v>
      </c>
      <c r="H349" s="4">
        <f t="shared" si="42"/>
        <v>3.4084072643954612E-2</v>
      </c>
      <c r="J349" s="11">
        <f>SUM($H$5:H348)*$C$12</f>
        <v>0.88235518943793423</v>
      </c>
      <c r="K349" s="11">
        <f t="shared" si="45"/>
        <v>0.88305897554638724</v>
      </c>
      <c r="L349" s="11" t="e">
        <f t="shared" si="43"/>
        <v>#NUM!</v>
      </c>
      <c r="M349" s="8">
        <f t="shared" si="46"/>
        <v>0.88305897554638724</v>
      </c>
    </row>
    <row r="350" spans="5:13" x14ac:dyDescent="0.2">
      <c r="E350" s="2">
        <f t="shared" si="40"/>
        <v>345</v>
      </c>
      <c r="F350" s="4">
        <f t="shared" si="44"/>
        <v>34.50000000000022</v>
      </c>
      <c r="G350" s="4">
        <f t="shared" si="41"/>
        <v>29.277329187499859</v>
      </c>
      <c r="H350" s="4">
        <f t="shared" si="42"/>
        <v>3.4156121058575115E-2</v>
      </c>
      <c r="J350" s="11">
        <f>SUM($H$5:H349)*$C$12</f>
        <v>0.88576359670232974</v>
      </c>
      <c r="K350" s="11">
        <f t="shared" si="45"/>
        <v>0.88647098280366332</v>
      </c>
      <c r="L350" s="11" t="e">
        <f t="shared" si="43"/>
        <v>#NUM!</v>
      </c>
      <c r="M350" s="8">
        <f t="shared" si="46"/>
        <v>0.88647098280366332</v>
      </c>
    </row>
    <row r="351" spans="5:13" x14ac:dyDescent="0.2">
      <c r="E351" s="2">
        <f t="shared" si="40"/>
        <v>346</v>
      </c>
      <c r="F351" s="4">
        <f t="shared" si="44"/>
        <v>34.600000000000222</v>
      </c>
      <c r="G351" s="4">
        <f t="shared" si="41"/>
        <v>29.215452683999857</v>
      </c>
      <c r="H351" s="4">
        <f t="shared" si="42"/>
        <v>3.4228461589015879E-2</v>
      </c>
      <c r="J351" s="11">
        <f>SUM($H$5:H350)*$C$12</f>
        <v>0.88917920880818735</v>
      </c>
      <c r="K351" s="11">
        <f t="shared" si="45"/>
        <v>0.88989020949528408</v>
      </c>
      <c r="L351" s="11" t="e">
        <f t="shared" si="43"/>
        <v>#NUM!</v>
      </c>
      <c r="M351" s="8">
        <f t="shared" si="46"/>
        <v>0.88989020949528408</v>
      </c>
    </row>
    <row r="352" spans="5:13" x14ac:dyDescent="0.2">
      <c r="E352" s="2">
        <f t="shared" si="40"/>
        <v>347</v>
      </c>
      <c r="F352" s="4">
        <f t="shared" si="44"/>
        <v>34.700000000000223</v>
      </c>
      <c r="G352" s="4">
        <f t="shared" si="41"/>
        <v>29.153587574499856</v>
      </c>
      <c r="H352" s="4">
        <f t="shared" si="42"/>
        <v>3.4301095789482955E-2</v>
      </c>
      <c r="J352" s="11">
        <f>SUM($H$5:H351)*$C$12</f>
        <v>0.892602054967089</v>
      </c>
      <c r="K352" s="11">
        <f t="shared" si="45"/>
        <v>0.89331668491045324</v>
      </c>
      <c r="L352" s="11" t="e">
        <f t="shared" si="43"/>
        <v>#NUM!</v>
      </c>
      <c r="M352" s="8">
        <f t="shared" si="46"/>
        <v>0.89331668491045324</v>
      </c>
    </row>
    <row r="353" spans="5:13" x14ac:dyDescent="0.2">
      <c r="E353" s="2">
        <f t="shared" si="40"/>
        <v>348</v>
      </c>
      <c r="F353" s="4">
        <f t="shared" si="44"/>
        <v>34.800000000000225</v>
      </c>
      <c r="G353" s="4">
        <f t="shared" si="41"/>
        <v>29.091734047999854</v>
      </c>
      <c r="H353" s="4">
        <f t="shared" si="42"/>
        <v>3.437402522483024E-2</v>
      </c>
      <c r="J353" s="11">
        <f>SUM($H$5:H352)*$C$12</f>
        <v>0.89603216454603718</v>
      </c>
      <c r="K353" s="11">
        <f t="shared" si="45"/>
        <v>0.89675043849433234</v>
      </c>
      <c r="L353" s="11" t="e">
        <f t="shared" si="43"/>
        <v>#NUM!</v>
      </c>
      <c r="M353" s="8">
        <f t="shared" si="46"/>
        <v>0.89675043849433234</v>
      </c>
    </row>
    <row r="354" spans="5:13" x14ac:dyDescent="0.2">
      <c r="E354" s="2">
        <f t="shared" si="40"/>
        <v>349</v>
      </c>
      <c r="F354" s="4">
        <f t="shared" si="44"/>
        <v>34.900000000000226</v>
      </c>
      <c r="G354" s="4">
        <f t="shared" si="41"/>
        <v>29.029892293499852</v>
      </c>
      <c r="H354" s="4">
        <f t="shared" si="42"/>
        <v>3.444725147064745E-2</v>
      </c>
      <c r="J354" s="11">
        <f>SUM($H$5:H353)*$C$12</f>
        <v>0.89946956706852021</v>
      </c>
      <c r="K354" s="11">
        <f t="shared" si="45"/>
        <v>0.90019149984909286</v>
      </c>
      <c r="L354" s="11" t="e">
        <f t="shared" si="43"/>
        <v>#NUM!</v>
      </c>
      <c r="M354" s="8">
        <f t="shared" si="46"/>
        <v>0.90019149984909286</v>
      </c>
    </row>
    <row r="355" spans="5:13" x14ac:dyDescent="0.2">
      <c r="E355" s="2">
        <f t="shared" si="40"/>
        <v>350</v>
      </c>
      <c r="F355" s="4">
        <f t="shared" si="44"/>
        <v>35.000000000000227</v>
      </c>
      <c r="G355" s="4">
        <f t="shared" si="41"/>
        <v>28.968062499999853</v>
      </c>
      <c r="H355" s="4">
        <f t="shared" si="42"/>
        <v>3.4520776113349139E-2</v>
      </c>
      <c r="J355" s="11">
        <f>SUM($H$5:H354)*$C$12</f>
        <v>0.90291429221558495</v>
      </c>
      <c r="K355" s="11">
        <f t="shared" si="45"/>
        <v>0.90363989873501183</v>
      </c>
      <c r="L355" s="11" t="e">
        <f t="shared" si="43"/>
        <v>#NUM!</v>
      </c>
      <c r="M355" s="8">
        <f t="shared" si="46"/>
        <v>0.90363989873501183</v>
      </c>
    </row>
    <row r="356" spans="5:13" x14ac:dyDescent="0.2">
      <c r="E356" s="2">
        <f t="shared" si="40"/>
        <v>351</v>
      </c>
      <c r="F356" s="4">
        <f t="shared" si="44"/>
        <v>35.100000000000229</v>
      </c>
      <c r="G356" s="4">
        <f t="shared" si="41"/>
        <v>28.90624485649985</v>
      </c>
      <c r="H356" s="4">
        <f t="shared" si="42"/>
        <v>3.4594600750264513E-2</v>
      </c>
      <c r="J356" s="11">
        <f>SUM($H$5:H355)*$C$12</f>
        <v>0.90636636982691976</v>
      </c>
      <c r="K356" s="11">
        <f t="shared" si="45"/>
        <v>0.90709566507155415</v>
      </c>
      <c r="L356" s="11" t="e">
        <f t="shared" si="43"/>
        <v>#NUM!</v>
      </c>
      <c r="M356" s="8">
        <f t="shared" si="46"/>
        <v>0.90709566507155415</v>
      </c>
    </row>
    <row r="357" spans="5:13" x14ac:dyDescent="0.2">
      <c r="E357" s="2">
        <f t="shared" si="40"/>
        <v>352</v>
      </c>
      <c r="F357" s="4">
        <f t="shared" si="44"/>
        <v>35.20000000000023</v>
      </c>
      <c r="G357" s="4">
        <f t="shared" si="41"/>
        <v>28.844439551999852</v>
      </c>
      <c r="H357" s="4">
        <f t="shared" si="42"/>
        <v>3.4668726989728164E-2</v>
      </c>
      <c r="J357" s="11">
        <f>SUM($H$5:H356)*$C$12</f>
        <v>0.90982582990194616</v>
      </c>
      <c r="K357" s="11">
        <f t="shared" si="45"/>
        <v>0.91055882893847084</v>
      </c>
      <c r="L357" s="11" t="e">
        <f t="shared" si="43"/>
        <v>#NUM!</v>
      </c>
      <c r="M357" s="8">
        <f t="shared" si="46"/>
        <v>0.91055882893847084</v>
      </c>
    </row>
    <row r="358" spans="5:13" x14ac:dyDescent="0.2">
      <c r="E358" s="2">
        <f t="shared" si="40"/>
        <v>353</v>
      </c>
      <c r="F358" s="4">
        <f t="shared" si="44"/>
        <v>35.300000000000232</v>
      </c>
      <c r="G358" s="4">
        <f t="shared" si="41"/>
        <v>28.782646775499853</v>
      </c>
      <c r="H358" s="4">
        <f t="shared" si="42"/>
        <v>3.4743156451171556E-2</v>
      </c>
      <c r="J358" s="11">
        <f>SUM($H$5:H357)*$C$12</f>
        <v>0.91329270260091899</v>
      </c>
      <c r="K358" s="11">
        <f t="shared" si="45"/>
        <v>0.91402942057689063</v>
      </c>
      <c r="L358" s="11" t="e">
        <f t="shared" si="43"/>
        <v>#NUM!</v>
      </c>
      <c r="M358" s="8">
        <f t="shared" si="46"/>
        <v>0.91402942057689063</v>
      </c>
    </row>
    <row r="359" spans="5:13" x14ac:dyDescent="0.2">
      <c r="E359" s="2">
        <f t="shared" si="40"/>
        <v>354</v>
      </c>
      <c r="F359" s="4">
        <f t="shared" si="44"/>
        <v>35.400000000000233</v>
      </c>
      <c r="G359" s="4">
        <f t="shared" si="41"/>
        <v>28.720866715999854</v>
      </c>
      <c r="H359" s="4">
        <f t="shared" si="42"/>
        <v>3.4817890765215617E-2</v>
      </c>
      <c r="J359" s="11">
        <f>SUM($H$5:H358)*$C$12</f>
        <v>0.91676701824603613</v>
      </c>
      <c r="K359" s="11">
        <f t="shared" si="45"/>
        <v>0.91750747039044633</v>
      </c>
      <c r="L359" s="11" t="e">
        <f t="shared" si="43"/>
        <v>#NUM!</v>
      </c>
      <c r="M359" s="8">
        <f t="shared" si="46"/>
        <v>0.91750747039044633</v>
      </c>
    </row>
    <row r="360" spans="5:13" x14ac:dyDescent="0.2">
      <c r="E360" s="2">
        <f t="shared" si="40"/>
        <v>355</v>
      </c>
      <c r="F360" s="4">
        <f t="shared" si="44"/>
        <v>35.500000000000234</v>
      </c>
      <c r="G360" s="4">
        <f t="shared" si="41"/>
        <v>28.659099562499851</v>
      </c>
      <c r="H360" s="4">
        <f t="shared" si="42"/>
        <v>3.4892931573764094E-2</v>
      </c>
      <c r="J360" s="11">
        <f>SUM($H$5:H359)*$C$12</f>
        <v>0.92024880732255765</v>
      </c>
      <c r="K360" s="11">
        <f t="shared" si="45"/>
        <v>0.92099300894640135</v>
      </c>
      <c r="L360" s="11" t="e">
        <f t="shared" si="43"/>
        <v>#NUM!</v>
      </c>
      <c r="M360" s="8">
        <f t="shared" si="46"/>
        <v>0.92099300894640135</v>
      </c>
    </row>
    <row r="361" spans="5:13" x14ac:dyDescent="0.2">
      <c r="E361" s="2">
        <f t="shared" si="40"/>
        <v>356</v>
      </c>
      <c r="F361" s="4">
        <f t="shared" si="44"/>
        <v>35.600000000000236</v>
      </c>
      <c r="G361" s="4">
        <f t="shared" si="41"/>
        <v>28.597345503999851</v>
      </c>
      <c r="H361" s="4">
        <f t="shared" si="42"/>
        <v>3.4968280530097873E-2</v>
      </c>
      <c r="J361" s="11">
        <f>SUM($H$5:H360)*$C$12</f>
        <v>0.9237381004799341</v>
      </c>
      <c r="K361" s="11">
        <f t="shared" si="45"/>
        <v>0.92448606697677904</v>
      </c>
      <c r="L361" s="11" t="e">
        <f t="shared" si="43"/>
        <v>#NUM!</v>
      </c>
      <c r="M361" s="8">
        <f t="shared" si="46"/>
        <v>0.92448606697677904</v>
      </c>
    </row>
    <row r="362" spans="5:13" x14ac:dyDescent="0.2">
      <c r="E362" s="2">
        <f t="shared" si="40"/>
        <v>357</v>
      </c>
      <c r="F362" s="4">
        <f t="shared" si="44"/>
        <v>35.700000000000237</v>
      </c>
      <c r="G362" s="4">
        <f t="shared" si="41"/>
        <v>28.535604729499848</v>
      </c>
      <c r="H362" s="4">
        <f t="shared" si="42"/>
        <v>3.5043939298970206E-2</v>
      </c>
      <c r="J362" s="11">
        <f>SUM($H$5:H361)*$C$12</f>
        <v>0.92723492853294387</v>
      </c>
      <c r="K362" s="11">
        <f t="shared" si="45"/>
        <v>0.9279866753794962</v>
      </c>
      <c r="L362" s="11" t="e">
        <f t="shared" si="43"/>
        <v>#NUM!</v>
      </c>
      <c r="M362" s="8">
        <f t="shared" si="46"/>
        <v>0.9279866753794962</v>
      </c>
    </row>
    <row r="363" spans="5:13" x14ac:dyDescent="0.2">
      <c r="E363" s="2">
        <f t="shared" si="40"/>
        <v>358</v>
      </c>
      <c r="F363" s="4">
        <f t="shared" si="44"/>
        <v>35.800000000000239</v>
      </c>
      <c r="G363" s="4">
        <f t="shared" si="41"/>
        <v>28.473877427999849</v>
      </c>
      <c r="H363" s="4">
        <f t="shared" si="42"/>
        <v>3.5119909556702932E-2</v>
      </c>
      <c r="J363" s="11">
        <f>SUM($H$5:H362)*$C$12</f>
        <v>0.93073932246284097</v>
      </c>
      <c r="K363" s="11">
        <f t="shared" si="45"/>
        <v>0.93149486521952218</v>
      </c>
      <c r="L363" s="11" t="e">
        <f t="shared" si="43"/>
        <v>#NUM!</v>
      </c>
      <c r="M363" s="8">
        <f t="shared" si="46"/>
        <v>0.93149486521952218</v>
      </c>
    </row>
    <row r="364" spans="5:13" x14ac:dyDescent="0.2">
      <c r="E364" s="2">
        <f t="shared" si="40"/>
        <v>359</v>
      </c>
      <c r="F364" s="4">
        <f t="shared" si="44"/>
        <v>35.90000000000024</v>
      </c>
      <c r="G364" s="4">
        <f t="shared" si="41"/>
        <v>28.412163788499846</v>
      </c>
      <c r="H364" s="4">
        <f t="shared" si="42"/>
        <v>3.5196192991283591E-2</v>
      </c>
      <c r="J364" s="11">
        <f>SUM($H$5:H363)*$C$12</f>
        <v>0.93425131341851131</v>
      </c>
      <c r="K364" s="11">
        <f t="shared" si="45"/>
        <v>0.93501066773005004</v>
      </c>
      <c r="L364" s="11" t="e">
        <f t="shared" si="43"/>
        <v>#NUM!</v>
      </c>
      <c r="M364" s="8">
        <f t="shared" si="46"/>
        <v>0.93501066773005004</v>
      </c>
    </row>
    <row r="365" spans="5:13" x14ac:dyDescent="0.2">
      <c r="E365" s="2">
        <f t="shared" si="40"/>
        <v>360</v>
      </c>
      <c r="F365" s="4">
        <f t="shared" si="44"/>
        <v>36.000000000000242</v>
      </c>
      <c r="G365" s="4">
        <f t="shared" si="41"/>
        <v>28.350463999999846</v>
      </c>
      <c r="H365" s="4">
        <f t="shared" si="42"/>
        <v>3.5272791302463524E-2</v>
      </c>
      <c r="J365" s="11">
        <f>SUM($H$5:H364)*$C$12</f>
        <v>0.93777093271763978</v>
      </c>
      <c r="K365" s="11">
        <f t="shared" si="45"/>
        <v>0.93853411431365263</v>
      </c>
      <c r="L365" s="11" t="e">
        <f t="shared" si="43"/>
        <v>#NUM!</v>
      </c>
      <c r="M365" s="8">
        <f t="shared" si="46"/>
        <v>0.93853411431365263</v>
      </c>
    </row>
    <row r="366" spans="5:13" x14ac:dyDescent="0.2">
      <c r="E366" s="2">
        <f t="shared" si="40"/>
        <v>361</v>
      </c>
      <c r="F366" s="4">
        <f t="shared" si="44"/>
        <v>36.100000000000243</v>
      </c>
      <c r="G366" s="4">
        <f t="shared" si="41"/>
        <v>28.288778251499846</v>
      </c>
      <c r="H366" s="4">
        <f t="shared" si="42"/>
        <v>3.5349706201856936E-2</v>
      </c>
      <c r="J366" s="11">
        <f>SUM($H$5:H365)*$C$12</f>
        <v>0.9412982118478862</v>
      </c>
      <c r="K366" s="11">
        <f t="shared" si="45"/>
        <v>0.94206523654347096</v>
      </c>
      <c r="L366" s="11" t="e">
        <f t="shared" si="43"/>
        <v>#NUM!</v>
      </c>
      <c r="M366" s="8">
        <f t="shared" si="46"/>
        <v>0.94206523654347096</v>
      </c>
    </row>
    <row r="367" spans="5:13" x14ac:dyDescent="0.2">
      <c r="E367" s="2">
        <f t="shared" si="40"/>
        <v>362</v>
      </c>
      <c r="F367" s="4">
        <f t="shared" si="44"/>
        <v>36.200000000000244</v>
      </c>
      <c r="G367" s="4">
        <f t="shared" si="41"/>
        <v>28.227106731999843</v>
      </c>
      <c r="H367" s="4">
        <f t="shared" si="42"/>
        <v>3.5426939413040988E-2</v>
      </c>
      <c r="J367" s="11">
        <f>SUM($H$5:H366)*$C$12</f>
        <v>0.9448331824680718</v>
      </c>
      <c r="K367" s="11">
        <f t="shared" si="45"/>
        <v>0.94560406616440396</v>
      </c>
      <c r="L367" s="11" t="e">
        <f t="shared" si="43"/>
        <v>#NUM!</v>
      </c>
      <c r="M367" s="8">
        <f t="shared" si="46"/>
        <v>0.94560406616440396</v>
      </c>
    </row>
    <row r="368" spans="5:13" x14ac:dyDescent="0.2">
      <c r="E368" s="2">
        <f t="shared" si="40"/>
        <v>363</v>
      </c>
      <c r="F368" s="4">
        <f t="shared" si="44"/>
        <v>36.300000000000246</v>
      </c>
      <c r="G368" s="4">
        <f t="shared" si="41"/>
        <v>28.165449630499843</v>
      </c>
      <c r="H368" s="4">
        <f t="shared" si="42"/>
        <v>3.5504492671656784E-2</v>
      </c>
      <c r="J368" s="11">
        <f>SUM($H$5:H367)*$C$12</f>
        <v>0.94837587640937593</v>
      </c>
      <c r="K368" s="11">
        <f t="shared" si="45"/>
        <v>0.94915063509431286</v>
      </c>
      <c r="L368" s="11" t="e">
        <f t="shared" si="43"/>
        <v>#NUM!</v>
      </c>
      <c r="M368" s="8">
        <f t="shared" si="46"/>
        <v>0.94915063509431286</v>
      </c>
    </row>
    <row r="369" spans="5:13" x14ac:dyDescent="0.2">
      <c r="E369" s="2">
        <f t="shared" si="40"/>
        <v>364</v>
      </c>
      <c r="F369" s="4">
        <f t="shared" si="44"/>
        <v>36.400000000000247</v>
      </c>
      <c r="G369" s="4">
        <f t="shared" si="41"/>
        <v>28.103807135999844</v>
      </c>
      <c r="H369" s="4">
        <f t="shared" si="42"/>
        <v>3.5582367725511481E-2</v>
      </c>
      <c r="J369" s="11">
        <f>SUM($H$5:H368)*$C$12</f>
        <v>0.95192632567654167</v>
      </c>
      <c r="K369" s="11">
        <f t="shared" si="45"/>
        <v>0.95270497542522914</v>
      </c>
      <c r="L369" s="11" t="e">
        <f t="shared" si="43"/>
        <v>#NUM!</v>
      </c>
      <c r="M369" s="8">
        <f t="shared" si="46"/>
        <v>0.95270497542522914</v>
      </c>
    </row>
    <row r="370" spans="5:13" x14ac:dyDescent="0.2">
      <c r="E370" s="2">
        <f t="shared" si="40"/>
        <v>365</v>
      </c>
      <c r="F370" s="4">
        <f t="shared" si="44"/>
        <v>36.500000000000249</v>
      </c>
      <c r="G370" s="4">
        <f t="shared" si="41"/>
        <v>28.04217943749984</v>
      </c>
      <c r="H370" s="4">
        <f t="shared" si="42"/>
        <v>3.5660566334681329E-2</v>
      </c>
      <c r="J370" s="11">
        <f>SUM($H$5:H369)*$C$12</f>
        <v>0.95548456244909286</v>
      </c>
      <c r="K370" s="11">
        <f t="shared" si="45"/>
        <v>0.95626711942457876</v>
      </c>
      <c r="L370" s="11" t="e">
        <f t="shared" si="43"/>
        <v>#NUM!</v>
      </c>
      <c r="M370" s="8">
        <f t="shared" si="46"/>
        <v>0.95626711942457876</v>
      </c>
    </row>
    <row r="371" spans="5:13" x14ac:dyDescent="0.2">
      <c r="E371" s="2">
        <f t="shared" si="40"/>
        <v>366</v>
      </c>
      <c r="F371" s="4">
        <f t="shared" si="44"/>
        <v>36.60000000000025</v>
      </c>
      <c r="G371" s="4">
        <f t="shared" si="41"/>
        <v>27.980566723999843</v>
      </c>
      <c r="H371" s="4">
        <f t="shared" si="42"/>
        <v>3.5739090271615814E-2</v>
      </c>
      <c r="J371" s="11">
        <f>SUM($H$5:H370)*$C$12</f>
        <v>0.95905061908256095</v>
      </c>
      <c r="K371" s="11">
        <f t="shared" si="45"/>
        <v>0.9598370995364115</v>
      </c>
      <c r="L371" s="11" t="e">
        <f t="shared" si="43"/>
        <v>#NUM!</v>
      </c>
      <c r="M371" s="8">
        <f t="shared" si="46"/>
        <v>0.9598370995364115</v>
      </c>
    </row>
    <row r="372" spans="5:13" x14ac:dyDescent="0.2">
      <c r="E372" s="2">
        <f t="shared" si="40"/>
        <v>367</v>
      </c>
      <c r="F372" s="4">
        <f t="shared" si="44"/>
        <v>36.700000000000252</v>
      </c>
      <c r="G372" s="4">
        <f t="shared" si="41"/>
        <v>27.91896918449984</v>
      </c>
      <c r="H372" s="4">
        <f t="shared" si="42"/>
        <v>3.5817941321242754E-2</v>
      </c>
      <c r="J372" s="11">
        <f>SUM($H$5:H371)*$C$12</f>
        <v>0.96262452810972254</v>
      </c>
      <c r="K372" s="11">
        <f t="shared" si="45"/>
        <v>0.96341494838264341</v>
      </c>
      <c r="L372" s="11" t="e">
        <f t="shared" si="43"/>
        <v>#NUM!</v>
      </c>
      <c r="M372" s="8">
        <f t="shared" si="46"/>
        <v>0.96341494838264341</v>
      </c>
    </row>
    <row r="373" spans="5:13" x14ac:dyDescent="0.2">
      <c r="E373" s="2">
        <f t="shared" si="40"/>
        <v>368</v>
      </c>
      <c r="F373" s="4">
        <f t="shared" si="44"/>
        <v>36.800000000000253</v>
      </c>
      <c r="G373" s="4">
        <f t="shared" si="41"/>
        <v>27.85738700799984</v>
      </c>
      <c r="H373" s="4">
        <f t="shared" si="42"/>
        <v>3.5897121281074522E-2</v>
      </c>
      <c r="J373" s="11">
        <f>SUM($H$5:H372)*$C$12</f>
        <v>0.96620632224184677</v>
      </c>
      <c r="K373" s="11">
        <f t="shared" si="45"/>
        <v>0.96700069876431927</v>
      </c>
      <c r="L373" s="11" t="e">
        <f t="shared" si="43"/>
        <v>#NUM!</v>
      </c>
      <c r="M373" s="8">
        <f t="shared" si="46"/>
        <v>0.96700069876431927</v>
      </c>
    </row>
    <row r="374" spans="5:13" x14ac:dyDescent="0.2">
      <c r="E374" s="2">
        <f t="shared" si="40"/>
        <v>369</v>
      </c>
      <c r="F374" s="4">
        <f t="shared" si="44"/>
        <v>36.900000000000254</v>
      </c>
      <c r="G374" s="4">
        <f t="shared" si="41"/>
        <v>27.795820383499837</v>
      </c>
      <c r="H374" s="4">
        <f t="shared" si="42"/>
        <v>3.5976631961315314E-2</v>
      </c>
      <c r="J374" s="11">
        <f>SUM($H$5:H373)*$C$12</f>
        <v>0.96979603436995421</v>
      </c>
      <c r="K374" s="11">
        <f t="shared" si="45"/>
        <v>0.97059438366285999</v>
      </c>
      <c r="L374" s="11" t="e">
        <f t="shared" si="43"/>
        <v>#NUM!</v>
      </c>
      <c r="M374" s="8">
        <f t="shared" si="46"/>
        <v>0.97059438366285999</v>
      </c>
    </row>
    <row r="375" spans="5:13" x14ac:dyDescent="0.2">
      <c r="E375" s="2">
        <f t="shared" si="40"/>
        <v>370</v>
      </c>
      <c r="F375" s="4">
        <f t="shared" si="44"/>
        <v>37.000000000000256</v>
      </c>
      <c r="G375" s="4">
        <f t="shared" si="41"/>
        <v>27.734269499999836</v>
      </c>
      <c r="H375" s="4">
        <f t="shared" si="42"/>
        <v>3.6056475184969468E-2</v>
      </c>
      <c r="J375" s="11">
        <f>SUM($H$5:H374)*$C$12</f>
        <v>0.97339369756608574</v>
      </c>
      <c r="K375" s="11">
        <f t="shared" si="45"/>
        <v>0.97419603624134721</v>
      </c>
      <c r="L375" s="11" t="e">
        <f t="shared" si="43"/>
        <v>#NUM!</v>
      </c>
      <c r="M375" s="8">
        <f t="shared" si="46"/>
        <v>0.97419603624134721</v>
      </c>
    </row>
    <row r="376" spans="5:13" x14ac:dyDescent="0.2">
      <c r="E376" s="2">
        <f t="shared" si="40"/>
        <v>371</v>
      </c>
      <c r="F376" s="4">
        <f t="shared" si="44"/>
        <v>37.100000000000257</v>
      </c>
      <c r="G376" s="4">
        <f t="shared" si="41"/>
        <v>27.672734546499836</v>
      </c>
      <c r="H376" s="4">
        <f t="shared" si="42"/>
        <v>3.6136652787950953E-2</v>
      </c>
      <c r="J376" s="11">
        <f>SUM($H$5:H375)*$C$12</f>
        <v>0.97699934508458264</v>
      </c>
      <c r="K376" s="11">
        <f t="shared" si="45"/>
        <v>0.97780568984581495</v>
      </c>
      <c r="L376" s="11" t="e">
        <f t="shared" si="43"/>
        <v>#NUM!</v>
      </c>
      <c r="M376" s="8">
        <f t="shared" si="46"/>
        <v>0.97780568984581495</v>
      </c>
    </row>
    <row r="377" spans="5:13" x14ac:dyDescent="0.2">
      <c r="E377" s="2">
        <f t="shared" ref="E377:E440" si="47">E376+1</f>
        <v>372</v>
      </c>
      <c r="F377" s="4">
        <f t="shared" si="44"/>
        <v>37.200000000000259</v>
      </c>
      <c r="G377" s="4">
        <f t="shared" si="41"/>
        <v>27.611215711999836</v>
      </c>
      <c r="H377" s="4">
        <f t="shared" si="42"/>
        <v>3.6217166619193802E-2</v>
      </c>
      <c r="J377" s="11">
        <f>SUM($H$5:H376)*$C$12</f>
        <v>0.98061301036337767</v>
      </c>
      <c r="K377" s="11">
        <f t="shared" si="45"/>
        <v>0.98142337800653257</v>
      </c>
      <c r="L377" s="11" t="e">
        <f t="shared" si="43"/>
        <v>#NUM!</v>
      </c>
      <c r="M377" s="8">
        <f t="shared" si="46"/>
        <v>0.98142337800653257</v>
      </c>
    </row>
    <row r="378" spans="5:13" x14ac:dyDescent="0.2">
      <c r="E378" s="2">
        <f t="shared" si="47"/>
        <v>373</v>
      </c>
      <c r="F378" s="4">
        <f t="shared" si="44"/>
        <v>37.30000000000026</v>
      </c>
      <c r="G378" s="4">
        <f t="shared" si="41"/>
        <v>27.549713185499833</v>
      </c>
      <c r="H378" s="4">
        <f t="shared" si="42"/>
        <v>3.6298018540763866E-2</v>
      </c>
      <c r="J378" s="11">
        <f>SUM($H$5:H377)*$C$12</f>
        <v>0.98423472702529713</v>
      </c>
      <c r="K378" s="11">
        <f t="shared" si="45"/>
        <v>0.98504913443931852</v>
      </c>
      <c r="L378" s="11" t="e">
        <f t="shared" si="43"/>
        <v>#NUM!</v>
      </c>
      <c r="M378" s="8">
        <f t="shared" si="46"/>
        <v>0.98504913443931852</v>
      </c>
    </row>
    <row r="379" spans="5:13" x14ac:dyDescent="0.2">
      <c r="E379" s="2">
        <f t="shared" si="47"/>
        <v>374</v>
      </c>
      <c r="F379" s="4">
        <f t="shared" si="44"/>
        <v>37.400000000000261</v>
      </c>
      <c r="G379" s="4">
        <f t="shared" si="41"/>
        <v>27.488227155999834</v>
      </c>
      <c r="H379" s="4">
        <f t="shared" si="42"/>
        <v>3.6379210427971542E-2</v>
      </c>
      <c r="J379" s="11">
        <f>SUM($H$5:H378)*$C$12</f>
        <v>0.98786452887937348</v>
      </c>
      <c r="K379" s="11">
        <f t="shared" si="45"/>
        <v>0.98868299304685958</v>
      </c>
      <c r="L379" s="11" t="e">
        <f t="shared" si="43"/>
        <v>#NUM!</v>
      </c>
      <c r="M379" s="8">
        <f t="shared" si="46"/>
        <v>0.98868299304685958</v>
      </c>
    </row>
    <row r="380" spans="5:13" x14ac:dyDescent="0.2">
      <c r="E380" s="2">
        <f t="shared" si="47"/>
        <v>375</v>
      </c>
      <c r="F380" s="4">
        <f t="shared" si="44"/>
        <v>37.500000000000263</v>
      </c>
      <c r="G380" s="4">
        <f t="shared" si="41"/>
        <v>27.426757812499833</v>
      </c>
      <c r="H380" s="4">
        <f t="shared" si="42"/>
        <v>3.6460744169485707E-2</v>
      </c>
      <c r="J380" s="11">
        <f>SUM($H$5:H379)*$C$12</f>
        <v>0.99150244992217074</v>
      </c>
      <c r="K380" s="11">
        <f t="shared" si="45"/>
        <v>0.9923249879200402</v>
      </c>
      <c r="L380" s="11" t="e">
        <f t="shared" si="43"/>
        <v>#NUM!</v>
      </c>
      <c r="M380" s="8">
        <f t="shared" si="46"/>
        <v>0.9923249879200402</v>
      </c>
    </row>
    <row r="381" spans="5:13" x14ac:dyDescent="0.2">
      <c r="E381" s="2">
        <f t="shared" si="47"/>
        <v>376</v>
      </c>
      <c r="F381" s="4">
        <f t="shared" si="44"/>
        <v>37.600000000000264</v>
      </c>
      <c r="G381" s="4">
        <f t="shared" si="41"/>
        <v>27.365305343999832</v>
      </c>
      <c r="H381" s="4">
        <f t="shared" si="42"/>
        <v>3.6542621667448767E-2</v>
      </c>
      <c r="J381" s="11">
        <f>SUM($H$5:H380)*$C$12</f>
        <v>0.99514852433911916</v>
      </c>
      <c r="K381" s="11">
        <f t="shared" si="45"/>
        <v>0.9959751533392891</v>
      </c>
      <c r="L381" s="11" t="e">
        <f t="shared" si="43"/>
        <v>#NUM!</v>
      </c>
      <c r="M381" s="8">
        <f t="shared" si="46"/>
        <v>0.9959751533392891</v>
      </c>
    </row>
    <row r="382" spans="5:13" x14ac:dyDescent="0.2">
      <c r="E382" s="2">
        <f t="shared" si="47"/>
        <v>377</v>
      </c>
      <c r="F382" s="4">
        <f t="shared" si="44"/>
        <v>37.700000000000266</v>
      </c>
      <c r="G382" s="4">
        <f t="shared" si="41"/>
        <v>27.30386993949983</v>
      </c>
      <c r="H382" s="4">
        <f t="shared" si="42"/>
        <v>3.662484483759295E-2</v>
      </c>
      <c r="J382" s="11">
        <f>SUM($H$5:H381)*$C$12</f>
        <v>0.99880278650586407</v>
      </c>
      <c r="K382" s="11">
        <f t="shared" si="45"/>
        <v>0.99963352377592185</v>
      </c>
      <c r="L382" s="11" t="e">
        <f t="shared" si="43"/>
        <v>#NUM!</v>
      </c>
      <c r="M382" s="8">
        <f t="shared" si="46"/>
        <v>0.99963352377592185</v>
      </c>
    </row>
    <row r="383" spans="5:13" x14ac:dyDescent="0.2">
      <c r="E383" s="2">
        <f t="shared" si="47"/>
        <v>378</v>
      </c>
      <c r="F383" s="4">
        <f t="shared" si="44"/>
        <v>37.800000000000267</v>
      </c>
      <c r="G383" s="4">
        <f t="shared" si="41"/>
        <v>27.24245178799983</v>
      </c>
      <c r="H383" s="4">
        <f t="shared" si="42"/>
        <v>3.670741560935771E-2</v>
      </c>
      <c r="J383" s="11">
        <f>SUM($H$5:H382)*$C$12</f>
        <v>1.0024652709896233</v>
      </c>
      <c r="K383" s="11">
        <f t="shared" si="45"/>
        <v>1.0033001338935128</v>
      </c>
      <c r="L383" s="11" t="e">
        <f t="shared" si="43"/>
        <v>#NUM!</v>
      </c>
      <c r="M383" s="8">
        <f t="shared" si="46"/>
        <v>1.0033001338935128</v>
      </c>
    </row>
    <row r="384" spans="5:13" x14ac:dyDescent="0.2">
      <c r="E384" s="2">
        <f t="shared" si="47"/>
        <v>379</v>
      </c>
      <c r="F384" s="4">
        <f t="shared" si="44"/>
        <v>37.900000000000269</v>
      </c>
      <c r="G384" s="4">
        <f t="shared" si="41"/>
        <v>27.181051078499827</v>
      </c>
      <c r="H384" s="4">
        <f t="shared" si="42"/>
        <v>3.6790335926008333E-2</v>
      </c>
      <c r="J384" s="11">
        <f>SUM($H$5:H383)*$C$12</f>
        <v>1.0061360125505592</v>
      </c>
      <c r="K384" s="11">
        <f t="shared" si="45"/>
        <v>1.0069750185492721</v>
      </c>
      <c r="L384" s="11" t="e">
        <f t="shared" si="43"/>
        <v>#NUM!</v>
      </c>
      <c r="M384" s="8">
        <f t="shared" si="46"/>
        <v>1.0069750185492721</v>
      </c>
    </row>
    <row r="385" spans="5:13" x14ac:dyDescent="0.2">
      <c r="E385" s="2">
        <f t="shared" si="47"/>
        <v>380</v>
      </c>
      <c r="F385" s="4">
        <f t="shared" si="44"/>
        <v>38.00000000000027</v>
      </c>
      <c r="G385" s="4">
        <f t="shared" si="41"/>
        <v>27.119667999999827</v>
      </c>
      <c r="H385" s="4">
        <f t="shared" si="42"/>
        <v>3.6873607744755801E-2</v>
      </c>
      <c r="J385" s="11">
        <f>SUM($H$5:H384)*$C$12</f>
        <v>1.0098150461431601</v>
      </c>
      <c r="K385" s="11">
        <f t="shared" si="45"/>
        <v>1.0106582127954353</v>
      </c>
      <c r="L385" s="11" t="e">
        <f t="shared" si="43"/>
        <v>#NUM!</v>
      </c>
      <c r="M385" s="8">
        <f t="shared" si="46"/>
        <v>1.0106582127954353</v>
      </c>
    </row>
    <row r="386" spans="5:13" x14ac:dyDescent="0.2">
      <c r="E386" s="2">
        <f t="shared" si="47"/>
        <v>381</v>
      </c>
      <c r="F386" s="4">
        <f t="shared" si="44"/>
        <v>38.100000000000271</v>
      </c>
      <c r="G386" s="4">
        <f t="shared" si="41"/>
        <v>27.058302741499826</v>
      </c>
      <c r="H386" s="4">
        <f t="shared" si="42"/>
        <v>3.695723303687784E-2</v>
      </c>
      <c r="J386" s="11">
        <f>SUM($H$5:H385)*$C$12</f>
        <v>1.0135024069176357</v>
      </c>
      <c r="K386" s="11">
        <f t="shared" si="45"/>
        <v>1.0143497518806552</v>
      </c>
      <c r="L386" s="11" t="e">
        <f t="shared" si="43"/>
        <v>#NUM!</v>
      </c>
      <c r="M386" s="8">
        <f t="shared" si="46"/>
        <v>1.0143497518806552</v>
      </c>
    </row>
    <row r="387" spans="5:13" x14ac:dyDescent="0.2">
      <c r="E387" s="2">
        <f t="shared" si="47"/>
        <v>382</v>
      </c>
      <c r="F387" s="4">
        <f t="shared" si="44"/>
        <v>38.200000000000273</v>
      </c>
      <c r="G387" s="4">
        <f t="shared" si="41"/>
        <v>26.996955491999827</v>
      </c>
      <c r="H387" s="4">
        <f t="shared" si="42"/>
        <v>3.7041213787841226E-2</v>
      </c>
      <c r="J387" s="11">
        <f>SUM($H$5:H386)*$C$12</f>
        <v>1.0171981302213235</v>
      </c>
      <c r="K387" s="11">
        <f t="shared" si="45"/>
        <v>1.0180496712514238</v>
      </c>
      <c r="L387" s="11" t="e">
        <f t="shared" si="43"/>
        <v>#NUM!</v>
      </c>
      <c r="M387" s="8">
        <f t="shared" si="46"/>
        <v>1.0180496712514238</v>
      </c>
    </row>
    <row r="388" spans="5:13" x14ac:dyDescent="0.2">
      <c r="E388" s="2">
        <f t="shared" si="47"/>
        <v>383</v>
      </c>
      <c r="F388" s="4">
        <f t="shared" si="44"/>
        <v>38.300000000000274</v>
      </c>
      <c r="G388" s="4">
        <f t="shared" si="41"/>
        <v>26.935626440499824</v>
      </c>
      <c r="H388" s="4">
        <f t="shared" si="42"/>
        <v>3.7125551997425288E-2</v>
      </c>
      <c r="J388" s="11">
        <f>SUM($H$5:H387)*$C$12</f>
        <v>1.0209022516001076</v>
      </c>
      <c r="K388" s="11">
        <f t="shared" si="45"/>
        <v>1.0217580065534941</v>
      </c>
      <c r="L388" s="11" t="e">
        <f t="shared" si="43"/>
        <v>#NUM!</v>
      </c>
      <c r="M388" s="8">
        <f t="shared" si="46"/>
        <v>1.0217580065534941</v>
      </c>
    </row>
    <row r="389" spans="5:13" x14ac:dyDescent="0.2">
      <c r="E389" s="2">
        <f t="shared" si="47"/>
        <v>384</v>
      </c>
      <c r="F389" s="4">
        <f t="shared" si="44"/>
        <v>38.400000000000276</v>
      </c>
      <c r="G389" s="4">
        <f t="shared" ref="G389:G452" si="48">$C$10*F389^3+$C$9*F389^2+$C$8*F389+$C$7</f>
        <v>26.874315775999825</v>
      </c>
      <c r="H389" s="4">
        <f t="shared" ref="H389:H452" si="49">1/(($C$2 - F389)*($C$15*F389^2+$C$16*F389+$C$17))</f>
        <v>3.7210249679846819E-2</v>
      </c>
      <c r="J389" s="11">
        <f>SUM($H$5:H388)*$C$12</f>
        <v>1.0246148067998502</v>
      </c>
      <c r="K389" s="11">
        <f t="shared" si="45"/>
        <v>1.0254747936333204</v>
      </c>
      <c r="L389" s="11" t="e">
        <f t="shared" ref="L389:L452" si="50">(LN($C$2^2*($C$15*F389^2+$C$16*F389+$C$17)/($C$17*($C$2 - F389)^2))+$C$20*(ATAN((2*$C$15*F389+$C$16)/$C$19)-ATAN($C$16/$C$19)))/(2*$C$18)</f>
        <v>#NUM!</v>
      </c>
      <c r="M389" s="8">
        <f t="shared" si="46"/>
        <v>1.0254747936333204</v>
      </c>
    </row>
    <row r="390" spans="5:13" x14ac:dyDescent="0.2">
      <c r="E390" s="2">
        <f t="shared" si="47"/>
        <v>385</v>
      </c>
      <c r="F390" s="4">
        <f t="shared" ref="F390:F453" si="51">F389+$C$12</f>
        <v>38.500000000000277</v>
      </c>
      <c r="G390" s="4">
        <f t="shared" si="48"/>
        <v>26.813023687499822</v>
      </c>
      <c r="H390" s="4">
        <f t="shared" si="49"/>
        <v>3.729530886388608E-2</v>
      </c>
      <c r="J390" s="11">
        <f>SUM($H$5:H389)*$C$12</f>
        <v>1.0283358317678348</v>
      </c>
      <c r="K390" s="11">
        <f t="shared" ref="K390:K453" si="52">IFERROR(L390,M390)</f>
        <v>1.0292000685395024</v>
      </c>
      <c r="L390" s="11" t="e">
        <f t="shared" si="50"/>
        <v>#NUM!</v>
      </c>
      <c r="M390" s="8">
        <f t="shared" ref="M390:M453" si="53">LN(($C$22/($C$22-F390))^$C$25*($C$23/($C$23-F390))^$C$26*($C$24/($C$24-F390))^$C$27)</f>
        <v>1.0292000685395024</v>
      </c>
    </row>
    <row r="391" spans="5:13" x14ac:dyDescent="0.2">
      <c r="E391" s="2">
        <f t="shared" si="47"/>
        <v>386</v>
      </c>
      <c r="F391" s="4">
        <f t="shared" si="51"/>
        <v>38.600000000000279</v>
      </c>
      <c r="G391" s="4">
        <f t="shared" si="48"/>
        <v>26.751750363999822</v>
      </c>
      <c r="H391" s="4">
        <f t="shared" si="49"/>
        <v>3.7380731593014291E-2</v>
      </c>
      <c r="J391" s="11">
        <f>SUM($H$5:H390)*$C$12</f>
        <v>1.0320653626542233</v>
      </c>
      <c r="K391" s="11">
        <f t="shared" si="52"/>
        <v>1.0329338675242505</v>
      </c>
      <c r="L391" s="11" t="e">
        <f t="shared" si="50"/>
        <v>#NUM!</v>
      </c>
      <c r="M391" s="8">
        <f t="shared" si="53"/>
        <v>1.0329338675242505</v>
      </c>
    </row>
    <row r="392" spans="5:13" x14ac:dyDescent="0.2">
      <c r="E392" s="2">
        <f t="shared" si="47"/>
        <v>387</v>
      </c>
      <c r="F392" s="4">
        <f t="shared" si="51"/>
        <v>38.70000000000028</v>
      </c>
      <c r="G392" s="4">
        <f t="shared" si="48"/>
        <v>26.69049599449982</v>
      </c>
      <c r="H392" s="4">
        <f t="shared" si="49"/>
        <v>3.746651992552226E-2</v>
      </c>
      <c r="J392" s="11">
        <f>SUM($H$5:H391)*$C$12</f>
        <v>1.0358034358135249</v>
      </c>
      <c r="K392" s="11">
        <f t="shared" si="52"/>
        <v>1.0366762270448673</v>
      </c>
      <c r="L392" s="11" t="e">
        <f t="shared" si="50"/>
        <v>#NUM!</v>
      </c>
      <c r="M392" s="8">
        <f t="shared" si="53"/>
        <v>1.0366762270448673</v>
      </c>
    </row>
    <row r="393" spans="5:13" x14ac:dyDescent="0.2">
      <c r="E393" s="2">
        <f t="shared" si="47"/>
        <v>388</v>
      </c>
      <c r="F393" s="4">
        <f t="shared" si="51"/>
        <v>38.800000000000281</v>
      </c>
      <c r="G393" s="4">
        <f t="shared" si="48"/>
        <v>26.629260767999821</v>
      </c>
      <c r="H393" s="4">
        <f t="shared" si="49"/>
        <v>3.7552675934650503E-2</v>
      </c>
      <c r="J393" s="11">
        <f>SUM($H$5:H392)*$C$12</f>
        <v>1.039550087806077</v>
      </c>
      <c r="K393" s="11">
        <f t="shared" si="52"/>
        <v>1.0404271837652264</v>
      </c>
      <c r="L393" s="11" t="e">
        <f t="shared" si="50"/>
        <v>#NUM!</v>
      </c>
      <c r="M393" s="8">
        <f t="shared" si="53"/>
        <v>1.0404271837652264</v>
      </c>
    </row>
    <row r="394" spans="5:13" x14ac:dyDescent="0.2">
      <c r="E394" s="2">
        <f t="shared" si="47"/>
        <v>389</v>
      </c>
      <c r="F394" s="4">
        <f t="shared" si="51"/>
        <v>38.900000000000283</v>
      </c>
      <c r="G394" s="4">
        <f t="shared" si="48"/>
        <v>26.568044873499819</v>
      </c>
      <c r="H394" s="4">
        <f t="shared" si="49"/>
        <v>3.7639201708720593E-2</v>
      </c>
      <c r="J394" s="11">
        <f>SUM($H$5:H393)*$C$12</f>
        <v>1.0433053553995419</v>
      </c>
      <c r="K394" s="11">
        <f t="shared" si="52"/>
        <v>1.0441867745572793</v>
      </c>
      <c r="L394" s="11" t="e">
        <f t="shared" si="50"/>
        <v>#NUM!</v>
      </c>
      <c r="M394" s="8">
        <f t="shared" si="53"/>
        <v>1.0441867745572793</v>
      </c>
    </row>
    <row r="395" spans="5:13" x14ac:dyDescent="0.2">
      <c r="E395" s="2">
        <f t="shared" si="47"/>
        <v>390</v>
      </c>
      <c r="F395" s="4">
        <f t="shared" si="51"/>
        <v>39.000000000000284</v>
      </c>
      <c r="G395" s="4">
        <f t="shared" si="48"/>
        <v>26.506848499999819</v>
      </c>
      <c r="H395" s="4">
        <f t="shared" si="49"/>
        <v>3.7726099351267903E-2</v>
      </c>
      <c r="J395" s="11">
        <f>SUM($H$5:H394)*$C$12</f>
        <v>1.0470692755704141</v>
      </c>
      <c r="K395" s="11">
        <f t="shared" si="52"/>
        <v>1.0479550365025687</v>
      </c>
      <c r="L395" s="11" t="e">
        <f t="shared" si="50"/>
        <v>#NUM!</v>
      </c>
      <c r="M395" s="8">
        <f t="shared" si="53"/>
        <v>1.0479550365025687</v>
      </c>
    </row>
    <row r="396" spans="5:13" x14ac:dyDescent="0.2">
      <c r="E396" s="2">
        <f t="shared" si="47"/>
        <v>391</v>
      </c>
      <c r="F396" s="4">
        <f t="shared" si="51"/>
        <v>39.100000000000286</v>
      </c>
      <c r="G396" s="4">
        <f t="shared" si="48"/>
        <v>26.44567183649982</v>
      </c>
      <c r="H396" s="4">
        <f t="shared" si="49"/>
        <v>3.7813370981175772E-2</v>
      </c>
      <c r="J396" s="11">
        <f>SUM($H$5:H395)*$C$12</f>
        <v>1.0508418855055408</v>
      </c>
      <c r="K396" s="11">
        <f t="shared" si="52"/>
        <v>1.0517320068937603</v>
      </c>
      <c r="L396" s="11" t="e">
        <f t="shared" si="50"/>
        <v>#NUM!</v>
      </c>
      <c r="M396" s="8">
        <f t="shared" si="53"/>
        <v>1.0517320068937603</v>
      </c>
    </row>
    <row r="397" spans="5:13" x14ac:dyDescent="0.2">
      <c r="E397" s="2">
        <f t="shared" si="47"/>
        <v>392</v>
      </c>
      <c r="F397" s="4">
        <f t="shared" si="51"/>
        <v>39.200000000000287</v>
      </c>
      <c r="G397" s="4">
        <f t="shared" si="48"/>
        <v>26.384515071999822</v>
      </c>
      <c r="H397" s="4">
        <f t="shared" si="49"/>
        <v>3.7901018732811015E-2</v>
      </c>
      <c r="J397" s="11">
        <f>SUM($H$5:H396)*$C$12</f>
        <v>1.0546232226036585</v>
      </c>
      <c r="K397" s="11">
        <f t="shared" si="52"/>
        <v>1.0555177232361774</v>
      </c>
      <c r="L397" s="11" t="e">
        <f t="shared" si="50"/>
        <v>#NUM!</v>
      </c>
      <c r="M397" s="8">
        <f t="shared" si="53"/>
        <v>1.0555177232361774</v>
      </c>
    </row>
    <row r="398" spans="5:13" x14ac:dyDescent="0.2">
      <c r="E398" s="2">
        <f t="shared" si="47"/>
        <v>393</v>
      </c>
      <c r="F398" s="4">
        <f t="shared" si="51"/>
        <v>39.300000000000288</v>
      </c>
      <c r="G398" s="4">
        <f t="shared" si="48"/>
        <v>26.32337839549982</v>
      </c>
      <c r="H398" s="4">
        <f t="shared" si="49"/>
        <v>3.7989044756160835E-2</v>
      </c>
      <c r="J398" s="11">
        <f>SUM($H$5:H397)*$C$12</f>
        <v>1.0584133244769396</v>
      </c>
      <c r="K398" s="11">
        <f t="shared" si="52"/>
        <v>1.059312223249363</v>
      </c>
      <c r="L398" s="11" t="e">
        <f t="shared" si="50"/>
        <v>#NUM!</v>
      </c>
      <c r="M398" s="8">
        <f t="shared" si="53"/>
        <v>1.059312223249363</v>
      </c>
    </row>
    <row r="399" spans="5:13" x14ac:dyDescent="0.2">
      <c r="E399" s="2">
        <f t="shared" si="47"/>
        <v>394</v>
      </c>
      <c r="F399" s="4">
        <f t="shared" si="51"/>
        <v>39.40000000000029</v>
      </c>
      <c r="G399" s="4">
        <f t="shared" si="48"/>
        <v>26.262261995999818</v>
      </c>
      <c r="H399" s="4">
        <f t="shared" si="49"/>
        <v>3.8077451216971203E-2</v>
      </c>
      <c r="J399" s="11">
        <f>SUM($H$5:H398)*$C$12</f>
        <v>1.0622122289525557</v>
      </c>
      <c r="K399" s="11">
        <f t="shared" si="52"/>
        <v>1.0631155448686413</v>
      </c>
      <c r="L399" s="11" t="e">
        <f t="shared" si="50"/>
        <v>#NUM!</v>
      </c>
      <c r="M399" s="8">
        <f t="shared" si="53"/>
        <v>1.0631155448686413</v>
      </c>
    </row>
    <row r="400" spans="5:13" x14ac:dyDescent="0.2">
      <c r="E400" s="2">
        <f t="shared" si="47"/>
        <v>395</v>
      </c>
      <c r="F400" s="4">
        <f t="shared" si="51"/>
        <v>39.500000000000291</v>
      </c>
      <c r="G400" s="4">
        <f t="shared" si="48"/>
        <v>26.201166062499816</v>
      </c>
      <c r="H400" s="4">
        <f t="shared" si="49"/>
        <v>3.8166240296886665E-2</v>
      </c>
      <c r="J400" s="11">
        <f>SUM($H$5:H399)*$C$12</f>
        <v>1.0660199740742529</v>
      </c>
      <c r="K400" s="11">
        <f t="shared" si="52"/>
        <v>1.066927726246709</v>
      </c>
      <c r="L400" s="11" t="e">
        <f t="shared" si="50"/>
        <v>#NUM!</v>
      </c>
      <c r="M400" s="8">
        <f t="shared" si="53"/>
        <v>1.066927726246709</v>
      </c>
    </row>
    <row r="401" spans="5:13" x14ac:dyDescent="0.2">
      <c r="E401" s="2">
        <f t="shared" si="47"/>
        <v>396</v>
      </c>
      <c r="F401" s="4">
        <f t="shared" si="51"/>
        <v>39.600000000000293</v>
      </c>
      <c r="G401" s="4">
        <f t="shared" si="48"/>
        <v>26.140090783999817</v>
      </c>
      <c r="H401" s="4">
        <f t="shared" si="49"/>
        <v>3.8255414193591609E-2</v>
      </c>
      <c r="J401" s="11">
        <f>SUM($H$5:H400)*$C$12</f>
        <v>1.0698365981039415</v>
      </c>
      <c r="K401" s="11">
        <f t="shared" si="52"/>
        <v>1.0707488057552277</v>
      </c>
      <c r="L401" s="11" t="e">
        <f t="shared" si="50"/>
        <v>#NUM!</v>
      </c>
      <c r="M401" s="8">
        <f t="shared" si="53"/>
        <v>1.0707488057552277</v>
      </c>
    </row>
    <row r="402" spans="5:13" x14ac:dyDescent="0.2">
      <c r="E402" s="2">
        <f t="shared" si="47"/>
        <v>397</v>
      </c>
      <c r="F402" s="4">
        <f t="shared" si="51"/>
        <v>39.700000000000294</v>
      </c>
      <c r="G402" s="4">
        <f t="shared" si="48"/>
        <v>26.079036349499816</v>
      </c>
      <c r="H402" s="4">
        <f t="shared" si="49"/>
        <v>3.8344975120953015E-2</v>
      </c>
      <c r="J402" s="11">
        <f>SUM($H$5:H401)*$C$12</f>
        <v>1.0736621395233006</v>
      </c>
      <c r="K402" s="11">
        <f t="shared" si="52"/>
        <v>1.0745788219864314</v>
      </c>
      <c r="L402" s="11" t="e">
        <f t="shared" si="50"/>
        <v>#NUM!</v>
      </c>
      <c r="M402" s="8">
        <f t="shared" si="53"/>
        <v>1.0745788219864314</v>
      </c>
    </row>
    <row r="403" spans="5:13" x14ac:dyDescent="0.2">
      <c r="E403" s="2">
        <f t="shared" si="47"/>
        <v>398</v>
      </c>
      <c r="F403" s="4">
        <f t="shared" si="51"/>
        <v>39.800000000000296</v>
      </c>
      <c r="G403" s="4">
        <f t="shared" si="48"/>
        <v>26.018002947999815</v>
      </c>
      <c r="H403" s="4">
        <f t="shared" si="49"/>
        <v>3.8434925309164703E-2</v>
      </c>
      <c r="J403" s="11">
        <f>SUM($H$5:H402)*$C$12</f>
        <v>1.0774966370353958</v>
      </c>
      <c r="K403" s="11">
        <f t="shared" si="52"/>
        <v>1.0784178137547609</v>
      </c>
      <c r="L403" s="11" t="e">
        <f t="shared" si="50"/>
        <v>#NUM!</v>
      </c>
      <c r="M403" s="8">
        <f t="shared" si="53"/>
        <v>1.0784178137547609</v>
      </c>
    </row>
    <row r="404" spans="5:13" x14ac:dyDescent="0.2">
      <c r="E404" s="2">
        <f t="shared" si="47"/>
        <v>399</v>
      </c>
      <c r="F404" s="4">
        <f t="shared" si="51"/>
        <v>39.900000000000297</v>
      </c>
      <c r="G404" s="4">
        <f t="shared" si="48"/>
        <v>25.956990768499814</v>
      </c>
      <c r="H404" s="4">
        <f t="shared" si="49"/>
        <v>3.8525267004893067E-2</v>
      </c>
      <c r="J404" s="11">
        <f>SUM($H$5:H403)*$C$12</f>
        <v>1.0813401295663123</v>
      </c>
      <c r="K404" s="11">
        <f t="shared" si="52"/>
        <v>1.0822658200984965</v>
      </c>
      <c r="L404" s="11" t="e">
        <f t="shared" si="50"/>
        <v>#NUM!</v>
      </c>
      <c r="M404" s="8">
        <f t="shared" si="53"/>
        <v>1.0822658200984965</v>
      </c>
    </row>
    <row r="405" spans="5:13" x14ac:dyDescent="0.2">
      <c r="E405" s="2">
        <f t="shared" si="47"/>
        <v>400</v>
      </c>
      <c r="F405" s="4">
        <f t="shared" si="51"/>
        <v>40.000000000000298</v>
      </c>
      <c r="G405" s="4">
        <f t="shared" si="48"/>
        <v>25.895999999999813</v>
      </c>
      <c r="H405" s="4">
        <f t="shared" si="49"/>
        <v>3.8616002471424431E-2</v>
      </c>
      <c r="J405" s="11">
        <f>SUM($H$5:H404)*$C$12</f>
        <v>1.0851926562668017</v>
      </c>
      <c r="K405" s="11">
        <f t="shared" si="52"/>
        <v>1.0861228802814147</v>
      </c>
      <c r="L405" s="11" t="e">
        <f t="shared" si="50"/>
        <v>#NUM!</v>
      </c>
      <c r="M405" s="8">
        <f t="shared" si="53"/>
        <v>1.0861228802814147</v>
      </c>
    </row>
    <row r="406" spans="5:13" x14ac:dyDescent="0.2">
      <c r="E406" s="2">
        <f t="shared" si="47"/>
        <v>401</v>
      </c>
      <c r="F406" s="4">
        <f t="shared" si="51"/>
        <v>40.1000000000003</v>
      </c>
      <c r="G406" s="4">
        <f t="shared" si="48"/>
        <v>25.835030831499811</v>
      </c>
      <c r="H406" s="4">
        <f t="shared" si="49"/>
        <v>3.8707133988813834E-2</v>
      </c>
      <c r="J406" s="11">
        <f>SUM($H$5:H405)*$C$12</f>
        <v>1.0890542565139441</v>
      </c>
      <c r="K406" s="11">
        <f t="shared" si="52"/>
        <v>1.0899890337944591</v>
      </c>
      <c r="L406" s="11" t="e">
        <f t="shared" si="50"/>
        <v>#NUM!</v>
      </c>
      <c r="M406" s="8">
        <f t="shared" si="53"/>
        <v>1.0899890337944591</v>
      </c>
    </row>
    <row r="407" spans="5:13" x14ac:dyDescent="0.2">
      <c r="E407" s="2">
        <f t="shared" si="47"/>
        <v>402</v>
      </c>
      <c r="F407" s="4">
        <f t="shared" si="51"/>
        <v>40.200000000000301</v>
      </c>
      <c r="G407" s="4">
        <f t="shared" si="48"/>
        <v>25.774083451999811</v>
      </c>
      <c r="H407" s="4">
        <f t="shared" si="49"/>
        <v>3.8798663854035506E-2</v>
      </c>
      <c r="J407" s="11">
        <f>SUM($H$5:H406)*$C$12</f>
        <v>1.0929249699128254</v>
      </c>
      <c r="K407" s="11">
        <f t="shared" si="52"/>
        <v>1.0938643203574203</v>
      </c>
      <c r="L407" s="11" t="e">
        <f t="shared" si="50"/>
        <v>#NUM!</v>
      </c>
      <c r="M407" s="8">
        <f t="shared" si="53"/>
        <v>1.0938643203574203</v>
      </c>
    </row>
    <row r="408" spans="5:13" x14ac:dyDescent="0.2">
      <c r="E408" s="2">
        <f t="shared" si="47"/>
        <v>403</v>
      </c>
      <c r="F408" s="4">
        <f t="shared" si="51"/>
        <v>40.300000000000303</v>
      </c>
      <c r="G408" s="4">
        <f t="shared" si="48"/>
        <v>25.713158050499811</v>
      </c>
      <c r="H408" s="4">
        <f t="shared" si="49"/>
        <v>3.8890594381134833E-2</v>
      </c>
      <c r="J408" s="11">
        <f>SUM($H$5:H407)*$C$12</f>
        <v>1.096804836298229</v>
      </c>
      <c r="K408" s="11">
        <f t="shared" si="52"/>
        <v>1.0977487799206418</v>
      </c>
      <c r="L408" s="11" t="e">
        <f t="shared" si="50"/>
        <v>#NUM!</v>
      </c>
      <c r="M408" s="8">
        <f t="shared" si="53"/>
        <v>1.0977487799206418</v>
      </c>
    </row>
    <row r="409" spans="5:13" x14ac:dyDescent="0.2">
      <c r="E409" s="2">
        <f t="shared" si="47"/>
        <v>404</v>
      </c>
      <c r="F409" s="4">
        <f t="shared" si="51"/>
        <v>40.400000000000304</v>
      </c>
      <c r="G409" s="4">
        <f t="shared" si="48"/>
        <v>25.652254815999807</v>
      </c>
      <c r="H409" s="4">
        <f t="shared" si="49"/>
        <v>3.8982927901381997E-2</v>
      </c>
      <c r="J409" s="11">
        <f>SUM($H$5:H408)*$C$12</f>
        <v>1.1006938957363424</v>
      </c>
      <c r="K409" s="11">
        <f t="shared" si="52"/>
        <v>1.1016424526667321</v>
      </c>
      <c r="L409" s="11" t="e">
        <f t="shared" si="50"/>
        <v>#NUM!</v>
      </c>
      <c r="M409" s="8">
        <f t="shared" si="53"/>
        <v>1.1016424526667321</v>
      </c>
    </row>
    <row r="410" spans="5:13" x14ac:dyDescent="0.2">
      <c r="E410" s="2">
        <f t="shared" si="47"/>
        <v>405</v>
      </c>
      <c r="F410" s="4">
        <f t="shared" si="51"/>
        <v>40.500000000000306</v>
      </c>
      <c r="G410" s="4">
        <f t="shared" si="48"/>
        <v>25.59137393749981</v>
      </c>
      <c r="H410" s="4">
        <f t="shared" si="49"/>
        <v>3.9075666763427254E-2</v>
      </c>
      <c r="J410" s="11">
        <f>SUM($H$5:H409)*$C$12</f>
        <v>1.1045921885264807</v>
      </c>
      <c r="K410" s="11">
        <f t="shared" si="52"/>
        <v>1.1055453790122927</v>
      </c>
      <c r="L410" s="11" t="e">
        <f t="shared" si="50"/>
        <v>#NUM!</v>
      </c>
      <c r="M410" s="8">
        <f t="shared" si="53"/>
        <v>1.1055453790122927</v>
      </c>
    </row>
    <row r="411" spans="5:13" x14ac:dyDescent="0.2">
      <c r="E411" s="2">
        <f t="shared" si="47"/>
        <v>406</v>
      </c>
      <c r="F411" s="4">
        <f t="shared" si="51"/>
        <v>40.600000000000307</v>
      </c>
      <c r="G411" s="4">
        <f t="shared" si="48"/>
        <v>25.530515603999806</v>
      </c>
      <c r="H411" s="4">
        <f t="shared" si="49"/>
        <v>3.9168813333457786E-2</v>
      </c>
      <c r="J411" s="11">
        <f>SUM($H$5:H410)*$C$12</f>
        <v>1.1084997552028233</v>
      </c>
      <c r="K411" s="11">
        <f t="shared" si="52"/>
        <v>1.1094575996096638</v>
      </c>
      <c r="L411" s="11" t="e">
        <f t="shared" si="50"/>
        <v>#NUM!</v>
      </c>
      <c r="M411" s="8">
        <f t="shared" si="53"/>
        <v>1.1094575996096638</v>
      </c>
    </row>
    <row r="412" spans="5:13" x14ac:dyDescent="0.2">
      <c r="E412" s="2">
        <f t="shared" si="47"/>
        <v>407</v>
      </c>
      <c r="F412" s="4">
        <f t="shared" si="51"/>
        <v>40.700000000000308</v>
      </c>
      <c r="G412" s="4">
        <f t="shared" si="48"/>
        <v>25.469680004499807</v>
      </c>
      <c r="H412" s="4">
        <f t="shared" si="49"/>
        <v>3.926236999535631E-2</v>
      </c>
      <c r="J412" s="11">
        <f>SUM($H$5:H411)*$C$12</f>
        <v>1.112416636536169</v>
      </c>
      <c r="K412" s="11">
        <f t="shared" si="52"/>
        <v>1.1133791553486929</v>
      </c>
      <c r="L412" s="11" t="e">
        <f t="shared" si="50"/>
        <v>#NUM!</v>
      </c>
      <c r="M412" s="8">
        <f t="shared" si="53"/>
        <v>1.1133791553486929</v>
      </c>
    </row>
    <row r="413" spans="5:13" x14ac:dyDescent="0.2">
      <c r="E413" s="2">
        <f t="shared" si="47"/>
        <v>408</v>
      </c>
      <c r="F413" s="4">
        <f t="shared" si="51"/>
        <v>40.80000000000031</v>
      </c>
      <c r="G413" s="4">
        <f t="shared" si="48"/>
        <v>25.408867327999808</v>
      </c>
      <c r="H413" s="4">
        <f t="shared" si="49"/>
        <v>3.9356339150861321E-2</v>
      </c>
      <c r="J413" s="11">
        <f>SUM($H$5:H412)*$C$12</f>
        <v>1.1163428735357046</v>
      </c>
      <c r="K413" s="11">
        <f t="shared" si="52"/>
        <v>1.1173100873585033</v>
      </c>
      <c r="L413" s="11" t="e">
        <f t="shared" si="50"/>
        <v>#NUM!</v>
      </c>
      <c r="M413" s="8">
        <f t="shared" si="53"/>
        <v>1.1173100873585033</v>
      </c>
    </row>
    <row r="414" spans="5:13" x14ac:dyDescent="0.2">
      <c r="E414" s="2">
        <f t="shared" si="47"/>
        <v>409</v>
      </c>
      <c r="F414" s="4">
        <f t="shared" si="51"/>
        <v>40.900000000000311</v>
      </c>
      <c r="G414" s="4">
        <f t="shared" si="48"/>
        <v>25.348077763499806</v>
      </c>
      <c r="H414" s="4">
        <f t="shared" si="49"/>
        <v>3.9450723219729068E-2</v>
      </c>
      <c r="J414" s="11">
        <f>SUM($H$5:H413)*$C$12</f>
        <v>1.1202785074507908</v>
      </c>
      <c r="K414" s="11">
        <f t="shared" si="52"/>
        <v>1.1212504370092908</v>
      </c>
      <c r="L414" s="11" t="e">
        <f t="shared" si="50"/>
        <v>#NUM!</v>
      </c>
      <c r="M414" s="8">
        <f t="shared" si="53"/>
        <v>1.1212504370092908</v>
      </c>
    </row>
    <row r="415" spans="5:13" x14ac:dyDescent="0.2">
      <c r="E415" s="2">
        <f t="shared" si="47"/>
        <v>410</v>
      </c>
      <c r="F415" s="4">
        <f t="shared" si="51"/>
        <v>41.000000000000313</v>
      </c>
      <c r="G415" s="4">
        <f t="shared" si="48"/>
        <v>25.287311499999802</v>
      </c>
      <c r="H415" s="4">
        <f t="shared" si="49"/>
        <v>3.9545524639897266E-2</v>
      </c>
      <c r="J415" s="11">
        <f>SUM($H$5:H414)*$C$12</f>
        <v>1.1242235797727638</v>
      </c>
      <c r="K415" s="11">
        <f t="shared" si="52"/>
        <v>1.1252002459141381</v>
      </c>
      <c r="L415" s="11" t="e">
        <f t="shared" si="50"/>
        <v>#NUM!</v>
      </c>
      <c r="M415" s="8">
        <f t="shared" si="53"/>
        <v>1.1252002459141381</v>
      </c>
    </row>
    <row r="416" spans="5:13" x14ac:dyDescent="0.2">
      <c r="E416" s="2">
        <f t="shared" si="47"/>
        <v>411</v>
      </c>
      <c r="F416" s="4">
        <f t="shared" si="51"/>
        <v>41.100000000000314</v>
      </c>
      <c r="G416" s="4">
        <f t="shared" si="48"/>
        <v>25.226568726499803</v>
      </c>
      <c r="H416" s="4">
        <f t="shared" si="49"/>
        <v>3.9640745867650554E-2</v>
      </c>
      <c r="J416" s="11">
        <f>SUM($H$5:H415)*$C$12</f>
        <v>1.1281781322367537</v>
      </c>
      <c r="K416" s="11">
        <f t="shared" si="52"/>
        <v>1.1291595559308352</v>
      </c>
      <c r="L416" s="11" t="e">
        <f t="shared" si="50"/>
        <v>#NUM!</v>
      </c>
      <c r="M416" s="8">
        <f t="shared" si="53"/>
        <v>1.1291595559308352</v>
      </c>
    </row>
    <row r="417" spans="5:13" x14ac:dyDescent="0.2">
      <c r="E417" s="2">
        <f t="shared" si="47"/>
        <v>412</v>
      </c>
      <c r="F417" s="4">
        <f t="shared" si="51"/>
        <v>41.200000000000315</v>
      </c>
      <c r="G417" s="4">
        <f t="shared" si="48"/>
        <v>25.165849631999802</v>
      </c>
      <c r="H417" s="4">
        <f t="shared" si="49"/>
        <v>3.9736389377787715E-2</v>
      </c>
      <c r="J417" s="11">
        <f>SUM($H$5:H416)*$C$12</f>
        <v>1.1321422068235187</v>
      </c>
      <c r="K417" s="11">
        <f t="shared" si="52"/>
        <v>1.133128409163727</v>
      </c>
      <c r="L417" s="11" t="e">
        <f t="shared" si="50"/>
        <v>#NUM!</v>
      </c>
      <c r="M417" s="8">
        <f t="shared" si="53"/>
        <v>1.133128409163727</v>
      </c>
    </row>
    <row r="418" spans="5:13" x14ac:dyDescent="0.2">
      <c r="E418" s="2">
        <f t="shared" si="47"/>
        <v>413</v>
      </c>
      <c r="F418" s="4">
        <f t="shared" si="51"/>
        <v>41.300000000000317</v>
      </c>
      <c r="G418" s="4">
        <f t="shared" si="48"/>
        <v>25.1051544054998</v>
      </c>
      <c r="H418" s="4">
        <f t="shared" si="49"/>
        <v>3.9832457663790712E-2</v>
      </c>
      <c r="J418" s="11">
        <f>SUM($H$5:H417)*$C$12</f>
        <v>1.1361158457612974</v>
      </c>
      <c r="K418" s="11">
        <f t="shared" si="52"/>
        <v>1.1371068479655682</v>
      </c>
      <c r="L418" s="11" t="e">
        <f t="shared" si="50"/>
        <v>#NUM!</v>
      </c>
      <c r="M418" s="8">
        <f t="shared" si="53"/>
        <v>1.1371068479655682</v>
      </c>
    </row>
    <row r="419" spans="5:13" x14ac:dyDescent="0.2">
      <c r="E419" s="2">
        <f t="shared" si="47"/>
        <v>414</v>
      </c>
      <c r="F419" s="4">
        <f t="shared" si="51"/>
        <v>41.400000000000318</v>
      </c>
      <c r="G419" s="4">
        <f t="shared" si="48"/>
        <v>25.044483235999799</v>
      </c>
      <c r="H419" s="4">
        <f t="shared" si="49"/>
        <v>3.9928953237995564E-2</v>
      </c>
      <c r="J419" s="11">
        <f>SUM($H$5:H418)*$C$12</f>
        <v>1.1400990915276765</v>
      </c>
      <c r="K419" s="11">
        <f t="shared" si="52"/>
        <v>1.1410949149394043</v>
      </c>
      <c r="L419" s="11" t="e">
        <f t="shared" si="50"/>
        <v>#NUM!</v>
      </c>
      <c r="M419" s="8">
        <f t="shared" si="53"/>
        <v>1.1410949149394043</v>
      </c>
    </row>
    <row r="420" spans="5:13" x14ac:dyDescent="0.2">
      <c r="E420" s="2">
        <f t="shared" si="47"/>
        <v>415</v>
      </c>
      <c r="F420" s="4">
        <f t="shared" si="51"/>
        <v>41.50000000000032</v>
      </c>
      <c r="G420" s="4">
        <f t="shared" si="48"/>
        <v>24.9838363124998</v>
      </c>
      <c r="H420" s="4">
        <f t="shared" si="49"/>
        <v>4.0025878631764981E-2</v>
      </c>
      <c r="J420" s="11">
        <f>SUM($H$5:H419)*$C$12</f>
        <v>1.1440919868514761</v>
      </c>
      <c r="K420" s="11">
        <f t="shared" si="52"/>
        <v>1.1450926529404641</v>
      </c>
      <c r="L420" s="11" t="e">
        <f t="shared" si="50"/>
        <v>#NUM!</v>
      </c>
      <c r="M420" s="8">
        <f t="shared" si="53"/>
        <v>1.1450926529404641</v>
      </c>
    </row>
    <row r="421" spans="5:13" x14ac:dyDescent="0.2">
      <c r="E421" s="2">
        <f t="shared" si="47"/>
        <v>416</v>
      </c>
      <c r="F421" s="4">
        <f t="shared" si="51"/>
        <v>41.600000000000321</v>
      </c>
      <c r="G421" s="4">
        <f t="shared" si="48"/>
        <v>24.923213823999799</v>
      </c>
      <c r="H421" s="4">
        <f t="shared" si="49"/>
        <v>4.0123236395662988E-2</v>
      </c>
      <c r="J421" s="11">
        <f>SUM($H$5:H420)*$C$12</f>
        <v>1.1480945747146525</v>
      </c>
      <c r="K421" s="11">
        <f t="shared" si="52"/>
        <v>1.1491001050780743</v>
      </c>
      <c r="L421" s="11" t="e">
        <f t="shared" si="50"/>
        <v>#NUM!</v>
      </c>
      <c r="M421" s="8">
        <f t="shared" si="53"/>
        <v>1.1491001050780743</v>
      </c>
    </row>
    <row r="422" spans="5:13" x14ac:dyDescent="0.2">
      <c r="E422" s="2">
        <f t="shared" si="47"/>
        <v>417</v>
      </c>
      <c r="F422" s="4">
        <f t="shared" si="51"/>
        <v>41.700000000000323</v>
      </c>
      <c r="G422" s="4">
        <f t="shared" si="48"/>
        <v>24.862615959499799</v>
      </c>
      <c r="H422" s="4">
        <f t="shared" si="49"/>
        <v>4.0221029099631329E-2</v>
      </c>
      <c r="J422" s="11">
        <f>SUM($H$5:H421)*$C$12</f>
        <v>1.1521068983542189</v>
      </c>
      <c r="K422" s="11">
        <f t="shared" si="52"/>
        <v>1.1531173147175784</v>
      </c>
      <c r="L422" s="11" t="e">
        <f t="shared" si="50"/>
        <v>#NUM!</v>
      </c>
      <c r="M422" s="8">
        <f t="shared" si="53"/>
        <v>1.1531173147175784</v>
      </c>
    </row>
    <row r="423" spans="5:13" x14ac:dyDescent="0.2">
      <c r="E423" s="2">
        <f t="shared" si="47"/>
        <v>418</v>
      </c>
      <c r="F423" s="4">
        <f t="shared" si="51"/>
        <v>41.800000000000324</v>
      </c>
      <c r="G423" s="4">
        <f t="shared" si="48"/>
        <v>24.802042907999798</v>
      </c>
      <c r="H423" s="4">
        <f t="shared" si="49"/>
        <v>4.0319259333167823E-2</v>
      </c>
      <c r="J423" s="11">
        <f>SUM($H$5:H422)*$C$12</f>
        <v>1.1561290012641821</v>
      </c>
      <c r="K423" s="11">
        <f t="shared" si="52"/>
        <v>1.1571443254822968</v>
      </c>
      <c r="L423" s="11" t="e">
        <f t="shared" si="50"/>
        <v>#NUM!</v>
      </c>
      <c r="M423" s="8">
        <f t="shared" si="53"/>
        <v>1.1571443254822968</v>
      </c>
    </row>
    <row r="424" spans="5:13" x14ac:dyDescent="0.2">
      <c r="E424" s="2">
        <f t="shared" si="47"/>
        <v>419</v>
      </c>
      <c r="F424" s="4">
        <f t="shared" si="51"/>
        <v>41.900000000000325</v>
      </c>
      <c r="G424" s="4">
        <f t="shared" si="48"/>
        <v>24.741494858499795</v>
      </c>
      <c r="H424" s="4">
        <f t="shared" si="49"/>
        <v>4.0417929705506679E-2</v>
      </c>
      <c r="J424" s="11">
        <f>SUM($H$5:H423)*$C$12</f>
        <v>1.1601609271974989</v>
      </c>
      <c r="K424" s="11">
        <f t="shared" si="52"/>
        <v>1.1611811812554831</v>
      </c>
      <c r="L424" s="11" t="e">
        <f t="shared" si="50"/>
        <v>#NUM!</v>
      </c>
      <c r="M424" s="8">
        <f t="shared" si="53"/>
        <v>1.1611811812554831</v>
      </c>
    </row>
    <row r="425" spans="5:13" x14ac:dyDescent="0.2">
      <c r="E425" s="2">
        <f t="shared" si="47"/>
        <v>420</v>
      </c>
      <c r="F425" s="4">
        <f t="shared" si="51"/>
        <v>42.000000000000327</v>
      </c>
      <c r="G425" s="4">
        <f t="shared" si="48"/>
        <v>24.680971999999795</v>
      </c>
      <c r="H425" s="4">
        <f t="shared" si="49"/>
        <v>4.0517042845800724E-2</v>
      </c>
      <c r="J425" s="11">
        <f>SUM($H$5:H424)*$C$12</f>
        <v>1.1642027201680496</v>
      </c>
      <c r="K425" s="11">
        <f t="shared" si="52"/>
        <v>1.1652279261823071</v>
      </c>
      <c r="L425" s="11" t="e">
        <f t="shared" si="50"/>
        <v>#NUM!</v>
      </c>
      <c r="M425" s="8">
        <f t="shared" si="53"/>
        <v>1.1652279261823071</v>
      </c>
    </row>
    <row r="426" spans="5:13" x14ac:dyDescent="0.2">
      <c r="E426" s="2">
        <f t="shared" si="47"/>
        <v>421</v>
      </c>
      <c r="F426" s="4">
        <f t="shared" si="51"/>
        <v>42.100000000000328</v>
      </c>
      <c r="G426" s="4">
        <f t="shared" si="48"/>
        <v>24.620474521499794</v>
      </c>
      <c r="H426" s="4">
        <f t="shared" si="49"/>
        <v>4.0616601403305655E-2</v>
      </c>
      <c r="J426" s="11">
        <f>SUM($H$5:H425)*$C$12</f>
        <v>1.1682544244526296</v>
      </c>
      <c r="K426" s="11">
        <f t="shared" si="52"/>
        <v>1.1692846046718617</v>
      </c>
      <c r="L426" s="11" t="e">
        <f t="shared" si="50"/>
        <v>#NUM!</v>
      </c>
      <c r="M426" s="8">
        <f t="shared" si="53"/>
        <v>1.1692846046718617</v>
      </c>
    </row>
    <row r="427" spans="5:13" x14ac:dyDescent="0.2">
      <c r="E427" s="2">
        <f t="shared" si="47"/>
        <v>422</v>
      </c>
      <c r="F427" s="4">
        <f t="shared" si="51"/>
        <v>42.20000000000033</v>
      </c>
      <c r="G427" s="4">
        <f t="shared" si="48"/>
        <v>24.560002611999792</v>
      </c>
      <c r="H427" s="4">
        <f t="shared" si="49"/>
        <v>4.0716608047566286E-2</v>
      </c>
      <c r="J427" s="11">
        <f>SUM($H$5:H426)*$C$12</f>
        <v>1.1723160845929603</v>
      </c>
      <c r="K427" s="11">
        <f t="shared" si="52"/>
        <v>1.1733512613991723</v>
      </c>
      <c r="L427" s="11" t="e">
        <f t="shared" si="50"/>
        <v>#NUM!</v>
      </c>
      <c r="M427" s="8">
        <f t="shared" si="53"/>
        <v>1.1733512613991723</v>
      </c>
    </row>
    <row r="428" spans="5:13" x14ac:dyDescent="0.2">
      <c r="E428" s="2">
        <f t="shared" si="47"/>
        <v>423</v>
      </c>
      <c r="F428" s="4">
        <f t="shared" si="51"/>
        <v>42.300000000000331</v>
      </c>
      <c r="G428" s="4">
        <f t="shared" si="48"/>
        <v>24.499556460499793</v>
      </c>
      <c r="H428" s="4">
        <f t="shared" si="49"/>
        <v>4.08170654686048E-2</v>
      </c>
      <c r="J428" s="11">
        <f>SUM($H$5:H427)*$C$12</f>
        <v>1.1763877453977167</v>
      </c>
      <c r="K428" s="11">
        <f t="shared" si="52"/>
        <v>1.1774279413072442</v>
      </c>
      <c r="L428" s="11" t="e">
        <f t="shared" si="50"/>
        <v>#NUM!</v>
      </c>
      <c r="M428" s="8">
        <f t="shared" si="53"/>
        <v>1.1774279413072442</v>
      </c>
    </row>
    <row r="429" spans="5:13" x14ac:dyDescent="0.2">
      <c r="E429" s="2">
        <f t="shared" si="47"/>
        <v>424</v>
      </c>
      <c r="F429" s="4">
        <f t="shared" si="51"/>
        <v>42.400000000000333</v>
      </c>
      <c r="G429" s="4">
        <f t="shared" si="48"/>
        <v>24.439136255999792</v>
      </c>
      <c r="H429" s="4">
        <f t="shared" si="49"/>
        <v>4.0917976377111136E-2</v>
      </c>
      <c r="J429" s="11">
        <f>SUM($H$5:H428)*$C$12</f>
        <v>1.1804694519445773</v>
      </c>
      <c r="K429" s="11">
        <f t="shared" si="52"/>
        <v>1.1815146896091189</v>
      </c>
      <c r="L429" s="11" t="e">
        <f t="shared" si="50"/>
        <v>#NUM!</v>
      </c>
      <c r="M429" s="8">
        <f t="shared" si="53"/>
        <v>1.1815146896091189</v>
      </c>
    </row>
    <row r="430" spans="5:13" x14ac:dyDescent="0.2">
      <c r="E430" s="2">
        <f t="shared" si="47"/>
        <v>425</v>
      </c>
      <c r="F430" s="4">
        <f t="shared" si="51"/>
        <v>42.500000000000334</v>
      </c>
      <c r="G430" s="4">
        <f t="shared" si="48"/>
        <v>24.378742187499789</v>
      </c>
      <c r="H430" s="4">
        <f t="shared" si="49"/>
        <v>4.1019343504635361E-2</v>
      </c>
      <c r="J430" s="11">
        <f>SUM($H$5:H429)*$C$12</f>
        <v>1.1845612495822884</v>
      </c>
      <c r="K430" s="11">
        <f t="shared" si="52"/>
        <v>1.1856115517899446</v>
      </c>
      <c r="L430" s="11" t="e">
        <f t="shared" si="50"/>
        <v>#NUM!</v>
      </c>
      <c r="M430" s="8">
        <f t="shared" si="53"/>
        <v>1.1856115517899446</v>
      </c>
    </row>
    <row r="431" spans="5:13" x14ac:dyDescent="0.2">
      <c r="E431" s="2">
        <f t="shared" si="47"/>
        <v>426</v>
      </c>
      <c r="F431" s="4">
        <f t="shared" si="51"/>
        <v>42.600000000000335</v>
      </c>
      <c r="G431" s="4">
        <f t="shared" si="48"/>
        <v>24.31837444399979</v>
      </c>
      <c r="H431" s="4">
        <f t="shared" si="49"/>
        <v>4.1121169603782266E-2</v>
      </c>
      <c r="J431" s="11">
        <f>SUM($H$5:H430)*$C$12</f>
        <v>1.1886631839327519</v>
      </c>
      <c r="K431" s="11">
        <f t="shared" si="52"/>
        <v>1.1897185736090761</v>
      </c>
      <c r="L431" s="11" t="e">
        <f t="shared" si="50"/>
        <v>#NUM!</v>
      </c>
      <c r="M431" s="8">
        <f t="shared" si="53"/>
        <v>1.1897185736090761</v>
      </c>
    </row>
    <row r="432" spans="5:13" x14ac:dyDescent="0.2">
      <c r="E432" s="2">
        <f t="shared" si="47"/>
        <v>427</v>
      </c>
      <c r="F432" s="4">
        <f t="shared" si="51"/>
        <v>42.700000000000337</v>
      </c>
      <c r="G432" s="4">
        <f t="shared" si="48"/>
        <v>24.25803321449979</v>
      </c>
      <c r="H432" s="4">
        <f t="shared" si="49"/>
        <v>4.1223457448407989E-2</v>
      </c>
      <c r="J432" s="11">
        <f>SUM($H$5:H431)*$C$12</f>
        <v>1.1927753008931301</v>
      </c>
      <c r="K432" s="11">
        <f t="shared" si="52"/>
        <v>1.1938358011021912</v>
      </c>
      <c r="L432" s="11" t="e">
        <f t="shared" si="50"/>
        <v>#NUM!</v>
      </c>
      <c r="M432" s="8">
        <f t="shared" si="53"/>
        <v>1.1938358011021912</v>
      </c>
    </row>
    <row r="433" spans="5:13" x14ac:dyDescent="0.2">
      <c r="E433" s="2">
        <f t="shared" si="47"/>
        <v>428</v>
      </c>
      <c r="F433" s="4">
        <f t="shared" si="51"/>
        <v>42.800000000000338</v>
      </c>
      <c r="G433" s="4">
        <f t="shared" si="48"/>
        <v>24.197718687999789</v>
      </c>
      <c r="H433" s="4">
        <f t="shared" si="49"/>
        <v>4.1326209833818878E-2</v>
      </c>
      <c r="J433" s="11">
        <f>SUM($H$5:H432)*$C$12</f>
        <v>1.196897646637971</v>
      </c>
      <c r="K433" s="11">
        <f t="shared" si="52"/>
        <v>1.1979632805834262</v>
      </c>
      <c r="L433" s="11" t="e">
        <f t="shared" si="50"/>
        <v>#NUM!</v>
      </c>
      <c r="M433" s="8">
        <f t="shared" si="53"/>
        <v>1.1979632805834262</v>
      </c>
    </row>
    <row r="434" spans="5:13" x14ac:dyDescent="0.2">
      <c r="E434" s="2">
        <f t="shared" si="47"/>
        <v>429</v>
      </c>
      <c r="F434" s="4">
        <f t="shared" si="51"/>
        <v>42.90000000000034</v>
      </c>
      <c r="G434" s="4">
        <f t="shared" si="48"/>
        <v>24.137431053499785</v>
      </c>
      <c r="H434" s="4">
        <f t="shared" si="49"/>
        <v>4.1429429576972543E-2</v>
      </c>
      <c r="J434" s="11">
        <f>SUM($H$5:H433)*$C$12</f>
        <v>1.2010302676213529</v>
      </c>
      <c r="K434" s="11">
        <f t="shared" si="52"/>
        <v>1.2021010586475243</v>
      </c>
      <c r="L434" s="11" t="e">
        <f t="shared" si="50"/>
        <v>#NUM!</v>
      </c>
      <c r="M434" s="8">
        <f t="shared" si="53"/>
        <v>1.2021010586475243</v>
      </c>
    </row>
    <row r="435" spans="5:13" x14ac:dyDescent="0.2">
      <c r="E435" s="2">
        <f t="shared" si="47"/>
        <v>430</v>
      </c>
      <c r="F435" s="4">
        <f t="shared" si="51"/>
        <v>43.000000000000341</v>
      </c>
      <c r="G435" s="4">
        <f t="shared" si="48"/>
        <v>24.077170499999788</v>
      </c>
      <c r="H435" s="4">
        <f t="shared" si="49"/>
        <v>4.1533119516681101E-2</v>
      </c>
      <c r="J435" s="11">
        <f>SUM($H$5:H434)*$C$12</f>
        <v>1.2051732105790502</v>
      </c>
      <c r="K435" s="11">
        <f t="shared" si="52"/>
        <v>1.2062491821720152</v>
      </c>
      <c r="L435" s="11" t="e">
        <f t="shared" si="50"/>
        <v>#NUM!</v>
      </c>
      <c r="M435" s="8">
        <f t="shared" si="53"/>
        <v>1.2062491821720152</v>
      </c>
    </row>
    <row r="436" spans="5:13" x14ac:dyDescent="0.2">
      <c r="E436" s="2">
        <f t="shared" si="47"/>
        <v>431</v>
      </c>
      <c r="F436" s="4">
        <f t="shared" si="51"/>
        <v>43.100000000000342</v>
      </c>
      <c r="G436" s="4">
        <f t="shared" si="48"/>
        <v>24.016937216499787</v>
      </c>
      <c r="H436" s="4">
        <f t="shared" si="49"/>
        <v>4.1637282513816681E-2</v>
      </c>
      <c r="J436" s="11">
        <f>SUM($H$5:H435)*$C$12</f>
        <v>1.2093265225307182</v>
      </c>
      <c r="K436" s="11">
        <f t="shared" si="52"/>
        <v>1.2104076983194154</v>
      </c>
      <c r="L436" s="11" t="e">
        <f t="shared" si="50"/>
        <v>#NUM!</v>
      </c>
      <c r="M436" s="8">
        <f t="shared" si="53"/>
        <v>1.2104076983194154</v>
      </c>
    </row>
    <row r="437" spans="5:13" x14ac:dyDescent="0.2">
      <c r="E437" s="2">
        <f t="shared" si="47"/>
        <v>432</v>
      </c>
      <c r="F437" s="4">
        <f t="shared" si="51"/>
        <v>43.200000000000344</v>
      </c>
      <c r="G437" s="4">
        <f t="shared" si="48"/>
        <v>23.956731391999789</v>
      </c>
      <c r="H437" s="4">
        <f t="shared" si="49"/>
        <v>4.1741921451519212E-2</v>
      </c>
      <c r="J437" s="11">
        <f>SUM($H$5:H436)*$C$12</f>
        <v>1.2134902507820999</v>
      </c>
      <c r="K437" s="11">
        <f t="shared" si="52"/>
        <v>1.2145766545394396</v>
      </c>
      <c r="L437" s="11" t="e">
        <f t="shared" si="50"/>
        <v>#NUM!</v>
      </c>
      <c r="M437" s="8">
        <f t="shared" si="53"/>
        <v>1.2145766545394396</v>
      </c>
    </row>
    <row r="438" spans="5:13" x14ac:dyDescent="0.2">
      <c r="E438" s="2">
        <f t="shared" si="47"/>
        <v>433</v>
      </c>
      <c r="F438" s="4">
        <f t="shared" si="51"/>
        <v>43.300000000000345</v>
      </c>
      <c r="G438" s="4">
        <f t="shared" si="48"/>
        <v>23.896553215499786</v>
      </c>
      <c r="H438" s="4">
        <f t="shared" si="49"/>
        <v>4.184703923540653E-2</v>
      </c>
      <c r="J438" s="11">
        <f>SUM($H$5:H437)*$C$12</f>
        <v>1.2176644429272518</v>
      </c>
      <c r="K438" s="11">
        <f t="shared" si="52"/>
        <v>1.2187560985712356</v>
      </c>
      <c r="L438" s="11" t="e">
        <f t="shared" si="50"/>
        <v>#NUM!</v>
      </c>
      <c r="M438" s="8">
        <f t="shared" si="53"/>
        <v>1.2187560985712356</v>
      </c>
    </row>
    <row r="439" spans="5:13" x14ac:dyDescent="0.2">
      <c r="E439" s="2">
        <f t="shared" si="47"/>
        <v>434</v>
      </c>
      <c r="F439" s="4">
        <f t="shared" si="51"/>
        <v>43.400000000000347</v>
      </c>
      <c r="G439" s="4">
        <f t="shared" si="48"/>
        <v>23.836402875999784</v>
      </c>
      <c r="H439" s="4">
        <f t="shared" si="49"/>
        <v>4.1952638793786794E-2</v>
      </c>
      <c r="J439" s="11">
        <f>SUM($H$5:H438)*$C$12</f>
        <v>1.2218491468507926</v>
      </c>
      <c r="K439" s="11">
        <f t="shared" si="52"/>
        <v>1.2229460784456441</v>
      </c>
      <c r="L439" s="11" t="e">
        <f t="shared" si="50"/>
        <v>#NUM!</v>
      </c>
      <c r="M439" s="8">
        <f t="shared" si="53"/>
        <v>1.2229460784456441</v>
      </c>
    </row>
    <row r="440" spans="5:13" x14ac:dyDescent="0.2">
      <c r="E440" s="2">
        <f t="shared" si="47"/>
        <v>435</v>
      </c>
      <c r="F440" s="4">
        <f t="shared" si="51"/>
        <v>43.500000000000348</v>
      </c>
      <c r="G440" s="4">
        <f t="shared" si="48"/>
        <v>23.776280562499785</v>
      </c>
      <c r="H440" s="4">
        <f t="shared" si="49"/>
        <v>4.2058723077873283E-2</v>
      </c>
      <c r="J440" s="11">
        <f>SUM($H$5:H439)*$C$12</f>
        <v>1.2260444107301711</v>
      </c>
      <c r="K440" s="11">
        <f t="shared" si="52"/>
        <v>1.2271466424874884</v>
      </c>
      <c r="L440" s="11" t="e">
        <f t="shared" si="50"/>
        <v>#NUM!</v>
      </c>
      <c r="M440" s="8">
        <f t="shared" si="53"/>
        <v>1.2271466424874884</v>
      </c>
    </row>
    <row r="441" spans="5:13" x14ac:dyDescent="0.2">
      <c r="E441" s="2">
        <f t="shared" ref="E441:E504" si="54">E440+1</f>
        <v>436</v>
      </c>
      <c r="F441" s="4">
        <f t="shared" si="51"/>
        <v>43.60000000000035</v>
      </c>
      <c r="G441" s="4">
        <f t="shared" si="48"/>
        <v>23.716186463999783</v>
      </c>
      <c r="H441" s="4">
        <f t="shared" si="49"/>
        <v>4.2165295062001618E-2</v>
      </c>
      <c r="J441" s="11">
        <f>SUM($H$5:H440)*$C$12</f>
        <v>1.2302502830379585</v>
      </c>
      <c r="K441" s="11">
        <f t="shared" si="52"/>
        <v>1.2313578393178612</v>
      </c>
      <c r="L441" s="11" t="e">
        <f t="shared" si="50"/>
        <v>#NUM!</v>
      </c>
      <c r="M441" s="8">
        <f t="shared" si="53"/>
        <v>1.2313578393178612</v>
      </c>
    </row>
    <row r="442" spans="5:13" x14ac:dyDescent="0.2">
      <c r="E442" s="2">
        <f t="shared" si="54"/>
        <v>437</v>
      </c>
      <c r="F442" s="4">
        <f t="shared" si="51"/>
        <v>43.700000000000351</v>
      </c>
      <c r="G442" s="4">
        <f t="shared" si="48"/>
        <v>23.656120769499783</v>
      </c>
      <c r="H442" s="4">
        <f t="shared" si="49"/>
        <v>4.2272357743849354E-2</v>
      </c>
      <c r="J442" s="11">
        <f>SUM($H$5:H441)*$C$12</f>
        <v>1.2344668125441587</v>
      </c>
      <c r="K442" s="11">
        <f t="shared" si="52"/>
        <v>1.2355797178564552</v>
      </c>
      <c r="L442" s="11" t="e">
        <f t="shared" si="50"/>
        <v>#NUM!</v>
      </c>
      <c r="M442" s="8">
        <f t="shared" si="53"/>
        <v>1.2355797178564552</v>
      </c>
    </row>
    <row r="443" spans="5:13" x14ac:dyDescent="0.2">
      <c r="E443" s="2">
        <f t="shared" si="54"/>
        <v>438</v>
      </c>
      <c r="F443" s="4">
        <f t="shared" si="51"/>
        <v>43.800000000000352</v>
      </c>
      <c r="G443" s="4">
        <f t="shared" si="48"/>
        <v>23.596083667999782</v>
      </c>
      <c r="H443" s="4">
        <f t="shared" si="49"/>
        <v>4.2379914144658089E-2</v>
      </c>
      <c r="J443" s="11">
        <f>SUM($H$5:H442)*$C$12</f>
        <v>1.2386940483185436</v>
      </c>
      <c r="K443" s="11">
        <f t="shared" si="52"/>
        <v>1.2398123273239041</v>
      </c>
      <c r="L443" s="11" t="e">
        <f t="shared" si="50"/>
        <v>#NUM!</v>
      </c>
      <c r="M443" s="8">
        <f t="shared" si="53"/>
        <v>1.2398123273239041</v>
      </c>
    </row>
    <row r="444" spans="5:13" x14ac:dyDescent="0.2">
      <c r="E444" s="2">
        <f t="shared" si="54"/>
        <v>439</v>
      </c>
      <c r="F444" s="4">
        <f t="shared" si="51"/>
        <v>43.900000000000354</v>
      </c>
      <c r="G444" s="4">
        <f t="shared" si="48"/>
        <v>23.536075348499782</v>
      </c>
      <c r="H444" s="4">
        <f t="shared" si="49"/>
        <v>4.248796730945803E-2</v>
      </c>
      <c r="J444" s="11">
        <f>SUM($H$5:H443)*$C$12</f>
        <v>1.2429320397330095</v>
      </c>
      <c r="K444" s="11">
        <f t="shared" si="52"/>
        <v>1.2440557172441591</v>
      </c>
      <c r="L444" s="11" t="e">
        <f t="shared" si="50"/>
        <v>#NUM!</v>
      </c>
      <c r="M444" s="8">
        <f t="shared" si="53"/>
        <v>1.2440557172441591</v>
      </c>
    </row>
    <row r="445" spans="5:13" x14ac:dyDescent="0.2">
      <c r="E445" s="2">
        <f t="shared" si="54"/>
        <v>440</v>
      </c>
      <c r="F445" s="4">
        <f t="shared" si="51"/>
        <v>44.000000000000355</v>
      </c>
      <c r="G445" s="4">
        <f t="shared" si="48"/>
        <v>23.476095999999782</v>
      </c>
      <c r="H445" s="4">
        <f t="shared" si="49"/>
        <v>4.2596520307295091E-2</v>
      </c>
      <c r="J445" s="11">
        <f>SUM($H$5:H444)*$C$12</f>
        <v>1.2471808364639552</v>
      </c>
      <c r="K445" s="11">
        <f t="shared" si="52"/>
        <v>1.2483099374468698</v>
      </c>
      <c r="L445" s="11" t="e">
        <f t="shared" si="50"/>
        <v>#NUM!</v>
      </c>
      <c r="M445" s="8">
        <f t="shared" si="53"/>
        <v>1.2483099374468698</v>
      </c>
    </row>
    <row r="446" spans="5:13" x14ac:dyDescent="0.2">
      <c r="E446" s="2">
        <f t="shared" si="54"/>
        <v>441</v>
      </c>
      <c r="F446" s="4">
        <f t="shared" si="51"/>
        <v>44.100000000000357</v>
      </c>
      <c r="G446" s="4">
        <f t="shared" si="48"/>
        <v>23.416145811499781</v>
      </c>
      <c r="H446" s="4">
        <f t="shared" si="49"/>
        <v>4.2705576231460561E-2</v>
      </c>
      <c r="J446" s="11">
        <f>SUM($H$5:H445)*$C$12</f>
        <v>1.2514404884946848</v>
      </c>
      <c r="K446" s="11">
        <f t="shared" si="52"/>
        <v>1.2525750380698026</v>
      </c>
      <c r="L446" s="11" t="e">
        <f t="shared" si="50"/>
        <v>#NUM!</v>
      </c>
      <c r="M446" s="8">
        <f t="shared" si="53"/>
        <v>1.2525750380698026</v>
      </c>
    </row>
    <row r="447" spans="5:13" x14ac:dyDescent="0.2">
      <c r="E447" s="2">
        <f t="shared" si="54"/>
        <v>442</v>
      </c>
      <c r="F447" s="4">
        <f t="shared" si="51"/>
        <v>44.200000000000358</v>
      </c>
      <c r="G447" s="4">
        <f t="shared" si="48"/>
        <v>23.356224971999779</v>
      </c>
      <c r="H447" s="4">
        <f t="shared" si="49"/>
        <v>4.2815138199723338E-2</v>
      </c>
      <c r="J447" s="11">
        <f>SUM($H$5:H446)*$C$12</f>
        <v>1.2557110461178309</v>
      </c>
      <c r="K447" s="11">
        <f t="shared" si="52"/>
        <v>1.2568510695612716</v>
      </c>
      <c r="L447" s="11" t="e">
        <f t="shared" si="50"/>
        <v>#NUM!</v>
      </c>
      <c r="M447" s="8">
        <f t="shared" si="53"/>
        <v>1.2568510695612716</v>
      </c>
    </row>
    <row r="448" spans="5:13" x14ac:dyDescent="0.2">
      <c r="E448" s="2">
        <f t="shared" si="54"/>
        <v>443</v>
      </c>
      <c r="F448" s="4">
        <f t="shared" si="51"/>
        <v>44.30000000000036</v>
      </c>
      <c r="G448" s="4">
        <f t="shared" si="48"/>
        <v>23.296333670499777</v>
      </c>
      <c r="H448" s="4">
        <f t="shared" si="49"/>
        <v>4.2925209354564786E-2</v>
      </c>
      <c r="J448" s="11">
        <f>SUM($H$5:H447)*$C$12</f>
        <v>1.2599925599378032</v>
      </c>
      <c r="K448" s="11">
        <f t="shared" si="52"/>
        <v>1.2611380826826042</v>
      </c>
      <c r="L448" s="11" t="e">
        <f t="shared" si="50"/>
        <v>#NUM!</v>
      </c>
      <c r="M448" s="8">
        <f t="shared" si="53"/>
        <v>1.2611380826826042</v>
      </c>
    </row>
    <row r="449" spans="5:13" x14ac:dyDescent="0.2">
      <c r="E449" s="2">
        <f t="shared" si="54"/>
        <v>444</v>
      </c>
      <c r="F449" s="4">
        <f t="shared" si="51"/>
        <v>44.400000000000361</v>
      </c>
      <c r="G449" s="4">
        <f t="shared" si="48"/>
        <v>23.236472095999776</v>
      </c>
      <c r="H449" s="4">
        <f t="shared" si="49"/>
        <v>4.3035792863416321E-2</v>
      </c>
      <c r="J449" s="11">
        <f>SUM($H$5:H448)*$C$12</f>
        <v>1.2642850808732595</v>
      </c>
      <c r="K449" s="11">
        <f t="shared" si="52"/>
        <v>1.2654361285106237</v>
      </c>
      <c r="L449" s="11" t="e">
        <f t="shared" si="50"/>
        <v>#NUM!</v>
      </c>
      <c r="M449" s="8">
        <f t="shared" si="53"/>
        <v>1.2654361285106237</v>
      </c>
    </row>
    <row r="450" spans="5:13" x14ac:dyDescent="0.2">
      <c r="E450" s="2">
        <f t="shared" si="54"/>
        <v>445</v>
      </c>
      <c r="F450" s="4">
        <f t="shared" si="51"/>
        <v>44.500000000000362</v>
      </c>
      <c r="G450" s="4">
        <f t="shared" si="48"/>
        <v>23.176640437499778</v>
      </c>
      <c r="H450" s="4">
        <f t="shared" si="49"/>
        <v>4.314689191889956E-2</v>
      </c>
      <c r="J450" s="11">
        <f>SUM($H$5:H449)*$C$12</f>
        <v>1.268588660159601</v>
      </c>
      <c r="K450" s="11">
        <f t="shared" si="52"/>
        <v>1.269745258440149</v>
      </c>
      <c r="L450" s="11" t="e">
        <f t="shared" si="50"/>
        <v>#NUM!</v>
      </c>
      <c r="M450" s="8">
        <f t="shared" si="53"/>
        <v>1.269745258440149</v>
      </c>
    </row>
    <row r="451" spans="5:13" x14ac:dyDescent="0.2">
      <c r="E451" s="2">
        <f t="shared" si="54"/>
        <v>446</v>
      </c>
      <c r="F451" s="4">
        <f t="shared" si="51"/>
        <v>44.600000000000364</v>
      </c>
      <c r="G451" s="4">
        <f t="shared" si="48"/>
        <v>23.116838883999776</v>
      </c>
      <c r="H451" s="4">
        <f t="shared" si="49"/>
        <v>4.3258509739069279E-2</v>
      </c>
      <c r="J451" s="11">
        <f>SUM($H$5:H450)*$C$12</f>
        <v>1.2729033493514912</v>
      </c>
      <c r="K451" s="11">
        <f t="shared" si="52"/>
        <v>1.2740655241865313</v>
      </c>
      <c r="L451" s="11" t="e">
        <f t="shared" si="50"/>
        <v>#NUM!</v>
      </c>
      <c r="M451" s="8">
        <f t="shared" si="53"/>
        <v>1.2740655241865313</v>
      </c>
    </row>
    <row r="452" spans="5:13" x14ac:dyDescent="0.2">
      <c r="E452" s="2">
        <f t="shared" si="54"/>
        <v>447</v>
      </c>
      <c r="F452" s="4">
        <f t="shared" si="51"/>
        <v>44.700000000000365</v>
      </c>
      <c r="G452" s="4">
        <f t="shared" si="48"/>
        <v>23.057067624499776</v>
      </c>
      <c r="H452" s="4">
        <f t="shared" si="49"/>
        <v>4.3370649567659188E-2</v>
      </c>
      <c r="J452" s="11">
        <f>SUM($H$5:H451)*$C$12</f>
        <v>1.277229200325398</v>
      </c>
      <c r="K452" s="11">
        <f t="shared" si="52"/>
        <v>1.2783969777882136</v>
      </c>
      <c r="L452" s="11" t="e">
        <f t="shared" si="50"/>
        <v>#NUM!</v>
      </c>
      <c r="M452" s="8">
        <f t="shared" si="53"/>
        <v>1.2783969777882136</v>
      </c>
    </row>
    <row r="453" spans="5:13" x14ac:dyDescent="0.2">
      <c r="E453" s="2">
        <f t="shared" si="54"/>
        <v>448</v>
      </c>
      <c r="F453" s="4">
        <f t="shared" si="51"/>
        <v>44.800000000000367</v>
      </c>
      <c r="G453" s="4">
        <f t="shared" ref="G453:G516" si="55">$C$10*F453^3+$C$9*F453^2+$C$8*F453+$C$7</f>
        <v>22.997326847999773</v>
      </c>
      <c r="H453" s="4">
        <f t="shared" ref="H453:H516" si="56">1/(($C$2 - F453)*($C$15*F453^2+$C$16*F453+$C$17))</f>
        <v>4.3483314674330344E-2</v>
      </c>
      <c r="J453" s="11">
        <f>SUM($H$5:H452)*$C$12</f>
        <v>1.281566265282164</v>
      </c>
      <c r="K453" s="11">
        <f t="shared" si="52"/>
        <v>1.2827396716093031</v>
      </c>
      <c r="L453" s="11" t="e">
        <f t="shared" ref="L453:L516" si="57">(LN($C$2^2*($C$15*F453^2+$C$16*F453+$C$17)/($C$17*($C$2 - F453)^2))+$C$20*(ATAN((2*$C$15*F453+$C$16)/$C$19)-ATAN($C$16/$C$19)))/(2*$C$18)</f>
        <v>#NUM!</v>
      </c>
      <c r="M453" s="8">
        <f t="shared" si="53"/>
        <v>1.2827396716093031</v>
      </c>
    </row>
    <row r="454" spans="5:13" x14ac:dyDescent="0.2">
      <c r="E454" s="2">
        <f t="shared" si="54"/>
        <v>449</v>
      </c>
      <c r="F454" s="4">
        <f t="shared" ref="F454:F517" si="58">F453+$C$12</f>
        <v>44.900000000000368</v>
      </c>
      <c r="G454" s="4">
        <f t="shared" si="55"/>
        <v>22.937616743499774</v>
      </c>
      <c r="H454" s="4">
        <f t="shared" si="56"/>
        <v>4.3596508354922577E-2</v>
      </c>
      <c r="J454" s="11">
        <f>SUM($H$5:H453)*$C$12</f>
        <v>1.2859145967495971</v>
      </c>
      <c r="K454" s="11">
        <f t="shared" ref="K454:K517" si="59">IFERROR(L454,M454)</f>
        <v>1.2870936583421821</v>
      </c>
      <c r="L454" s="11" t="e">
        <f t="shared" si="57"/>
        <v>#NUM!</v>
      </c>
      <c r="M454" s="8">
        <f t="shared" ref="M454:M517" si="60">LN(($C$22/($C$22-F454))^$C$25*($C$23/($C$23-F454))^$C$26*($C$24/($C$24-F454))^$C$27)</f>
        <v>1.2870936583421821</v>
      </c>
    </row>
    <row r="455" spans="5:13" x14ac:dyDescent="0.2">
      <c r="E455" s="2">
        <f t="shared" si="54"/>
        <v>450</v>
      </c>
      <c r="F455" s="4">
        <f t="shared" si="58"/>
        <v>45.000000000000369</v>
      </c>
      <c r="G455" s="4">
        <f t="shared" si="55"/>
        <v>22.877937499999774</v>
      </c>
      <c r="H455" s="4">
        <f t="shared" si="56"/>
        <v>4.3710233931708642E-2</v>
      </c>
      <c r="J455" s="11">
        <f>SUM($H$5:H454)*$C$12</f>
        <v>1.2902742475850895</v>
      </c>
      <c r="K455" s="11">
        <f t="shared" si="59"/>
        <v>1.2914589910101315</v>
      </c>
      <c r="L455" s="11" t="e">
        <f t="shared" si="57"/>
        <v>#NUM!</v>
      </c>
      <c r="M455" s="8">
        <f t="shared" si="60"/>
        <v>1.2914589910101315</v>
      </c>
    </row>
    <row r="456" spans="5:13" x14ac:dyDescent="0.2">
      <c r="E456" s="2">
        <f t="shared" si="54"/>
        <v>451</v>
      </c>
      <c r="F456" s="4">
        <f t="shared" si="58"/>
        <v>45.100000000000371</v>
      </c>
      <c r="G456" s="4">
        <f t="shared" si="55"/>
        <v>22.818289306499771</v>
      </c>
      <c r="H456" s="4">
        <f t="shared" si="56"/>
        <v>4.3824494753651425E-2</v>
      </c>
      <c r="J456" s="11">
        <f>SUM($H$5:H455)*$C$12</f>
        <v>1.2946452709782603</v>
      </c>
      <c r="K456" s="11">
        <f t="shared" si="59"/>
        <v>1.2958357229699984</v>
      </c>
      <c r="L456" s="11" t="e">
        <f t="shared" si="57"/>
        <v>#NUM!</v>
      </c>
      <c r="M456" s="8">
        <f t="shared" si="60"/>
        <v>1.2958357229699984</v>
      </c>
    </row>
    <row r="457" spans="5:13" x14ac:dyDescent="0.2">
      <c r="E457" s="2">
        <f t="shared" si="54"/>
        <v>452</v>
      </c>
      <c r="F457" s="4">
        <f t="shared" si="58"/>
        <v>45.200000000000372</v>
      </c>
      <c r="G457" s="4">
        <f t="shared" si="55"/>
        <v>22.75867235199977</v>
      </c>
      <c r="H457" s="4">
        <f t="shared" si="56"/>
        <v>4.3939294196663946E-2</v>
      </c>
      <c r="J457" s="11">
        <f>SUM($H$5:H456)*$C$12</f>
        <v>1.2990277204536254</v>
      </c>
      <c r="K457" s="11">
        <f t="shared" si="59"/>
        <v>1.3002239079148667</v>
      </c>
      <c r="L457" s="11" t="e">
        <f t="shared" si="57"/>
        <v>#NUM!</v>
      </c>
      <c r="M457" s="8">
        <f t="shared" si="60"/>
        <v>1.3002239079148667</v>
      </c>
    </row>
    <row r="458" spans="5:13" x14ac:dyDescent="0.2">
      <c r="E458" s="2">
        <f t="shared" si="54"/>
        <v>453</v>
      </c>
      <c r="F458" s="4">
        <f t="shared" si="58"/>
        <v>45.300000000000374</v>
      </c>
      <c r="G458" s="4">
        <f t="shared" si="55"/>
        <v>22.699086825499769</v>
      </c>
      <c r="H458" s="4">
        <f t="shared" si="56"/>
        <v>4.4054635663872452E-2</v>
      </c>
      <c r="J458" s="11">
        <f>SUM($H$5:H457)*$C$12</f>
        <v>1.3034216498732918</v>
      </c>
      <c r="K458" s="11">
        <f t="shared" si="59"/>
        <v>1.3046235998767741</v>
      </c>
      <c r="L458" s="11" t="e">
        <f t="shared" si="57"/>
        <v>#NUM!</v>
      </c>
      <c r="M458" s="8">
        <f t="shared" si="60"/>
        <v>1.3046235998767741</v>
      </c>
    </row>
    <row r="459" spans="5:13" x14ac:dyDescent="0.2">
      <c r="E459" s="2">
        <f t="shared" si="54"/>
        <v>454</v>
      </c>
      <c r="F459" s="4">
        <f t="shared" si="58"/>
        <v>45.400000000000375</v>
      </c>
      <c r="G459" s="4">
        <f t="shared" si="55"/>
        <v>22.639532915999769</v>
      </c>
      <c r="H459" s="4">
        <f t="shared" si="56"/>
        <v>4.4170522585882568E-2</v>
      </c>
      <c r="J459" s="11">
        <f>SUM($H$5:H458)*$C$12</f>
        <v>1.3078271134396791</v>
      </c>
      <c r="K459" s="11">
        <f t="shared" si="59"/>
        <v>1.3090348532294378</v>
      </c>
      <c r="L459" s="11" t="e">
        <f t="shared" si="57"/>
        <v>#NUM!</v>
      </c>
      <c r="M459" s="8">
        <f t="shared" si="60"/>
        <v>1.3090348532294378</v>
      </c>
    </row>
    <row r="460" spans="5:13" x14ac:dyDescent="0.2">
      <c r="E460" s="2">
        <f t="shared" si="54"/>
        <v>455</v>
      </c>
      <c r="F460" s="4">
        <f t="shared" si="58"/>
        <v>45.500000000000377</v>
      </c>
      <c r="G460" s="4">
        <f t="shared" si="55"/>
        <v>22.580010812499768</v>
      </c>
      <c r="H460" s="4">
        <f t="shared" si="56"/>
        <v>4.4286958421048364E-2</v>
      </c>
      <c r="J460" s="11">
        <f>SUM($H$5:H459)*$C$12</f>
        <v>1.3122441656982673</v>
      </c>
      <c r="K460" s="11">
        <f t="shared" si="59"/>
        <v>1.3134577226910251</v>
      </c>
      <c r="L460" s="11" t="e">
        <f t="shared" si="57"/>
        <v>#NUM!</v>
      </c>
      <c r="M460" s="8">
        <f t="shared" si="60"/>
        <v>1.3134577226910251</v>
      </c>
    </row>
    <row r="461" spans="5:13" x14ac:dyDescent="0.2">
      <c r="E461" s="2">
        <f t="shared" si="54"/>
        <v>456</v>
      </c>
      <c r="F461" s="4">
        <f t="shared" si="58"/>
        <v>45.600000000000378</v>
      </c>
      <c r="G461" s="4">
        <f t="shared" si="55"/>
        <v>22.520520703999768</v>
      </c>
      <c r="H461" s="4">
        <f t="shared" si="56"/>
        <v>4.4403946655744694E-2</v>
      </c>
      <c r="J461" s="11">
        <f>SUM($H$5:H460)*$C$12</f>
        <v>1.3166728615403722</v>
      </c>
      <c r="K461" s="11">
        <f t="shared" si="59"/>
        <v>1.3178922633269352</v>
      </c>
      <c r="L461" s="11" t="e">
        <f t="shared" si="57"/>
        <v>#NUM!</v>
      </c>
      <c r="M461" s="8">
        <f t="shared" si="60"/>
        <v>1.3178922633269352</v>
      </c>
    </row>
    <row r="462" spans="5:13" x14ac:dyDescent="0.2">
      <c r="E462" s="2">
        <f t="shared" si="54"/>
        <v>457</v>
      </c>
      <c r="F462" s="4">
        <f t="shared" si="58"/>
        <v>45.700000000000379</v>
      </c>
      <c r="G462" s="4">
        <f t="shared" si="55"/>
        <v>22.461062779499766</v>
      </c>
      <c r="H462" s="4">
        <f t="shared" si="56"/>
        <v>4.4521490804642627E-2</v>
      </c>
      <c r="J462" s="11">
        <f>SUM($H$5:H461)*$C$12</f>
        <v>1.3211132562059467</v>
      </c>
      <c r="K462" s="11">
        <f t="shared" si="59"/>
        <v>1.3223385305526165</v>
      </c>
      <c r="L462" s="11" t="e">
        <f t="shared" si="57"/>
        <v>#NUM!</v>
      </c>
      <c r="M462" s="8">
        <f t="shared" si="60"/>
        <v>1.3223385305526165</v>
      </c>
    </row>
    <row r="463" spans="5:13" x14ac:dyDescent="0.2">
      <c r="E463" s="2">
        <f t="shared" si="54"/>
        <v>458</v>
      </c>
      <c r="F463" s="4">
        <f t="shared" si="58"/>
        <v>45.800000000000381</v>
      </c>
      <c r="G463" s="4">
        <f t="shared" si="55"/>
        <v>22.401637227999768</v>
      </c>
      <c r="H463" s="4">
        <f t="shared" si="56"/>
        <v>4.4639594410988026E-2</v>
      </c>
      <c r="J463" s="11">
        <f>SUM($H$5:H462)*$C$12</f>
        <v>1.325565405286411</v>
      </c>
      <c r="K463" s="11">
        <f t="shared" si="59"/>
        <v>1.3267965801364114</v>
      </c>
      <c r="L463" s="11" t="e">
        <f t="shared" si="57"/>
        <v>#NUM!</v>
      </c>
      <c r="M463" s="8">
        <f t="shared" si="60"/>
        <v>1.3267965801364114</v>
      </c>
    </row>
    <row r="464" spans="5:13" x14ac:dyDescent="0.2">
      <c r="E464" s="2">
        <f t="shared" si="54"/>
        <v>459</v>
      </c>
      <c r="F464" s="4">
        <f t="shared" si="58"/>
        <v>45.900000000000382</v>
      </c>
      <c r="G464" s="4">
        <f t="shared" si="55"/>
        <v>22.342244238499767</v>
      </c>
      <c r="H464" s="4">
        <f t="shared" si="56"/>
        <v>4.4758261046883421E-2</v>
      </c>
      <c r="J464" s="11">
        <f>SUM($H$5:H463)*$C$12</f>
        <v>1.3300293647275099</v>
      </c>
      <c r="K464" s="11">
        <f t="shared" si="59"/>
        <v>1.3312664682024313</v>
      </c>
      <c r="L464" s="11" t="e">
        <f t="shared" si="57"/>
        <v>#NUM!</v>
      </c>
      <c r="M464" s="8">
        <f t="shared" si="60"/>
        <v>1.3312664682024313</v>
      </c>
    </row>
    <row r="465" spans="5:13" x14ac:dyDescent="0.2">
      <c r="E465" s="2">
        <f t="shared" si="54"/>
        <v>460</v>
      </c>
      <c r="F465" s="4">
        <f t="shared" si="58"/>
        <v>46.000000000000384</v>
      </c>
      <c r="G465" s="4">
        <f t="shared" si="55"/>
        <v>22.282883999999765</v>
      </c>
      <c r="H465" s="4">
        <f t="shared" si="56"/>
        <v>4.4877494313573157E-2</v>
      </c>
      <c r="J465" s="11">
        <f>SUM($H$5:H464)*$C$12</f>
        <v>1.3345051908321981</v>
      </c>
      <c r="K465" s="11">
        <f t="shared" si="59"/>
        <v>1.3357482512334489</v>
      </c>
      <c r="L465" s="11" t="e">
        <f t="shared" si="57"/>
        <v>#NUM!</v>
      </c>
      <c r="M465" s="8">
        <f t="shared" si="60"/>
        <v>1.3357482512334489</v>
      </c>
    </row>
    <row r="466" spans="5:13" x14ac:dyDescent="0.2">
      <c r="E466" s="2">
        <f t="shared" si="54"/>
        <v>461</v>
      </c>
      <c r="F466" s="4">
        <f t="shared" si="58"/>
        <v>46.100000000000385</v>
      </c>
      <c r="G466" s="4">
        <f t="shared" si="55"/>
        <v>22.223556701499763</v>
      </c>
      <c r="H466" s="4">
        <f t="shared" si="56"/>
        <v>4.4997297841731801E-2</v>
      </c>
      <c r="J466" s="11">
        <f>SUM($H$5:H465)*$C$12</f>
        <v>1.3389929402635554</v>
      </c>
      <c r="K466" s="11">
        <f t="shared" si="59"/>
        <v>1.3402419860738297</v>
      </c>
      <c r="L466" s="11" t="e">
        <f t="shared" si="57"/>
        <v>#NUM!</v>
      </c>
      <c r="M466" s="8">
        <f t="shared" si="60"/>
        <v>1.3402419860738297</v>
      </c>
    </row>
    <row r="467" spans="5:13" x14ac:dyDescent="0.2">
      <c r="E467" s="2">
        <f t="shared" si="54"/>
        <v>462</v>
      </c>
      <c r="F467" s="4">
        <f t="shared" si="58"/>
        <v>46.200000000000387</v>
      </c>
      <c r="G467" s="4">
        <f t="shared" si="55"/>
        <v>22.164262531999764</v>
      </c>
      <c r="H467" s="4">
        <f t="shared" si="56"/>
        <v>4.5117675291756032E-2</v>
      </c>
      <c r="J467" s="11">
        <f>SUM($H$5:H466)*$C$12</f>
        <v>1.3434926700477288</v>
      </c>
      <c r="K467" s="11">
        <f t="shared" si="59"/>
        <v>1.3447477299324913</v>
      </c>
      <c r="L467" s="11" t="e">
        <f t="shared" si="57"/>
        <v>#NUM!</v>
      </c>
      <c r="M467" s="8">
        <f t="shared" si="60"/>
        <v>1.3447477299324913</v>
      </c>
    </row>
    <row r="468" spans="5:13" x14ac:dyDescent="0.2">
      <c r="E468" s="2">
        <f t="shared" si="54"/>
        <v>463</v>
      </c>
      <c r="F468" s="4">
        <f t="shared" si="58"/>
        <v>46.300000000000388</v>
      </c>
      <c r="G468" s="4">
        <f t="shared" si="55"/>
        <v>22.105001680499761</v>
      </c>
      <c r="H468" s="4">
        <f t="shared" si="56"/>
        <v>4.5238630354059811E-2</v>
      </c>
      <c r="J468" s="11">
        <f>SUM($H$5:H467)*$C$12</f>
        <v>1.3480044375769042</v>
      </c>
      <c r="K468" s="11">
        <f t="shared" si="59"/>
        <v>1.3492655403858895</v>
      </c>
      <c r="L468" s="11" t="e">
        <f t="shared" si="57"/>
        <v>#NUM!</v>
      </c>
      <c r="M468" s="8">
        <f t="shared" si="60"/>
        <v>1.3492655403858895</v>
      </c>
    </row>
    <row r="469" spans="5:13" x14ac:dyDescent="0.2">
      <c r="E469" s="2">
        <f t="shared" si="54"/>
        <v>464</v>
      </c>
      <c r="F469" s="4">
        <f t="shared" si="58"/>
        <v>46.400000000000389</v>
      </c>
      <c r="G469" s="4">
        <f t="shared" si="55"/>
        <v>22.045774335999759</v>
      </c>
      <c r="H469" s="4">
        <f t="shared" si="56"/>
        <v>4.5360166749373113E-2</v>
      </c>
      <c r="J469" s="11">
        <f>SUM($H$5:H468)*$C$12</f>
        <v>1.3525283006123103</v>
      </c>
      <c r="K469" s="11">
        <f t="shared" si="59"/>
        <v>1.3537954753810371</v>
      </c>
      <c r="L469" s="11" t="e">
        <f t="shared" si="57"/>
        <v>#NUM!</v>
      </c>
      <c r="M469" s="8">
        <f t="shared" si="60"/>
        <v>1.3537954753810371</v>
      </c>
    </row>
    <row r="470" spans="5:13" x14ac:dyDescent="0.2">
      <c r="E470" s="2">
        <f t="shared" si="54"/>
        <v>465</v>
      </c>
      <c r="F470" s="4">
        <f t="shared" si="58"/>
        <v>46.500000000000391</v>
      </c>
      <c r="G470" s="4">
        <f t="shared" si="55"/>
        <v>21.98658068749976</v>
      </c>
      <c r="H470" s="4">
        <f t="shared" si="56"/>
        <v>4.5482288229044147E-2</v>
      </c>
      <c r="J470" s="11">
        <f>SUM($H$5:H469)*$C$12</f>
        <v>1.3570643172872476</v>
      </c>
      <c r="K470" s="11">
        <f t="shared" si="59"/>
        <v>1.3583375932385435</v>
      </c>
      <c r="L470" s="11" t="e">
        <f t="shared" si="57"/>
        <v>#NUM!</v>
      </c>
      <c r="M470" s="8">
        <f t="shared" si="60"/>
        <v>1.3583375932385435</v>
      </c>
    </row>
    <row r="471" spans="5:13" x14ac:dyDescent="0.2">
      <c r="E471" s="2">
        <f t="shared" si="54"/>
        <v>466</v>
      </c>
      <c r="F471" s="4">
        <f t="shared" si="58"/>
        <v>46.600000000000392</v>
      </c>
      <c r="G471" s="4">
        <f t="shared" si="55"/>
        <v>21.927420923999758</v>
      </c>
      <c r="H471" s="4">
        <f t="shared" si="56"/>
        <v>4.5604998575345015E-2</v>
      </c>
      <c r="J471" s="11">
        <f>SUM($H$5:H470)*$C$12</f>
        <v>1.361612546110152</v>
      </c>
      <c r="K471" s="11">
        <f t="shared" si="59"/>
        <v>1.362891952655698</v>
      </c>
      <c r="L471" s="11" t="e">
        <f t="shared" si="57"/>
        <v>#NUM!</v>
      </c>
      <c r="M471" s="8">
        <f t="shared" si="60"/>
        <v>1.362891952655698</v>
      </c>
    </row>
    <row r="472" spans="5:13" x14ac:dyDescent="0.2">
      <c r="E472" s="2">
        <f t="shared" si="54"/>
        <v>467</v>
      </c>
      <c r="F472" s="4">
        <f t="shared" si="58"/>
        <v>46.700000000000394</v>
      </c>
      <c r="G472" s="4">
        <f t="shared" si="55"/>
        <v>21.868295234499758</v>
      </c>
      <c r="H472" s="4">
        <f t="shared" si="56"/>
        <v>4.57283016017812E-2</v>
      </c>
      <c r="J472" s="11">
        <f>SUM($H$5:H471)*$C$12</f>
        <v>1.3661730459676864</v>
      </c>
      <c r="K472" s="11">
        <f t="shared" si="59"/>
        <v>1.3674586127095807</v>
      </c>
      <c r="L472" s="11" t="e">
        <f t="shared" si="57"/>
        <v>#NUM!</v>
      </c>
      <c r="M472" s="8">
        <f t="shared" si="60"/>
        <v>1.3674586127095807</v>
      </c>
    </row>
    <row r="473" spans="5:13" x14ac:dyDescent="0.2">
      <c r="E473" s="2">
        <f t="shared" si="54"/>
        <v>468</v>
      </c>
      <c r="F473" s="4">
        <f t="shared" si="58"/>
        <v>46.800000000000395</v>
      </c>
      <c r="G473" s="4">
        <f t="shared" si="55"/>
        <v>21.809203807999758</v>
      </c>
      <c r="H473" s="4">
        <f t="shared" si="56"/>
        <v>4.5852201153404465E-2</v>
      </c>
      <c r="J473" s="11">
        <f>SUM($H$5:H472)*$C$12</f>
        <v>1.3707458761278646</v>
      </c>
      <c r="K473" s="11">
        <f t="shared" si="59"/>
        <v>1.3720376328601922</v>
      </c>
      <c r="L473" s="11" t="e">
        <f t="shared" si="57"/>
        <v>#NUM!</v>
      </c>
      <c r="M473" s="8">
        <f t="shared" si="60"/>
        <v>1.3720376328601922</v>
      </c>
    </row>
    <row r="474" spans="5:13" x14ac:dyDescent="0.2">
      <c r="E474" s="2">
        <f t="shared" si="54"/>
        <v>469</v>
      </c>
      <c r="F474" s="4">
        <f t="shared" si="58"/>
        <v>46.900000000000396</v>
      </c>
      <c r="G474" s="4">
        <f t="shared" si="55"/>
        <v>21.750146833499755</v>
      </c>
      <c r="H474" s="4">
        <f t="shared" si="56"/>
        <v>4.5976701107129599E-2</v>
      </c>
      <c r="J474" s="11">
        <f>SUM($H$5:H473)*$C$12</f>
        <v>1.375331096243205</v>
      </c>
      <c r="K474" s="11">
        <f t="shared" si="59"/>
        <v>1.3766290729536308</v>
      </c>
      <c r="L474" s="11" t="e">
        <f t="shared" si="57"/>
        <v>#NUM!</v>
      </c>
      <c r="M474" s="8">
        <f t="shared" si="60"/>
        <v>1.3766290729536308</v>
      </c>
    </row>
    <row r="475" spans="5:13" x14ac:dyDescent="0.2">
      <c r="E475" s="2">
        <f t="shared" si="54"/>
        <v>470</v>
      </c>
      <c r="F475" s="4">
        <f t="shared" si="58"/>
        <v>47.000000000000398</v>
      </c>
      <c r="G475" s="4">
        <f t="shared" si="55"/>
        <v>21.691124499999759</v>
      </c>
      <c r="H475" s="4">
        <f t="shared" si="56"/>
        <v>4.6101805372054862E-2</v>
      </c>
      <c r="J475" s="11">
        <f>SUM($H$5:H474)*$C$12</f>
        <v>1.3799287663539179</v>
      </c>
      <c r="K475" s="11">
        <f t="shared" si="59"/>
        <v>1.3812329932252894</v>
      </c>
      <c r="L475" s="11" t="e">
        <f t="shared" si="57"/>
        <v>#NUM!</v>
      </c>
      <c r="M475" s="8">
        <f t="shared" si="60"/>
        <v>1.3812329932252894</v>
      </c>
    </row>
    <row r="476" spans="5:13" x14ac:dyDescent="0.2">
      <c r="E476" s="2">
        <f t="shared" si="54"/>
        <v>471</v>
      </c>
      <c r="F476" s="4">
        <f t="shared" si="58"/>
        <v>47.100000000000399</v>
      </c>
      <c r="G476" s="4">
        <f t="shared" si="55"/>
        <v>21.63213699649976</v>
      </c>
      <c r="H476" s="4">
        <f t="shared" si="56"/>
        <v>4.6227517889786261E-2</v>
      </c>
      <c r="J476" s="11">
        <f>SUM($H$5:H475)*$C$12</f>
        <v>1.3845389468911236</v>
      </c>
      <c r="K476" s="11">
        <f t="shared" si="59"/>
        <v>1.3858494543030975</v>
      </c>
      <c r="L476" s="11" t="e">
        <f t="shared" si="57"/>
        <v>#NUM!</v>
      </c>
      <c r="M476" s="8">
        <f t="shared" si="60"/>
        <v>1.3858494543030975</v>
      </c>
    </row>
    <row r="477" spans="5:13" x14ac:dyDescent="0.2">
      <c r="E477" s="2">
        <f t="shared" si="54"/>
        <v>472</v>
      </c>
      <c r="F477" s="4">
        <f t="shared" si="58"/>
        <v>47.200000000000401</v>
      </c>
      <c r="G477" s="4">
        <f t="shared" si="55"/>
        <v>21.573184511999759</v>
      </c>
      <c r="H477" s="4">
        <f t="shared" si="56"/>
        <v>4.6353842634765621E-2</v>
      </c>
      <c r="J477" s="11">
        <f>SUM($H$5:H476)*$C$12</f>
        <v>1.3891616986801021</v>
      </c>
      <c r="K477" s="11">
        <f t="shared" si="59"/>
        <v>1.3904785172107836</v>
      </c>
      <c r="L477" s="11" t="e">
        <f t="shared" si="57"/>
        <v>#NUM!</v>
      </c>
      <c r="M477" s="8">
        <f t="shared" si="60"/>
        <v>1.3904785172107836</v>
      </c>
    </row>
    <row r="478" spans="5:13" x14ac:dyDescent="0.2">
      <c r="E478" s="2">
        <f t="shared" si="54"/>
        <v>473</v>
      </c>
      <c r="F478" s="4">
        <f t="shared" si="58"/>
        <v>47.300000000000402</v>
      </c>
      <c r="G478" s="4">
        <f t="shared" si="55"/>
        <v>21.514267235499759</v>
      </c>
      <c r="H478" s="4">
        <f t="shared" si="56"/>
        <v>4.6480783614602651E-2</v>
      </c>
      <c r="J478" s="11">
        <f>SUM($H$5:H477)*$C$12</f>
        <v>1.3937970829435786</v>
      </c>
      <c r="K478" s="11">
        <f t="shared" si="59"/>
        <v>1.3951202433711767</v>
      </c>
      <c r="L478" s="11" t="e">
        <f t="shared" si="57"/>
        <v>#NUM!</v>
      </c>
      <c r="M478" s="8">
        <f t="shared" si="60"/>
        <v>1.3951202433711767</v>
      </c>
    </row>
    <row r="479" spans="5:13" x14ac:dyDescent="0.2">
      <c r="E479" s="2">
        <f t="shared" si="54"/>
        <v>474</v>
      </c>
      <c r="F479" s="4">
        <f t="shared" si="58"/>
        <v>47.400000000000404</v>
      </c>
      <c r="G479" s="4">
        <f t="shared" si="55"/>
        <v>21.455385355999756</v>
      </c>
      <c r="H479" s="4">
        <f t="shared" si="56"/>
        <v>4.6608344870410871E-2</v>
      </c>
      <c r="J479" s="11">
        <f>SUM($H$5:H478)*$C$12</f>
        <v>1.398445161305039</v>
      </c>
      <c r="K479" s="11">
        <f t="shared" si="59"/>
        <v>1.3997746946095324</v>
      </c>
      <c r="L479" s="11" t="e">
        <f t="shared" si="57"/>
        <v>#NUM!</v>
      </c>
      <c r="M479" s="8">
        <f t="shared" si="60"/>
        <v>1.3997746946095324</v>
      </c>
    </row>
    <row r="480" spans="5:13" x14ac:dyDescent="0.2">
      <c r="E480" s="2">
        <f t="shared" si="54"/>
        <v>475</v>
      </c>
      <c r="F480" s="4">
        <f t="shared" si="58"/>
        <v>47.500000000000405</v>
      </c>
      <c r="G480" s="4">
        <f t="shared" si="55"/>
        <v>21.396539062499755</v>
      </c>
      <c r="H480" s="4">
        <f t="shared" si="56"/>
        <v>4.6736530477147632E-2</v>
      </c>
      <c r="J480" s="11">
        <f>SUM($H$5:H479)*$C$12</f>
        <v>1.40310599579208</v>
      </c>
      <c r="K480" s="11">
        <f t="shared" si="59"/>
        <v>1.4044419331569169</v>
      </c>
      <c r="L480" s="11" t="e">
        <f t="shared" si="57"/>
        <v>#NUM!</v>
      </c>
      <c r="M480" s="8">
        <f t="shared" si="60"/>
        <v>1.4044419331569169</v>
      </c>
    </row>
    <row r="481" spans="5:13" x14ac:dyDescent="0.2">
      <c r="E481" s="2">
        <f t="shared" si="54"/>
        <v>476</v>
      </c>
      <c r="F481" s="4">
        <f t="shared" si="58"/>
        <v>47.600000000000406</v>
      </c>
      <c r="G481" s="4">
        <f t="shared" si="55"/>
        <v>21.337728543999756</v>
      </c>
      <c r="H481" s="4">
        <f t="shared" si="56"/>
        <v>4.686534454395818E-2</v>
      </c>
      <c r="J481" s="11">
        <f>SUM($H$5:H480)*$C$12</f>
        <v>1.4077796488397949</v>
      </c>
      <c r="K481" s="11">
        <f t="shared" si="59"/>
        <v>1.4091220216535936</v>
      </c>
      <c r="L481" s="11" t="e">
        <f t="shared" si="57"/>
        <v>#NUM!</v>
      </c>
      <c r="M481" s="8">
        <f t="shared" si="60"/>
        <v>1.4091220216535936</v>
      </c>
    </row>
    <row r="482" spans="5:13" x14ac:dyDescent="0.2">
      <c r="E482" s="2">
        <f t="shared" si="54"/>
        <v>477</v>
      </c>
      <c r="F482" s="4">
        <f t="shared" si="58"/>
        <v>47.700000000000408</v>
      </c>
      <c r="G482" s="4">
        <f t="shared" si="55"/>
        <v>21.278953989499755</v>
      </c>
      <c r="H482" s="4">
        <f t="shared" si="56"/>
        <v>4.6994791214523823E-2</v>
      </c>
      <c r="J482" s="11">
        <f>SUM($H$5:H481)*$C$12</f>
        <v>1.4124661832941907</v>
      </c>
      <c r="K482" s="11">
        <f t="shared" si="59"/>
        <v>1.4138150231524633</v>
      </c>
      <c r="L482" s="11" t="e">
        <f t="shared" si="57"/>
        <v>#NUM!</v>
      </c>
      <c r="M482" s="8">
        <f t="shared" si="60"/>
        <v>1.4138150231524633</v>
      </c>
    </row>
    <row r="483" spans="5:13" x14ac:dyDescent="0.2">
      <c r="E483" s="2">
        <f t="shared" si="54"/>
        <v>478</v>
      </c>
      <c r="F483" s="4">
        <f t="shared" si="58"/>
        <v>47.800000000000409</v>
      </c>
      <c r="G483" s="4">
        <f t="shared" si="55"/>
        <v>21.220215587999753</v>
      </c>
      <c r="H483" s="4">
        <f t="shared" si="56"/>
        <v>4.7124874667414302E-2</v>
      </c>
      <c r="J483" s="11">
        <f>SUM($H$5:H482)*$C$12</f>
        <v>1.417165662415643</v>
      </c>
      <c r="K483" s="11">
        <f t="shared" si="59"/>
        <v>1.4185210011225364</v>
      </c>
      <c r="L483" s="11" t="e">
        <f t="shared" si="57"/>
        <v>#NUM!</v>
      </c>
      <c r="M483" s="8">
        <f t="shared" si="60"/>
        <v>1.4185210011225364</v>
      </c>
    </row>
    <row r="484" spans="5:13" x14ac:dyDescent="0.2">
      <c r="E484" s="2">
        <f t="shared" si="54"/>
        <v>479</v>
      </c>
      <c r="F484" s="4">
        <f t="shared" si="58"/>
        <v>47.900000000000411</v>
      </c>
      <c r="G484" s="4">
        <f t="shared" si="55"/>
        <v>21.161513528499754</v>
      </c>
      <c r="H484" s="4">
        <f t="shared" si="56"/>
        <v>4.7255599116444433E-2</v>
      </c>
      <c r="J484" s="11">
        <f>SUM($H$5:H483)*$C$12</f>
        <v>1.4218781498823843</v>
      </c>
      <c r="K484" s="11">
        <f t="shared" si="59"/>
        <v>1.4232400194524428</v>
      </c>
      <c r="L484" s="11" t="e">
        <f t="shared" si="57"/>
        <v>#NUM!</v>
      </c>
      <c r="M484" s="8">
        <f t="shared" si="60"/>
        <v>1.4232400194524428</v>
      </c>
    </row>
    <row r="485" spans="5:13" x14ac:dyDescent="0.2">
      <c r="E485" s="2">
        <f t="shared" si="54"/>
        <v>480</v>
      </c>
      <c r="F485" s="4">
        <f t="shared" si="58"/>
        <v>48.000000000000412</v>
      </c>
      <c r="G485" s="4">
        <f t="shared" si="55"/>
        <v>21.102847999999753</v>
      </c>
      <c r="H485" s="4">
        <f t="shared" si="56"/>
        <v>4.7386968811034956E-2</v>
      </c>
      <c r="J485" s="11">
        <f>SUM($H$5:H484)*$C$12</f>
        <v>1.426603709794029</v>
      </c>
      <c r="K485" s="11">
        <f t="shared" si="59"/>
        <v>1.4279721424539709</v>
      </c>
      <c r="L485" s="11" t="e">
        <f t="shared" si="57"/>
        <v>#NUM!</v>
      </c>
      <c r="M485" s="8">
        <f t="shared" si="60"/>
        <v>1.4279721424539709</v>
      </c>
    </row>
    <row r="486" spans="5:13" x14ac:dyDescent="0.2">
      <c r="E486" s="2">
        <f t="shared" si="54"/>
        <v>481</v>
      </c>
      <c r="F486" s="4">
        <f t="shared" si="58"/>
        <v>48.100000000000414</v>
      </c>
      <c r="G486" s="4">
        <f t="shared" si="55"/>
        <v>21.044219191499749</v>
      </c>
      <c r="H486" s="4">
        <f t="shared" si="56"/>
        <v>4.7518988036577899E-2</v>
      </c>
      <c r="J486" s="11">
        <f>SUM($H$5:H485)*$C$12</f>
        <v>1.4313424066751324</v>
      </c>
      <c r="K486" s="11">
        <f t="shared" si="59"/>
        <v>1.4327174348656437</v>
      </c>
      <c r="L486" s="11" t="e">
        <f t="shared" si="57"/>
        <v>#NUM!</v>
      </c>
      <c r="M486" s="8">
        <f t="shared" si="60"/>
        <v>1.4327174348656437</v>
      </c>
    </row>
    <row r="487" spans="5:13" x14ac:dyDescent="0.2">
      <c r="E487" s="2">
        <f t="shared" si="54"/>
        <v>482</v>
      </c>
      <c r="F487" s="4">
        <f t="shared" si="58"/>
        <v>48.200000000000415</v>
      </c>
      <c r="G487" s="4">
        <f t="shared" si="55"/>
        <v>20.985627291999752</v>
      </c>
      <c r="H487" s="4">
        <f t="shared" si="56"/>
        <v>4.7651661114806169E-2</v>
      </c>
      <c r="J487" s="11">
        <f>SUM($H$5:H486)*$C$12</f>
        <v>1.43609430547879</v>
      </c>
      <c r="K487" s="11">
        <f t="shared" si="59"/>
        <v>1.437475961856336</v>
      </c>
      <c r="L487" s="11" t="e">
        <f t="shared" si="57"/>
        <v>#NUM!</v>
      </c>
      <c r="M487" s="8">
        <f t="shared" si="60"/>
        <v>1.437475961856336</v>
      </c>
    </row>
    <row r="488" spans="5:13" x14ac:dyDescent="0.2">
      <c r="E488" s="2">
        <f t="shared" si="54"/>
        <v>483</v>
      </c>
      <c r="F488" s="4">
        <f t="shared" si="58"/>
        <v>48.300000000000416</v>
      </c>
      <c r="G488" s="4">
        <f t="shared" si="55"/>
        <v>20.92707249049975</v>
      </c>
      <c r="H488" s="4">
        <f t="shared" si="56"/>
        <v>4.7784992404167809E-2</v>
      </c>
      <c r="J488" s="11">
        <f>SUM($H$5:H487)*$C$12</f>
        <v>1.4408594715902705</v>
      </c>
      <c r="K488" s="11">
        <f t="shared" si="59"/>
        <v>1.4422477890289334</v>
      </c>
      <c r="L488" s="11" t="e">
        <f t="shared" si="57"/>
        <v>#NUM!</v>
      </c>
      <c r="M488" s="8">
        <f t="shared" si="60"/>
        <v>1.4422477890289334</v>
      </c>
    </row>
    <row r="489" spans="5:13" x14ac:dyDescent="0.2">
      <c r="E489" s="2">
        <f t="shared" si="54"/>
        <v>484</v>
      </c>
      <c r="F489" s="4">
        <f t="shared" si="58"/>
        <v>48.400000000000418</v>
      </c>
      <c r="G489" s="4">
        <f t="shared" si="55"/>
        <v>20.86855497599975</v>
      </c>
      <c r="H489" s="4">
        <f t="shared" si="56"/>
        <v>4.7918986300204663E-2</v>
      </c>
      <c r="J489" s="11">
        <f>SUM($H$5:H488)*$C$12</f>
        <v>1.4456379708306875</v>
      </c>
      <c r="K489" s="11">
        <f t="shared" si="59"/>
        <v>1.4470329824240165</v>
      </c>
      <c r="L489" s="11" t="e">
        <f t="shared" si="57"/>
        <v>#NUM!</v>
      </c>
      <c r="M489" s="8">
        <f t="shared" si="60"/>
        <v>1.4470329824240165</v>
      </c>
    </row>
    <row r="490" spans="5:13" x14ac:dyDescent="0.2">
      <c r="E490" s="2">
        <f t="shared" si="54"/>
        <v>485</v>
      </c>
      <c r="F490" s="4">
        <f t="shared" si="58"/>
        <v>48.500000000000419</v>
      </c>
      <c r="G490" s="4">
        <f t="shared" si="55"/>
        <v>20.810074937499749</v>
      </c>
      <c r="H490" s="4">
        <f t="shared" si="56"/>
        <v>4.8053647235935699E-2</v>
      </c>
      <c r="J490" s="11">
        <f>SUM($H$5:H489)*$C$12</f>
        <v>1.4504298694607078</v>
      </c>
      <c r="K490" s="11">
        <f t="shared" si="59"/>
        <v>1.4518316085235898</v>
      </c>
      <c r="L490" s="11" t="e">
        <f t="shared" si="57"/>
        <v>#NUM!</v>
      </c>
      <c r="M490" s="8">
        <f t="shared" si="60"/>
        <v>1.4518316085235898</v>
      </c>
    </row>
    <row r="491" spans="5:13" x14ac:dyDescent="0.2">
      <c r="E491" s="2">
        <f t="shared" si="54"/>
        <v>486</v>
      </c>
      <c r="F491" s="4">
        <f t="shared" si="58"/>
        <v>48.600000000000421</v>
      </c>
      <c r="G491" s="4">
        <f t="shared" si="55"/>
        <v>20.751632563999749</v>
      </c>
      <c r="H491" s="4">
        <f t="shared" si="56"/>
        <v>4.8188979682245107E-2</v>
      </c>
      <c r="J491" s="11">
        <f>SUM($H$5:H490)*$C$12</f>
        <v>1.4552352341843013</v>
      </c>
      <c r="K491" s="11">
        <f t="shared" si="59"/>
        <v>1.4566437342548468</v>
      </c>
      <c r="L491" s="11" t="e">
        <f t="shared" si="57"/>
        <v>#NUM!</v>
      </c>
      <c r="M491" s="8">
        <f t="shared" si="60"/>
        <v>1.4566437342548468</v>
      </c>
    </row>
    <row r="492" spans="5:13" x14ac:dyDescent="0.2">
      <c r="E492" s="2">
        <f t="shared" si="54"/>
        <v>487</v>
      </c>
      <c r="F492" s="4">
        <f t="shared" si="58"/>
        <v>48.700000000000422</v>
      </c>
      <c r="G492" s="4">
        <f t="shared" si="55"/>
        <v>20.693228044499747</v>
      </c>
      <c r="H492" s="4">
        <f t="shared" si="56"/>
        <v>4.8324988148274878E-2</v>
      </c>
      <c r="J492" s="11">
        <f>SUM($H$5:H491)*$C$12</f>
        <v>1.4600541321525258</v>
      </c>
      <c r="K492" s="11">
        <f t="shared" si="59"/>
        <v>1.4614694269939854</v>
      </c>
      <c r="L492" s="11" t="e">
        <f t="shared" si="57"/>
        <v>#NUM!</v>
      </c>
      <c r="M492" s="8">
        <f t="shared" si="60"/>
        <v>1.4614694269939854</v>
      </c>
    </row>
    <row r="493" spans="5:13" x14ac:dyDescent="0.2">
      <c r="E493" s="2">
        <f t="shared" si="54"/>
        <v>488</v>
      </c>
      <c r="F493" s="4">
        <f t="shared" si="58"/>
        <v>48.800000000000423</v>
      </c>
      <c r="G493" s="4">
        <f t="shared" si="55"/>
        <v>20.634861567999746</v>
      </c>
      <c r="H493" s="4">
        <f t="shared" si="56"/>
        <v>4.8461677181822517E-2</v>
      </c>
      <c r="J493" s="11">
        <f>SUM($H$5:H492)*$C$12</f>
        <v>1.4648866309673534</v>
      </c>
      <c r="K493" s="11">
        <f t="shared" si="59"/>
        <v>1.4663087545700437</v>
      </c>
      <c r="L493" s="11" t="e">
        <f t="shared" si="57"/>
        <v>#NUM!</v>
      </c>
      <c r="M493" s="8">
        <f t="shared" si="60"/>
        <v>1.4663087545700437</v>
      </c>
    </row>
    <row r="494" spans="5:13" x14ac:dyDescent="0.2">
      <c r="E494" s="2">
        <f t="shared" si="54"/>
        <v>489</v>
      </c>
      <c r="F494" s="4">
        <f t="shared" si="58"/>
        <v>48.900000000000425</v>
      </c>
      <c r="G494" s="4">
        <f t="shared" si="55"/>
        <v>20.576533323499746</v>
      </c>
      <c r="H494" s="4">
        <f t="shared" si="56"/>
        <v>4.859905136974333E-2</v>
      </c>
      <c r="J494" s="11">
        <f>SUM($H$5:H493)*$C$12</f>
        <v>1.4697327986855357</v>
      </c>
      <c r="K494" s="11">
        <f t="shared" si="59"/>
        <v>1.4711617852687864</v>
      </c>
      <c r="L494" s="11" t="e">
        <f t="shared" si="57"/>
        <v>#NUM!</v>
      </c>
      <c r="M494" s="8">
        <f t="shared" si="60"/>
        <v>1.4711617852687864</v>
      </c>
    </row>
    <row r="495" spans="5:13" x14ac:dyDescent="0.2">
      <c r="E495" s="2">
        <f t="shared" si="54"/>
        <v>490</v>
      </c>
      <c r="F495" s="4">
        <f t="shared" si="58"/>
        <v>49.000000000000426</v>
      </c>
      <c r="G495" s="4">
        <f t="shared" si="55"/>
        <v>20.518243499999745</v>
      </c>
      <c r="H495" s="4">
        <f t="shared" si="56"/>
        <v>4.8737115338357888E-2</v>
      </c>
      <c r="J495" s="11">
        <f>SUM($H$5:H494)*$C$12</f>
        <v>1.47459270382251</v>
      </c>
      <c r="K495" s="11">
        <f t="shared" si="59"/>
        <v>1.4760285878366368</v>
      </c>
      <c r="L495" s="11" t="e">
        <f t="shared" si="57"/>
        <v>#NUM!</v>
      </c>
      <c r="M495" s="8">
        <f t="shared" si="60"/>
        <v>1.4760285878366368</v>
      </c>
    </row>
    <row r="496" spans="5:13" x14ac:dyDescent="0.2">
      <c r="E496" s="2">
        <f t="shared" si="54"/>
        <v>491</v>
      </c>
      <c r="F496" s="4">
        <f t="shared" si="58"/>
        <v>49.100000000000428</v>
      </c>
      <c r="G496" s="4">
        <f t="shared" si="55"/>
        <v>20.459992286499741</v>
      </c>
      <c r="H496" s="4">
        <f t="shared" si="56"/>
        <v>4.8875873753864339E-2</v>
      </c>
      <c r="J496" s="11">
        <f>SUM($H$5:H495)*$C$12</f>
        <v>1.4794664153563459</v>
      </c>
      <c r="K496" s="11">
        <f t="shared" si="59"/>
        <v>1.4809092314846426</v>
      </c>
      <c r="L496" s="11" t="e">
        <f t="shared" si="57"/>
        <v>#NUM!</v>
      </c>
      <c r="M496" s="8">
        <f t="shared" si="60"/>
        <v>1.4809092314846426</v>
      </c>
    </row>
    <row r="497" spans="5:13" x14ac:dyDescent="0.2">
      <c r="E497" s="2">
        <f t="shared" si="54"/>
        <v>492</v>
      </c>
      <c r="F497" s="4">
        <f t="shared" si="58"/>
        <v>49.200000000000429</v>
      </c>
      <c r="G497" s="4">
        <f t="shared" si="55"/>
        <v>20.401779871999743</v>
      </c>
      <c r="H497" s="4">
        <f t="shared" si="56"/>
        <v>4.9015331322755887E-2</v>
      </c>
      <c r="J497" s="11">
        <f>SUM($H$5:H496)*$C$12</f>
        <v>1.4843540027317323</v>
      </c>
      <c r="K497" s="11">
        <f t="shared" si="59"/>
        <v>1.485803785892478</v>
      </c>
      <c r="L497" s="11" t="e">
        <f t="shared" si="57"/>
        <v>#NUM!</v>
      </c>
      <c r="M497" s="8">
        <f t="shared" si="60"/>
        <v>1.485803785892478</v>
      </c>
    </row>
    <row r="498" spans="5:13" x14ac:dyDescent="0.2">
      <c r="E498" s="2">
        <f t="shared" si="54"/>
        <v>493</v>
      </c>
      <c r="F498" s="4">
        <f t="shared" si="58"/>
        <v>49.300000000000431</v>
      </c>
      <c r="G498" s="4">
        <f t="shared" si="55"/>
        <v>20.343606445499741</v>
      </c>
      <c r="H498" s="4">
        <f t="shared" si="56"/>
        <v>4.915549279224344E-2</v>
      </c>
      <c r="J498" s="11">
        <f>SUM($H$5:H497)*$C$12</f>
        <v>1.4892555358640081</v>
      </c>
      <c r="K498" s="11">
        <f t="shared" si="59"/>
        <v>1.4907123212125017</v>
      </c>
      <c r="L498" s="11" t="e">
        <f t="shared" si="57"/>
        <v>#NUM!</v>
      </c>
      <c r="M498" s="8">
        <f t="shared" si="60"/>
        <v>1.4907123212125017</v>
      </c>
    </row>
    <row r="499" spans="5:13" x14ac:dyDescent="0.2">
      <c r="E499" s="2">
        <f t="shared" si="54"/>
        <v>494</v>
      </c>
      <c r="F499" s="4">
        <f t="shared" si="58"/>
        <v>49.400000000000432</v>
      </c>
      <c r="G499" s="4">
        <f t="shared" si="55"/>
        <v>20.285472195999741</v>
      </c>
      <c r="H499" s="4">
        <f t="shared" si="56"/>
        <v>4.9296362950683389E-2</v>
      </c>
      <c r="J499" s="11">
        <f>SUM($H$5:H498)*$C$12</f>
        <v>1.4941710851432324</v>
      </c>
      <c r="K499" s="11">
        <f t="shared" si="59"/>
        <v>1.495634908073844</v>
      </c>
      <c r="L499" s="11" t="e">
        <f t="shared" si="57"/>
        <v>#NUM!</v>
      </c>
      <c r="M499" s="8">
        <f t="shared" si="60"/>
        <v>1.495634908073844</v>
      </c>
    </row>
    <row r="500" spans="5:13" x14ac:dyDescent="0.2">
      <c r="E500" s="2">
        <f t="shared" si="54"/>
        <v>495</v>
      </c>
      <c r="F500" s="4">
        <f t="shared" si="58"/>
        <v>49.500000000000433</v>
      </c>
      <c r="G500" s="4">
        <f t="shared" si="55"/>
        <v>20.22737731249974</v>
      </c>
      <c r="H500" s="4">
        <f t="shared" si="56"/>
        <v>4.9437946628010848E-2</v>
      </c>
      <c r="J500" s="11">
        <f>SUM($H$5:H499)*$C$12</f>
        <v>1.4991007214383005</v>
      </c>
      <c r="K500" s="11">
        <f t="shared" si="59"/>
        <v>1.5005716175865544</v>
      </c>
      <c r="L500" s="11" t="e">
        <f t="shared" si="57"/>
        <v>#NUM!</v>
      </c>
      <c r="M500" s="8">
        <f t="shared" si="60"/>
        <v>1.5005716175865544</v>
      </c>
    </row>
    <row r="501" spans="5:13" x14ac:dyDescent="0.2">
      <c r="E501" s="2">
        <f t="shared" si="54"/>
        <v>496</v>
      </c>
      <c r="F501" s="4">
        <f t="shared" si="58"/>
        <v>49.600000000000435</v>
      </c>
      <c r="G501" s="4">
        <f t="shared" si="55"/>
        <v>20.16932198399974</v>
      </c>
      <c r="H501" s="4">
        <f t="shared" si="56"/>
        <v>4.9580248696178102E-2</v>
      </c>
      <c r="J501" s="11">
        <f>SUM($H$5:H500)*$C$12</f>
        <v>1.5040445161011018</v>
      </c>
      <c r="K501" s="11">
        <f t="shared" si="59"/>
        <v>1.5055225213457613</v>
      </c>
      <c r="L501" s="11" t="e">
        <f t="shared" si="57"/>
        <v>#NUM!</v>
      </c>
      <c r="M501" s="8">
        <f t="shared" si="60"/>
        <v>1.5055225213457613</v>
      </c>
    </row>
    <row r="502" spans="5:13" x14ac:dyDescent="0.2">
      <c r="E502" s="2">
        <f t="shared" si="54"/>
        <v>497</v>
      </c>
      <c r="F502" s="4">
        <f t="shared" si="58"/>
        <v>49.700000000000436</v>
      </c>
      <c r="G502" s="4">
        <f t="shared" si="55"/>
        <v>20.111306399499739</v>
      </c>
      <c r="H502" s="4">
        <f t="shared" si="56"/>
        <v>4.9723274069598693E-2</v>
      </c>
      <c r="J502" s="11">
        <f>SUM($H$5:H501)*$C$12</f>
        <v>1.5090025409707195</v>
      </c>
      <c r="K502" s="11">
        <f t="shared" si="59"/>
        <v>1.5104876914359178</v>
      </c>
      <c r="L502" s="11" t="e">
        <f t="shared" si="57"/>
        <v>#NUM!</v>
      </c>
      <c r="M502" s="8">
        <f t="shared" si="60"/>
        <v>1.5104876914359178</v>
      </c>
    </row>
    <row r="503" spans="5:13" x14ac:dyDescent="0.2">
      <c r="E503" s="2">
        <f t="shared" si="54"/>
        <v>498</v>
      </c>
      <c r="F503" s="4">
        <f t="shared" si="58"/>
        <v>49.800000000000438</v>
      </c>
      <c r="G503" s="4">
        <f t="shared" si="55"/>
        <v>20.053330747999738</v>
      </c>
      <c r="H503" s="4">
        <f t="shared" si="56"/>
        <v>4.9867027705596818E-2</v>
      </c>
      <c r="J503" s="11">
        <f>SUM($H$5:H502)*$C$12</f>
        <v>1.5139748683776795</v>
      </c>
      <c r="K503" s="11">
        <f t="shared" si="59"/>
        <v>1.5154672004350533</v>
      </c>
      <c r="L503" s="11" t="e">
        <f t="shared" si="57"/>
        <v>#NUM!</v>
      </c>
      <c r="M503" s="8">
        <f t="shared" si="60"/>
        <v>1.5154672004350533</v>
      </c>
    </row>
    <row r="504" spans="5:13" x14ac:dyDescent="0.2">
      <c r="E504" s="2">
        <f t="shared" si="54"/>
        <v>499</v>
      </c>
      <c r="F504" s="4">
        <f t="shared" si="58"/>
        <v>49.900000000000439</v>
      </c>
      <c r="G504" s="4">
        <f t="shared" si="55"/>
        <v>19.995395218499738</v>
      </c>
      <c r="H504" s="4">
        <f t="shared" si="56"/>
        <v>5.0011514604862611E-2</v>
      </c>
      <c r="J504" s="11">
        <f>SUM($H$5:H503)*$C$12</f>
        <v>1.5189615711482392</v>
      </c>
      <c r="K504" s="11">
        <f t="shared" si="59"/>
        <v>1.5204611214190968</v>
      </c>
      <c r="L504" s="11" t="e">
        <f t="shared" si="57"/>
        <v>#NUM!</v>
      </c>
      <c r="M504" s="8">
        <f t="shared" si="60"/>
        <v>1.5204611214190968</v>
      </c>
    </row>
    <row r="505" spans="5:13" x14ac:dyDescent="0.2">
      <c r="E505" s="2">
        <f t="shared" ref="E505:E568" si="61">E504+1</f>
        <v>500</v>
      </c>
      <c r="F505" s="4">
        <f t="shared" si="58"/>
        <v>50.000000000000441</v>
      </c>
      <c r="G505" s="4">
        <f t="shared" si="55"/>
        <v>19.937499999999737</v>
      </c>
      <c r="H505" s="4">
        <f t="shared" si="56"/>
        <v>5.0156739811912869E-2</v>
      </c>
      <c r="J505" s="11">
        <f>SUM($H$5:H504)*$C$12</f>
        <v>1.5239627226087256</v>
      </c>
      <c r="K505" s="11">
        <f t="shared" si="59"/>
        <v>1.5254695279662365</v>
      </c>
      <c r="L505" s="11" t="e">
        <f t="shared" si="57"/>
        <v>#NUM!</v>
      </c>
      <c r="M505" s="8">
        <f t="shared" si="60"/>
        <v>1.5254695279662365</v>
      </c>
    </row>
    <row r="506" spans="5:13" x14ac:dyDescent="0.2">
      <c r="E506" s="2">
        <f t="shared" si="61"/>
        <v>501</v>
      </c>
      <c r="F506" s="4">
        <f t="shared" si="58"/>
        <v>50.100000000000442</v>
      </c>
      <c r="G506" s="4">
        <f t="shared" si="55"/>
        <v>19.879645281499734</v>
      </c>
      <c r="H506" s="4">
        <f t="shared" si="56"/>
        <v>5.0302708415557743E-2</v>
      </c>
      <c r="J506" s="11">
        <f>SUM($H$5:H505)*$C$12</f>
        <v>1.5289783965899169</v>
      </c>
      <c r="K506" s="11">
        <f t="shared" si="59"/>
        <v>1.5304924941613172</v>
      </c>
      <c r="L506" s="11" t="e">
        <f t="shared" si="57"/>
        <v>#NUM!</v>
      </c>
      <c r="M506" s="8">
        <f t="shared" si="60"/>
        <v>1.5304924941613172</v>
      </c>
    </row>
    <row r="507" spans="5:13" x14ac:dyDescent="0.2">
      <c r="E507" s="2">
        <f t="shared" si="61"/>
        <v>502</v>
      </c>
      <c r="F507" s="4">
        <f t="shared" si="58"/>
        <v>50.200000000000443</v>
      </c>
      <c r="G507" s="4">
        <f t="shared" si="55"/>
        <v>19.821831251999736</v>
      </c>
      <c r="H507" s="4">
        <f t="shared" si="56"/>
        <v>5.0449425549373192E-2</v>
      </c>
      <c r="J507" s="11">
        <f>SUM($H$5:H506)*$C$12</f>
        <v>1.5340086674314726</v>
      </c>
      <c r="K507" s="11">
        <f t="shared" si="59"/>
        <v>1.5355300946003034</v>
      </c>
      <c r="L507" s="11" t="e">
        <f t="shared" si="57"/>
        <v>#NUM!</v>
      </c>
      <c r="M507" s="8">
        <f t="shared" si="60"/>
        <v>1.5355300946003034</v>
      </c>
    </row>
    <row r="508" spans="5:13" x14ac:dyDescent="0.2">
      <c r="E508" s="2">
        <f t="shared" si="61"/>
        <v>503</v>
      </c>
      <c r="F508" s="4">
        <f t="shared" si="58"/>
        <v>50.300000000000445</v>
      </c>
      <c r="G508" s="4">
        <f t="shared" si="55"/>
        <v>19.764058100499732</v>
      </c>
      <c r="H508" s="4">
        <f t="shared" si="56"/>
        <v>5.059689639217943E-2</v>
      </c>
      <c r="J508" s="11">
        <f>SUM($H$5:H507)*$C$12</f>
        <v>1.5390536099864098</v>
      </c>
      <c r="K508" s="11">
        <f t="shared" si="59"/>
        <v>1.540582404394774</v>
      </c>
      <c r="L508" s="11" t="e">
        <f t="shared" si="57"/>
        <v>#NUM!</v>
      </c>
      <c r="M508" s="8">
        <f t="shared" si="60"/>
        <v>1.540582404394774</v>
      </c>
    </row>
    <row r="509" spans="5:13" x14ac:dyDescent="0.2">
      <c r="E509" s="2">
        <f t="shared" si="61"/>
        <v>504</v>
      </c>
      <c r="F509" s="4">
        <f t="shared" si="58"/>
        <v>50.400000000000446</v>
      </c>
      <c r="G509" s="4">
        <f t="shared" si="55"/>
        <v>19.706326015999732</v>
      </c>
      <c r="H509" s="4">
        <f t="shared" si="56"/>
        <v>5.0745126168525327E-2</v>
      </c>
      <c r="J509" s="11">
        <f>SUM($H$5:H508)*$C$12</f>
        <v>1.5441132996256277</v>
      </c>
      <c r="K509" s="11">
        <f t="shared" si="59"/>
        <v>1.5456494991764735</v>
      </c>
      <c r="L509" s="11" t="e">
        <f t="shared" si="57"/>
        <v>#NUM!</v>
      </c>
      <c r="M509" s="8">
        <f t="shared" si="60"/>
        <v>1.5456494991764735</v>
      </c>
    </row>
    <row r="510" spans="5:13" x14ac:dyDescent="0.2">
      <c r="E510" s="2">
        <f t="shared" si="61"/>
        <v>505</v>
      </c>
      <c r="F510" s="4">
        <f t="shared" si="58"/>
        <v>50.500000000000448</v>
      </c>
      <c r="G510" s="4">
        <f t="shared" si="55"/>
        <v>19.648635187499732</v>
      </c>
      <c r="H510" s="4">
        <f t="shared" si="56"/>
        <v>5.0894120149179094E-2</v>
      </c>
      <c r="J510" s="11">
        <f>SUM($H$5:H509)*$C$12</f>
        <v>1.5491878122424803</v>
      </c>
      <c r="K510" s="11">
        <f t="shared" si="59"/>
        <v>1.5507314551019045</v>
      </c>
      <c r="L510" s="11" t="e">
        <f t="shared" si="57"/>
        <v>#NUM!</v>
      </c>
      <c r="M510" s="8">
        <f t="shared" si="60"/>
        <v>1.5507314551019045</v>
      </c>
    </row>
    <row r="511" spans="5:13" x14ac:dyDescent="0.2">
      <c r="E511" s="2">
        <f t="shared" si="61"/>
        <v>506</v>
      </c>
      <c r="F511" s="4">
        <f t="shared" si="58"/>
        <v>50.600000000000449</v>
      </c>
      <c r="G511" s="4">
        <f t="shared" si="55"/>
        <v>19.590985803999732</v>
      </c>
      <c r="H511" s="4">
        <f t="shared" si="56"/>
        <v>5.1043883651625009E-2</v>
      </c>
      <c r="J511" s="11">
        <f>SUM($H$5:H510)*$C$12</f>
        <v>1.5542772242573983</v>
      </c>
      <c r="K511" s="11">
        <f t="shared" si="59"/>
        <v>1.5558283488569815</v>
      </c>
      <c r="L511" s="11" t="e">
        <f t="shared" si="57"/>
        <v>#NUM!</v>
      </c>
      <c r="M511" s="8">
        <f t="shared" si="60"/>
        <v>1.5558283488569815</v>
      </c>
    </row>
    <row r="512" spans="5:13" x14ac:dyDescent="0.2">
      <c r="E512" s="2">
        <f t="shared" si="61"/>
        <v>507</v>
      </c>
      <c r="F512" s="4">
        <f t="shared" si="58"/>
        <v>50.70000000000045</v>
      </c>
      <c r="G512" s="4">
        <f t="shared" si="55"/>
        <v>19.533378054499732</v>
      </c>
      <c r="H512" s="4">
        <f t="shared" si="56"/>
        <v>5.1194422040566533E-2</v>
      </c>
      <c r="J512" s="11">
        <f>SUM($H$5:H511)*$C$12</f>
        <v>1.5593816126225608</v>
      </c>
      <c r="K512" s="11">
        <f t="shared" si="59"/>
        <v>1.5609402576617257</v>
      </c>
      <c r="L512" s="11" t="e">
        <f t="shared" si="57"/>
        <v>#NUM!</v>
      </c>
      <c r="M512" s="8">
        <f t="shared" si="60"/>
        <v>1.5609402576617257</v>
      </c>
    </row>
    <row r="513" spans="5:13" x14ac:dyDescent="0.2">
      <c r="E513" s="2">
        <f t="shared" si="61"/>
        <v>508</v>
      </c>
      <c r="F513" s="4">
        <f t="shared" si="58"/>
        <v>50.800000000000452</v>
      </c>
      <c r="G513" s="4">
        <f t="shared" si="55"/>
        <v>19.475812127999735</v>
      </c>
      <c r="H513" s="4">
        <f t="shared" si="56"/>
        <v>5.1345740728435799E-2</v>
      </c>
      <c r="J513" s="11">
        <f>SUM($H$5:H512)*$C$12</f>
        <v>1.5645010548266174</v>
      </c>
      <c r="K513" s="11">
        <f t="shared" si="59"/>
        <v>1.5660672592750071</v>
      </c>
      <c r="L513" s="11" t="e">
        <f t="shared" si="57"/>
        <v>#NUM!</v>
      </c>
      <c r="M513" s="8">
        <f t="shared" si="60"/>
        <v>1.5660672592750071</v>
      </c>
    </row>
    <row r="514" spans="5:13" x14ac:dyDescent="0.2">
      <c r="E514" s="2">
        <f t="shared" si="61"/>
        <v>509</v>
      </c>
      <c r="F514" s="4">
        <f t="shared" si="58"/>
        <v>50.900000000000453</v>
      </c>
      <c r="G514" s="4">
        <f t="shared" si="55"/>
        <v>19.418288213499732</v>
      </c>
      <c r="H514" s="4">
        <f t="shared" si="56"/>
        <v>5.1497845175909614E-2</v>
      </c>
      <c r="J514" s="11">
        <f>SUM($H$5:H513)*$C$12</f>
        <v>1.5696356288994611</v>
      </c>
      <c r="K514" s="11">
        <f t="shared" si="59"/>
        <v>1.5712094319993475</v>
      </c>
      <c r="L514" s="11" t="e">
        <f t="shared" si="57"/>
        <v>#NUM!</v>
      </c>
      <c r="M514" s="8">
        <f t="shared" si="60"/>
        <v>1.5712094319993475</v>
      </c>
    </row>
    <row r="515" spans="5:13" x14ac:dyDescent="0.2">
      <c r="E515" s="2">
        <f t="shared" si="61"/>
        <v>510</v>
      </c>
      <c r="F515" s="4">
        <f t="shared" si="58"/>
        <v>51.000000000000455</v>
      </c>
      <c r="G515" s="4">
        <f t="shared" si="55"/>
        <v>19.360806499999732</v>
      </c>
      <c r="H515" s="4">
        <f t="shared" si="56"/>
        <v>5.1650740892432011E-2</v>
      </c>
      <c r="J515" s="11">
        <f>SUM($H$5:H514)*$C$12</f>
        <v>1.574785413417052</v>
      </c>
      <c r="K515" s="11">
        <f t="shared" si="59"/>
        <v>1.5763668546857692</v>
      </c>
      <c r="L515" s="11" t="e">
        <f t="shared" si="57"/>
        <v>#NUM!</v>
      </c>
      <c r="M515" s="8">
        <f t="shared" si="60"/>
        <v>1.5763668546857692</v>
      </c>
    </row>
    <row r="516" spans="5:13" x14ac:dyDescent="0.2">
      <c r="E516" s="2">
        <f t="shared" si="61"/>
        <v>511</v>
      </c>
      <c r="F516" s="4">
        <f t="shared" si="58"/>
        <v>51.100000000000456</v>
      </c>
      <c r="G516" s="4">
        <f t="shared" si="55"/>
        <v>19.30336717649973</v>
      </c>
      <c r="H516" s="4">
        <f t="shared" si="56"/>
        <v>5.1804433436743492E-2</v>
      </c>
      <c r="J516" s="11">
        <f>SUM($H$5:H515)*$C$12</f>
        <v>1.5799504875062951</v>
      </c>
      <c r="K516" s="11">
        <f t="shared" si="59"/>
        <v>1.5815396067387029</v>
      </c>
      <c r="L516" s="11" t="e">
        <f t="shared" si="57"/>
        <v>#NUM!</v>
      </c>
      <c r="M516" s="8">
        <f t="shared" si="60"/>
        <v>1.5815396067387029</v>
      </c>
    </row>
    <row r="517" spans="5:13" x14ac:dyDescent="0.2">
      <c r="E517" s="2">
        <f t="shared" si="61"/>
        <v>512</v>
      </c>
      <c r="F517" s="4">
        <f t="shared" si="58"/>
        <v>51.200000000000458</v>
      </c>
      <c r="G517" s="4">
        <f t="shared" ref="G517:G580" si="62">$C$10*F517^3+$C$9*F517^2+$C$8*F517+$C$7</f>
        <v>19.24597043199973</v>
      </c>
      <c r="H517" s="4">
        <f t="shared" ref="H517:H580" si="63">1/(($C$2 - F517)*($C$15*F517^2+$C$16*F517+$C$17))</f>
        <v>5.1958928417417082E-2</v>
      </c>
      <c r="J517" s="11">
        <f>SUM($H$5:H516)*$C$12</f>
        <v>1.5851309308499695</v>
      </c>
      <c r="K517" s="11">
        <f t="shared" si="59"/>
        <v>1.5867277681209409</v>
      </c>
      <c r="L517" s="11" t="e">
        <f t="shared" ref="L517:L580" si="64">(LN($C$2^2*($C$15*F517^2+$C$16*F517+$C$17)/($C$17*($C$2 - F517)^2))+$C$20*(ATAN((2*$C$15*F517+$C$16)/$C$19)-ATAN($C$16/$C$19)))/(2*$C$18)</f>
        <v>#NUM!</v>
      </c>
      <c r="M517" s="8">
        <f t="shared" si="60"/>
        <v>1.5867277681209409</v>
      </c>
    </row>
    <row r="518" spans="5:13" x14ac:dyDescent="0.2">
      <c r="E518" s="2">
        <f t="shared" si="61"/>
        <v>513</v>
      </c>
      <c r="F518" s="4">
        <f t="shared" ref="F518:F581" si="65">F517+$C$12</f>
        <v>51.300000000000459</v>
      </c>
      <c r="G518" s="4">
        <f t="shared" si="62"/>
        <v>19.18861645549973</v>
      </c>
      <c r="H518" s="4">
        <f t="shared" si="63"/>
        <v>5.211423149340115E-2</v>
      </c>
      <c r="J518" s="11">
        <f>SUM($H$5:H517)*$C$12</f>
        <v>1.5903268236917112</v>
      </c>
      <c r="K518" s="11">
        <f t="shared" ref="K518:K581" si="66">IFERROR(L518,M518)</f>
        <v>1.5919314193586416</v>
      </c>
      <c r="L518" s="11" t="e">
        <f t="shared" si="64"/>
        <v>#NUM!</v>
      </c>
      <c r="M518" s="8">
        <f t="shared" ref="M518:M581" si="67">LN(($C$22/($C$22-F518))^$C$25*($C$23/($C$23-F518))^$C$26*($C$24/($C$24-F518))^$C$27)</f>
        <v>1.5919314193586416</v>
      </c>
    </row>
    <row r="519" spans="5:13" x14ac:dyDescent="0.2">
      <c r="E519" s="2">
        <f t="shared" si="61"/>
        <v>514</v>
      </c>
      <c r="F519" s="4">
        <f t="shared" si="65"/>
        <v>51.40000000000046</v>
      </c>
      <c r="G519" s="4">
        <f t="shared" si="62"/>
        <v>19.131305435999728</v>
      </c>
      <c r="H519" s="4">
        <f t="shared" si="63"/>
        <v>5.2270348374569425E-2</v>
      </c>
      <c r="J519" s="11">
        <f>SUM($H$5:H518)*$C$12</f>
        <v>1.5955382468410513</v>
      </c>
      <c r="K519" s="11">
        <f t="shared" si="66"/>
        <v>1.5971506415464021</v>
      </c>
      <c r="L519" s="11" t="e">
        <f t="shared" si="64"/>
        <v>#NUM!</v>
      </c>
      <c r="M519" s="8">
        <f t="shared" si="67"/>
        <v>1.5971506415464021</v>
      </c>
    </row>
    <row r="520" spans="5:13" x14ac:dyDescent="0.2">
      <c r="E520" s="2">
        <f t="shared" si="61"/>
        <v>515</v>
      </c>
      <c r="F520" s="4">
        <f t="shared" si="65"/>
        <v>51.500000000000462</v>
      </c>
      <c r="G520" s="4">
        <f t="shared" si="62"/>
        <v>19.074037562499729</v>
      </c>
      <c r="H520" s="4">
        <f t="shared" si="63"/>
        <v>5.2427284822277848E-2</v>
      </c>
      <c r="J520" s="11">
        <f>SUM($H$5:H519)*$C$12</f>
        <v>1.6007652816785083</v>
      </c>
      <c r="K520" s="11">
        <f t="shared" si="66"/>
        <v>1.6023855163523817</v>
      </c>
      <c r="L520" s="11" t="e">
        <f t="shared" si="64"/>
        <v>#NUM!</v>
      </c>
      <c r="M520" s="8">
        <f t="shared" si="67"/>
        <v>1.6023855163523817</v>
      </c>
    </row>
    <row r="521" spans="5:13" x14ac:dyDescent="0.2">
      <c r="E521" s="2">
        <f t="shared" si="61"/>
        <v>516</v>
      </c>
      <c r="F521" s="4">
        <f t="shared" si="65"/>
        <v>51.600000000000463</v>
      </c>
      <c r="G521" s="4">
        <f t="shared" si="62"/>
        <v>19.016813023999728</v>
      </c>
      <c r="H521" s="4">
        <f t="shared" si="63"/>
        <v>5.2585046649928809E-2</v>
      </c>
      <c r="J521" s="11">
        <f>SUM($H$5:H520)*$C$12</f>
        <v>1.6060080101607364</v>
      </c>
      <c r="K521" s="11">
        <f t="shared" si="66"/>
        <v>1.6076361260234644</v>
      </c>
      <c r="L521" s="11" t="e">
        <f t="shared" si="64"/>
        <v>#NUM!</v>
      </c>
      <c r="M521" s="8">
        <f t="shared" si="67"/>
        <v>1.6076361260234644</v>
      </c>
    </row>
    <row r="522" spans="5:13" x14ac:dyDescent="0.2">
      <c r="E522" s="2">
        <f t="shared" si="61"/>
        <v>517</v>
      </c>
      <c r="F522" s="4">
        <f t="shared" si="65"/>
        <v>51.700000000000465</v>
      </c>
      <c r="G522" s="4">
        <f t="shared" si="62"/>
        <v>18.959632009499728</v>
      </c>
      <c r="H522" s="4">
        <f t="shared" si="63"/>
        <v>5.2743639723542596E-2</v>
      </c>
      <c r="J522" s="11">
        <f>SUM($H$5:H521)*$C$12</f>
        <v>1.611266514825729</v>
      </c>
      <c r="K522" s="11">
        <f t="shared" si="66"/>
        <v>1.6129025533905084</v>
      </c>
      <c r="L522" s="11" t="e">
        <f t="shared" si="64"/>
        <v>#NUM!</v>
      </c>
      <c r="M522" s="8">
        <f t="shared" si="67"/>
        <v>1.6129025533905084</v>
      </c>
    </row>
    <row r="523" spans="5:13" x14ac:dyDescent="0.2">
      <c r="E523" s="2">
        <f t="shared" si="61"/>
        <v>518</v>
      </c>
      <c r="F523" s="4">
        <f t="shared" si="65"/>
        <v>51.800000000000466</v>
      </c>
      <c r="G523" s="4">
        <f t="shared" si="62"/>
        <v>18.902494707999725</v>
      </c>
      <c r="H523" s="4">
        <f t="shared" si="63"/>
        <v>5.2903069962336222E-2</v>
      </c>
      <c r="J523" s="11">
        <f>SUM($H$5:H522)*$C$12</f>
        <v>1.6165408787980831</v>
      </c>
      <c r="K523" s="11">
        <f t="shared" si="66"/>
        <v>1.61818488187362</v>
      </c>
      <c r="L523" s="11" t="e">
        <f t="shared" si="64"/>
        <v>#NUM!</v>
      </c>
      <c r="M523" s="8">
        <f t="shared" si="67"/>
        <v>1.61818488187362</v>
      </c>
    </row>
    <row r="524" spans="5:13" x14ac:dyDescent="0.2">
      <c r="E524" s="2">
        <f t="shared" si="61"/>
        <v>519</v>
      </c>
      <c r="F524" s="4">
        <f t="shared" si="65"/>
        <v>51.900000000000468</v>
      </c>
      <c r="G524" s="4">
        <f t="shared" si="62"/>
        <v>18.845401308499724</v>
      </c>
      <c r="H524" s="4">
        <f t="shared" si="63"/>
        <v>5.3063343339309822E-2</v>
      </c>
      <c r="J524" s="11">
        <f>SUM($H$5:H523)*$C$12</f>
        <v>1.6218311857943168</v>
      </c>
      <c r="K524" s="11">
        <f t="shared" si="66"/>
        <v>1.623483195487518</v>
      </c>
      <c r="L524" s="11" t="e">
        <f t="shared" si="64"/>
        <v>#NUM!</v>
      </c>
      <c r="M524" s="8">
        <f t="shared" si="67"/>
        <v>1.623483195487518</v>
      </c>
    </row>
    <row r="525" spans="5:13" x14ac:dyDescent="0.2">
      <c r="E525" s="2">
        <f t="shared" si="61"/>
        <v>520</v>
      </c>
      <c r="F525" s="4">
        <f t="shared" si="65"/>
        <v>52.000000000000469</v>
      </c>
      <c r="G525" s="4">
        <f t="shared" si="62"/>
        <v>18.788351999999726</v>
      </c>
      <c r="H525" s="4">
        <f t="shared" si="63"/>
        <v>5.3224465881840738E-2</v>
      </c>
      <c r="J525" s="11">
        <f>SUM($H$5:H524)*$C$12</f>
        <v>1.6271375201282479</v>
      </c>
      <c r="K525" s="11">
        <f t="shared" si="66"/>
        <v>1.6287975788469389</v>
      </c>
      <c r="L525" s="11" t="e">
        <f t="shared" si="64"/>
        <v>#NUM!</v>
      </c>
      <c r="M525" s="8">
        <f t="shared" si="67"/>
        <v>1.6287975788469389</v>
      </c>
    </row>
    <row r="526" spans="5:13" x14ac:dyDescent="0.2">
      <c r="E526" s="2">
        <f t="shared" si="61"/>
        <v>521</v>
      </c>
      <c r="F526" s="4">
        <f t="shared" si="65"/>
        <v>52.10000000000047</v>
      </c>
      <c r="G526" s="4">
        <f t="shared" si="62"/>
        <v>18.731346971499725</v>
      </c>
      <c r="H526" s="4">
        <f t="shared" si="63"/>
        <v>5.3386443672285178E-2</v>
      </c>
      <c r="J526" s="11">
        <f>SUM($H$5:H525)*$C$12</f>
        <v>1.6324599667164319</v>
      </c>
      <c r="K526" s="11">
        <f t="shared" si="66"/>
        <v>1.6341281171720921</v>
      </c>
      <c r="L526" s="11" t="e">
        <f t="shared" si="64"/>
        <v>#NUM!</v>
      </c>
      <c r="M526" s="8">
        <f t="shared" si="67"/>
        <v>1.6341281171720921</v>
      </c>
    </row>
    <row r="527" spans="5:13" x14ac:dyDescent="0.2">
      <c r="E527" s="2">
        <f t="shared" si="61"/>
        <v>522</v>
      </c>
      <c r="F527" s="4">
        <f t="shared" si="65"/>
        <v>52.200000000000472</v>
      </c>
      <c r="G527" s="4">
        <f t="shared" si="62"/>
        <v>18.674386411999723</v>
      </c>
      <c r="H527" s="4">
        <f t="shared" si="63"/>
        <v>5.3549282848587898E-2</v>
      </c>
      <c r="J527" s="11">
        <f>SUM($H$5:H526)*$C$12</f>
        <v>1.6377986110836602</v>
      </c>
      <c r="K527" s="11">
        <f t="shared" si="66"/>
        <v>1.6394748962941972</v>
      </c>
      <c r="L527" s="11" t="e">
        <f t="shared" si="64"/>
        <v>#NUM!</v>
      </c>
      <c r="M527" s="8">
        <f t="shared" si="67"/>
        <v>1.6394748962941972</v>
      </c>
    </row>
    <row r="528" spans="5:13" x14ac:dyDescent="0.2">
      <c r="E528" s="2">
        <f t="shared" si="61"/>
        <v>523</v>
      </c>
      <c r="F528" s="4">
        <f t="shared" si="65"/>
        <v>52.300000000000473</v>
      </c>
      <c r="G528" s="4">
        <f t="shared" si="62"/>
        <v>18.617470510499722</v>
      </c>
      <c r="H528" s="4">
        <f t="shared" si="63"/>
        <v>5.3712989604899765E-2</v>
      </c>
      <c r="J528" s="11">
        <f>SUM($H$5:H527)*$C$12</f>
        <v>1.6431535393685193</v>
      </c>
      <c r="K528" s="11">
        <f t="shared" si="66"/>
        <v>1.6448380026610785</v>
      </c>
      <c r="L528" s="11" t="e">
        <f t="shared" si="64"/>
        <v>#NUM!</v>
      </c>
      <c r="M528" s="8">
        <f t="shared" si="67"/>
        <v>1.6448380026610785</v>
      </c>
    </row>
    <row r="529" spans="5:13" x14ac:dyDescent="0.2">
      <c r="E529" s="2">
        <f t="shared" si="61"/>
        <v>524</v>
      </c>
      <c r="F529" s="4">
        <f t="shared" si="65"/>
        <v>52.400000000000475</v>
      </c>
      <c r="G529" s="4">
        <f t="shared" si="62"/>
        <v>18.560599455999721</v>
      </c>
      <c r="H529" s="4">
        <f t="shared" si="63"/>
        <v>5.387757019220353E-2</v>
      </c>
      <c r="J529" s="11">
        <f>SUM($H$5:H528)*$C$12</f>
        <v>1.6485248383290092</v>
      </c>
      <c r="K529" s="11">
        <f t="shared" si="66"/>
        <v>1.650217523342812</v>
      </c>
      <c r="L529" s="11" t="e">
        <f t="shared" si="64"/>
        <v>#NUM!</v>
      </c>
      <c r="M529" s="8">
        <f t="shared" si="67"/>
        <v>1.650217523342812</v>
      </c>
    </row>
    <row r="530" spans="5:13" x14ac:dyDescent="0.2">
      <c r="E530" s="2">
        <f t="shared" si="61"/>
        <v>525</v>
      </c>
      <c r="F530" s="4">
        <f t="shared" si="65"/>
        <v>52.500000000000476</v>
      </c>
      <c r="G530" s="4">
        <f t="shared" si="62"/>
        <v>18.503773437499721</v>
      </c>
      <c r="H530" s="4">
        <f t="shared" si="63"/>
        <v>5.4043030918947639E-2</v>
      </c>
      <c r="J530" s="11">
        <f>SUM($H$5:H529)*$C$12</f>
        <v>1.6539125953482294</v>
      </c>
      <c r="K530" s="11">
        <f t="shared" si="66"/>
        <v>1.6556135460374373</v>
      </c>
      <c r="L530" s="11" t="e">
        <f t="shared" si="64"/>
        <v>#NUM!</v>
      </c>
      <c r="M530" s="8">
        <f t="shared" si="67"/>
        <v>1.6556135460374373</v>
      </c>
    </row>
    <row r="531" spans="5:13" x14ac:dyDescent="0.2">
      <c r="E531" s="2">
        <f t="shared" si="61"/>
        <v>526</v>
      </c>
      <c r="F531" s="4">
        <f t="shared" si="65"/>
        <v>52.600000000000477</v>
      </c>
      <c r="G531" s="4">
        <f t="shared" si="62"/>
        <v>18.446992643999721</v>
      </c>
      <c r="H531" s="4">
        <f t="shared" si="63"/>
        <v>5.4209378151688643E-2</v>
      </c>
      <c r="J531" s="11">
        <f>SUM($H$5:H530)*$C$12</f>
        <v>1.6593168984401243</v>
      </c>
      <c r="K531" s="11">
        <f t="shared" si="66"/>
        <v>1.6610261590767368</v>
      </c>
      <c r="L531" s="11" t="e">
        <f t="shared" si="64"/>
        <v>#NUM!</v>
      </c>
      <c r="M531" s="8">
        <f t="shared" si="67"/>
        <v>1.6610261590767368</v>
      </c>
    </row>
    <row r="532" spans="5:13" x14ac:dyDescent="0.2">
      <c r="E532" s="2">
        <f t="shared" si="61"/>
        <v>527</v>
      </c>
      <c r="F532" s="4">
        <f t="shared" si="65"/>
        <v>52.700000000000479</v>
      </c>
      <c r="G532" s="4">
        <f t="shared" si="62"/>
        <v>18.39025726449972</v>
      </c>
      <c r="H532" s="4">
        <f t="shared" si="63"/>
        <v>5.4376618315741816E-2</v>
      </c>
      <c r="J532" s="11">
        <f>SUM($H$5:H531)*$C$12</f>
        <v>1.6647378362552931</v>
      </c>
      <c r="K532" s="11">
        <f t="shared" si="66"/>
        <v>1.6664554514320842</v>
      </c>
      <c r="L532" s="11" t="e">
        <f t="shared" si="64"/>
        <v>#NUM!</v>
      </c>
      <c r="M532" s="8">
        <f t="shared" si="67"/>
        <v>1.6664554514320842</v>
      </c>
    </row>
    <row r="533" spans="5:13" x14ac:dyDescent="0.2">
      <c r="E533" s="2">
        <f t="shared" si="61"/>
        <v>528</v>
      </c>
      <c r="F533" s="4">
        <f t="shared" si="65"/>
        <v>52.80000000000048</v>
      </c>
      <c r="G533" s="4">
        <f t="shared" si="62"/>
        <v>18.333567487999719</v>
      </c>
      <c r="H533" s="4">
        <f t="shared" si="63"/>
        <v>5.4544757895840623E-2</v>
      </c>
      <c r="J533" s="11">
        <f>SUM($H$5:H532)*$C$12</f>
        <v>1.6701754980868675</v>
      </c>
      <c r="K533" s="11">
        <f t="shared" si="66"/>
        <v>1.6719015127203534</v>
      </c>
      <c r="L533" s="11" t="e">
        <f t="shared" si="64"/>
        <v>#NUM!</v>
      </c>
      <c r="M533" s="8">
        <f t="shared" si="67"/>
        <v>1.6719015127203534</v>
      </c>
    </row>
    <row r="534" spans="5:13" x14ac:dyDescent="0.2">
      <c r="E534" s="2">
        <f t="shared" si="61"/>
        <v>529</v>
      </c>
      <c r="F534" s="4">
        <f t="shared" si="65"/>
        <v>52.900000000000482</v>
      </c>
      <c r="G534" s="4">
        <f t="shared" si="62"/>
        <v>18.27692350349972</v>
      </c>
      <c r="H534" s="4">
        <f t="shared" si="63"/>
        <v>5.4713803436804702E-2</v>
      </c>
      <c r="J534" s="11">
        <f>SUM($H$5:H533)*$C$12</f>
        <v>1.6756299738764515</v>
      </c>
      <c r="K534" s="11">
        <f t="shared" si="66"/>
        <v>1.677364433209882</v>
      </c>
      <c r="L534" s="11" t="e">
        <f t="shared" si="64"/>
        <v>#NUM!</v>
      </c>
      <c r="M534" s="8">
        <f t="shared" si="67"/>
        <v>1.677364433209882</v>
      </c>
    </row>
    <row r="535" spans="5:13" x14ac:dyDescent="0.2">
      <c r="E535" s="2">
        <f t="shared" si="61"/>
        <v>530</v>
      </c>
      <c r="F535" s="4">
        <f t="shared" si="65"/>
        <v>53.000000000000483</v>
      </c>
      <c r="G535" s="4">
        <f t="shared" si="62"/>
        <v>18.220325499999717</v>
      </c>
      <c r="H535" s="4">
        <f t="shared" si="63"/>
        <v>5.4883761544216932E-2</v>
      </c>
      <c r="J535" s="11">
        <f>SUM($H$5:H534)*$C$12</f>
        <v>1.6811013542201321</v>
      </c>
      <c r="K535" s="11">
        <f t="shared" si="66"/>
        <v>1.6828443038265268</v>
      </c>
      <c r="L535" s="11" t="e">
        <f t="shared" si="64"/>
        <v>#NUM!</v>
      </c>
      <c r="M535" s="8">
        <f t="shared" si="67"/>
        <v>1.6828443038265268</v>
      </c>
    </row>
    <row r="536" spans="5:13" x14ac:dyDescent="0.2">
      <c r="E536" s="2">
        <f t="shared" si="61"/>
        <v>531</v>
      </c>
      <c r="F536" s="4">
        <f t="shared" si="65"/>
        <v>53.100000000000485</v>
      </c>
      <c r="G536" s="4">
        <f t="shared" si="62"/>
        <v>18.163773666499718</v>
      </c>
      <c r="H536" s="4">
        <f t="shared" si="63"/>
        <v>5.5054638885109294E-2</v>
      </c>
      <c r="J536" s="11">
        <f>SUM($H$5:H535)*$C$12</f>
        <v>1.6865897303745538</v>
      </c>
      <c r="K536" s="11">
        <f t="shared" si="66"/>
        <v>1.6883412161597715</v>
      </c>
      <c r="L536" s="11" t="e">
        <f t="shared" si="64"/>
        <v>#NUM!</v>
      </c>
      <c r="M536" s="8">
        <f t="shared" si="67"/>
        <v>1.6883412161597715</v>
      </c>
    </row>
    <row r="537" spans="5:13" x14ac:dyDescent="0.2">
      <c r="E537" s="2">
        <f t="shared" si="61"/>
        <v>532</v>
      </c>
      <c r="F537" s="4">
        <f t="shared" si="65"/>
        <v>53.200000000000486</v>
      </c>
      <c r="G537" s="4">
        <f t="shared" si="62"/>
        <v>18.107268191999715</v>
      </c>
      <c r="H537" s="4">
        <f t="shared" si="63"/>
        <v>5.5226442188658069E-2</v>
      </c>
      <c r="J537" s="11">
        <f>SUM($H$5:H536)*$C$12</f>
        <v>1.6920951942630649</v>
      </c>
      <c r="K537" s="11">
        <f t="shared" si="66"/>
        <v>1.6938552624689023</v>
      </c>
      <c r="L537" s="11" t="e">
        <f t="shared" si="64"/>
        <v>#NUM!</v>
      </c>
      <c r="M537" s="8">
        <f t="shared" si="67"/>
        <v>1.6938552624689023</v>
      </c>
    </row>
    <row r="538" spans="5:13" x14ac:dyDescent="0.2">
      <c r="E538" s="2">
        <f t="shared" si="61"/>
        <v>533</v>
      </c>
      <c r="F538" s="4">
        <f t="shared" si="65"/>
        <v>53.300000000000487</v>
      </c>
      <c r="G538" s="4">
        <f t="shared" si="62"/>
        <v>18.050809265499716</v>
      </c>
      <c r="H538" s="4">
        <f t="shared" si="63"/>
        <v>5.5399178246888177E-2</v>
      </c>
      <c r="J538" s="11">
        <f>SUM($H$5:H537)*$C$12</f>
        <v>1.6976178384819307</v>
      </c>
      <c r="K538" s="11">
        <f t="shared" si="66"/>
        <v>1.6993865356892572</v>
      </c>
      <c r="L538" s="11" t="e">
        <f t="shared" si="64"/>
        <v>#NUM!</v>
      </c>
      <c r="M538" s="8">
        <f t="shared" si="67"/>
        <v>1.6993865356892572</v>
      </c>
    </row>
    <row r="539" spans="5:13" x14ac:dyDescent="0.2">
      <c r="E539" s="2">
        <f t="shared" si="61"/>
        <v>534</v>
      </c>
      <c r="F539" s="4">
        <f t="shared" si="65"/>
        <v>53.400000000000489</v>
      </c>
      <c r="G539" s="4">
        <f t="shared" si="62"/>
        <v>17.994397075999714</v>
      </c>
      <c r="H539" s="4">
        <f t="shared" si="63"/>
        <v>5.5572853915387015E-2</v>
      </c>
      <c r="J539" s="11">
        <f>SUM($H$5:H538)*$C$12</f>
        <v>1.7031577563066194</v>
      </c>
      <c r="K539" s="11">
        <f t="shared" si="66"/>
        <v>1.7049351294385504</v>
      </c>
      <c r="L539" s="11" t="e">
        <f t="shared" si="64"/>
        <v>#NUM!</v>
      </c>
      <c r="M539" s="8">
        <f t="shared" si="67"/>
        <v>1.7049351294385504</v>
      </c>
    </row>
    <row r="540" spans="5:13" x14ac:dyDescent="0.2">
      <c r="E540" s="2">
        <f t="shared" si="61"/>
        <v>535</v>
      </c>
      <c r="F540" s="4">
        <f t="shared" si="65"/>
        <v>53.50000000000049</v>
      </c>
      <c r="G540" s="4">
        <f t="shared" si="62"/>
        <v>17.938031812499716</v>
      </c>
      <c r="H540" s="4">
        <f t="shared" si="63"/>
        <v>5.5747476114027847E-2</v>
      </c>
      <c r="J540" s="11">
        <f>SUM($H$5:H539)*$C$12</f>
        <v>1.708715041698158</v>
      </c>
      <c r="K540" s="11">
        <f t="shared" si="66"/>
        <v>1.7105011380232651</v>
      </c>
      <c r="L540" s="11" t="e">
        <f t="shared" si="64"/>
        <v>#NUM!</v>
      </c>
      <c r="M540" s="8">
        <f t="shared" si="67"/>
        <v>1.7105011380232651</v>
      </c>
    </row>
    <row r="541" spans="5:13" x14ac:dyDescent="0.2">
      <c r="E541" s="2">
        <f t="shared" si="61"/>
        <v>536</v>
      </c>
      <c r="F541" s="4">
        <f t="shared" si="65"/>
        <v>53.600000000000492</v>
      </c>
      <c r="G541" s="4">
        <f t="shared" si="62"/>
        <v>17.881713663999712</v>
      </c>
      <c r="H541" s="4">
        <f t="shared" si="63"/>
        <v>5.5923051827702921E-2</v>
      </c>
      <c r="J541" s="11">
        <f>SUM($H$5:H540)*$C$12</f>
        <v>1.7142897893095608</v>
      </c>
      <c r="K541" s="11">
        <f t="shared" si="66"/>
        <v>1.7160846564451173</v>
      </c>
      <c r="L541" s="11" t="e">
        <f t="shared" si="64"/>
        <v>#NUM!</v>
      </c>
      <c r="M541" s="8">
        <f t="shared" si="67"/>
        <v>1.7160846564451173</v>
      </c>
    </row>
    <row r="542" spans="5:13" x14ac:dyDescent="0.2">
      <c r="E542" s="2">
        <f t="shared" si="61"/>
        <v>537</v>
      </c>
      <c r="F542" s="4">
        <f t="shared" si="65"/>
        <v>53.700000000000493</v>
      </c>
      <c r="G542" s="4">
        <f t="shared" si="62"/>
        <v>17.825442819499713</v>
      </c>
      <c r="H542" s="4">
        <f t="shared" si="63"/>
        <v>5.6099588107066466E-2</v>
      </c>
      <c r="J542" s="11">
        <f>SUM($H$5:H541)*$C$12</f>
        <v>1.719882094492331</v>
      </c>
      <c r="K542" s="11">
        <f t="shared" si="66"/>
        <v>1.7216857804075896</v>
      </c>
      <c r="L542" s="11" t="e">
        <f t="shared" si="64"/>
        <v>#NUM!</v>
      </c>
      <c r="M542" s="8">
        <f t="shared" si="67"/>
        <v>1.7216857804075896</v>
      </c>
    </row>
    <row r="543" spans="5:13" x14ac:dyDescent="0.2">
      <c r="E543" s="2">
        <f t="shared" si="61"/>
        <v>538</v>
      </c>
      <c r="F543" s="4">
        <f t="shared" si="65"/>
        <v>53.800000000000495</v>
      </c>
      <c r="G543" s="4">
        <f t="shared" si="62"/>
        <v>17.769219467999712</v>
      </c>
      <c r="H543" s="4">
        <f t="shared" si="63"/>
        <v>5.6277092069287715E-2</v>
      </c>
      <c r="J543" s="11">
        <f>SUM($H$5:H542)*$C$12</f>
        <v>1.7254920533030376</v>
      </c>
      <c r="K543" s="11">
        <f t="shared" si="66"/>
        <v>1.7273046063225499</v>
      </c>
      <c r="L543" s="11" t="e">
        <f t="shared" si="64"/>
        <v>#NUM!</v>
      </c>
      <c r="M543" s="8">
        <f t="shared" si="67"/>
        <v>1.7273046063225499</v>
      </c>
    </row>
    <row r="544" spans="5:13" x14ac:dyDescent="0.2">
      <c r="E544" s="2">
        <f t="shared" si="61"/>
        <v>539</v>
      </c>
      <c r="F544" s="4">
        <f t="shared" si="65"/>
        <v>53.900000000000496</v>
      </c>
      <c r="G544" s="4">
        <f t="shared" si="62"/>
        <v>17.713043798499712</v>
      </c>
      <c r="H544" s="4">
        <f t="shared" si="63"/>
        <v>5.6455570898814075E-2</v>
      </c>
      <c r="J544" s="11">
        <f>SUM($H$5:H543)*$C$12</f>
        <v>1.7311197625099664</v>
      </c>
      <c r="K544" s="11">
        <f t="shared" si="66"/>
        <v>1.7329412313169468</v>
      </c>
      <c r="L544" s="11" t="e">
        <f t="shared" si="64"/>
        <v>#NUM!</v>
      </c>
      <c r="M544" s="8">
        <f t="shared" si="67"/>
        <v>1.7329412313169468</v>
      </c>
    </row>
    <row r="545" spans="5:13" x14ac:dyDescent="0.2">
      <c r="E545" s="2">
        <f t="shared" si="61"/>
        <v>540</v>
      </c>
      <c r="F545" s="4">
        <f t="shared" si="65"/>
        <v>54.000000000000497</v>
      </c>
      <c r="G545" s="4">
        <f t="shared" si="62"/>
        <v>17.656915999999711</v>
      </c>
      <c r="H545" s="4">
        <f t="shared" si="63"/>
        <v>5.6635031848144703E-2</v>
      </c>
      <c r="J545" s="11">
        <f>SUM($H$5:H544)*$C$12</f>
        <v>1.7367653195998476</v>
      </c>
      <c r="K545" s="11">
        <f t="shared" si="66"/>
        <v>1.7385957532395653</v>
      </c>
      <c r="L545" s="11" t="e">
        <f t="shared" si="64"/>
        <v>#NUM!</v>
      </c>
      <c r="M545" s="8">
        <f t="shared" si="67"/>
        <v>1.7385957532395653</v>
      </c>
    </row>
    <row r="546" spans="5:13" x14ac:dyDescent="0.2">
      <c r="E546" s="2">
        <f t="shared" si="61"/>
        <v>541</v>
      </c>
      <c r="F546" s="4">
        <f t="shared" si="65"/>
        <v>54.100000000000499</v>
      </c>
      <c r="G546" s="4">
        <f t="shared" si="62"/>
        <v>17.600836261499708</v>
      </c>
      <c r="H546" s="4">
        <f t="shared" si="63"/>
        <v>5.6815482238614538E-2</v>
      </c>
      <c r="J546" s="11">
        <f>SUM($H$5:H545)*$C$12</f>
        <v>1.742428822784662</v>
      </c>
      <c r="K546" s="11">
        <f t="shared" si="66"/>
        <v>1.7442682706678698</v>
      </c>
      <c r="L546" s="11" t="e">
        <f t="shared" si="64"/>
        <v>#NUM!</v>
      </c>
      <c r="M546" s="8">
        <f t="shared" si="67"/>
        <v>1.7442682706678698</v>
      </c>
    </row>
    <row r="547" spans="5:13" x14ac:dyDescent="0.2">
      <c r="E547" s="2">
        <f t="shared" si="61"/>
        <v>542</v>
      </c>
      <c r="F547" s="4">
        <f t="shared" si="65"/>
        <v>54.2000000000005</v>
      </c>
      <c r="G547" s="4">
        <f t="shared" si="62"/>
        <v>17.544804771999708</v>
      </c>
      <c r="H547" s="4">
        <f t="shared" si="63"/>
        <v>5.6996929461188992E-2</v>
      </c>
      <c r="J547" s="11">
        <f>SUM($H$5:H546)*$C$12</f>
        <v>1.7481103710085237</v>
      </c>
      <c r="K547" s="11">
        <f t="shared" si="66"/>
        <v>1.7499588829149459</v>
      </c>
      <c r="L547" s="11" t="e">
        <f t="shared" si="64"/>
        <v>#NUM!</v>
      </c>
      <c r="M547" s="8">
        <f t="shared" si="67"/>
        <v>1.7499588829149459</v>
      </c>
    </row>
    <row r="548" spans="5:13" x14ac:dyDescent="0.2">
      <c r="E548" s="2">
        <f t="shared" si="61"/>
        <v>543</v>
      </c>
      <c r="F548" s="4">
        <f t="shared" si="65"/>
        <v>54.300000000000502</v>
      </c>
      <c r="G548" s="4">
        <f t="shared" si="62"/>
        <v>17.488821720499708</v>
      </c>
      <c r="H548" s="4">
        <f t="shared" si="63"/>
        <v>5.7179380977269545E-2</v>
      </c>
      <c r="J548" s="11">
        <f>SUM($H$5:H547)*$C$12</f>
        <v>1.7538100639546426</v>
      </c>
      <c r="K548" s="11">
        <f t="shared" si="66"/>
        <v>1.7556676900364794</v>
      </c>
      <c r="L548" s="11" t="e">
        <f t="shared" si="64"/>
        <v>#NUM!</v>
      </c>
      <c r="M548" s="8">
        <f t="shared" si="67"/>
        <v>1.7556676900364794</v>
      </c>
    </row>
    <row r="549" spans="5:13" x14ac:dyDescent="0.2">
      <c r="E549" s="2">
        <f t="shared" si="61"/>
        <v>544</v>
      </c>
      <c r="F549" s="4">
        <f t="shared" si="65"/>
        <v>54.400000000000503</v>
      </c>
      <c r="G549" s="4">
        <f t="shared" si="62"/>
        <v>17.432887295999706</v>
      </c>
      <c r="H549" s="4">
        <f t="shared" si="63"/>
        <v>5.7362844319510255E-2</v>
      </c>
      <c r="J549" s="11">
        <f>SUM($H$5:H548)*$C$12</f>
        <v>1.7595280020523696</v>
      </c>
      <c r="K549" s="11">
        <f t="shared" si="66"/>
        <v>1.7613947928378584</v>
      </c>
      <c r="L549" s="11" t="e">
        <f t="shared" si="64"/>
        <v>#NUM!</v>
      </c>
      <c r="M549" s="8">
        <f t="shared" si="67"/>
        <v>1.7613947928378584</v>
      </c>
    </row>
    <row r="550" spans="5:13" x14ac:dyDescent="0.2">
      <c r="E550" s="2">
        <f t="shared" si="61"/>
        <v>545</v>
      </c>
      <c r="F550" s="4">
        <f t="shared" si="65"/>
        <v>54.500000000000504</v>
      </c>
      <c r="G550" s="4">
        <f t="shared" si="62"/>
        <v>17.377001687499707</v>
      </c>
      <c r="H550" s="4">
        <f t="shared" si="63"/>
        <v>5.7547327092645553E-2</v>
      </c>
      <c r="J550" s="11">
        <f>SUM($H$5:H549)*$C$12</f>
        <v>1.7652642864843207</v>
      </c>
      <c r="K550" s="11">
        <f t="shared" si="66"/>
        <v>1.7671402928813311</v>
      </c>
      <c r="L550" s="11" t="e">
        <f t="shared" si="64"/>
        <v>#NUM!</v>
      </c>
      <c r="M550" s="8">
        <f t="shared" si="67"/>
        <v>1.7671402928813311</v>
      </c>
    </row>
    <row r="551" spans="5:13" x14ac:dyDescent="0.2">
      <c r="E551" s="2">
        <f t="shared" si="61"/>
        <v>546</v>
      </c>
      <c r="F551" s="4">
        <f t="shared" si="65"/>
        <v>54.600000000000506</v>
      </c>
      <c r="G551" s="4">
        <f t="shared" si="62"/>
        <v>17.321165083999709</v>
      </c>
      <c r="H551" s="4">
        <f t="shared" si="63"/>
        <v>5.7732836974329273E-2</v>
      </c>
      <c r="J551" s="11">
        <f>SUM($H$5:H550)*$C$12</f>
        <v>1.7710190191935853</v>
      </c>
      <c r="K551" s="11">
        <f t="shared" si="66"/>
        <v>1.7729042924932572</v>
      </c>
      <c r="L551" s="11" t="e">
        <f t="shared" si="64"/>
        <v>#NUM!</v>
      </c>
      <c r="M551" s="8">
        <f t="shared" si="67"/>
        <v>1.7729042924932572</v>
      </c>
    </row>
    <row r="552" spans="5:13" x14ac:dyDescent="0.2">
      <c r="E552" s="2">
        <f t="shared" si="61"/>
        <v>547</v>
      </c>
      <c r="F552" s="4">
        <f t="shared" si="65"/>
        <v>54.700000000000507</v>
      </c>
      <c r="G552" s="4">
        <f t="shared" si="62"/>
        <v>17.26537767449971</v>
      </c>
      <c r="H552" s="4">
        <f t="shared" si="63"/>
        <v>5.7919381715985319E-2</v>
      </c>
      <c r="J552" s="11">
        <f>SUM($H$5:H551)*$C$12</f>
        <v>1.776792302891018</v>
      </c>
      <c r="K552" s="11">
        <f t="shared" si="66"/>
        <v>1.7786868947714456</v>
      </c>
      <c r="L552" s="11" t="e">
        <f t="shared" si="64"/>
        <v>#NUM!</v>
      </c>
      <c r="M552" s="8">
        <f t="shared" si="67"/>
        <v>1.7786868947714456</v>
      </c>
    </row>
    <row r="553" spans="5:13" x14ac:dyDescent="0.2">
      <c r="E553" s="2">
        <f t="shared" si="61"/>
        <v>548</v>
      </c>
      <c r="F553" s="4">
        <f t="shared" si="65"/>
        <v>54.800000000000509</v>
      </c>
      <c r="G553" s="4">
        <f t="shared" si="62"/>
        <v>17.209639647999708</v>
      </c>
      <c r="H553" s="4">
        <f t="shared" si="63"/>
        <v>5.8106969143670043E-2</v>
      </c>
      <c r="J553" s="11">
        <f>SUM($H$5:H552)*$C$12</f>
        <v>1.7825842410626167</v>
      </c>
      <c r="K553" s="11">
        <f t="shared" si="66"/>
        <v>1.7844882035925715</v>
      </c>
      <c r="L553" s="11" t="e">
        <f t="shared" si="64"/>
        <v>#NUM!</v>
      </c>
      <c r="M553" s="8">
        <f t="shared" si="67"/>
        <v>1.7844882035925715</v>
      </c>
    </row>
    <row r="554" spans="5:13" x14ac:dyDescent="0.2">
      <c r="E554" s="2">
        <f t="shared" si="61"/>
        <v>549</v>
      </c>
      <c r="F554" s="4">
        <f t="shared" si="65"/>
        <v>54.90000000000051</v>
      </c>
      <c r="G554" s="4">
        <f t="shared" si="62"/>
        <v>17.153951193499708</v>
      </c>
      <c r="H554" s="4">
        <f t="shared" si="63"/>
        <v>5.8295607158946453E-2</v>
      </c>
      <c r="J554" s="11">
        <f>SUM($H$5:H553)*$C$12</f>
        <v>1.7883949379769835</v>
      </c>
      <c r="K554" s="11">
        <f t="shared" si="66"/>
        <v>1.7903083236196822</v>
      </c>
      <c r="L554" s="11" t="e">
        <f t="shared" si="64"/>
        <v>#NUM!</v>
      </c>
      <c r="M554" s="8">
        <f t="shared" si="67"/>
        <v>1.7903083236196822</v>
      </c>
    </row>
    <row r="555" spans="5:13" x14ac:dyDescent="0.2">
      <c r="E555" s="2">
        <f t="shared" si="61"/>
        <v>550</v>
      </c>
      <c r="F555" s="4">
        <f t="shared" si="65"/>
        <v>55.000000000000512</v>
      </c>
      <c r="G555" s="4">
        <f t="shared" si="62"/>
        <v>17.098312499999707</v>
      </c>
      <c r="H555" s="4">
        <f t="shared" si="63"/>
        <v>5.8485303739770615E-2</v>
      </c>
      <c r="J555" s="11">
        <f>SUM($H$5:H554)*$C$12</f>
        <v>1.7942244986928781</v>
      </c>
      <c r="K555" s="11">
        <f t="shared" si="66"/>
        <v>1.7961473603097935</v>
      </c>
      <c r="L555" s="11" t="e">
        <f t="shared" si="64"/>
        <v>#NUM!</v>
      </c>
      <c r="M555" s="8">
        <f t="shared" si="67"/>
        <v>1.7961473603097935</v>
      </c>
    </row>
    <row r="556" spans="5:13" x14ac:dyDescent="0.2">
      <c r="E556" s="2">
        <f t="shared" si="61"/>
        <v>551</v>
      </c>
      <c r="F556" s="4">
        <f t="shared" si="65"/>
        <v>55.100000000000513</v>
      </c>
      <c r="G556" s="4">
        <f t="shared" si="62"/>
        <v>17.042723756499711</v>
      </c>
      <c r="H556" s="4">
        <f t="shared" si="63"/>
        <v>5.8676066941390298E-2</v>
      </c>
      <c r="J556" s="11">
        <f>SUM($H$5:H555)*$C$12</f>
        <v>1.8000730290668554</v>
      </c>
      <c r="K556" s="11">
        <f t="shared" si="66"/>
        <v>1.8020054199215756</v>
      </c>
      <c r="L556" s="11" t="e">
        <f t="shared" si="64"/>
        <v>#NUM!</v>
      </c>
      <c r="M556" s="8">
        <f t="shared" si="67"/>
        <v>1.8020054199215756</v>
      </c>
    </row>
    <row r="557" spans="5:13" x14ac:dyDescent="0.2">
      <c r="E557" s="2">
        <f t="shared" si="61"/>
        <v>552</v>
      </c>
      <c r="F557" s="4">
        <f t="shared" si="65"/>
        <v>55.200000000000514</v>
      </c>
      <c r="G557" s="4">
        <f t="shared" si="62"/>
        <v>16.987185151999704</v>
      </c>
      <c r="H557" s="4">
        <f t="shared" si="63"/>
        <v>5.8867904897256094E-2</v>
      </c>
      <c r="J557" s="11">
        <f>SUM($H$5:H556)*$C$12</f>
        <v>1.8059406357609946</v>
      </c>
      <c r="K557" s="11">
        <f t="shared" si="66"/>
        <v>1.8078826095231257</v>
      </c>
      <c r="L557" s="11" t="e">
        <f t="shared" si="64"/>
        <v>#NUM!</v>
      </c>
      <c r="M557" s="8">
        <f t="shared" si="67"/>
        <v>1.8078826095231257</v>
      </c>
    </row>
    <row r="558" spans="5:13" x14ac:dyDescent="0.2">
      <c r="E558" s="2">
        <f t="shared" si="61"/>
        <v>553</v>
      </c>
      <c r="F558" s="4">
        <f t="shared" si="65"/>
        <v>55.300000000000516</v>
      </c>
      <c r="G558" s="4">
        <f t="shared" si="62"/>
        <v>16.931696875499703</v>
      </c>
      <c r="H558" s="4">
        <f t="shared" si="63"/>
        <v>5.9060825819945262E-2</v>
      </c>
      <c r="J558" s="11">
        <f>SUM($H$5:H557)*$C$12</f>
        <v>1.8118274262507201</v>
      </c>
      <c r="K558" s="11">
        <f t="shared" si="66"/>
        <v>1.8137790369998328</v>
      </c>
      <c r="L558" s="11" t="e">
        <f t="shared" si="64"/>
        <v>#NUM!</v>
      </c>
      <c r="M558" s="8">
        <f t="shared" si="67"/>
        <v>1.8137790369998328</v>
      </c>
    </row>
    <row r="559" spans="5:13" x14ac:dyDescent="0.2">
      <c r="E559" s="2">
        <f t="shared" si="61"/>
        <v>554</v>
      </c>
      <c r="F559" s="4">
        <f t="shared" si="65"/>
        <v>55.400000000000517</v>
      </c>
      <c r="G559" s="4">
        <f t="shared" si="62"/>
        <v>16.876259115999702</v>
      </c>
      <c r="H559" s="4">
        <f t="shared" si="63"/>
        <v>5.9254838002098444E-2</v>
      </c>
      <c r="J559" s="11">
        <f>SUM($H$5:H558)*$C$12</f>
        <v>1.8177335088327145</v>
      </c>
      <c r="K559" s="11">
        <f t="shared" si="66"/>
        <v>1.8196948110623405</v>
      </c>
      <c r="L559" s="11" t="e">
        <f t="shared" si="64"/>
        <v>#NUM!</v>
      </c>
      <c r="M559" s="8">
        <f t="shared" si="67"/>
        <v>1.8196948110623405</v>
      </c>
    </row>
    <row r="560" spans="5:13" x14ac:dyDescent="0.2">
      <c r="E560" s="2">
        <f t="shared" si="61"/>
        <v>555</v>
      </c>
      <c r="F560" s="4">
        <f t="shared" si="65"/>
        <v>55.500000000000519</v>
      </c>
      <c r="G560" s="4">
        <f t="shared" si="62"/>
        <v>16.820872062499703</v>
      </c>
      <c r="H560" s="4">
        <f t="shared" si="63"/>
        <v>5.9449949817369466E-2</v>
      </c>
      <c r="J560" s="11">
        <f>SUM($H$5:H559)*$C$12</f>
        <v>1.8236589926329243</v>
      </c>
      <c r="K560" s="11">
        <f t="shared" si="66"/>
        <v>1.8256300412545998</v>
      </c>
      <c r="L560" s="11" t="e">
        <f t="shared" si="64"/>
        <v>#NUM!</v>
      </c>
      <c r="M560" s="8">
        <f t="shared" si="67"/>
        <v>1.8256300412545998</v>
      </c>
    </row>
    <row r="561" spans="5:13" x14ac:dyDescent="0.2">
      <c r="E561" s="2">
        <f t="shared" si="61"/>
        <v>556</v>
      </c>
      <c r="F561" s="4">
        <f t="shared" si="65"/>
        <v>55.60000000000052</v>
      </c>
      <c r="G561" s="4">
        <f t="shared" si="62"/>
        <v>16.765535903999705</v>
      </c>
      <c r="H561" s="4">
        <f t="shared" si="63"/>
        <v>5.9646169721388538E-2</v>
      </c>
      <c r="J561" s="11">
        <f>SUM($H$5:H560)*$C$12</f>
        <v>1.8296039876146613</v>
      </c>
      <c r="K561" s="11">
        <f t="shared" si="66"/>
        <v>1.8315848379620139</v>
      </c>
      <c r="L561" s="11" t="e">
        <f t="shared" si="64"/>
        <v>#NUM!</v>
      </c>
      <c r="M561" s="8">
        <f t="shared" si="67"/>
        <v>1.8315848379620139</v>
      </c>
    </row>
    <row r="562" spans="5:13" x14ac:dyDescent="0.2">
      <c r="E562" s="2">
        <f t="shared" si="61"/>
        <v>557</v>
      </c>
      <c r="F562" s="4">
        <f t="shared" si="65"/>
        <v>55.700000000000522</v>
      </c>
      <c r="G562" s="4">
        <f t="shared" si="62"/>
        <v>16.710250829499707</v>
      </c>
      <c r="H562" s="4">
        <f t="shared" si="63"/>
        <v>5.9843506252738807E-2</v>
      </c>
      <c r="J562" s="11">
        <f>SUM($H$5:H561)*$C$12</f>
        <v>1.8355686045868003</v>
      </c>
      <c r="K562" s="11">
        <f t="shared" si="66"/>
        <v>1.8375593124196938</v>
      </c>
      <c r="L562" s="11" t="e">
        <f t="shared" si="64"/>
        <v>#NUM!</v>
      </c>
      <c r="M562" s="8">
        <f t="shared" si="67"/>
        <v>1.8375593124196938</v>
      </c>
    </row>
    <row r="563" spans="5:13" x14ac:dyDescent="0.2">
      <c r="E563" s="2">
        <f t="shared" si="61"/>
        <v>558</v>
      </c>
      <c r="F563" s="4">
        <f t="shared" si="65"/>
        <v>55.800000000000523</v>
      </c>
      <c r="G563" s="4">
        <f t="shared" si="62"/>
        <v>16.655017027999705</v>
      </c>
      <c r="H563" s="4">
        <f t="shared" si="63"/>
        <v>6.0041968033946902E-2</v>
      </c>
      <c r="J563" s="11">
        <f>SUM($H$5:H562)*$C$12</f>
        <v>1.8415529552120742</v>
      </c>
      <c r="K563" s="11">
        <f t="shared" si="66"/>
        <v>1.843553576720796</v>
      </c>
      <c r="L563" s="11" t="e">
        <f t="shared" si="64"/>
        <v>#NUM!</v>
      </c>
      <c r="M563" s="8">
        <f t="shared" si="67"/>
        <v>1.843553576720796</v>
      </c>
    </row>
    <row r="564" spans="5:13" x14ac:dyDescent="0.2">
      <c r="E564" s="2">
        <f t="shared" si="61"/>
        <v>559</v>
      </c>
      <c r="F564" s="4">
        <f t="shared" si="65"/>
        <v>55.900000000000524</v>
      </c>
      <c r="G564" s="4">
        <f t="shared" si="62"/>
        <v>16.599834688499705</v>
      </c>
      <c r="H564" s="4">
        <f t="shared" si="63"/>
        <v>6.0241563772487162E-2</v>
      </c>
      <c r="J564" s="11">
        <f>SUM($H$5:H563)*$C$12</f>
        <v>1.8475571520154688</v>
      </c>
      <c r="K564" s="11">
        <f t="shared" si="66"/>
        <v>1.8495677438249671</v>
      </c>
      <c r="L564" s="11" t="e">
        <f t="shared" si="64"/>
        <v>#NUM!</v>
      </c>
      <c r="M564" s="8">
        <f t="shared" si="67"/>
        <v>1.8495677438249671</v>
      </c>
    </row>
    <row r="565" spans="5:13" x14ac:dyDescent="0.2">
      <c r="E565" s="2">
        <f t="shared" si="61"/>
        <v>560</v>
      </c>
      <c r="F565" s="4">
        <f t="shared" si="65"/>
        <v>56.000000000000526</v>
      </c>
      <c r="G565" s="4">
        <f t="shared" si="62"/>
        <v>16.544703999999705</v>
      </c>
      <c r="H565" s="4">
        <f t="shared" si="63"/>
        <v>6.0442302261800356E-2</v>
      </c>
      <c r="J565" s="11">
        <f>SUM($H$5:H564)*$C$12</f>
        <v>1.8535813083927175</v>
      </c>
      <c r="K565" s="11">
        <f t="shared" si="66"/>
        <v>1.8556019275668898</v>
      </c>
      <c r="L565" s="11" t="e">
        <f t="shared" si="64"/>
        <v>#NUM!</v>
      </c>
      <c r="M565" s="8">
        <f t="shared" si="67"/>
        <v>1.8556019275668898</v>
      </c>
    </row>
    <row r="566" spans="5:13" x14ac:dyDescent="0.2">
      <c r="E566" s="2">
        <f t="shared" si="61"/>
        <v>561</v>
      </c>
      <c r="F566" s="4">
        <f t="shared" si="65"/>
        <v>56.100000000000527</v>
      </c>
      <c r="G566" s="4">
        <f t="shared" si="62"/>
        <v>16.489625151499702</v>
      </c>
      <c r="H566" s="4">
        <f t="shared" si="63"/>
        <v>6.06441923823266E-2</v>
      </c>
      <c r="J566" s="11">
        <f>SUM($H$5:H565)*$C$12</f>
        <v>1.8596255386188976</v>
      </c>
      <c r="K566" s="11">
        <f t="shared" si="66"/>
        <v>1.8616562426649363</v>
      </c>
      <c r="L566" s="11" t="e">
        <f t="shared" si="64"/>
        <v>#NUM!</v>
      </c>
      <c r="M566" s="8">
        <f t="shared" si="67"/>
        <v>1.8616562426649363</v>
      </c>
    </row>
    <row r="567" spans="5:13" x14ac:dyDescent="0.2">
      <c r="E567" s="2">
        <f t="shared" si="61"/>
        <v>562</v>
      </c>
      <c r="F567" s="4">
        <f t="shared" si="65"/>
        <v>56.200000000000529</v>
      </c>
      <c r="G567" s="4">
        <f t="shared" si="62"/>
        <v>16.434598331999702</v>
      </c>
      <c r="H567" s="4">
        <f t="shared" si="63"/>
        <v>6.08472431025531E-2</v>
      </c>
      <c r="J567" s="11">
        <f>SUM($H$5:H566)*$C$12</f>
        <v>1.8656899578571302</v>
      </c>
      <c r="K567" s="11">
        <f t="shared" si="66"/>
        <v>1.8677308047299128</v>
      </c>
      <c r="L567" s="11" t="e">
        <f t="shared" si="64"/>
        <v>#NUM!</v>
      </c>
      <c r="M567" s="8">
        <f t="shared" si="67"/>
        <v>1.8677308047299128</v>
      </c>
    </row>
    <row r="568" spans="5:13" x14ac:dyDescent="0.2">
      <c r="E568" s="2">
        <f t="shared" si="61"/>
        <v>563</v>
      </c>
      <c r="F568" s="4">
        <f t="shared" si="65"/>
        <v>56.30000000000053</v>
      </c>
      <c r="G568" s="4">
        <f t="shared" si="62"/>
        <v>16.379623730499702</v>
      </c>
      <c r="H568" s="4">
        <f t="shared" si="63"/>
        <v>6.1051463480076659E-2</v>
      </c>
      <c r="J568" s="11">
        <f>SUM($H$5:H567)*$C$12</f>
        <v>1.8717746821673857</v>
      </c>
      <c r="K568" s="11">
        <f t="shared" si="66"/>
        <v>1.8738257302739223</v>
      </c>
      <c r="L568" s="11" t="e">
        <f t="shared" si="64"/>
        <v>#NUM!</v>
      </c>
      <c r="M568" s="8">
        <f t="shared" si="67"/>
        <v>1.8738257302739223</v>
      </c>
    </row>
    <row r="569" spans="5:13" x14ac:dyDescent="0.2">
      <c r="E569" s="2">
        <f t="shared" ref="E569:E632" si="68">E568+1</f>
        <v>564</v>
      </c>
      <c r="F569" s="4">
        <f t="shared" si="65"/>
        <v>56.400000000000531</v>
      </c>
      <c r="G569" s="4">
        <f t="shared" si="62"/>
        <v>16.324701535999701</v>
      </c>
      <c r="H569" s="4">
        <f t="shared" si="63"/>
        <v>6.1256862662681509E-2</v>
      </c>
      <c r="J569" s="11">
        <f>SUM($H$5:H568)*$C$12</f>
        <v>1.8778798285153933</v>
      </c>
      <c r="K569" s="11">
        <f t="shared" si="66"/>
        <v>1.8799411367193295</v>
      </c>
      <c r="L569" s="11" t="e">
        <f t="shared" si="64"/>
        <v>#NUM!</v>
      </c>
      <c r="M569" s="8">
        <f t="shared" si="67"/>
        <v>1.8799411367193295</v>
      </c>
    </row>
    <row r="570" spans="5:13" x14ac:dyDescent="0.2">
      <c r="E570" s="2">
        <f t="shared" si="68"/>
        <v>565</v>
      </c>
      <c r="F570" s="4">
        <f t="shared" si="65"/>
        <v>56.500000000000533</v>
      </c>
      <c r="G570" s="4">
        <f t="shared" si="62"/>
        <v>16.269831937499703</v>
      </c>
      <c r="H570" s="4">
        <f t="shared" si="63"/>
        <v>6.1463449889432385E-2</v>
      </c>
      <c r="J570" s="11">
        <f>SUM($H$5:H569)*$C$12</f>
        <v>1.8840055147816615</v>
      </c>
      <c r="K570" s="11">
        <f t="shared" si="66"/>
        <v>1.8860771424078291</v>
      </c>
      <c r="L570" s="11" t="e">
        <f t="shared" si="64"/>
        <v>#NUM!</v>
      </c>
      <c r="M570" s="8">
        <f t="shared" si="67"/>
        <v>1.8860771424078291</v>
      </c>
    </row>
    <row r="571" spans="5:13" x14ac:dyDescent="0.2">
      <c r="E571" s="2">
        <f t="shared" si="68"/>
        <v>566</v>
      </c>
      <c r="F571" s="4">
        <f t="shared" si="65"/>
        <v>56.600000000000534</v>
      </c>
      <c r="G571" s="4">
        <f t="shared" si="62"/>
        <v>16.215015123999699</v>
      </c>
      <c r="H571" s="4">
        <f t="shared" si="63"/>
        <v>6.167123449178339E-2</v>
      </c>
      <c r="J571" s="11">
        <f>SUM($H$5:H570)*$C$12</f>
        <v>1.8901518597706048</v>
      </c>
      <c r="K571" s="11">
        <f t="shared" si="66"/>
        <v>1.8922338666096321</v>
      </c>
      <c r="L571" s="11" t="e">
        <f t="shared" si="64"/>
        <v>#NUM!</v>
      </c>
      <c r="M571" s="8">
        <f t="shared" si="67"/>
        <v>1.8922338666096321</v>
      </c>
    </row>
    <row r="572" spans="5:13" x14ac:dyDescent="0.2">
      <c r="E572" s="2">
        <f t="shared" si="68"/>
        <v>567</v>
      </c>
      <c r="F572" s="4">
        <f t="shared" si="65"/>
        <v>56.700000000000536</v>
      </c>
      <c r="G572" s="4">
        <f t="shared" si="62"/>
        <v>16.160251284499701</v>
      </c>
      <c r="H572" s="4">
        <f t="shared" si="63"/>
        <v>6.1880225894702615E-2</v>
      </c>
      <c r="J572" s="11">
        <f>SUM($H$5:H571)*$C$12</f>
        <v>1.8963189832197831</v>
      </c>
      <c r="K572" s="11">
        <f t="shared" si="66"/>
        <v>1.8984114295327652</v>
      </c>
      <c r="L572" s="11" t="e">
        <f t="shared" si="64"/>
        <v>#NUM!</v>
      </c>
      <c r="M572" s="8">
        <f t="shared" si="67"/>
        <v>1.8984114295327652</v>
      </c>
    </row>
    <row r="573" spans="5:13" x14ac:dyDescent="0.2">
      <c r="E573" s="2">
        <f t="shared" si="68"/>
        <v>568</v>
      </c>
      <c r="F573" s="4">
        <f t="shared" si="65"/>
        <v>56.800000000000537</v>
      </c>
      <c r="G573" s="4">
        <f t="shared" si="62"/>
        <v>16.1055406079997</v>
      </c>
      <c r="H573" s="4">
        <f t="shared" si="63"/>
        <v>6.2090433617813162E-2</v>
      </c>
      <c r="J573" s="11">
        <f>SUM($H$5:H572)*$C$12</f>
        <v>1.9025070058092535</v>
      </c>
      <c r="K573" s="11">
        <f t="shared" si="66"/>
        <v>1.9046099523324729</v>
      </c>
      <c r="L573" s="11" t="e">
        <f t="shared" si="64"/>
        <v>#NUM!</v>
      </c>
      <c r="M573" s="8">
        <f t="shared" si="67"/>
        <v>1.9046099523324729</v>
      </c>
    </row>
    <row r="574" spans="5:13" x14ac:dyDescent="0.2">
      <c r="E574" s="2">
        <f t="shared" si="68"/>
        <v>569</v>
      </c>
      <c r="F574" s="4">
        <f t="shared" si="65"/>
        <v>56.900000000000539</v>
      </c>
      <c r="G574" s="4">
        <f t="shared" si="62"/>
        <v>16.050883283499694</v>
      </c>
      <c r="H574" s="4">
        <f t="shared" si="63"/>
        <v>6.2301867276550384E-2</v>
      </c>
      <c r="J574" s="11">
        <f>SUM($H$5:H573)*$C$12</f>
        <v>1.9087160491710347</v>
      </c>
      <c r="K574" s="11">
        <f t="shared" si="66"/>
        <v>1.9108295571207414</v>
      </c>
      <c r="L574" s="11" t="e">
        <f t="shared" si="64"/>
        <v>#NUM!</v>
      </c>
      <c r="M574" s="8">
        <f t="shared" si="67"/>
        <v>1.9108295571207414</v>
      </c>
    </row>
    <row r="575" spans="5:13" x14ac:dyDescent="0.2">
      <c r="E575" s="2">
        <f t="shared" si="68"/>
        <v>570</v>
      </c>
      <c r="F575" s="4">
        <f t="shared" si="65"/>
        <v>57.00000000000054</v>
      </c>
      <c r="G575" s="4">
        <f t="shared" si="62"/>
        <v>15.996279499999694</v>
      </c>
      <c r="H575" s="4">
        <f t="shared" si="63"/>
        <v>6.2514536583336042E-2</v>
      </c>
      <c r="J575" s="11">
        <f>SUM($H$5:H574)*$C$12</f>
        <v>1.9149462358986895</v>
      </c>
      <c r="K575" s="11">
        <f t="shared" si="66"/>
        <v>1.9170703669759412</v>
      </c>
      <c r="L575" s="11" t="e">
        <f t="shared" si="64"/>
        <v>#NUM!</v>
      </c>
      <c r="M575" s="8">
        <f t="shared" si="67"/>
        <v>1.9170703669759412</v>
      </c>
    </row>
    <row r="576" spans="5:13" x14ac:dyDescent="0.2">
      <c r="E576" s="2">
        <f t="shared" si="68"/>
        <v>571</v>
      </c>
      <c r="F576" s="4">
        <f t="shared" si="65"/>
        <v>57.100000000000541</v>
      </c>
      <c r="G576" s="4">
        <f t="shared" si="62"/>
        <v>15.941729446499693</v>
      </c>
      <c r="H576" s="4">
        <f t="shared" si="63"/>
        <v>6.2728451348769323E-2</v>
      </c>
      <c r="J576" s="11">
        <f>SUM($H$5:H575)*$C$12</f>
        <v>1.9211976895570233</v>
      </c>
      <c r="K576" s="11">
        <f t="shared" si="66"/>
        <v>1.9233325059525868</v>
      </c>
      <c r="L576" s="11" t="e">
        <f t="shared" si="64"/>
        <v>#NUM!</v>
      </c>
      <c r="M576" s="8">
        <f t="shared" si="67"/>
        <v>1.9233325059525868</v>
      </c>
    </row>
    <row r="577" spans="5:13" x14ac:dyDescent="0.2">
      <c r="E577" s="2">
        <f t="shared" si="68"/>
        <v>572</v>
      </c>
      <c r="F577" s="4">
        <f t="shared" si="65"/>
        <v>57.200000000000543</v>
      </c>
      <c r="G577" s="4">
        <f t="shared" si="62"/>
        <v>15.887233311999694</v>
      </c>
      <c r="H577" s="4">
        <f t="shared" si="63"/>
        <v>6.2943621482835221E-2</v>
      </c>
      <c r="J577" s="11">
        <f>SUM($H$5:H576)*$C$12</f>
        <v>1.9274705346919001</v>
      </c>
      <c r="K577" s="11">
        <f t="shared" si="66"/>
        <v>1.9296160990912059</v>
      </c>
      <c r="L577" s="11" t="e">
        <f t="shared" si="64"/>
        <v>#NUM!</v>
      </c>
      <c r="M577" s="8">
        <f t="shared" si="67"/>
        <v>1.9296160990912059</v>
      </c>
    </row>
    <row r="578" spans="5:13" x14ac:dyDescent="0.2">
      <c r="E578" s="2">
        <f t="shared" si="68"/>
        <v>573</v>
      </c>
      <c r="F578" s="4">
        <f t="shared" si="65"/>
        <v>57.300000000000544</v>
      </c>
      <c r="G578" s="4">
        <f t="shared" si="62"/>
        <v>15.832791285499695</v>
      </c>
      <c r="H578" s="4">
        <f t="shared" si="63"/>
        <v>6.3160056996130517E-2</v>
      </c>
      <c r="J578" s="11">
        <f>SUM($H$5:H577)*$C$12</f>
        <v>1.9337648968401835</v>
      </c>
      <c r="K578" s="11">
        <f t="shared" si="66"/>
        <v>1.935921272428349</v>
      </c>
      <c r="L578" s="11" t="e">
        <f t="shared" si="64"/>
        <v>#NUM!</v>
      </c>
      <c r="M578" s="8">
        <f t="shared" si="67"/>
        <v>1.935921272428349</v>
      </c>
    </row>
    <row r="579" spans="5:13" x14ac:dyDescent="0.2">
      <c r="E579" s="2">
        <f t="shared" si="68"/>
        <v>574</v>
      </c>
      <c r="F579" s="4">
        <f t="shared" si="65"/>
        <v>57.400000000000546</v>
      </c>
      <c r="G579" s="4">
        <f t="shared" si="62"/>
        <v>15.778403555999695</v>
      </c>
      <c r="H579" s="4">
        <f t="shared" si="63"/>
        <v>6.3377768001107573E-2</v>
      </c>
      <c r="J579" s="11">
        <f>SUM($H$5:H578)*$C$12</f>
        <v>1.9400809025397967</v>
      </c>
      <c r="K579" s="11">
        <f t="shared" si="66"/>
        <v>1.9422481530067064</v>
      </c>
      <c r="L579" s="11" t="e">
        <f t="shared" si="64"/>
        <v>#NUM!</v>
      </c>
      <c r="M579" s="8">
        <f t="shared" si="67"/>
        <v>1.9422481530067064</v>
      </c>
    </row>
    <row r="580" spans="5:13" x14ac:dyDescent="0.2">
      <c r="E580" s="2">
        <f t="shared" si="68"/>
        <v>575</v>
      </c>
      <c r="F580" s="4">
        <f t="shared" si="65"/>
        <v>57.500000000000547</v>
      </c>
      <c r="G580" s="4">
        <f t="shared" si="62"/>
        <v>15.724070312499691</v>
      </c>
      <c r="H580" s="4">
        <f t="shared" si="63"/>
        <v>6.3596764713336293E-2</v>
      </c>
      <c r="J580" s="11">
        <f>SUM($H$5:H579)*$C$12</f>
        <v>1.9464186793399074</v>
      </c>
      <c r="K580" s="11">
        <f t="shared" si="66"/>
        <v>1.9485968688853614</v>
      </c>
      <c r="L580" s="11" t="e">
        <f t="shared" si="64"/>
        <v>#NUM!</v>
      </c>
      <c r="M580" s="8">
        <f t="shared" si="67"/>
        <v>1.9485968688853614</v>
      </c>
    </row>
    <row r="581" spans="5:13" x14ac:dyDescent="0.2">
      <c r="E581" s="2">
        <f t="shared" si="68"/>
        <v>576</v>
      </c>
      <c r="F581" s="4">
        <f t="shared" si="65"/>
        <v>57.600000000000549</v>
      </c>
      <c r="G581" s="4">
        <f t="shared" ref="G581:G644" si="69">$C$10*F581^3+$C$9*F581^2+$C$8*F581+$C$7</f>
        <v>15.669791743999689</v>
      </c>
      <c r="H581" s="4">
        <f t="shared" ref="H581:H644" si="70">1/(($C$2 - F581)*($C$15*F581^2+$C$16*F581+$C$17))</f>
        <v>6.3817057452784681E-2</v>
      </c>
      <c r="J581" s="11">
        <f>SUM($H$5:H580)*$C$12</f>
        <v>1.9527783558112408</v>
      </c>
      <c r="K581" s="11">
        <f t="shared" si="66"/>
        <v>1.9549675491501637</v>
      </c>
      <c r="L581" s="11" t="e">
        <f t="shared" ref="L581:L644" si="71">(LN($C$2^2*($C$15*F581^2+$C$16*F581+$C$17)/($C$17*($C$2 - F581)^2))+$C$20*(ATAN((2*$C$15*F581+$C$16)/$C$19)-ATAN($C$16/$C$19)))/(2*$C$18)</f>
        <v>#NUM!</v>
      </c>
      <c r="M581" s="8">
        <f t="shared" si="67"/>
        <v>1.9549675491501637</v>
      </c>
    </row>
    <row r="582" spans="5:13" x14ac:dyDescent="0.2">
      <c r="E582" s="2">
        <f t="shared" si="68"/>
        <v>577</v>
      </c>
      <c r="F582" s="4">
        <f t="shared" ref="F582:F645" si="72">F581+$C$12</f>
        <v>57.70000000000055</v>
      </c>
      <c r="G582" s="4">
        <f t="shared" si="69"/>
        <v>15.615568039499692</v>
      </c>
      <c r="H582" s="4">
        <f t="shared" si="70"/>
        <v>6.4038656645118E-2</v>
      </c>
      <c r="J582" s="11">
        <f>SUM($H$5:H581)*$C$12</f>
        <v>1.9591600615565192</v>
      </c>
      <c r="K582" s="11">
        <f t="shared" ref="K582:K645" si="73">IFERROR(L582,M582)</f>
        <v>1.9613603239242301</v>
      </c>
      <c r="L582" s="11" t="e">
        <f t="shared" si="71"/>
        <v>#NUM!</v>
      </c>
      <c r="M582" s="8">
        <f t="shared" ref="M582:M645" si="74">LN(($C$22/($C$22-F582))^$C$25*($C$23/($C$23-F582))^$C$26*($C$24/($C$24-F582))^$C$27)</f>
        <v>1.9613603239242301</v>
      </c>
    </row>
    <row r="583" spans="5:13" x14ac:dyDescent="0.2">
      <c r="E583" s="2">
        <f t="shared" si="68"/>
        <v>578</v>
      </c>
      <c r="F583" s="4">
        <f t="shared" si="72"/>
        <v>57.800000000000551</v>
      </c>
      <c r="G583" s="4">
        <f t="shared" si="69"/>
        <v>15.561399387999693</v>
      </c>
      <c r="H583" s="4">
        <f t="shared" si="70"/>
        <v>6.4261572823017324E-2</v>
      </c>
      <c r="J583" s="11">
        <f>SUM($H$5:H582)*$C$12</f>
        <v>1.965563927221031</v>
      </c>
      <c r="K583" s="11">
        <f t="shared" si="73"/>
        <v>1.9677753243785872</v>
      </c>
      <c r="L583" s="11" t="e">
        <f t="shared" si="71"/>
        <v>#NUM!</v>
      </c>
      <c r="M583" s="8">
        <f t="shared" si="74"/>
        <v>1.9677753243785872</v>
      </c>
    </row>
    <row r="584" spans="5:13" x14ac:dyDescent="0.2">
      <c r="E584" s="2">
        <f t="shared" si="68"/>
        <v>579</v>
      </c>
      <c r="F584" s="4">
        <f t="shared" si="72"/>
        <v>57.900000000000553</v>
      </c>
      <c r="G584" s="4">
        <f t="shared" si="69"/>
        <v>15.507285978499688</v>
      </c>
      <c r="H584" s="4">
        <f t="shared" si="70"/>
        <v>6.4485816627517178E-2</v>
      </c>
      <c r="J584" s="11">
        <f>SUM($H$5:H583)*$C$12</f>
        <v>1.9719900845033327</v>
      </c>
      <c r="K584" s="11">
        <f t="shared" si="73"/>
        <v>1.9742126827429316</v>
      </c>
      <c r="L584" s="11" t="e">
        <f t="shared" si="71"/>
        <v>#NUM!</v>
      </c>
      <c r="M584" s="8">
        <f t="shared" si="74"/>
        <v>1.9742126827429316</v>
      </c>
    </row>
    <row r="585" spans="5:13" x14ac:dyDescent="0.2">
      <c r="E585" s="2">
        <f t="shared" si="68"/>
        <v>580</v>
      </c>
      <c r="F585" s="4">
        <f t="shared" si="72"/>
        <v>58.000000000000554</v>
      </c>
      <c r="G585" s="4">
        <f t="shared" si="69"/>
        <v>15.45322799999969</v>
      </c>
      <c r="H585" s="4">
        <f t="shared" si="70"/>
        <v>6.4711398809363274E-2</v>
      </c>
      <c r="J585" s="11">
        <f>SUM($H$5:H584)*$C$12</f>
        <v>1.9784386661660844</v>
      </c>
      <c r="K585" s="11">
        <f t="shared" si="73"/>
        <v>1.9806725323165444</v>
      </c>
      <c r="L585" s="11" t="e">
        <f t="shared" si="71"/>
        <v>#NUM!</v>
      </c>
      <c r="M585" s="8">
        <f t="shared" si="74"/>
        <v>1.9806725323165444</v>
      </c>
    </row>
    <row r="586" spans="5:13" x14ac:dyDescent="0.2">
      <c r="E586" s="2">
        <f t="shared" si="68"/>
        <v>581</v>
      </c>
      <c r="F586" s="4">
        <f t="shared" si="72"/>
        <v>58.100000000000556</v>
      </c>
      <c r="G586" s="4">
        <f t="shared" si="69"/>
        <v>15.39922564149969</v>
      </c>
      <c r="H586" s="4">
        <f t="shared" si="70"/>
        <v>6.4938330230390195E-2</v>
      </c>
      <c r="J586" s="11">
        <f>SUM($H$5:H585)*$C$12</f>
        <v>1.9849098060470205</v>
      </c>
      <c r="K586" s="11">
        <f t="shared" si="73"/>
        <v>1.9871550074793187</v>
      </c>
      <c r="L586" s="11" t="e">
        <f t="shared" si="71"/>
        <v>#NUM!</v>
      </c>
      <c r="M586" s="8">
        <f t="shared" si="74"/>
        <v>1.9871550074793187</v>
      </c>
    </row>
    <row r="587" spans="5:13" x14ac:dyDescent="0.2">
      <c r="E587" s="2">
        <f t="shared" si="68"/>
        <v>582</v>
      </c>
      <c r="F587" s="4">
        <f t="shared" si="72"/>
        <v>58.200000000000557</v>
      </c>
      <c r="G587" s="4">
        <f t="shared" si="69"/>
        <v>15.345279091999686</v>
      </c>
      <c r="H587" s="4">
        <f t="shared" si="70"/>
        <v>6.5166621864919519E-2</v>
      </c>
      <c r="J587" s="11">
        <f>SUM($H$5:H586)*$C$12</f>
        <v>1.9914036390700596</v>
      </c>
      <c r="K587" s="11">
        <f t="shared" si="73"/>
        <v>1.9936602437029474</v>
      </c>
      <c r="L587" s="11" t="e">
        <f t="shared" si="71"/>
        <v>#NUM!</v>
      </c>
      <c r="M587" s="8">
        <f t="shared" si="74"/>
        <v>1.9936602437029474</v>
      </c>
    </row>
    <row r="588" spans="5:13" x14ac:dyDescent="0.2">
      <c r="E588" s="2">
        <f t="shared" si="68"/>
        <v>583</v>
      </c>
      <c r="F588" s="4">
        <f t="shared" si="72"/>
        <v>58.300000000000558</v>
      </c>
      <c r="G588" s="4">
        <f t="shared" si="69"/>
        <v>15.291388540499689</v>
      </c>
      <c r="H588" s="4">
        <f t="shared" si="70"/>
        <v>6.5396284801178789E-2</v>
      </c>
      <c r="J588" s="11">
        <f>SUM($H$5:H587)*$C$12</f>
        <v>1.9979203012565514</v>
      </c>
      <c r="K588" s="11">
        <f t="shared" si="73"/>
        <v>2.0001883775622331</v>
      </c>
      <c r="L588" s="11" t="e">
        <f t="shared" si="71"/>
        <v>#NUM!</v>
      </c>
      <c r="M588" s="8">
        <f t="shared" si="74"/>
        <v>2.0001883775622331</v>
      </c>
    </row>
    <row r="589" spans="5:13" x14ac:dyDescent="0.2">
      <c r="E589" s="2">
        <f t="shared" si="68"/>
        <v>584</v>
      </c>
      <c r="F589" s="4">
        <f t="shared" si="72"/>
        <v>58.40000000000056</v>
      </c>
      <c r="G589" s="4">
        <f t="shared" si="69"/>
        <v>15.237554175999691</v>
      </c>
      <c r="H589" s="4">
        <f t="shared" si="70"/>
        <v>6.5627330242741685E-2</v>
      </c>
      <c r="J589" s="11">
        <f>SUM($H$5:H588)*$C$12</f>
        <v>2.0044599297366692</v>
      </c>
      <c r="K589" s="11">
        <f t="shared" si="73"/>
        <v>2.0067395467465627</v>
      </c>
      <c r="L589" s="11" t="e">
        <f t="shared" si="71"/>
        <v>#NUM!</v>
      </c>
      <c r="M589" s="8">
        <f t="shared" si="74"/>
        <v>2.0067395467465627</v>
      </c>
    </row>
    <row r="590" spans="5:13" x14ac:dyDescent="0.2">
      <c r="E590" s="2">
        <f t="shared" si="68"/>
        <v>585</v>
      </c>
      <c r="F590" s="4">
        <f t="shared" si="72"/>
        <v>58.500000000000561</v>
      </c>
      <c r="G590" s="4">
        <f t="shared" si="69"/>
        <v>15.183776187499689</v>
      </c>
      <c r="H590" s="4">
        <f t="shared" si="70"/>
        <v>6.5859769509989674E-2</v>
      </c>
      <c r="J590" s="11">
        <f>SUM($H$5:H589)*$C$12</f>
        <v>2.0110226627609431</v>
      </c>
      <c r="K590" s="11">
        <f t="shared" si="73"/>
        <v>2.0133138900715055</v>
      </c>
      <c r="L590" s="11" t="e">
        <f t="shared" si="71"/>
        <v>#NUM!</v>
      </c>
      <c r="M590" s="8">
        <f t="shared" si="74"/>
        <v>2.0133138900715055</v>
      </c>
    </row>
    <row r="591" spans="5:13" x14ac:dyDescent="0.2">
      <c r="E591" s="2">
        <f t="shared" si="68"/>
        <v>586</v>
      </c>
      <c r="F591" s="4">
        <f t="shared" si="72"/>
        <v>58.600000000000563</v>
      </c>
      <c r="G591" s="4">
        <f t="shared" si="69"/>
        <v>15.130054763999688</v>
      </c>
      <c r="H591" s="4">
        <f t="shared" si="70"/>
        <v>6.6093614041595555E-2</v>
      </c>
      <c r="J591" s="11">
        <f>SUM($H$5:H590)*$C$12</f>
        <v>2.0176086397119426</v>
      </c>
      <c r="K591" s="11">
        <f t="shared" si="73"/>
        <v>2.0199115474905729</v>
      </c>
      <c r="L591" s="11" t="e">
        <f t="shared" si="71"/>
        <v>#NUM!</v>
      </c>
      <c r="M591" s="8">
        <f t="shared" si="74"/>
        <v>2.0199115474905729</v>
      </c>
    </row>
    <row r="592" spans="5:13" x14ac:dyDescent="0.2">
      <c r="E592" s="2">
        <f t="shared" si="68"/>
        <v>587</v>
      </c>
      <c r="F592" s="4">
        <f t="shared" si="72"/>
        <v>58.700000000000564</v>
      </c>
      <c r="G592" s="4">
        <f t="shared" si="69"/>
        <v>15.076390094499686</v>
      </c>
      <c r="H592" s="4">
        <f t="shared" si="70"/>
        <v>6.6328875396029247E-2</v>
      </c>
      <c r="J592" s="11">
        <f>SUM($H$5:H591)*$C$12</f>
        <v>2.0242180011161017</v>
      </c>
      <c r="K592" s="11">
        <f t="shared" si="73"/>
        <v>2.0265326601071183</v>
      </c>
      <c r="L592" s="11" t="e">
        <f t="shared" si="71"/>
        <v>#NUM!</v>
      </c>
      <c r="M592" s="8">
        <f t="shared" si="74"/>
        <v>2.0265326601071183</v>
      </c>
    </row>
    <row r="593" spans="5:13" x14ac:dyDescent="0.2">
      <c r="E593" s="2">
        <f t="shared" si="68"/>
        <v>588</v>
      </c>
      <c r="F593" s="4">
        <f t="shared" si="72"/>
        <v>58.800000000000566</v>
      </c>
      <c r="G593" s="4">
        <f t="shared" si="69"/>
        <v>15.022782367999682</v>
      </c>
      <c r="H593" s="4">
        <f t="shared" si="70"/>
        <v>6.656556525308642E-2</v>
      </c>
      <c r="J593" s="11">
        <f>SUM($H$5:H592)*$C$12</f>
        <v>2.0308508886557046</v>
      </c>
      <c r="K593" s="11">
        <f t="shared" si="73"/>
        <v>2.0331773701863951</v>
      </c>
      <c r="L593" s="11" t="e">
        <f t="shared" si="71"/>
        <v>#NUM!</v>
      </c>
      <c r="M593" s="8">
        <f t="shared" si="74"/>
        <v>2.0331773701863951</v>
      </c>
    </row>
    <row r="594" spans="5:13" x14ac:dyDescent="0.2">
      <c r="E594" s="2">
        <f t="shared" si="68"/>
        <v>589</v>
      </c>
      <c r="F594" s="4">
        <f t="shared" si="72"/>
        <v>58.900000000000567</v>
      </c>
      <c r="G594" s="4">
        <f t="shared" si="69"/>
        <v>14.969231773499686</v>
      </c>
      <c r="H594" s="4">
        <f t="shared" si="70"/>
        <v>6.680369541543997E-2</v>
      </c>
      <c r="J594" s="11">
        <f>SUM($H$5:H593)*$C$12</f>
        <v>2.0375074451810131</v>
      </c>
      <c r="K594" s="11">
        <f t="shared" si="73"/>
        <v>2.039845821167773</v>
      </c>
      <c r="L594" s="11" t="e">
        <f t="shared" si="71"/>
        <v>#NUM!</v>
      </c>
      <c r="M594" s="8">
        <f t="shared" si="74"/>
        <v>2.039845821167773</v>
      </c>
    </row>
    <row r="595" spans="5:13" x14ac:dyDescent="0.2">
      <c r="E595" s="2">
        <f t="shared" si="68"/>
        <v>590</v>
      </c>
      <c r="F595" s="4">
        <f t="shared" si="72"/>
        <v>59.000000000000568</v>
      </c>
      <c r="G595" s="4">
        <f t="shared" si="69"/>
        <v>14.915738499999684</v>
      </c>
      <c r="H595" s="4">
        <f t="shared" si="70"/>
        <v>6.704327781021506E-2</v>
      </c>
      <c r="J595" s="11">
        <f>SUM($H$5:H594)*$C$12</f>
        <v>2.0441878147225574</v>
      </c>
      <c r="K595" s="11">
        <f t="shared" si="73"/>
        <v>2.0465381576770909</v>
      </c>
      <c r="L595" s="11" t="e">
        <f t="shared" si="71"/>
        <v>#NUM!</v>
      </c>
      <c r="M595" s="8">
        <f t="shared" si="74"/>
        <v>2.0465381576770909</v>
      </c>
    </row>
    <row r="596" spans="5:13" x14ac:dyDescent="0.2">
      <c r="E596" s="2">
        <f t="shared" si="68"/>
        <v>591</v>
      </c>
      <c r="F596" s="4">
        <f t="shared" si="72"/>
        <v>59.10000000000057</v>
      </c>
      <c r="G596" s="4">
        <f t="shared" si="69"/>
        <v>14.862302736499686</v>
      </c>
      <c r="H596" s="4">
        <f t="shared" si="70"/>
        <v>6.7284324490588021E-2</v>
      </c>
      <c r="J596" s="11">
        <f>SUM($H$5:H595)*$C$12</f>
        <v>2.0508921425035789</v>
      </c>
      <c r="K596" s="11">
        <f t="shared" si="73"/>
        <v>2.0532545255391947</v>
      </c>
      <c r="L596" s="11" t="e">
        <f t="shared" si="71"/>
        <v>#NUM!</v>
      </c>
      <c r="M596" s="8">
        <f t="shared" si="74"/>
        <v>2.0532545255391947</v>
      </c>
    </row>
    <row r="597" spans="5:13" x14ac:dyDescent="0.2">
      <c r="E597" s="2">
        <f t="shared" si="68"/>
        <v>592</v>
      </c>
      <c r="F597" s="4">
        <f t="shared" si="72"/>
        <v>59.200000000000571</v>
      </c>
      <c r="G597" s="4">
        <f t="shared" si="69"/>
        <v>14.808924671999684</v>
      </c>
      <c r="H597" s="4">
        <f t="shared" si="70"/>
        <v>6.7526847637409654E-2</v>
      </c>
      <c r="J597" s="11">
        <f>SUM($H$5:H596)*$C$12</f>
        <v>2.0576205749526375</v>
      </c>
      <c r="K597" s="11">
        <f t="shared" si="73"/>
        <v>2.0599950717906141</v>
      </c>
      <c r="L597" s="11" t="e">
        <f t="shared" si="71"/>
        <v>#NUM!</v>
      </c>
      <c r="M597" s="8">
        <f t="shared" si="74"/>
        <v>2.0599950717906141</v>
      </c>
    </row>
    <row r="598" spans="5:13" x14ac:dyDescent="0.2">
      <c r="E598" s="2">
        <f t="shared" si="68"/>
        <v>593</v>
      </c>
      <c r="F598" s="4">
        <f t="shared" si="72"/>
        <v>59.300000000000573</v>
      </c>
      <c r="G598" s="4">
        <f t="shared" si="69"/>
        <v>14.755604495499689</v>
      </c>
      <c r="H598" s="4">
        <f t="shared" si="70"/>
        <v>6.7770859560852922E-2</v>
      </c>
      <c r="J598" s="11">
        <f>SUM($H$5:H597)*$C$12</f>
        <v>2.0643732597163784</v>
      </c>
      <c r="K598" s="11">
        <f t="shared" si="73"/>
        <v>2.0667599446924192</v>
      </c>
      <c r="L598" s="11" t="e">
        <f t="shared" si="71"/>
        <v>#NUM!</v>
      </c>
      <c r="M598" s="8">
        <f t="shared" si="74"/>
        <v>2.0667599446924192</v>
      </c>
    </row>
    <row r="599" spans="5:13" x14ac:dyDescent="0.2">
      <c r="E599" s="2">
        <f t="shared" si="68"/>
        <v>594</v>
      </c>
      <c r="F599" s="4">
        <f t="shared" si="72"/>
        <v>59.400000000000574</v>
      </c>
      <c r="G599" s="4">
        <f t="shared" si="69"/>
        <v>14.702342395999679</v>
      </c>
      <c r="H599" s="4">
        <f t="shared" si="70"/>
        <v>6.8016372702086311E-2</v>
      </c>
      <c r="J599" s="11">
        <f>SUM($H$5:H598)*$C$12</f>
        <v>2.0711503456724638</v>
      </c>
      <c r="K599" s="11">
        <f t="shared" si="73"/>
        <v>2.0735492937432292</v>
      </c>
      <c r="L599" s="11" t="e">
        <f t="shared" si="71"/>
        <v>#NUM!</v>
      </c>
      <c r="M599" s="8">
        <f t="shared" si="74"/>
        <v>2.0735492937432292</v>
      </c>
    </row>
    <row r="600" spans="5:13" x14ac:dyDescent="0.2">
      <c r="E600" s="2">
        <f t="shared" si="68"/>
        <v>595</v>
      </c>
      <c r="F600" s="4">
        <f t="shared" si="72"/>
        <v>59.500000000000576</v>
      </c>
      <c r="G600" s="4">
        <f t="shared" si="69"/>
        <v>14.649138562499687</v>
      </c>
      <c r="H600" s="4">
        <f t="shared" si="70"/>
        <v>6.8263399634972285E-2</v>
      </c>
      <c r="J600" s="11">
        <f>SUM($H$5:H599)*$C$12</f>
        <v>2.0779519829426722</v>
      </c>
      <c r="K600" s="11">
        <f t="shared" si="73"/>
        <v>2.0803632696924086</v>
      </c>
      <c r="L600" s="11" t="e">
        <f t="shared" si="71"/>
        <v>#NUM!</v>
      </c>
      <c r="M600" s="8">
        <f t="shared" si="74"/>
        <v>2.0803632696924086</v>
      </c>
    </row>
    <row r="601" spans="5:13" x14ac:dyDescent="0.2">
      <c r="E601" s="2">
        <f t="shared" si="68"/>
        <v>596</v>
      </c>
      <c r="F601" s="4">
        <f t="shared" si="72"/>
        <v>59.600000000000577</v>
      </c>
      <c r="G601" s="4">
        <f t="shared" si="69"/>
        <v>14.595993183999681</v>
      </c>
      <c r="H601" s="4">
        <f t="shared" si="70"/>
        <v>6.8511953067792064E-2</v>
      </c>
      <c r="J601" s="11">
        <f>SUM($H$5:H600)*$C$12</f>
        <v>2.0847783229061694</v>
      </c>
      <c r="K601" s="11">
        <f t="shared" si="73"/>
        <v>2.0872020245534051</v>
      </c>
      <c r="L601" s="11" t="e">
        <f t="shared" si="71"/>
        <v>#NUM!</v>
      </c>
      <c r="M601" s="8">
        <f t="shared" si="74"/>
        <v>2.0872020245534051</v>
      </c>
    </row>
    <row r="602" spans="5:13" x14ac:dyDescent="0.2">
      <c r="E602" s="2">
        <f t="shared" si="68"/>
        <v>597</v>
      </c>
      <c r="F602" s="4">
        <f t="shared" si="72"/>
        <v>59.700000000000578</v>
      </c>
      <c r="G602" s="4">
        <f t="shared" si="69"/>
        <v>14.542906449499682</v>
      </c>
      <c r="H602" s="4">
        <f t="shared" si="70"/>
        <v>6.8762045844996969E-2</v>
      </c>
      <c r="J602" s="11">
        <f>SUM($H$5:H601)*$C$12</f>
        <v>2.0916295182129487</v>
      </c>
      <c r="K602" s="11">
        <f t="shared" si="73"/>
        <v>2.0940657116172923</v>
      </c>
      <c r="L602" s="11" t="e">
        <f t="shared" si="71"/>
        <v>#NUM!</v>
      </c>
      <c r="M602" s="8">
        <f t="shared" si="74"/>
        <v>2.0940657116172923</v>
      </c>
    </row>
    <row r="603" spans="5:13" x14ac:dyDescent="0.2">
      <c r="E603" s="2">
        <f t="shared" si="68"/>
        <v>598</v>
      </c>
      <c r="F603" s="4">
        <f t="shared" si="72"/>
        <v>59.80000000000058</v>
      </c>
      <c r="G603" s="4">
        <f t="shared" si="69"/>
        <v>14.48987854799968</v>
      </c>
      <c r="H603" s="4">
        <f t="shared" si="70"/>
        <v>6.9013690948986503E-2</v>
      </c>
      <c r="J603" s="11">
        <f>SUM($H$5:H602)*$C$12</f>
        <v>2.0985057227974484</v>
      </c>
      <c r="K603" s="11">
        <f t="shared" si="73"/>
        <v>2.1009544854664752</v>
      </c>
      <c r="L603" s="11" t="e">
        <f t="shared" si="71"/>
        <v>#NUM!</v>
      </c>
      <c r="M603" s="8">
        <f t="shared" si="74"/>
        <v>2.1009544854664752</v>
      </c>
    </row>
    <row r="604" spans="5:13" x14ac:dyDescent="0.2">
      <c r="E604" s="2">
        <f t="shared" si="68"/>
        <v>599</v>
      </c>
      <c r="F604" s="4">
        <f t="shared" si="72"/>
        <v>59.900000000000581</v>
      </c>
      <c r="G604" s="4">
        <f t="shared" si="69"/>
        <v>14.43690966849968</v>
      </c>
      <c r="H604" s="4">
        <f t="shared" si="70"/>
        <v>6.9266901501914127E-2</v>
      </c>
      <c r="J604" s="11">
        <f>SUM($H$5:H603)*$C$12</f>
        <v>2.1054070918923471</v>
      </c>
      <c r="K604" s="11">
        <f t="shared" si="73"/>
        <v>2.1078685019885652</v>
      </c>
      <c r="L604" s="11" t="e">
        <f t="shared" si="71"/>
        <v>#NUM!</v>
      </c>
      <c r="M604" s="8">
        <f t="shared" si="74"/>
        <v>2.1078685019885652</v>
      </c>
    </row>
    <row r="605" spans="5:13" x14ac:dyDescent="0.2">
      <c r="E605" s="2">
        <f t="shared" si="68"/>
        <v>600</v>
      </c>
      <c r="F605" s="4">
        <f t="shared" si="72"/>
        <v>60.000000000000583</v>
      </c>
      <c r="G605" s="4">
        <f t="shared" si="69"/>
        <v>14.383999999999681</v>
      </c>
      <c r="H605" s="4">
        <f t="shared" si="70"/>
        <v>6.9521690767520961E-2</v>
      </c>
      <c r="J605" s="11">
        <f>SUM($H$5:H604)*$C$12</f>
        <v>2.1123337820425383</v>
      </c>
      <c r="K605" s="11">
        <f t="shared" si="73"/>
        <v>2.1148079183904547</v>
      </c>
      <c r="L605" s="11" t="e">
        <f t="shared" si="71"/>
        <v>#NUM!</v>
      </c>
      <c r="M605" s="8">
        <f t="shared" si="74"/>
        <v>2.1148079183904547</v>
      </c>
    </row>
    <row r="606" spans="5:13" x14ac:dyDescent="0.2">
      <c r="E606" s="2">
        <f t="shared" si="68"/>
        <v>601</v>
      </c>
      <c r="F606" s="4">
        <f t="shared" si="72"/>
        <v>60.100000000000584</v>
      </c>
      <c r="G606" s="4">
        <f t="shared" si="69"/>
        <v>14.331149731499679</v>
      </c>
      <c r="H606" s="4">
        <f t="shared" si="70"/>
        <v>6.9778072152997764E-2</v>
      </c>
      <c r="J606" s="11">
        <f>SUM($H$5:H605)*$C$12</f>
        <v>2.1192859511192905</v>
      </c>
      <c r="K606" s="11">
        <f t="shared" si="73"/>
        <v>2.1217728932125692</v>
      </c>
      <c r="L606" s="11" t="e">
        <f t="shared" si="71"/>
        <v>#NUM!</v>
      </c>
      <c r="M606" s="8">
        <f t="shared" si="74"/>
        <v>2.1217728932125692</v>
      </c>
    </row>
    <row r="607" spans="5:13" x14ac:dyDescent="0.2">
      <c r="E607" s="2">
        <f t="shared" si="68"/>
        <v>602</v>
      </c>
      <c r="F607" s="4">
        <f t="shared" si="72"/>
        <v>60.200000000000585</v>
      </c>
      <c r="G607" s="4">
        <f t="shared" si="69"/>
        <v>14.278359051999679</v>
      </c>
      <c r="H607" s="4">
        <f t="shared" si="70"/>
        <v>7.0036059210876161E-2</v>
      </c>
      <c r="J607" s="11">
        <f>SUM($H$5:H606)*$C$12</f>
        <v>2.1262637583345905</v>
      </c>
      <c r="K607" s="11">
        <f t="shared" si="73"/>
        <v>2.1287635863433052</v>
      </c>
      <c r="L607" s="11" t="e">
        <f t="shared" si="71"/>
        <v>#NUM!</v>
      </c>
      <c r="M607" s="8">
        <f t="shared" si="74"/>
        <v>2.1287635863433052</v>
      </c>
    </row>
    <row r="608" spans="5:13" x14ac:dyDescent="0.2">
      <c r="E608" s="2">
        <f t="shared" si="68"/>
        <v>603</v>
      </c>
      <c r="F608" s="4">
        <f t="shared" si="72"/>
        <v>60.300000000000587</v>
      </c>
      <c r="G608" s="4">
        <f t="shared" si="69"/>
        <v>14.225628150499681</v>
      </c>
      <c r="H608" s="4">
        <f t="shared" si="70"/>
        <v>7.0295665640949134E-2</v>
      </c>
      <c r="J608" s="11">
        <f>SUM($H$5:H607)*$C$12</f>
        <v>2.1332673642556776</v>
      </c>
      <c r="K608" s="11">
        <f t="shared" si="73"/>
        <v>2.1357801590336525</v>
      </c>
      <c r="L608" s="11" t="e">
        <f t="shared" si="71"/>
        <v>#NUM!</v>
      </c>
      <c r="M608" s="8">
        <f t="shared" si="74"/>
        <v>2.1357801590336525</v>
      </c>
    </row>
    <row r="609" spans="5:13" x14ac:dyDescent="0.2">
      <c r="E609" s="2">
        <f t="shared" si="68"/>
        <v>604</v>
      </c>
      <c r="F609" s="4">
        <f t="shared" si="72"/>
        <v>60.400000000000588</v>
      </c>
      <c r="G609" s="4">
        <f t="shared" si="69"/>
        <v>14.172957215999681</v>
      </c>
      <c r="H609" s="4">
        <f t="shared" si="70"/>
        <v>7.0556905292221681E-2</v>
      </c>
      <c r="J609" s="11">
        <f>SUM($H$5:H608)*$C$12</f>
        <v>2.1402969308197726</v>
      </c>
      <c r="K609" s="11">
        <f t="shared" si="73"/>
        <v>2.1428227739120342</v>
      </c>
      <c r="L609" s="11" t="e">
        <f t="shared" si="71"/>
        <v>#NUM!</v>
      </c>
      <c r="M609" s="8">
        <f t="shared" si="74"/>
        <v>2.1428227739120342</v>
      </c>
    </row>
    <row r="610" spans="5:13" x14ac:dyDescent="0.2">
      <c r="E610" s="2">
        <f t="shared" si="68"/>
        <v>605</v>
      </c>
      <c r="F610" s="4">
        <f t="shared" si="72"/>
        <v>60.50000000000059</v>
      </c>
      <c r="G610" s="4">
        <f t="shared" si="69"/>
        <v>14.120346437499684</v>
      </c>
      <c r="H610" s="4">
        <f t="shared" si="70"/>
        <v>7.0819792164891912E-2</v>
      </c>
      <c r="J610" s="11">
        <f>SUM($H$5:H609)*$C$12</f>
        <v>2.1473526213489946</v>
      </c>
      <c r="K610" s="11">
        <f t="shared" si="73"/>
        <v>2.1498915949993078</v>
      </c>
      <c r="L610" s="11" t="e">
        <f t="shared" si="71"/>
        <v>#NUM!</v>
      </c>
      <c r="M610" s="8">
        <f t="shared" si="74"/>
        <v>2.1498915949993078</v>
      </c>
    </row>
    <row r="611" spans="5:13" x14ac:dyDescent="0.2">
      <c r="E611" s="2">
        <f t="shared" si="68"/>
        <v>606</v>
      </c>
      <c r="F611" s="4">
        <f t="shared" si="72"/>
        <v>60.600000000000591</v>
      </c>
      <c r="G611" s="4">
        <f t="shared" si="69"/>
        <v>14.067796003999682</v>
      </c>
      <c r="H611" s="4">
        <f t="shared" si="70"/>
        <v>7.1084340412363431E-2</v>
      </c>
      <c r="J611" s="11">
        <f>SUM($H$5:H610)*$C$12</f>
        <v>2.1544346005654837</v>
      </c>
      <c r="K611" s="11">
        <f t="shared" si="73"/>
        <v>2.1569867877240001</v>
      </c>
      <c r="L611" s="11" t="e">
        <f t="shared" si="71"/>
        <v>#NUM!</v>
      </c>
      <c r="M611" s="8">
        <f t="shared" si="74"/>
        <v>2.1569867877240001</v>
      </c>
    </row>
    <row r="612" spans="5:13" x14ac:dyDescent="0.2">
      <c r="E612" s="2">
        <f t="shared" si="68"/>
        <v>607</v>
      </c>
      <c r="F612" s="4">
        <f t="shared" si="72"/>
        <v>60.700000000000593</v>
      </c>
      <c r="G612" s="4">
        <f t="shared" si="69"/>
        <v>14.015306104499679</v>
      </c>
      <c r="H612" s="4">
        <f t="shared" si="70"/>
        <v>7.1350564343289277E-2</v>
      </c>
      <c r="J612" s="11">
        <f>SUM($H$5:H611)*$C$12</f>
        <v>2.1615430346067201</v>
      </c>
      <c r="K612" s="11">
        <f t="shared" si="73"/>
        <v>2.1641085189377205</v>
      </c>
      <c r="L612" s="11" t="e">
        <f t="shared" si="71"/>
        <v>#NUM!</v>
      </c>
      <c r="M612" s="8">
        <f t="shared" si="74"/>
        <v>2.1641085189377205</v>
      </c>
    </row>
    <row r="613" spans="5:13" x14ac:dyDescent="0.2">
      <c r="E613" s="2">
        <f t="shared" si="68"/>
        <v>608</v>
      </c>
      <c r="F613" s="4">
        <f t="shared" si="72"/>
        <v>60.800000000000594</v>
      </c>
      <c r="G613" s="4">
        <f t="shared" si="69"/>
        <v>13.96287692799968</v>
      </c>
      <c r="H613" s="4">
        <f t="shared" si="70"/>
        <v>7.161847842364813E-2</v>
      </c>
      <c r="J613" s="11">
        <f>SUM($H$5:H612)*$C$12</f>
        <v>2.1686780910410492</v>
      </c>
      <c r="K613" s="11">
        <f t="shared" si="73"/>
        <v>2.1712569569307942</v>
      </c>
      <c r="L613" s="11" t="e">
        <f t="shared" si="71"/>
        <v>#NUM!</v>
      </c>
      <c r="M613" s="8">
        <f t="shared" si="74"/>
        <v>2.1712569569307942</v>
      </c>
    </row>
    <row r="614" spans="5:13" x14ac:dyDescent="0.2">
      <c r="E614" s="2">
        <f t="shared" si="68"/>
        <v>609</v>
      </c>
      <c r="F614" s="4">
        <f t="shared" si="72"/>
        <v>60.900000000000595</v>
      </c>
      <c r="G614" s="4">
        <f t="shared" si="69"/>
        <v>13.910508663499677</v>
      </c>
      <c r="H614" s="4">
        <f t="shared" si="70"/>
        <v>7.1888097278853508E-2</v>
      </c>
      <c r="J614" s="11">
        <f>SUM($H$5:H613)*$C$12</f>
        <v>2.175839938883414</v>
      </c>
      <c r="K614" s="11">
        <f t="shared" si="73"/>
        <v>2.1784322714480999</v>
      </c>
      <c r="L614" s="11" t="e">
        <f t="shared" si="71"/>
        <v>#NUM!</v>
      </c>
      <c r="M614" s="8">
        <f t="shared" si="74"/>
        <v>2.1784322714480999</v>
      </c>
    </row>
    <row r="615" spans="5:13" x14ac:dyDescent="0.2">
      <c r="E615" s="2">
        <f t="shared" si="68"/>
        <v>610</v>
      </c>
      <c r="F615" s="4">
        <f t="shared" si="72"/>
        <v>61.000000000000597</v>
      </c>
      <c r="G615" s="4">
        <f t="shared" si="69"/>
        <v>13.85820149999968</v>
      </c>
      <c r="H615" s="4">
        <f t="shared" si="70"/>
        <v>7.215943569589621E-2</v>
      </c>
      <c r="J615" s="11">
        <f>SUM($H$5:H614)*$C$12</f>
        <v>2.1830287486112994</v>
      </c>
      <c r="K615" s="11">
        <f t="shared" si="73"/>
        <v>2.1856346337051118</v>
      </c>
      <c r="L615" s="11" t="e">
        <f t="shared" si="71"/>
        <v>#NUM!</v>
      </c>
      <c r="M615" s="8">
        <f t="shared" si="74"/>
        <v>2.1856346337051118</v>
      </c>
    </row>
    <row r="616" spans="5:13" x14ac:dyDescent="0.2">
      <c r="E616" s="2">
        <f t="shared" si="68"/>
        <v>611</v>
      </c>
      <c r="F616" s="4">
        <f t="shared" si="72"/>
        <v>61.100000000000598</v>
      </c>
      <c r="G616" s="4">
        <f t="shared" si="69"/>
        <v>13.805955626499681</v>
      </c>
      <c r="H616" s="4">
        <f t="shared" si="70"/>
        <v>7.2432508625521086E-2</v>
      </c>
      <c r="J616" s="11">
        <f>SUM($H$5:H615)*$C$12</f>
        <v>2.1902446921808889</v>
      </c>
      <c r="K616" s="11">
        <f t="shared" si="73"/>
        <v>2.1928642164041805</v>
      </c>
      <c r="L616" s="11" t="e">
        <f t="shared" si="71"/>
        <v>#NUM!</v>
      </c>
      <c r="M616" s="8">
        <f t="shared" si="74"/>
        <v>2.1928642164041805</v>
      </c>
    </row>
    <row r="617" spans="5:13" x14ac:dyDescent="0.2">
      <c r="E617" s="2">
        <f t="shared" si="68"/>
        <v>612</v>
      </c>
      <c r="F617" s="4">
        <f t="shared" si="72"/>
        <v>61.2000000000006</v>
      </c>
      <c r="G617" s="4">
        <f t="shared" si="69"/>
        <v>13.753771231999679</v>
      </c>
      <c r="H617" s="4">
        <f t="shared" si="70"/>
        <v>7.2707331184438215E-2</v>
      </c>
      <c r="J617" s="11">
        <f>SUM($H$5:H616)*$C$12</f>
        <v>2.1974879430434409</v>
      </c>
      <c r="K617" s="11">
        <f t="shared" si="73"/>
        <v>2.2001211937510057</v>
      </c>
      <c r="L617" s="11" t="e">
        <f t="shared" si="71"/>
        <v>#NUM!</v>
      </c>
      <c r="M617" s="8">
        <f t="shared" si="74"/>
        <v>2.2001211937510057</v>
      </c>
    </row>
    <row r="618" spans="5:13" x14ac:dyDescent="0.2">
      <c r="E618" s="2">
        <f t="shared" si="68"/>
        <v>613</v>
      </c>
      <c r="F618" s="4">
        <f t="shared" si="72"/>
        <v>61.300000000000601</v>
      </c>
      <c r="G618" s="4">
        <f t="shared" si="69"/>
        <v>13.701648505499676</v>
      </c>
      <c r="H618" s="4">
        <f t="shared" si="70"/>
        <v>7.298391865756966E-2</v>
      </c>
      <c r="J618" s="11">
        <f>SUM($H$5:H617)*$C$12</f>
        <v>2.2047586761618851</v>
      </c>
      <c r="K618" s="11">
        <f t="shared" si="73"/>
        <v>2.2074057414713524</v>
      </c>
      <c r="L618" s="11" t="e">
        <f t="shared" si="71"/>
        <v>#NUM!</v>
      </c>
      <c r="M618" s="8">
        <f t="shared" si="74"/>
        <v>2.2074057414713524</v>
      </c>
    </row>
    <row r="619" spans="5:13" x14ac:dyDescent="0.2">
      <c r="E619" s="2">
        <f t="shared" si="68"/>
        <v>614</v>
      </c>
      <c r="F619" s="4">
        <f t="shared" si="72"/>
        <v>61.400000000000603</v>
      </c>
      <c r="G619" s="4">
        <f t="shared" si="69"/>
        <v>13.64958763599968</v>
      </c>
      <c r="H619" s="4">
        <f t="shared" si="70"/>
        <v>7.3262286500332119E-2</v>
      </c>
      <c r="J619" s="11">
        <f>SUM($H$5:H618)*$C$12</f>
        <v>2.2120570680276419</v>
      </c>
      <c r="K619" s="11">
        <f t="shared" si="73"/>
        <v>2.214718036827982</v>
      </c>
      <c r="L619" s="11" t="e">
        <f t="shared" si="71"/>
        <v>#NUM!</v>
      </c>
      <c r="M619" s="8">
        <f t="shared" si="74"/>
        <v>2.214718036827982</v>
      </c>
    </row>
    <row r="620" spans="5:13" x14ac:dyDescent="0.2">
      <c r="E620" s="2">
        <f t="shared" si="68"/>
        <v>615</v>
      </c>
      <c r="F620" s="4">
        <f t="shared" si="72"/>
        <v>61.500000000000604</v>
      </c>
      <c r="G620" s="4">
        <f t="shared" si="69"/>
        <v>13.597588812499673</v>
      </c>
      <c r="H620" s="4">
        <f t="shared" si="70"/>
        <v>7.3542450340956217E-2</v>
      </c>
      <c r="J620" s="11">
        <f>SUM($H$5:H619)*$C$12</f>
        <v>2.219383296677675</v>
      </c>
      <c r="K620" s="11">
        <f t="shared" si="73"/>
        <v>2.2220582586378193</v>
      </c>
      <c r="L620" s="11" t="e">
        <f t="shared" si="71"/>
        <v>#NUM!</v>
      </c>
      <c r="M620" s="8">
        <f t="shared" si="74"/>
        <v>2.2220582586378193</v>
      </c>
    </row>
    <row r="621" spans="5:13" x14ac:dyDescent="0.2">
      <c r="E621" s="2">
        <f t="shared" si="68"/>
        <v>616</v>
      </c>
      <c r="F621" s="4">
        <f t="shared" si="72"/>
        <v>61.600000000000605</v>
      </c>
      <c r="G621" s="4">
        <f t="shared" si="69"/>
        <v>13.545652223999681</v>
      </c>
      <c r="H621" s="4">
        <f t="shared" si="70"/>
        <v>7.3824425982843181E-2</v>
      </c>
      <c r="J621" s="11">
        <f>SUM($H$5:H620)*$C$12</f>
        <v>2.2267375417117705</v>
      </c>
      <c r="K621" s="11">
        <f t="shared" si="73"/>
        <v>2.2294265872893528</v>
      </c>
      <c r="L621" s="11" t="e">
        <f t="shared" si="71"/>
        <v>#NUM!</v>
      </c>
      <c r="M621" s="8">
        <f t="shared" si="74"/>
        <v>2.2294265872893528</v>
      </c>
    </row>
    <row r="622" spans="5:13" x14ac:dyDescent="0.2">
      <c r="E622" s="2">
        <f t="shared" si="68"/>
        <v>617</v>
      </c>
      <c r="F622" s="4">
        <f t="shared" si="72"/>
        <v>61.700000000000607</v>
      </c>
      <c r="G622" s="4">
        <f t="shared" si="69"/>
        <v>13.493778059499675</v>
      </c>
      <c r="H622" s="4">
        <f t="shared" si="70"/>
        <v>7.4108229406959547E-2</v>
      </c>
      <c r="J622" s="11">
        <f>SUM($H$5:H621)*$C$12</f>
        <v>2.234119984310055</v>
      </c>
      <c r="K622" s="11">
        <f t="shared" si="73"/>
        <v>2.2368232047602628</v>
      </c>
      <c r="L622" s="11" t="e">
        <f t="shared" si="71"/>
        <v>#NUM!</v>
      </c>
      <c r="M622" s="8">
        <f t="shared" si="74"/>
        <v>2.2368232047602628</v>
      </c>
    </row>
    <row r="623" spans="5:13" x14ac:dyDescent="0.2">
      <c r="E623" s="2">
        <f t="shared" si="68"/>
        <v>618</v>
      </c>
      <c r="F623" s="4">
        <f t="shared" si="72"/>
        <v>61.800000000000608</v>
      </c>
      <c r="G623" s="4">
        <f t="shared" si="69"/>
        <v>13.44196650799968</v>
      </c>
      <c r="H623" s="4">
        <f t="shared" si="70"/>
        <v>7.4393876774270534E-2</v>
      </c>
      <c r="J623" s="11">
        <f>SUM($H$5:H622)*$C$12</f>
        <v>2.2415308072507507</v>
      </c>
      <c r="K623" s="11">
        <f t="shared" si="73"/>
        <v>2.2442482946353146</v>
      </c>
      <c r="L623" s="11" t="e">
        <f t="shared" si="71"/>
        <v>#NUM!</v>
      </c>
      <c r="M623" s="8">
        <f t="shared" si="74"/>
        <v>2.2442482946353146</v>
      </c>
    </row>
    <row r="624" spans="5:13" x14ac:dyDescent="0.2">
      <c r="E624" s="2">
        <f t="shared" si="68"/>
        <v>619</v>
      </c>
      <c r="F624" s="4">
        <f t="shared" si="72"/>
        <v>61.90000000000061</v>
      </c>
      <c r="G624" s="4">
        <f t="shared" si="69"/>
        <v>13.390217758499674</v>
      </c>
      <c r="H624" s="4">
        <f t="shared" si="70"/>
        <v>7.4681384428213038E-2</v>
      </c>
      <c r="J624" s="11">
        <f>SUM($H$5:H623)*$C$12</f>
        <v>2.248970194928178</v>
      </c>
      <c r="K624" s="11">
        <f t="shared" si="73"/>
        <v>2.2517020421244642</v>
      </c>
      <c r="L624" s="11" t="e">
        <f t="shared" si="71"/>
        <v>#NUM!</v>
      </c>
      <c r="M624" s="8">
        <f t="shared" si="74"/>
        <v>2.2517020421244642</v>
      </c>
    </row>
    <row r="625" spans="5:13" x14ac:dyDescent="0.2">
      <c r="E625" s="2">
        <f t="shared" si="68"/>
        <v>620</v>
      </c>
      <c r="F625" s="4">
        <f t="shared" si="72"/>
        <v>62.000000000000611</v>
      </c>
      <c r="G625" s="4">
        <f t="shared" si="69"/>
        <v>13.338531999999674</v>
      </c>
      <c r="H625" s="4">
        <f t="shared" si="70"/>
        <v>7.4970768897208745E-2</v>
      </c>
      <c r="J625" s="11">
        <f>SUM($H$5:H624)*$C$12</f>
        <v>2.256438333370999</v>
      </c>
      <c r="K625" s="11">
        <f t="shared" si="73"/>
        <v>2.25918463408125</v>
      </c>
      <c r="L625" s="11" t="e">
        <f t="shared" si="71"/>
        <v>#NUM!</v>
      </c>
      <c r="M625" s="8">
        <f t="shared" si="74"/>
        <v>2.25918463408125</v>
      </c>
    </row>
    <row r="626" spans="5:13" x14ac:dyDescent="0.2">
      <c r="E626" s="2">
        <f t="shared" si="68"/>
        <v>621</v>
      </c>
      <c r="F626" s="4">
        <f t="shared" si="72"/>
        <v>62.100000000000612</v>
      </c>
      <c r="G626" s="4">
        <f t="shared" si="69"/>
        <v>13.286909421499672</v>
      </c>
      <c r="H626" s="4">
        <f t="shared" si="70"/>
        <v>7.5262046897218243E-2</v>
      </c>
      <c r="J626" s="11">
        <f>SUM($H$5:H625)*$C$12</f>
        <v>2.2639354102607201</v>
      </c>
      <c r="K626" s="11">
        <f t="shared" si="73"/>
        <v>2.2666962590213973</v>
      </c>
      <c r="L626" s="11" t="e">
        <f t="shared" si="71"/>
        <v>#NUM!</v>
      </c>
      <c r="M626" s="8">
        <f t="shared" si="74"/>
        <v>2.2666962590213973</v>
      </c>
    </row>
    <row r="627" spans="5:13" x14ac:dyDescent="0.2">
      <c r="E627" s="2">
        <f t="shared" si="68"/>
        <v>622</v>
      </c>
      <c r="F627" s="4">
        <f t="shared" si="72"/>
        <v>62.200000000000614</v>
      </c>
      <c r="G627" s="4">
        <f t="shared" si="69"/>
        <v>13.235350211999673</v>
      </c>
      <c r="H627" s="4">
        <f t="shared" si="70"/>
        <v>7.5555235334336751E-2</v>
      </c>
      <c r="J627" s="11">
        <f>SUM($H$5:H626)*$C$12</f>
        <v>2.2714616149504421</v>
      </c>
      <c r="K627" s="11">
        <f t="shared" si="73"/>
        <v>2.274237107141718</v>
      </c>
      <c r="L627" s="11" t="e">
        <f t="shared" si="71"/>
        <v>#NUM!</v>
      </c>
      <c r="M627" s="8">
        <f t="shared" si="74"/>
        <v>2.274237107141718</v>
      </c>
    </row>
    <row r="628" spans="5:13" x14ac:dyDescent="0.2">
      <c r="E628" s="2">
        <f t="shared" si="68"/>
        <v>623</v>
      </c>
      <c r="F628" s="4">
        <f t="shared" si="72"/>
        <v>62.300000000000615</v>
      </c>
      <c r="G628" s="4">
        <f t="shared" si="69"/>
        <v>13.183854560499668</v>
      </c>
      <c r="H628" s="4">
        <f t="shared" si="70"/>
        <v>7.5850351307432728E-2</v>
      </c>
      <c r="J628" s="11">
        <f>SUM($H$5:H627)*$C$12</f>
        <v>2.279017138483876</v>
      </c>
      <c r="K628" s="11">
        <f t="shared" si="73"/>
        <v>2.2818073703392461</v>
      </c>
      <c r="L628" s="11" t="e">
        <f t="shared" si="71"/>
        <v>#NUM!</v>
      </c>
      <c r="M628" s="8">
        <f t="shared" si="74"/>
        <v>2.2818073703392461</v>
      </c>
    </row>
    <row r="629" spans="5:13" x14ac:dyDescent="0.2">
      <c r="E629" s="2">
        <f t="shared" si="68"/>
        <v>624</v>
      </c>
      <c r="F629" s="4">
        <f t="shared" si="72"/>
        <v>62.400000000000617</v>
      </c>
      <c r="G629" s="4">
        <f t="shared" si="69"/>
        <v>13.132422655999676</v>
      </c>
      <c r="H629" s="4">
        <f t="shared" si="70"/>
        <v>7.6147412110829343E-2</v>
      </c>
      <c r="J629" s="11">
        <f>SUM($H$5:H628)*$C$12</f>
        <v>2.2866021736146194</v>
      </c>
      <c r="K629" s="11">
        <f t="shared" si="73"/>
        <v>2.2894072422306588</v>
      </c>
      <c r="L629" s="11" t="e">
        <f t="shared" si="71"/>
        <v>#NUM!</v>
      </c>
      <c r="M629" s="8">
        <f t="shared" si="74"/>
        <v>2.2894072422306588</v>
      </c>
    </row>
    <row r="630" spans="5:13" x14ac:dyDescent="0.2">
      <c r="E630" s="2">
        <f t="shared" si="68"/>
        <v>625</v>
      </c>
      <c r="F630" s="4">
        <f t="shared" si="72"/>
        <v>62.500000000000618</v>
      </c>
      <c r="G630" s="4">
        <f t="shared" si="69"/>
        <v>13.081054687499673</v>
      </c>
      <c r="H630" s="4">
        <f t="shared" si="70"/>
        <v>7.6446435237030597E-2</v>
      </c>
      <c r="J630" s="11">
        <f>SUM($H$5:H629)*$C$12</f>
        <v>2.2942169148257019</v>
      </c>
      <c r="K630" s="11">
        <f t="shared" si="73"/>
        <v>2.2970369181719481</v>
      </c>
      <c r="L630" s="11" t="e">
        <f t="shared" si="71"/>
        <v>#NUM!</v>
      </c>
      <c r="M630" s="8">
        <f t="shared" si="74"/>
        <v>2.2970369181719481</v>
      </c>
    </row>
    <row r="631" spans="5:13" x14ac:dyDescent="0.2">
      <c r="E631" s="2">
        <f t="shared" si="68"/>
        <v>626</v>
      </c>
      <c r="F631" s="4">
        <f t="shared" si="72"/>
        <v>62.60000000000062</v>
      </c>
      <c r="G631" s="4">
        <f t="shared" si="69"/>
        <v>13.029750843999672</v>
      </c>
      <c r="H631" s="4">
        <f t="shared" si="70"/>
        <v>7.674743837949205E-2</v>
      </c>
      <c r="J631" s="11">
        <f>SUM($H$5:H630)*$C$12</f>
        <v>2.3018615583494051</v>
      </c>
      <c r="K631" s="11">
        <f t="shared" si="73"/>
        <v>2.3046965952783833</v>
      </c>
      <c r="L631" s="11" t="e">
        <f t="shared" si="71"/>
        <v>#NUM!</v>
      </c>
      <c r="M631" s="8">
        <f t="shared" si="74"/>
        <v>2.3046965952783833</v>
      </c>
    </row>
    <row r="632" spans="5:13" x14ac:dyDescent="0.2">
      <c r="E632" s="2">
        <f t="shared" si="68"/>
        <v>627</v>
      </c>
      <c r="F632" s="4">
        <f t="shared" si="72"/>
        <v>62.700000000000621</v>
      </c>
      <c r="G632" s="4">
        <f t="shared" si="69"/>
        <v>12.97851131449967</v>
      </c>
      <c r="H632" s="4">
        <f t="shared" si="70"/>
        <v>7.7050439435437643E-2</v>
      </c>
      <c r="J632" s="11">
        <f>SUM($H$5:H631)*$C$12</f>
        <v>2.3095363021873543</v>
      </c>
      <c r="K632" s="11">
        <f t="shared" si="73"/>
        <v>2.3123864724447349</v>
      </c>
      <c r="L632" s="11" t="e">
        <f t="shared" si="71"/>
        <v>#NUM!</v>
      </c>
      <c r="M632" s="8">
        <f t="shared" si="74"/>
        <v>2.3123864724447349</v>
      </c>
    </row>
    <row r="633" spans="5:13" x14ac:dyDescent="0.2">
      <c r="E633" s="2">
        <f t="shared" ref="E633:E696" si="75">E632+1</f>
        <v>628</v>
      </c>
      <c r="F633" s="4">
        <f t="shared" si="72"/>
        <v>62.800000000000622</v>
      </c>
      <c r="G633" s="4">
        <f t="shared" si="69"/>
        <v>12.927336287999672</v>
      </c>
      <c r="H633" s="4">
        <f t="shared" si="70"/>
        <v>7.7355456508723316E-2</v>
      </c>
      <c r="J633" s="11">
        <f>SUM($H$5:H632)*$C$12</f>
        <v>2.3172413461308983</v>
      </c>
      <c r="K633" s="11">
        <f t="shared" si="73"/>
        <v>2.3201067503658157</v>
      </c>
      <c r="L633" s="11" t="e">
        <f t="shared" si="71"/>
        <v>#NUM!</v>
      </c>
      <c r="M633" s="8">
        <f t="shared" si="74"/>
        <v>2.3201067503658157</v>
      </c>
    </row>
    <row r="634" spans="5:13" x14ac:dyDescent="0.2">
      <c r="E634" s="2">
        <f t="shared" si="75"/>
        <v>629</v>
      </c>
      <c r="F634" s="4">
        <f t="shared" si="72"/>
        <v>62.900000000000624</v>
      </c>
      <c r="G634" s="4">
        <f t="shared" si="69"/>
        <v>12.87622595349967</v>
      </c>
      <c r="H634" s="4">
        <f t="shared" si="70"/>
        <v>7.7662507912747994E-2</v>
      </c>
      <c r="J634" s="11">
        <f>SUM($H$5:H633)*$C$12</f>
        <v>2.3249768917817706</v>
      </c>
      <c r="K634" s="11">
        <f t="shared" si="73"/>
        <v>2.327857631557269</v>
      </c>
      <c r="L634" s="11" t="e">
        <f t="shared" si="71"/>
        <v>#NUM!</v>
      </c>
      <c r="M634" s="8">
        <f t="shared" si="74"/>
        <v>2.327857631557269</v>
      </c>
    </row>
    <row r="635" spans="5:13" x14ac:dyDescent="0.2">
      <c r="E635" s="2">
        <f t="shared" si="75"/>
        <v>630</v>
      </c>
      <c r="F635" s="4">
        <f t="shared" si="72"/>
        <v>63.000000000000625</v>
      </c>
      <c r="G635" s="4">
        <f t="shared" si="69"/>
        <v>12.825180499999675</v>
      </c>
      <c r="H635" s="4">
        <f t="shared" si="70"/>
        <v>7.7971612173413446E-2</v>
      </c>
      <c r="J635" s="11">
        <f>SUM($H$5:H634)*$C$12</f>
        <v>2.3327431425730452</v>
      </c>
      <c r="K635" s="11">
        <f t="shared" si="73"/>
        <v>2.3356393203766803</v>
      </c>
      <c r="L635" s="11" t="e">
        <f t="shared" si="71"/>
        <v>#NUM!</v>
      </c>
      <c r="M635" s="8">
        <f t="shared" si="74"/>
        <v>2.3356393203766803</v>
      </c>
    </row>
    <row r="636" spans="5:13" x14ac:dyDescent="0.2">
      <c r="E636" s="2">
        <f t="shared" si="75"/>
        <v>631</v>
      </c>
      <c r="F636" s="4">
        <f t="shared" si="72"/>
        <v>63.100000000000627</v>
      </c>
      <c r="G636" s="4">
        <f t="shared" si="69"/>
        <v>12.774200116499671</v>
      </c>
      <c r="H636" s="4">
        <f t="shared" si="70"/>
        <v>7.8282788032133538E-2</v>
      </c>
      <c r="J636" s="11">
        <f>SUM($H$5:H635)*$C$12</f>
        <v>2.3405403037903869</v>
      </c>
      <c r="K636" s="11">
        <f t="shared" si="73"/>
        <v>2.3434520230449758</v>
      </c>
      <c r="L636" s="11" t="e">
        <f t="shared" si="71"/>
        <v>#NUM!</v>
      </c>
      <c r="M636" s="8">
        <f t="shared" si="74"/>
        <v>2.3434520230449758</v>
      </c>
    </row>
    <row r="637" spans="5:13" x14ac:dyDescent="0.2">
      <c r="E637" s="2">
        <f t="shared" si="75"/>
        <v>632</v>
      </c>
      <c r="F637" s="4">
        <f t="shared" si="72"/>
        <v>63.200000000000628</v>
      </c>
      <c r="G637" s="4">
        <f t="shared" si="69"/>
        <v>12.72328499199967</v>
      </c>
      <c r="H637" s="4">
        <f t="shared" si="70"/>
        <v>7.8596054448893782E-2</v>
      </c>
      <c r="J637" s="11">
        <f>SUM($H$5:H636)*$C$12</f>
        <v>2.3483685825936003</v>
      </c>
      <c r="K637" s="11">
        <f t="shared" si="73"/>
        <v>2.3512959476681292</v>
      </c>
      <c r="L637" s="11" t="e">
        <f t="shared" si="71"/>
        <v>#NUM!</v>
      </c>
      <c r="M637" s="8">
        <f t="shared" si="74"/>
        <v>2.3512959476681292</v>
      </c>
    </row>
    <row r="638" spans="5:13" x14ac:dyDescent="0.2">
      <c r="E638" s="2">
        <f t="shared" si="75"/>
        <v>633</v>
      </c>
      <c r="F638" s="4">
        <f t="shared" si="72"/>
        <v>63.30000000000063</v>
      </c>
      <c r="G638" s="4">
        <f t="shared" si="69"/>
        <v>12.672435315499669</v>
      </c>
      <c r="H638" s="4">
        <f t="shared" si="70"/>
        <v>7.8911430605362654E-2</v>
      </c>
      <c r="J638" s="11">
        <f>SUM($H$5:H637)*$C$12</f>
        <v>2.3562281880384894</v>
      </c>
      <c r="K638" s="11">
        <f t="shared" si="73"/>
        <v>2.3591713042591631</v>
      </c>
      <c r="L638" s="11" t="e">
        <f t="shared" si="71"/>
        <v>#NUM!</v>
      </c>
      <c r="M638" s="8">
        <f t="shared" si="74"/>
        <v>2.3591713042591631</v>
      </c>
    </row>
    <row r="639" spans="5:13" x14ac:dyDescent="0.2">
      <c r="E639" s="2">
        <f t="shared" si="75"/>
        <v>634</v>
      </c>
      <c r="F639" s="4">
        <f t="shared" si="72"/>
        <v>63.400000000000631</v>
      </c>
      <c r="G639" s="4">
        <f t="shared" si="69"/>
        <v>12.621651275999668</v>
      </c>
      <c r="H639" s="4">
        <f t="shared" si="70"/>
        <v>7.9228935908055062E-2</v>
      </c>
      <c r="J639" s="11">
        <f>SUM($H$5:H638)*$C$12</f>
        <v>2.3641193310990256</v>
      </c>
      <c r="K639" s="11">
        <f t="shared" si="73"/>
        <v>2.3670783047604882</v>
      </c>
      <c r="L639" s="11" t="e">
        <f t="shared" si="71"/>
        <v>#NUM!</v>
      </c>
      <c r="M639" s="8">
        <f t="shared" si="74"/>
        <v>2.3670783047604882</v>
      </c>
    </row>
    <row r="640" spans="5:13" x14ac:dyDescent="0.2">
      <c r="E640" s="2">
        <f t="shared" si="75"/>
        <v>635</v>
      </c>
      <c r="F640" s="4">
        <f t="shared" si="72"/>
        <v>63.500000000000632</v>
      </c>
      <c r="G640" s="4">
        <f t="shared" si="69"/>
        <v>12.570933062499662</v>
      </c>
      <c r="H640" s="4">
        <f t="shared" si="70"/>
        <v>7.9548589991549443E-2</v>
      </c>
      <c r="J640" s="11">
        <f>SUM($H$5:H639)*$C$12</f>
        <v>2.3720422246898312</v>
      </c>
      <c r="K640" s="11">
        <f t="shared" si="73"/>
        <v>2.3750171630665453</v>
      </c>
      <c r="L640" s="11" t="e">
        <f t="shared" si="71"/>
        <v>#NUM!</v>
      </c>
      <c r="M640" s="8">
        <f t="shared" si="74"/>
        <v>2.3750171630665453</v>
      </c>
    </row>
    <row r="641" spans="5:13" x14ac:dyDescent="0.2">
      <c r="E641" s="2">
        <f t="shared" si="75"/>
        <v>636</v>
      </c>
      <c r="F641" s="4">
        <f t="shared" si="72"/>
        <v>63.600000000000634</v>
      </c>
      <c r="G641" s="4">
        <f t="shared" si="69"/>
        <v>12.520280863999673</v>
      </c>
      <c r="H641" s="4">
        <f t="shared" si="70"/>
        <v>7.9870412721759348E-2</v>
      </c>
      <c r="J641" s="11">
        <f>SUM($H$5:H640)*$C$12</f>
        <v>2.3799970836889863</v>
      </c>
      <c r="K641" s="11">
        <f t="shared" si="73"/>
        <v>2.382988095046763</v>
      </c>
      <c r="L641" s="11" t="e">
        <f t="shared" si="71"/>
        <v>#NUM!</v>
      </c>
      <c r="M641" s="8">
        <f t="shared" si="74"/>
        <v>2.382988095046763</v>
      </c>
    </row>
    <row r="642" spans="5:13" x14ac:dyDescent="0.2">
      <c r="E642" s="2">
        <f t="shared" si="75"/>
        <v>637</v>
      </c>
      <c r="F642" s="4">
        <f t="shared" si="72"/>
        <v>63.700000000000635</v>
      </c>
      <c r="G642" s="4">
        <f t="shared" si="69"/>
        <v>12.469694869499662</v>
      </c>
      <c r="H642" s="4">
        <f t="shared" si="70"/>
        <v>8.0194424199260525E-2</v>
      </c>
      <c r="J642" s="11">
        <f>SUM($H$5:H641)*$C$12</f>
        <v>2.3879841249611622</v>
      </c>
      <c r="K642" s="11">
        <f t="shared" si="73"/>
        <v>2.390991318568874</v>
      </c>
      <c r="L642" s="11" t="e">
        <f t="shared" si="71"/>
        <v>#NUM!</v>
      </c>
      <c r="M642" s="8">
        <f t="shared" si="74"/>
        <v>2.390991318568874</v>
      </c>
    </row>
    <row r="643" spans="5:13" x14ac:dyDescent="0.2">
      <c r="E643" s="2">
        <f t="shared" si="75"/>
        <v>638</v>
      </c>
      <c r="F643" s="4">
        <f t="shared" si="72"/>
        <v>63.800000000000637</v>
      </c>
      <c r="G643" s="4">
        <f t="shared" si="69"/>
        <v>12.41917526799967</v>
      </c>
      <c r="H643" s="4">
        <f t="shared" si="70"/>
        <v>8.0520644762674898E-2</v>
      </c>
      <c r="J643" s="11">
        <f>SUM($H$5:H642)*$C$12</f>
        <v>2.3960035673810882</v>
      </c>
      <c r="K643" s="11">
        <f t="shared" si="73"/>
        <v>2.3990270535225431</v>
      </c>
      <c r="L643" s="11" t="e">
        <f t="shared" si="71"/>
        <v>#NUM!</v>
      </c>
      <c r="M643" s="8">
        <f t="shared" si="74"/>
        <v>2.3990270535225431</v>
      </c>
    </row>
    <row r="644" spans="5:13" x14ac:dyDescent="0.2">
      <c r="E644" s="2">
        <f t="shared" si="75"/>
        <v>639</v>
      </c>
      <c r="F644" s="4">
        <f t="shared" si="72"/>
        <v>63.900000000000638</v>
      </c>
      <c r="G644" s="4">
        <f t="shared" si="69"/>
        <v>12.368722248499665</v>
      </c>
      <c r="H644" s="4">
        <f t="shared" si="70"/>
        <v>8.0849094992112028E-2</v>
      </c>
      <c r="J644" s="11">
        <f>SUM($H$5:H643)*$C$12</f>
        <v>2.4040556318573558</v>
      </c>
      <c r="K644" s="11">
        <f t="shared" si="73"/>
        <v>2.4070955218433387</v>
      </c>
      <c r="L644" s="11" t="e">
        <f t="shared" si="71"/>
        <v>#NUM!</v>
      </c>
      <c r="M644" s="8">
        <f t="shared" si="74"/>
        <v>2.4070955218433387</v>
      </c>
    </row>
    <row r="645" spans="5:13" x14ac:dyDescent="0.2">
      <c r="E645" s="2">
        <f t="shared" si="75"/>
        <v>640</v>
      </c>
      <c r="F645" s="4">
        <f t="shared" si="72"/>
        <v>64.000000000000639</v>
      </c>
      <c r="G645" s="4">
        <f t="shared" ref="G645:G708" si="76">$C$10*F645^3+$C$9*F645^2+$C$8*F645+$C$7</f>
        <v>12.318335999999668</v>
      </c>
      <c r="H645" s="4">
        <f t="shared" ref="H645:H708" si="77">1/(($C$2 - F645)*($C$15*F645^2+$C$16*F645+$C$17))</f>
        <v>8.1179795712669797E-2</v>
      </c>
      <c r="J645" s="11">
        <f>SUM($H$5:H644)*$C$12</f>
        <v>2.4121405413565671</v>
      </c>
      <c r="K645" s="11">
        <f t="shared" si="73"/>
        <v>2.4151969475370598</v>
      </c>
      <c r="L645" s="11" t="e">
        <f t="shared" ref="L645:L708" si="78">(LN($C$2^2*($C$15*F645^2+$C$16*F645+$C$17)/($C$17*($C$2 - F645)^2))+$C$20*(ATAN((2*$C$15*F645+$C$16)/$C$19)-ATAN($C$16/$C$19)))/(2*$C$18)</f>
        <v>#NUM!</v>
      </c>
      <c r="M645" s="8">
        <f t="shared" si="74"/>
        <v>2.4151969475370598</v>
      </c>
    </row>
    <row r="646" spans="5:13" x14ac:dyDescent="0.2">
      <c r="E646" s="2">
        <f t="shared" si="75"/>
        <v>641</v>
      </c>
      <c r="F646" s="4">
        <f t="shared" ref="F646:F709" si="79">F645+$C$12</f>
        <v>64.100000000000634</v>
      </c>
      <c r="G646" s="4">
        <f t="shared" si="76"/>
        <v>12.268016711499669</v>
      </c>
      <c r="H646" s="4">
        <f t="shared" si="77"/>
        <v>8.1512767997995075E-2</v>
      </c>
      <c r="J646" s="11">
        <f>SUM($H$5:H645)*$C$12</f>
        <v>2.4202585209278342</v>
      </c>
      <c r="K646" s="11">
        <f t="shared" ref="K646:K709" si="80">IFERROR(L646,M646)</f>
        <v>2.4233315567044169</v>
      </c>
      <c r="L646" s="11" t="e">
        <f t="shared" si="78"/>
        <v>#NUM!</v>
      </c>
      <c r="M646" s="8">
        <f t="shared" ref="M646:M709" si="81">LN(($C$22/($C$22-F646))^$C$25*($C$23/($C$23-F646))^$C$26*($C$24/($C$24-F646))^$C$27)</f>
        <v>2.4233315567044169</v>
      </c>
    </row>
    <row r="647" spans="5:13" x14ac:dyDescent="0.2">
      <c r="E647" s="2">
        <f t="shared" si="75"/>
        <v>642</v>
      </c>
      <c r="F647" s="4">
        <f t="shared" si="79"/>
        <v>64.200000000000628</v>
      </c>
      <c r="G647" s="4">
        <f t="shared" si="76"/>
        <v>12.217764571999673</v>
      </c>
      <c r="H647" s="4">
        <f t="shared" si="77"/>
        <v>8.184803317390571E-2</v>
      </c>
      <c r="J647" s="11">
        <f>SUM($H$5:H646)*$C$12</f>
        <v>2.4284097977276335</v>
      </c>
      <c r="K647" s="11">
        <f t="shared" si="80"/>
        <v>2.4314995775660604</v>
      </c>
      <c r="L647" s="11" t="e">
        <f t="shared" si="78"/>
        <v>#NUM!</v>
      </c>
      <c r="M647" s="8">
        <f t="shared" si="81"/>
        <v>2.4314995775660604</v>
      </c>
    </row>
    <row r="648" spans="5:13" x14ac:dyDescent="0.2">
      <c r="E648" s="2">
        <f t="shared" si="75"/>
        <v>643</v>
      </c>
      <c r="F648" s="4">
        <f t="shared" si="79"/>
        <v>64.300000000000622</v>
      </c>
      <c r="G648" s="4">
        <f t="shared" si="76"/>
        <v>12.167579770499678</v>
      </c>
      <c r="H648" s="4">
        <f t="shared" si="77"/>
        <v>8.2185612822075024E-2</v>
      </c>
      <c r="J648" s="11">
        <f>SUM($H$5:H647)*$C$12</f>
        <v>2.4365946010450243</v>
      </c>
      <c r="K648" s="11">
        <f t="shared" si="80"/>
        <v>2.4397012404879841</v>
      </c>
      <c r="L648" s="11" t="e">
        <f t="shared" si="78"/>
        <v>#NUM!</v>
      </c>
      <c r="M648" s="8">
        <f t="shared" si="81"/>
        <v>2.4397012404879841</v>
      </c>
    </row>
    <row r="649" spans="5:13" x14ac:dyDescent="0.2">
      <c r="E649" s="2">
        <f t="shared" si="75"/>
        <v>644</v>
      </c>
      <c r="F649" s="4">
        <f t="shared" si="79"/>
        <v>64.400000000000617</v>
      </c>
      <c r="G649" s="4">
        <f t="shared" si="76"/>
        <v>12.117462495999682</v>
      </c>
      <c r="H649" s="4">
        <f t="shared" si="77"/>
        <v>8.2525528783780236E-2</v>
      </c>
      <c r="J649" s="11">
        <f>SUM($H$5:H648)*$C$12</f>
        <v>2.444813162327232</v>
      </c>
      <c r="K649" s="11">
        <f t="shared" si="80"/>
        <v>2.4479367780072998</v>
      </c>
      <c r="L649" s="11" t="e">
        <f t="shared" si="78"/>
        <v>#NUM!</v>
      </c>
      <c r="M649" s="8">
        <f t="shared" si="81"/>
        <v>2.4479367780072998</v>
      </c>
    </row>
    <row r="650" spans="5:13" x14ac:dyDescent="0.2">
      <c r="E650" s="2">
        <f t="shared" si="75"/>
        <v>645</v>
      </c>
      <c r="F650" s="4">
        <f t="shared" si="79"/>
        <v>64.500000000000611</v>
      </c>
      <c r="G650" s="4">
        <f t="shared" si="76"/>
        <v>12.067412937499682</v>
      </c>
      <c r="H650" s="4">
        <f t="shared" si="77"/>
        <v>8.2867803163715628E-2</v>
      </c>
      <c r="J650" s="11">
        <f>SUM($H$5:H649)*$C$12</f>
        <v>2.4530657152056099</v>
      </c>
      <c r="K650" s="11">
        <f t="shared" si="80"/>
        <v>2.4562064248583848</v>
      </c>
      <c r="L650" s="11" t="e">
        <f t="shared" si="78"/>
        <v>#NUM!</v>
      </c>
      <c r="M650" s="8">
        <f t="shared" si="81"/>
        <v>2.4562064248583848</v>
      </c>
    </row>
    <row r="651" spans="5:13" x14ac:dyDescent="0.2">
      <c r="E651" s="2">
        <f t="shared" si="75"/>
        <v>646</v>
      </c>
      <c r="F651" s="4">
        <f t="shared" si="79"/>
        <v>64.600000000000605</v>
      </c>
      <c r="G651" s="4">
        <f t="shared" si="76"/>
        <v>12.017431283999684</v>
      </c>
      <c r="H651" s="4">
        <f t="shared" si="77"/>
        <v>8.3212458333872433E-2</v>
      </c>
      <c r="J651" s="11">
        <f>SUM($H$5:H650)*$C$12</f>
        <v>2.4613524955219814</v>
      </c>
      <c r="K651" s="11">
        <f t="shared" si="80"/>
        <v>2.4645104179994139</v>
      </c>
      <c r="L651" s="11" t="e">
        <f t="shared" si="78"/>
        <v>#NUM!</v>
      </c>
      <c r="M651" s="8">
        <f t="shared" si="81"/>
        <v>2.4645104179994139</v>
      </c>
    </row>
    <row r="652" spans="5:13" x14ac:dyDescent="0.2">
      <c r="E652" s="2">
        <f t="shared" si="75"/>
        <v>647</v>
      </c>
      <c r="F652" s="4">
        <f t="shared" si="79"/>
        <v>64.7000000000006</v>
      </c>
      <c r="G652" s="4">
        <f t="shared" si="76"/>
        <v>11.967517724499686</v>
      </c>
      <c r="H652" s="4">
        <f t="shared" si="77"/>
        <v>8.355951693748627E-2</v>
      </c>
      <c r="J652" s="11">
        <f>SUM($H$5:H651)*$C$12</f>
        <v>2.4696737413553684</v>
      </c>
      <c r="K652" s="11">
        <f t="shared" si="80"/>
        <v>2.4728489966393004</v>
      </c>
      <c r="L652" s="11" t="e">
        <f t="shared" si="78"/>
        <v>#NUM!</v>
      </c>
      <c r="M652" s="8">
        <f t="shared" si="81"/>
        <v>2.4728489966393004</v>
      </c>
    </row>
    <row r="653" spans="5:13" x14ac:dyDescent="0.2">
      <c r="E653" s="2">
        <f t="shared" si="75"/>
        <v>648</v>
      </c>
      <c r="F653" s="4">
        <f t="shared" si="79"/>
        <v>64.800000000000594</v>
      </c>
      <c r="G653" s="4">
        <f t="shared" si="76"/>
        <v>11.917672447999692</v>
      </c>
      <c r="H653" s="4">
        <f t="shared" si="77"/>
        <v>8.39090018930536E-2</v>
      </c>
      <c r="J653" s="11">
        <f>SUM($H$5:H652)*$C$12</f>
        <v>2.4780296930491175</v>
      </c>
      <c r="K653" s="11">
        <f t="shared" si="80"/>
        <v>2.4812224022649993</v>
      </c>
      <c r="L653" s="11" t="e">
        <f t="shared" si="78"/>
        <v>#NUM!</v>
      </c>
      <c r="M653" s="8">
        <f t="shared" si="81"/>
        <v>2.4812224022649993</v>
      </c>
    </row>
    <row r="654" spans="5:13" x14ac:dyDescent="0.2">
      <c r="E654" s="2">
        <f t="shared" si="75"/>
        <v>649</v>
      </c>
      <c r="F654" s="4">
        <f t="shared" si="79"/>
        <v>64.900000000000588</v>
      </c>
      <c r="G654" s="4">
        <f t="shared" si="76"/>
        <v>11.867895643499693</v>
      </c>
      <c r="H654" s="4">
        <f t="shared" si="77"/>
        <v>8.4260936398418751E-2</v>
      </c>
      <c r="J654" s="11">
        <f>SUM($H$5:H653)*$C$12</f>
        <v>2.4864205932384227</v>
      </c>
      <c r="K654" s="11">
        <f t="shared" si="80"/>
        <v>2.4896308786692551</v>
      </c>
      <c r="L654" s="11" t="e">
        <f t="shared" si="78"/>
        <v>#NUM!</v>
      </c>
      <c r="M654" s="8">
        <f t="shared" si="81"/>
        <v>2.4896308786692551</v>
      </c>
    </row>
    <row r="655" spans="5:13" x14ac:dyDescent="0.2">
      <c r="E655" s="2">
        <f t="shared" si="75"/>
        <v>650</v>
      </c>
      <c r="F655" s="4">
        <f t="shared" si="79"/>
        <v>65.000000000000583</v>
      </c>
      <c r="G655" s="4">
        <f t="shared" si="76"/>
        <v>11.818187499999702</v>
      </c>
      <c r="H655" s="4">
        <f t="shared" si="77"/>
        <v>8.4615343934932877E-2</v>
      </c>
      <c r="J655" s="11">
        <f>SUM($H$5:H654)*$C$12</f>
        <v>2.4948466868782648</v>
      </c>
      <c r="K655" s="11">
        <f t="shared" si="80"/>
        <v>2.4980746719787335</v>
      </c>
      <c r="L655" s="11" t="e">
        <f t="shared" si="78"/>
        <v>#NUM!</v>
      </c>
      <c r="M655" s="8">
        <f t="shared" si="81"/>
        <v>2.4980746719787335</v>
      </c>
    </row>
    <row r="656" spans="5:13" x14ac:dyDescent="0.2">
      <c r="E656" s="2">
        <f t="shared" si="75"/>
        <v>651</v>
      </c>
      <c r="F656" s="4">
        <f t="shared" si="79"/>
        <v>65.100000000000577</v>
      </c>
      <c r="G656" s="4">
        <f t="shared" si="76"/>
        <v>11.768548206499709</v>
      </c>
      <c r="H656" s="4">
        <f t="shared" si="77"/>
        <v>8.4972248271686104E-2</v>
      </c>
      <c r="J656" s="11">
        <f>SUM($H$5:H655)*$C$12</f>
        <v>2.5033082212717579</v>
      </c>
      <c r="K656" s="11">
        <f t="shared" si="80"/>
        <v>2.5065540306825911</v>
      </c>
      <c r="L656" s="11" t="e">
        <f t="shared" si="78"/>
        <v>#NUM!</v>
      </c>
      <c r="M656" s="8">
        <f t="shared" si="81"/>
        <v>2.5065540306825911</v>
      </c>
    </row>
    <row r="657" spans="5:13" x14ac:dyDescent="0.2">
      <c r="E657" s="2">
        <f t="shared" si="75"/>
        <v>652</v>
      </c>
      <c r="F657" s="4">
        <f t="shared" si="79"/>
        <v>65.200000000000571</v>
      </c>
      <c r="G657" s="4">
        <f t="shared" si="76"/>
        <v>11.718977951999712</v>
      </c>
      <c r="H657" s="4">
        <f t="shared" si="77"/>
        <v>8.5331673469814906E-2</v>
      </c>
      <c r="J657" s="11">
        <f>SUM($H$5:H656)*$C$12</f>
        <v>2.5118054460989265</v>
      </c>
      <c r="K657" s="11">
        <f t="shared" si="80"/>
        <v>2.5150692056614536</v>
      </c>
      <c r="L657" s="11" t="e">
        <f t="shared" si="78"/>
        <v>#NUM!</v>
      </c>
      <c r="M657" s="8">
        <f t="shared" si="81"/>
        <v>2.5150692056614536</v>
      </c>
    </row>
    <row r="658" spans="5:13" x14ac:dyDescent="0.2">
      <c r="E658" s="2">
        <f t="shared" si="75"/>
        <v>653</v>
      </c>
      <c r="F658" s="4">
        <f t="shared" si="79"/>
        <v>65.300000000000566</v>
      </c>
      <c r="G658" s="4">
        <f t="shared" si="76"/>
        <v>11.669476925499708</v>
      </c>
      <c r="H658" s="4">
        <f t="shared" si="77"/>
        <v>8.5693643886885454E-2</v>
      </c>
      <c r="J658" s="11">
        <f>SUM($H$5:H657)*$C$12</f>
        <v>2.520338613445908</v>
      </c>
      <c r="K658" s="11">
        <f t="shared" si="80"/>
        <v>2.5236204502168498</v>
      </c>
      <c r="L658" s="11" t="e">
        <f t="shared" si="78"/>
        <v>#NUM!</v>
      </c>
      <c r="M658" s="8">
        <f t="shared" si="81"/>
        <v>2.5236204502168498</v>
      </c>
    </row>
    <row r="659" spans="5:13" x14ac:dyDescent="0.2">
      <c r="E659" s="2">
        <f t="shared" si="75"/>
        <v>654</v>
      </c>
      <c r="F659" s="4">
        <f t="shared" si="79"/>
        <v>65.40000000000056</v>
      </c>
      <c r="G659" s="4">
        <f t="shared" si="76"/>
        <v>11.620045315999718</v>
      </c>
      <c r="H659" s="4">
        <f t="shared" si="77"/>
        <v>8.6058184181355371E-2</v>
      </c>
      <c r="J659" s="11">
        <f>SUM($H$5:H658)*$C$12</f>
        <v>2.5289079778345962</v>
      </c>
      <c r="K659" s="11">
        <f t="shared" si="80"/>
        <v>2.5322080201010695</v>
      </c>
      <c r="L659" s="11" t="e">
        <f t="shared" si="78"/>
        <v>#NUM!</v>
      </c>
      <c r="M659" s="8">
        <f t="shared" si="81"/>
        <v>2.5322080201010695</v>
      </c>
    </row>
    <row r="660" spans="5:13" x14ac:dyDescent="0.2">
      <c r="E660" s="2">
        <f t="shared" si="75"/>
        <v>655</v>
      </c>
      <c r="F660" s="4">
        <f t="shared" si="79"/>
        <v>65.500000000000554</v>
      </c>
      <c r="G660" s="4">
        <f t="shared" si="76"/>
        <v>11.570683312499717</v>
      </c>
      <c r="H660" s="4">
        <f t="shared" si="77"/>
        <v>8.6425319317114779E-2</v>
      </c>
      <c r="J660" s="11">
        <f>SUM($H$5:H659)*$C$12</f>
        <v>2.5375137962527319</v>
      </c>
      <c r="K660" s="11">
        <f t="shared" si="80"/>
        <v>2.5408321735474848</v>
      </c>
      <c r="L660" s="11" t="e">
        <f t="shared" si="78"/>
        <v>#NUM!</v>
      </c>
      <c r="M660" s="8">
        <f t="shared" si="81"/>
        <v>2.5408321735474848</v>
      </c>
    </row>
    <row r="661" spans="5:13" x14ac:dyDescent="0.2">
      <c r="E661" s="2">
        <f t="shared" si="75"/>
        <v>656</v>
      </c>
      <c r="F661" s="4">
        <f t="shared" si="79"/>
        <v>65.600000000000549</v>
      </c>
      <c r="G661" s="4">
        <f t="shared" si="76"/>
        <v>11.521391103999719</v>
      </c>
      <c r="H661" s="4">
        <f t="shared" si="77"/>
        <v>8.6795074568108643E-2</v>
      </c>
      <c r="J661" s="11">
        <f>SUM($H$5:H660)*$C$12</f>
        <v>2.546156328184443</v>
      </c>
      <c r="K661" s="11">
        <f t="shared" si="80"/>
        <v>2.5494931713013167</v>
      </c>
      <c r="L661" s="11" t="e">
        <f t="shared" si="78"/>
        <v>#NUM!</v>
      </c>
      <c r="M661" s="8">
        <f t="shared" si="81"/>
        <v>2.5494931713013167</v>
      </c>
    </row>
    <row r="662" spans="5:13" x14ac:dyDescent="0.2">
      <c r="E662" s="2">
        <f t="shared" si="75"/>
        <v>657</v>
      </c>
      <c r="F662" s="4">
        <f t="shared" si="79"/>
        <v>65.700000000000543</v>
      </c>
      <c r="G662" s="4">
        <f t="shared" si="76"/>
        <v>11.472168879499719</v>
      </c>
      <c r="H662" s="4">
        <f t="shared" si="77"/>
        <v>8.7167475523042243E-2</v>
      </c>
      <c r="J662" s="11">
        <f>SUM($H$5:H661)*$C$12</f>
        <v>2.5548358356412542</v>
      </c>
      <c r="K662" s="11">
        <f t="shared" si="80"/>
        <v>2.5581912766508816</v>
      </c>
      <c r="L662" s="11" t="e">
        <f t="shared" si="78"/>
        <v>#NUM!</v>
      </c>
      <c r="M662" s="8">
        <f t="shared" si="81"/>
        <v>2.5581912766508816</v>
      </c>
    </row>
    <row r="663" spans="5:13" x14ac:dyDescent="0.2">
      <c r="E663" s="2">
        <f t="shared" si="75"/>
        <v>658</v>
      </c>
      <c r="F663" s="4">
        <f t="shared" si="79"/>
        <v>65.800000000000537</v>
      </c>
      <c r="G663" s="4">
        <f t="shared" si="76"/>
        <v>11.423016827999724</v>
      </c>
      <c r="H663" s="4">
        <f t="shared" si="77"/>
        <v>8.7542548090171035E-2</v>
      </c>
      <c r="J663" s="11">
        <f>SUM($H$5:H662)*$C$12</f>
        <v>2.5635525831935584</v>
      </c>
      <c r="K663" s="11">
        <f t="shared" si="80"/>
        <v>2.5669267554593032</v>
      </c>
      <c r="L663" s="11" t="e">
        <f t="shared" si="78"/>
        <v>#NUM!</v>
      </c>
      <c r="M663" s="8">
        <f t="shared" si="81"/>
        <v>2.5669267554593032</v>
      </c>
    </row>
    <row r="664" spans="5:13" x14ac:dyDescent="0.2">
      <c r="E664" s="2">
        <f t="shared" si="75"/>
        <v>659</v>
      </c>
      <c r="F664" s="4">
        <f t="shared" si="79"/>
        <v>65.900000000000531</v>
      </c>
      <c r="G664" s="4">
        <f t="shared" si="76"/>
        <v>11.373935138499725</v>
      </c>
      <c r="H664" s="4">
        <f t="shared" si="77"/>
        <v>8.7920318502177033E-2</v>
      </c>
      <c r="J664" s="11">
        <f>SUM($H$5:H663)*$C$12</f>
        <v>2.5723068380025751</v>
      </c>
      <c r="K664" s="11">
        <f t="shared" si="80"/>
        <v>2.5756998761967118</v>
      </c>
      <c r="L664" s="11" t="e">
        <f t="shared" si="78"/>
        <v>#NUM!</v>
      </c>
      <c r="M664" s="8">
        <f t="shared" si="81"/>
        <v>2.5756998761967118</v>
      </c>
    </row>
    <row r="665" spans="5:13" x14ac:dyDescent="0.2">
      <c r="E665" s="2">
        <f t="shared" si="75"/>
        <v>660</v>
      </c>
      <c r="F665" s="4">
        <f t="shared" si="79"/>
        <v>66.000000000000526</v>
      </c>
      <c r="G665" s="4">
        <f t="shared" si="76"/>
        <v>11.324923999999733</v>
      </c>
      <c r="H665" s="4">
        <f t="shared" si="77"/>
        <v>8.8300813321133334E-2</v>
      </c>
      <c r="J665" s="11">
        <f>SUM($H$5:H664)*$C$12</f>
        <v>2.5810988698527932</v>
      </c>
      <c r="K665" s="11">
        <f t="shared" si="80"/>
        <v>2.584510909972932</v>
      </c>
      <c r="L665" s="11" t="e">
        <f t="shared" si="78"/>
        <v>#NUM!</v>
      </c>
      <c r="M665" s="8">
        <f t="shared" si="81"/>
        <v>2.584510909972932</v>
      </c>
    </row>
    <row r="666" spans="5:13" x14ac:dyDescent="0.2">
      <c r="E666" s="2">
        <f t="shared" si="75"/>
        <v>661</v>
      </c>
      <c r="F666" s="4">
        <f t="shared" si="79"/>
        <v>66.10000000000052</v>
      </c>
      <c r="G666" s="4">
        <f t="shared" si="76"/>
        <v>11.275983601499732</v>
      </c>
      <c r="H666" s="4">
        <f t="shared" si="77"/>
        <v>8.8684059443559005E-2</v>
      </c>
      <c r="J666" s="11">
        <f>SUM($H$5:H665)*$C$12</f>
        <v>2.5899289511849064</v>
      </c>
      <c r="K666" s="11">
        <f t="shared" si="80"/>
        <v>2.5933601305706753</v>
      </c>
      <c r="L666" s="11" t="e">
        <f t="shared" si="78"/>
        <v>#NUM!</v>
      </c>
      <c r="M666" s="8">
        <f t="shared" si="81"/>
        <v>2.5933601305706753</v>
      </c>
    </row>
    <row r="667" spans="5:13" x14ac:dyDescent="0.2">
      <c r="E667" s="2">
        <f t="shared" si="75"/>
        <v>662</v>
      </c>
      <c r="F667" s="4">
        <f t="shared" si="79"/>
        <v>66.200000000000514</v>
      </c>
      <c r="G667" s="4">
        <f t="shared" si="76"/>
        <v>11.227114131999734</v>
      </c>
      <c r="H667" s="4">
        <f t="shared" si="77"/>
        <v>8.9070084105565439E-2</v>
      </c>
      <c r="J667" s="11">
        <f>SUM($H$5:H666)*$C$12</f>
        <v>2.5987973571292624</v>
      </c>
      <c r="K667" s="11">
        <f t="shared" si="80"/>
        <v>2.602247814479246</v>
      </c>
      <c r="L667" s="11" t="e">
        <f t="shared" si="78"/>
        <v>#NUM!</v>
      </c>
      <c r="M667" s="8">
        <f t="shared" si="81"/>
        <v>2.602247814479246</v>
      </c>
    </row>
    <row r="668" spans="5:13" x14ac:dyDescent="0.2">
      <c r="E668" s="2">
        <f t="shared" si="75"/>
        <v>663</v>
      </c>
      <c r="F668" s="4">
        <f t="shared" si="79"/>
        <v>66.300000000000509</v>
      </c>
      <c r="G668" s="4">
        <f t="shared" si="76"/>
        <v>11.178315780499737</v>
      </c>
      <c r="H668" s="4">
        <f t="shared" si="77"/>
        <v>8.9458914888097082E-2</v>
      </c>
      <c r="J668" s="11">
        <f>SUM($H$5:H667)*$C$12</f>
        <v>2.6077043655398189</v>
      </c>
      <c r="K668" s="11">
        <f t="shared" si="80"/>
        <v>2.6111742409287482</v>
      </c>
      <c r="L668" s="11" t="e">
        <f t="shared" si="78"/>
        <v>#NUM!</v>
      </c>
      <c r="M668" s="8">
        <f t="shared" si="81"/>
        <v>2.6111742409287482</v>
      </c>
    </row>
    <row r="669" spans="5:13" x14ac:dyDescent="0.2">
      <c r="E669" s="2">
        <f t="shared" si="75"/>
        <v>664</v>
      </c>
      <c r="F669" s="4">
        <f t="shared" si="79"/>
        <v>66.400000000000503</v>
      </c>
      <c r="G669" s="4">
        <f t="shared" si="76"/>
        <v>11.129588735999747</v>
      </c>
      <c r="H669" s="4">
        <f t="shared" si="77"/>
        <v>8.9850579722267815E-2</v>
      </c>
      <c r="J669" s="11">
        <f>SUM($H$5:H668)*$C$12</f>
        <v>2.6166502570286285</v>
      </c>
      <c r="K669" s="11">
        <f t="shared" si="80"/>
        <v>2.6201396919248556</v>
      </c>
      <c r="L669" s="11" t="e">
        <f t="shared" si="78"/>
        <v>#NUM!</v>
      </c>
      <c r="M669" s="8">
        <f t="shared" si="81"/>
        <v>2.6201396919248556</v>
      </c>
    </row>
    <row r="670" spans="5:13" x14ac:dyDescent="0.2">
      <c r="E670" s="2">
        <f t="shared" si="75"/>
        <v>665</v>
      </c>
      <c r="F670" s="4">
        <f t="shared" si="79"/>
        <v>66.500000000000497</v>
      </c>
      <c r="G670" s="4">
        <f t="shared" si="76"/>
        <v>11.080933187499745</v>
      </c>
      <c r="H670" s="4">
        <f t="shared" si="77"/>
        <v>9.0245106894795257E-2</v>
      </c>
      <c r="J670" s="11">
        <f>SUM($H$5:H669)*$C$12</f>
        <v>2.6256353150008551</v>
      </c>
      <c r="K670" s="11">
        <f t="shared" si="80"/>
        <v>2.6291444522840797</v>
      </c>
      <c r="L670" s="11" t="e">
        <f t="shared" si="78"/>
        <v>#NUM!</v>
      </c>
      <c r="M670" s="8">
        <f t="shared" si="81"/>
        <v>2.6291444522840797</v>
      </c>
    </row>
    <row r="671" spans="5:13" x14ac:dyDescent="0.2">
      <c r="E671" s="2">
        <f t="shared" si="75"/>
        <v>666</v>
      </c>
      <c r="F671" s="4">
        <f t="shared" si="79"/>
        <v>66.600000000000492</v>
      </c>
      <c r="G671" s="4">
        <f t="shared" si="76"/>
        <v>11.032349323999746</v>
      </c>
      <c r="H671" s="4">
        <f t="shared" si="77"/>
        <v>9.064252505353515E-2</v>
      </c>
      <c r="J671" s="11">
        <f>SUM($H$5:H670)*$C$12</f>
        <v>2.6346598256903349</v>
      </c>
      <c r="K671" s="11">
        <f t="shared" si="80"/>
        <v>2.638188809669614</v>
      </c>
      <c r="L671" s="11" t="e">
        <f t="shared" si="78"/>
        <v>#NUM!</v>
      </c>
      <c r="M671" s="8">
        <f t="shared" si="81"/>
        <v>2.638188809669614</v>
      </c>
    </row>
    <row r="672" spans="5:13" x14ac:dyDescent="0.2">
      <c r="E672" s="2">
        <f t="shared" si="75"/>
        <v>667</v>
      </c>
      <c r="F672" s="4">
        <f t="shared" si="79"/>
        <v>66.700000000000486</v>
      </c>
      <c r="G672" s="4">
        <f t="shared" si="76"/>
        <v>10.983837334499754</v>
      </c>
      <c r="H672" s="4">
        <f t="shared" si="77"/>
        <v>9.1042863213117942E-2</v>
      </c>
      <c r="J672" s="11">
        <f>SUM($H$5:H671)*$C$12</f>
        <v>2.6437240781956883</v>
      </c>
      <c r="K672" s="11">
        <f t="shared" si="80"/>
        <v>2.6472730546277332</v>
      </c>
      <c r="L672" s="11" t="e">
        <f t="shared" si="78"/>
        <v>#NUM!</v>
      </c>
      <c r="M672" s="8">
        <f t="shared" si="81"/>
        <v>2.6472730546277332</v>
      </c>
    </row>
    <row r="673" spans="5:13" x14ac:dyDescent="0.2">
      <c r="E673" s="2">
        <f t="shared" si="75"/>
        <v>668</v>
      </c>
      <c r="F673" s="4">
        <f t="shared" si="79"/>
        <v>66.80000000000048</v>
      </c>
      <c r="G673" s="4">
        <f t="shared" si="76"/>
        <v>10.935397407999758</v>
      </c>
      <c r="H673" s="4">
        <f t="shared" si="77"/>
        <v>9.1446150760689501E-2</v>
      </c>
      <c r="J673" s="11">
        <f>SUM($H$5:H672)*$C$12</f>
        <v>2.6528283645170001</v>
      </c>
      <c r="K673" s="11">
        <f t="shared" si="80"/>
        <v>2.6563974806247495</v>
      </c>
      <c r="L673" s="11" t="e">
        <f t="shared" si="78"/>
        <v>#NUM!</v>
      </c>
      <c r="M673" s="8">
        <f t="shared" si="81"/>
        <v>2.6563974806247495</v>
      </c>
    </row>
    <row r="674" spans="5:13" x14ac:dyDescent="0.2">
      <c r="E674" s="2">
        <f t="shared" si="75"/>
        <v>669</v>
      </c>
      <c r="F674" s="4">
        <f t="shared" si="79"/>
        <v>66.900000000000475</v>
      </c>
      <c r="G674" s="4">
        <f t="shared" si="76"/>
        <v>10.887029733499759</v>
      </c>
      <c r="H674" s="4">
        <f t="shared" si="77"/>
        <v>9.1852417461758651E-2</v>
      </c>
      <c r="J674" s="11">
        <f>SUM($H$5:H673)*$C$12</f>
        <v>2.6619729795930689</v>
      </c>
      <c r="K674" s="11">
        <f t="shared" si="80"/>
        <v>2.6655623840845588</v>
      </c>
      <c r="L674" s="11" t="e">
        <f t="shared" si="78"/>
        <v>#NUM!</v>
      </c>
      <c r="M674" s="8">
        <f t="shared" si="81"/>
        <v>2.6655623840845588</v>
      </c>
    </row>
    <row r="675" spans="5:13" x14ac:dyDescent="0.2">
      <c r="E675" s="2">
        <f t="shared" si="75"/>
        <v>670</v>
      </c>
      <c r="F675" s="4">
        <f t="shared" si="79"/>
        <v>67.000000000000469</v>
      </c>
      <c r="G675" s="4">
        <f t="shared" si="76"/>
        <v>10.838734499999759</v>
      </c>
      <c r="H675" s="4">
        <f t="shared" si="77"/>
        <v>9.2261693466153344E-2</v>
      </c>
      <c r="J675" s="11">
        <f>SUM($H$5:H674)*$C$12</f>
        <v>2.6711582213392449</v>
      </c>
      <c r="K675" s="11">
        <f t="shared" si="80"/>
        <v>2.6747680644267779</v>
      </c>
      <c r="L675" s="11" t="e">
        <f t="shared" si="78"/>
        <v>#NUM!</v>
      </c>
      <c r="M675" s="8">
        <f t="shared" si="81"/>
        <v>2.6747680644267779</v>
      </c>
    </row>
    <row r="676" spans="5:13" x14ac:dyDescent="0.2">
      <c r="E676" s="2">
        <f t="shared" si="75"/>
        <v>671</v>
      </c>
      <c r="F676" s="4">
        <f t="shared" si="79"/>
        <v>67.100000000000463</v>
      </c>
      <c r="G676" s="4">
        <f t="shared" si="76"/>
        <v>10.790511896499765</v>
      </c>
      <c r="H676" s="4">
        <f t="shared" si="77"/>
        <v>9.2674009314088215E-2</v>
      </c>
      <c r="J676" s="11">
        <f>SUM($H$5:H675)*$C$12</f>
        <v>2.6803843906858602</v>
      </c>
      <c r="K676" s="11">
        <f t="shared" si="80"/>
        <v>2.6840148241054673</v>
      </c>
      <c r="L676" s="11" t="e">
        <f t="shared" si="78"/>
        <v>#NUM!</v>
      </c>
      <c r="M676" s="8">
        <f t="shared" si="81"/>
        <v>2.6840148241054673</v>
      </c>
    </row>
    <row r="677" spans="5:13" x14ac:dyDescent="0.2">
      <c r="E677" s="2">
        <f t="shared" si="75"/>
        <v>672</v>
      </c>
      <c r="F677" s="4">
        <f t="shared" si="79"/>
        <v>67.200000000000458</v>
      </c>
      <c r="G677" s="4">
        <f t="shared" si="76"/>
        <v>10.742362111999768</v>
      </c>
      <c r="H677" s="4">
        <f t="shared" si="77"/>
        <v>9.3089395942345651E-2</v>
      </c>
      <c r="J677" s="11">
        <f>SUM($H$5:H676)*$C$12</f>
        <v>2.6896517916172691</v>
      </c>
      <c r="K677" s="11">
        <f t="shared" si="80"/>
        <v>2.6933029686484908</v>
      </c>
      <c r="L677" s="11" t="e">
        <f t="shared" si="78"/>
        <v>#NUM!</v>
      </c>
      <c r="M677" s="8">
        <f t="shared" si="81"/>
        <v>2.6933029686484908</v>
      </c>
    </row>
    <row r="678" spans="5:13" x14ac:dyDescent="0.2">
      <c r="E678" s="2">
        <f t="shared" si="75"/>
        <v>673</v>
      </c>
      <c r="F678" s="4">
        <f t="shared" si="79"/>
        <v>67.300000000000452</v>
      </c>
      <c r="G678" s="4">
        <f t="shared" si="76"/>
        <v>10.694285335499771</v>
      </c>
      <c r="H678" s="4">
        <f t="shared" si="77"/>
        <v>9.3507884690573043E-2</v>
      </c>
      <c r="J678" s="11">
        <f>SUM($H$5:H677)*$C$12</f>
        <v>2.6989607312115034</v>
      </c>
      <c r="K678" s="11">
        <f t="shared" si="80"/>
        <v>2.7026328066974794</v>
      </c>
      <c r="L678" s="11" t="e">
        <f t="shared" si="78"/>
        <v>#NUM!</v>
      </c>
      <c r="M678" s="8">
        <f t="shared" si="81"/>
        <v>2.7026328066974794</v>
      </c>
    </row>
    <row r="679" spans="5:13" x14ac:dyDescent="0.2">
      <c r="E679" s="2">
        <f t="shared" si="75"/>
        <v>674</v>
      </c>
      <c r="F679" s="4">
        <f t="shared" si="79"/>
        <v>67.400000000000446</v>
      </c>
      <c r="G679" s="4">
        <f t="shared" si="76"/>
        <v>10.646281755999773</v>
      </c>
      <c r="H679" s="4">
        <f t="shared" si="77"/>
        <v>9.3929507307698584E-2</v>
      </c>
      <c r="J679" s="11">
        <f>SUM($H$5:H678)*$C$12</f>
        <v>2.7083115196805609</v>
      </c>
      <c r="K679" s="11">
        <f t="shared" si="80"/>
        <v>2.7120046500484389</v>
      </c>
      <c r="L679" s="11" t="e">
        <f t="shared" si="78"/>
        <v>#NUM!</v>
      </c>
      <c r="M679" s="8">
        <f t="shared" si="81"/>
        <v>2.7120046500484389</v>
      </c>
    </row>
    <row r="680" spans="5:13" x14ac:dyDescent="0.2">
      <c r="E680" s="2">
        <f t="shared" si="75"/>
        <v>675</v>
      </c>
      <c r="F680" s="4">
        <f t="shared" si="79"/>
        <v>67.500000000000441</v>
      </c>
      <c r="G680" s="4">
        <f t="shared" si="76"/>
        <v>10.598351562499779</v>
      </c>
      <c r="H680" s="4">
        <f t="shared" si="77"/>
        <v>9.4354295958468282E-2</v>
      </c>
      <c r="J680" s="11">
        <f>SUM($H$5:H679)*$C$12</f>
        <v>2.7177044704113307</v>
      </c>
      <c r="K680" s="11">
        <f t="shared" si="80"/>
        <v>2.7214188136930026</v>
      </c>
      <c r="L680" s="11" t="e">
        <f t="shared" si="78"/>
        <v>#NUM!</v>
      </c>
      <c r="M680" s="8">
        <f t="shared" si="81"/>
        <v>2.7214188136930026</v>
      </c>
    </row>
    <row r="681" spans="5:13" x14ac:dyDescent="0.2">
      <c r="E681" s="2">
        <f t="shared" si="75"/>
        <v>676</v>
      </c>
      <c r="F681" s="4">
        <f t="shared" si="79"/>
        <v>67.600000000000435</v>
      </c>
      <c r="G681" s="4">
        <f t="shared" si="76"/>
        <v>10.55049494399978</v>
      </c>
      <c r="H681" s="4">
        <f t="shared" si="77"/>
        <v>9.4782283230106984E-2</v>
      </c>
      <c r="J681" s="11">
        <f>SUM($H$5:H680)*$C$12</f>
        <v>2.7271399000071774</v>
      </c>
      <c r="K681" s="11">
        <f t="shared" si="80"/>
        <v>2.7308756158603491</v>
      </c>
      <c r="L681" s="11" t="e">
        <f t="shared" si="78"/>
        <v>#NUM!</v>
      </c>
      <c r="M681" s="8">
        <f t="shared" si="81"/>
        <v>2.7308756158603491</v>
      </c>
    </row>
    <row r="682" spans="5:13" x14ac:dyDescent="0.2">
      <c r="E682" s="2">
        <f t="shared" si="75"/>
        <v>677</v>
      </c>
      <c r="F682" s="4">
        <f t="shared" si="79"/>
        <v>67.700000000000429</v>
      </c>
      <c r="G682" s="4">
        <f t="shared" si="76"/>
        <v>10.502712089499781</v>
      </c>
      <c r="H682" s="4">
        <f t="shared" si="77"/>
        <v>9.5213502139105705E-2</v>
      </c>
      <c r="J682" s="11">
        <f>SUM($H$5:H681)*$C$12</f>
        <v>2.7366181283301882</v>
      </c>
      <c r="K682" s="11">
        <f t="shared" si="80"/>
        <v>2.7403753780597837</v>
      </c>
      <c r="L682" s="11" t="e">
        <f t="shared" si="78"/>
        <v>#NUM!</v>
      </c>
      <c r="M682" s="8">
        <f t="shared" si="81"/>
        <v>2.7403753780597837</v>
      </c>
    </row>
    <row r="683" spans="5:13" x14ac:dyDescent="0.2">
      <c r="E683" s="2">
        <f t="shared" si="75"/>
        <v>678</v>
      </c>
      <c r="F683" s="4">
        <f t="shared" si="79"/>
        <v>67.800000000000423</v>
      </c>
      <c r="G683" s="4">
        <f t="shared" si="76"/>
        <v>10.455003187999786</v>
      </c>
      <c r="H683" s="4">
        <f t="shared" si="77"/>
        <v>9.5647986138138616E-2</v>
      </c>
      <c r="J683" s="11">
        <f>SUM($H$5:H682)*$C$12</f>
        <v>2.7461394785440989</v>
      </c>
      <c r="K683" s="11">
        <f t="shared" si="80"/>
        <v>2.7499184251240099</v>
      </c>
      <c r="L683" s="11" t="e">
        <f t="shared" si="78"/>
        <v>#NUM!</v>
      </c>
      <c r="M683" s="8">
        <f t="shared" si="81"/>
        <v>2.7499184251240099</v>
      </c>
    </row>
    <row r="684" spans="5:13" x14ac:dyDescent="0.2">
      <c r="E684" s="2">
        <f t="shared" si="75"/>
        <v>679</v>
      </c>
      <c r="F684" s="4">
        <f t="shared" si="79"/>
        <v>67.900000000000418</v>
      </c>
      <c r="G684" s="4">
        <f t="shared" si="76"/>
        <v>10.407368428499787</v>
      </c>
      <c r="H684" s="4">
        <f t="shared" si="77"/>
        <v>9.60857691231123E-2</v>
      </c>
      <c r="J684" s="11">
        <f>SUM($H$5:H683)*$C$12</f>
        <v>2.7557042771579128</v>
      </c>
      <c r="K684" s="11">
        <f t="shared" si="80"/>
        <v>2.7595050852531098</v>
      </c>
      <c r="L684" s="11" t="e">
        <f t="shared" si="78"/>
        <v>#NUM!</v>
      </c>
      <c r="M684" s="8">
        <f t="shared" si="81"/>
        <v>2.7595050852531098</v>
      </c>
    </row>
    <row r="685" spans="5:13" x14ac:dyDescent="0.2">
      <c r="E685" s="2">
        <f t="shared" si="75"/>
        <v>680</v>
      </c>
      <c r="F685" s="4">
        <f t="shared" si="79"/>
        <v>68.000000000000412</v>
      </c>
      <c r="G685" s="4">
        <f t="shared" si="76"/>
        <v>10.359807999999788</v>
      </c>
      <c r="H685" s="4">
        <f t="shared" si="77"/>
        <v>9.6526885440349763E-2</v>
      </c>
      <c r="J685" s="11">
        <f>SUM($H$5:H684)*$C$12</f>
        <v>2.7653128540702241</v>
      </c>
      <c r="K685" s="11">
        <f t="shared" si="80"/>
        <v>2.7691356900592003</v>
      </c>
      <c r="L685" s="11" t="e">
        <f t="shared" si="78"/>
        <v>#NUM!</v>
      </c>
      <c r="M685" s="8">
        <f t="shared" si="81"/>
        <v>2.7691356900592003</v>
      </c>
    </row>
    <row r="686" spans="5:13" x14ac:dyDescent="0.2">
      <c r="E686" s="2">
        <f t="shared" si="75"/>
        <v>681</v>
      </c>
      <c r="F686" s="4">
        <f t="shared" si="79"/>
        <v>68.100000000000406</v>
      </c>
      <c r="G686" s="4">
        <f t="shared" si="76"/>
        <v>10.312322091499794</v>
      </c>
      <c r="H686" s="4">
        <f t="shared" si="77"/>
        <v>9.6971369893913154E-2</v>
      </c>
      <c r="J686" s="11">
        <f>SUM($H$5:H685)*$C$12</f>
        <v>2.7749655426142592</v>
      </c>
      <c r="K686" s="11">
        <f t="shared" si="80"/>
        <v>2.7788105746118696</v>
      </c>
      <c r="L686" s="11" t="e">
        <f t="shared" si="78"/>
        <v>#NUM!</v>
      </c>
      <c r="M686" s="8">
        <f t="shared" si="81"/>
        <v>2.7788105746118696</v>
      </c>
    </row>
    <row r="687" spans="5:13" x14ac:dyDescent="0.2">
      <c r="E687" s="2">
        <f t="shared" si="75"/>
        <v>682</v>
      </c>
      <c r="F687" s="4">
        <f t="shared" si="79"/>
        <v>68.200000000000401</v>
      </c>
      <c r="G687" s="4">
        <f t="shared" si="76"/>
        <v>10.264910891999797</v>
      </c>
      <c r="H687" s="4">
        <f t="shared" si="77"/>
        <v>9.7419257753067534E-2</v>
      </c>
      <c r="J687" s="11">
        <f>SUM($H$5:H686)*$C$12</f>
        <v>2.7846626796036507</v>
      </c>
      <c r="K687" s="11">
        <f t="shared" si="80"/>
        <v>2.788530077484308</v>
      </c>
      <c r="L687" s="11" t="e">
        <f t="shared" si="78"/>
        <v>#NUM!</v>
      </c>
      <c r="M687" s="8">
        <f t="shared" si="81"/>
        <v>2.788530077484308</v>
      </c>
    </row>
    <row r="688" spans="5:13" x14ac:dyDescent="0.2">
      <c r="E688" s="2">
        <f t="shared" si="75"/>
        <v>683</v>
      </c>
      <c r="F688" s="4">
        <f t="shared" si="79"/>
        <v>68.300000000000395</v>
      </c>
      <c r="G688" s="4">
        <f t="shared" si="76"/>
        <v>10.217574590499801</v>
      </c>
      <c r="H688" s="4">
        <f t="shared" si="77"/>
        <v>9.7870584759888982E-2</v>
      </c>
      <c r="J688" s="11">
        <f>SUM($H$5:H687)*$C$12</f>
        <v>2.7944046053789577</v>
      </c>
      <c r="K688" s="11">
        <f t="shared" si="80"/>
        <v>2.7982945408002053</v>
      </c>
      <c r="L688" s="11" t="e">
        <f t="shared" si="78"/>
        <v>#NUM!</v>
      </c>
      <c r="M688" s="8">
        <f t="shared" si="81"/>
        <v>2.7982945408002053</v>
      </c>
    </row>
    <row r="689" spans="5:13" x14ac:dyDescent="0.2">
      <c r="E689" s="2">
        <f t="shared" si="75"/>
        <v>684</v>
      </c>
      <c r="F689" s="4">
        <f t="shared" si="79"/>
        <v>68.400000000000389</v>
      </c>
      <c r="G689" s="4">
        <f t="shared" si="76"/>
        <v>10.170313375999797</v>
      </c>
      <c r="H689" s="4">
        <f t="shared" si="77"/>
        <v>9.8325387137020492E-2</v>
      </c>
      <c r="J689" s="11">
        <f>SUM($H$5:H688)*$C$12</f>
        <v>2.8041916638549464</v>
      </c>
      <c r="K689" s="11">
        <f t="shared" si="80"/>
        <v>2.8081043102814189</v>
      </c>
      <c r="L689" s="11" t="e">
        <f t="shared" si="78"/>
        <v>#NUM!</v>
      </c>
      <c r="M689" s="8">
        <f t="shared" si="81"/>
        <v>2.8081043102814189</v>
      </c>
    </row>
    <row r="690" spans="5:13" x14ac:dyDescent="0.2">
      <c r="E690" s="2">
        <f t="shared" si="75"/>
        <v>685</v>
      </c>
      <c r="F690" s="4">
        <f t="shared" si="79"/>
        <v>68.500000000000384</v>
      </c>
      <c r="G690" s="4">
        <f t="shared" si="76"/>
        <v>10.123127437499811</v>
      </c>
      <c r="H690" s="4">
        <f t="shared" si="77"/>
        <v>9.8783701595578963E-2</v>
      </c>
      <c r="J690" s="11">
        <f>SUM($H$5:H689)*$C$12</f>
        <v>2.8140242025686484</v>
      </c>
      <c r="K690" s="11">
        <f t="shared" si="80"/>
        <v>2.8179597352964372</v>
      </c>
      <c r="L690" s="11" t="e">
        <f t="shared" si="78"/>
        <v>#NUM!</v>
      </c>
      <c r="M690" s="8">
        <f t="shared" si="81"/>
        <v>2.8179597352964372</v>
      </c>
    </row>
    <row r="691" spans="5:13" x14ac:dyDescent="0.2">
      <c r="E691" s="2">
        <f t="shared" si="75"/>
        <v>686</v>
      </c>
      <c r="F691" s="4">
        <f t="shared" si="79"/>
        <v>68.600000000000378</v>
      </c>
      <c r="G691" s="4">
        <f t="shared" si="76"/>
        <v>10.076016963999813</v>
      </c>
      <c r="H691" s="4">
        <f t="shared" si="77"/>
        <v>9.9245565343216269E-2</v>
      </c>
      <c r="J691" s="11">
        <f>SUM($H$5:H690)*$C$12</f>
        <v>2.8239025727282066</v>
      </c>
      <c r="K691" s="11">
        <f t="shared" si="80"/>
        <v>2.8278611689096103</v>
      </c>
      <c r="L691" s="11" t="e">
        <f t="shared" si="78"/>
        <v>#NUM!</v>
      </c>
      <c r="M691" s="8">
        <f t="shared" si="81"/>
        <v>2.8278611689096103</v>
      </c>
    </row>
    <row r="692" spans="5:13" x14ac:dyDescent="0.2">
      <c r="E692" s="2">
        <f t="shared" si="75"/>
        <v>687</v>
      </c>
      <c r="F692" s="4">
        <f t="shared" si="79"/>
        <v>68.700000000000372</v>
      </c>
      <c r="G692" s="4">
        <f t="shared" si="76"/>
        <v>10.028982144499814</v>
      </c>
      <c r="H692" s="4">
        <f t="shared" si="77"/>
        <v>9.9711016092338747E-2</v>
      </c>
      <c r="J692" s="11">
        <f>SUM($H$5:H691)*$C$12</f>
        <v>2.8338271292625281</v>
      </c>
      <c r="K692" s="11">
        <f t="shared" si="80"/>
        <v>2.8378089679312248</v>
      </c>
      <c r="L692" s="11" t="e">
        <f t="shared" si="78"/>
        <v>#NUM!</v>
      </c>
      <c r="M692" s="8">
        <f t="shared" si="81"/>
        <v>2.8378089679312248</v>
      </c>
    </row>
    <row r="693" spans="5:13" x14ac:dyDescent="0.2">
      <c r="E693" s="2">
        <f t="shared" si="75"/>
        <v>688</v>
      </c>
      <c r="F693" s="4">
        <f t="shared" si="79"/>
        <v>68.800000000000367</v>
      </c>
      <c r="G693" s="4">
        <f t="shared" si="76"/>
        <v>9.9820231679998201</v>
      </c>
      <c r="H693" s="4">
        <f t="shared" si="77"/>
        <v>0.1001800920684877</v>
      </c>
      <c r="J693" s="11">
        <f>SUM($H$5:H692)*$C$12</f>
        <v>2.8437982308717622</v>
      </c>
      <c r="K693" s="11">
        <f t="shared" si="80"/>
        <v>2.8478034929683966</v>
      </c>
      <c r="L693" s="11" t="e">
        <f t="shared" si="78"/>
        <v>#NUM!</v>
      </c>
      <c r="M693" s="8">
        <f t="shared" si="81"/>
        <v>2.8478034929683966</v>
      </c>
    </row>
    <row r="694" spans="5:13" x14ac:dyDescent="0.2">
      <c r="E694" s="2">
        <f t="shared" si="75"/>
        <v>689</v>
      </c>
      <c r="F694" s="4">
        <f t="shared" si="79"/>
        <v>68.900000000000361</v>
      </c>
      <c r="G694" s="4">
        <f t="shared" si="76"/>
        <v>9.9351402234998218</v>
      </c>
      <c r="H694" s="4">
        <f t="shared" si="77"/>
        <v>0.1006528320188854</v>
      </c>
      <c r="J694" s="11">
        <f>SUM($H$5:H693)*$C$12</f>
        <v>2.8538162400786109</v>
      </c>
      <c r="K694" s="11">
        <f t="shared" si="80"/>
        <v>2.857845108476806</v>
      </c>
      <c r="L694" s="11" t="e">
        <f t="shared" si="78"/>
        <v>#NUM!</v>
      </c>
      <c r="M694" s="8">
        <f t="shared" si="81"/>
        <v>2.857845108476806</v>
      </c>
    </row>
    <row r="695" spans="5:13" x14ac:dyDescent="0.2">
      <c r="E695" s="2">
        <f t="shared" si="75"/>
        <v>690</v>
      </c>
      <c r="F695" s="4">
        <f t="shared" si="79"/>
        <v>69.000000000000355</v>
      </c>
      <c r="G695" s="4">
        <f t="shared" si="76"/>
        <v>9.888333499999824</v>
      </c>
      <c r="H695" s="4">
        <f t="shared" si="77"/>
        <v>0.10112927522114995</v>
      </c>
      <c r="J695" s="11">
        <f>SUM($H$5:H694)*$C$12</f>
        <v>2.8638815232804991</v>
      </c>
      <c r="K695" s="11">
        <f t="shared" si="80"/>
        <v>2.8679341828133036</v>
      </c>
      <c r="L695" s="11" t="e">
        <f t="shared" si="78"/>
        <v>#NUM!</v>
      </c>
      <c r="M695" s="8">
        <f t="shared" si="81"/>
        <v>2.8679341828133036</v>
      </c>
    </row>
    <row r="696" spans="5:13" x14ac:dyDescent="0.2">
      <c r="E696" s="2">
        <f t="shared" si="75"/>
        <v>691</v>
      </c>
      <c r="F696" s="4">
        <f t="shared" si="79"/>
        <v>69.10000000000035</v>
      </c>
      <c r="G696" s="4">
        <f t="shared" si="76"/>
        <v>9.8416031864998246</v>
      </c>
      <c r="H696" s="4">
        <f t="shared" si="77"/>
        <v>0.10160946149218293</v>
      </c>
      <c r="J696" s="11">
        <f>SUM($H$5:H695)*$C$12</f>
        <v>2.8739944508026145</v>
      </c>
      <c r="K696" s="11">
        <f t="shared" si="80"/>
        <v>2.8780710882893845</v>
      </c>
      <c r="L696" s="11" t="e">
        <f t="shared" si="78"/>
        <v>#NUM!</v>
      </c>
      <c r="M696" s="8">
        <f t="shared" si="81"/>
        <v>2.8780710882893845</v>
      </c>
    </row>
    <row r="697" spans="5:13" x14ac:dyDescent="0.2">
      <c r="E697" s="2">
        <f t="shared" ref="E697:E760" si="82">E696+1</f>
        <v>692</v>
      </c>
      <c r="F697" s="4">
        <f t="shared" si="79"/>
        <v>69.200000000000344</v>
      </c>
      <c r="G697" s="4">
        <f t="shared" si="76"/>
        <v>9.7949494719998285</v>
      </c>
      <c r="H697" s="4">
        <f t="shared" si="77"/>
        <v>0.10209343119723409</v>
      </c>
      <c r="J697" s="11">
        <f>SUM($H$5:H696)*$C$12</f>
        <v>2.8841553969518325</v>
      </c>
      <c r="K697" s="11">
        <f t="shared" si="80"/>
        <v>2.888256201225587</v>
      </c>
      <c r="L697" s="11" t="e">
        <f t="shared" si="78"/>
        <v>#NUM!</v>
      </c>
      <c r="M697" s="8">
        <f t="shared" si="81"/>
        <v>2.888256201225587</v>
      </c>
    </row>
    <row r="698" spans="5:13" x14ac:dyDescent="0.2">
      <c r="E698" s="2">
        <f t="shared" si="82"/>
        <v>693</v>
      </c>
      <c r="F698" s="4">
        <f t="shared" si="79"/>
        <v>69.300000000000338</v>
      </c>
      <c r="G698" s="4">
        <f t="shared" si="76"/>
        <v>9.7483725454998336</v>
      </c>
      <c r="H698" s="4">
        <f t="shared" si="77"/>
        <v>0.10258122525914663</v>
      </c>
      <c r="J698" s="11">
        <f>SUM($H$5:H697)*$C$12</f>
        <v>2.8943647400715555</v>
      </c>
      <c r="K698" s="11">
        <f t="shared" si="80"/>
        <v>2.8984899020067654</v>
      </c>
      <c r="L698" s="11" t="e">
        <f t="shared" si="78"/>
        <v>#NUM!</v>
      </c>
      <c r="M698" s="8">
        <f t="shared" si="81"/>
        <v>2.8984899020067654</v>
      </c>
    </row>
    <row r="699" spans="5:13" x14ac:dyDescent="0.2">
      <c r="E699" s="2">
        <f t="shared" si="82"/>
        <v>694</v>
      </c>
      <c r="F699" s="4">
        <f t="shared" si="79"/>
        <v>69.400000000000333</v>
      </c>
      <c r="G699" s="4">
        <f t="shared" si="76"/>
        <v>9.7018725959998307</v>
      </c>
      <c r="H699" s="4">
        <f t="shared" si="77"/>
        <v>0.10307288516778787</v>
      </c>
      <c r="J699" s="11">
        <f>SUM($H$5:H698)*$C$12</f>
        <v>2.9046228625974706</v>
      </c>
      <c r="K699" s="11">
        <f t="shared" si="80"/>
        <v>2.9087725751383329</v>
      </c>
      <c r="L699" s="11" t="e">
        <f t="shared" si="78"/>
        <v>#NUM!</v>
      </c>
      <c r="M699" s="8">
        <f t="shared" si="81"/>
        <v>2.9087725751383329</v>
      </c>
    </row>
    <row r="700" spans="5:13" x14ac:dyDescent="0.2">
      <c r="E700" s="2">
        <f t="shared" si="82"/>
        <v>695</v>
      </c>
      <c r="F700" s="4">
        <f t="shared" si="79"/>
        <v>69.500000000000327</v>
      </c>
      <c r="G700" s="4">
        <f t="shared" si="76"/>
        <v>9.6554498124998389</v>
      </c>
      <c r="H700" s="4">
        <f t="shared" si="77"/>
        <v>0.10356845298966912</v>
      </c>
      <c r="J700" s="11">
        <f>SUM($H$5:H699)*$C$12</f>
        <v>2.9149301511142491</v>
      </c>
      <c r="K700" s="11">
        <f t="shared" si="80"/>
        <v>2.9191046093034418</v>
      </c>
      <c r="L700" s="11" t="e">
        <f t="shared" si="78"/>
        <v>#NUM!</v>
      </c>
      <c r="M700" s="8">
        <f t="shared" si="81"/>
        <v>2.9191046093034418</v>
      </c>
    </row>
    <row r="701" spans="5:13" x14ac:dyDescent="0.2">
      <c r="E701" s="2">
        <f t="shared" si="82"/>
        <v>696</v>
      </c>
      <c r="F701" s="4">
        <f t="shared" si="79"/>
        <v>69.600000000000321</v>
      </c>
      <c r="G701" s="4">
        <f t="shared" si="76"/>
        <v>9.6091043839998349</v>
      </c>
      <c r="H701" s="4">
        <f t="shared" si="77"/>
        <v>0.1040679713777595</v>
      </c>
      <c r="J701" s="11">
        <f>SUM($H$5:H700)*$C$12</f>
        <v>2.9252869964132162</v>
      </c>
      <c r="K701" s="11">
        <f t="shared" si="80"/>
        <v>2.929486397421142</v>
      </c>
      <c r="L701" s="11" t="e">
        <f t="shared" si="78"/>
        <v>#NUM!</v>
      </c>
      <c r="M701" s="8">
        <f t="shared" si="81"/>
        <v>2.929486397421142</v>
      </c>
    </row>
    <row r="702" spans="5:13" x14ac:dyDescent="0.2">
      <c r="E702" s="2">
        <f t="shared" si="82"/>
        <v>697</v>
      </c>
      <c r="F702" s="4">
        <f t="shared" si="79"/>
        <v>69.700000000000315</v>
      </c>
      <c r="G702" s="4">
        <f t="shared" si="76"/>
        <v>9.5628364994998378</v>
      </c>
      <c r="H702" s="4">
        <f t="shared" si="77"/>
        <v>0.10457148358149813</v>
      </c>
      <c r="J702" s="11">
        <f>SUM($H$5:H701)*$C$12</f>
        <v>2.9356937935509921</v>
      </c>
      <c r="K702" s="11">
        <f t="shared" si="80"/>
        <v>2.9399183367055071</v>
      </c>
      <c r="L702" s="11" t="e">
        <f t="shared" si="78"/>
        <v>#NUM!</v>
      </c>
      <c r="M702" s="8">
        <f t="shared" si="81"/>
        <v>2.9399183367055071</v>
      </c>
    </row>
    <row r="703" spans="5:13" x14ac:dyDescent="0.2">
      <c r="E703" s="2">
        <f t="shared" si="82"/>
        <v>698</v>
      </c>
      <c r="F703" s="4">
        <f t="shared" si="79"/>
        <v>69.80000000000031</v>
      </c>
      <c r="G703" s="4">
        <f t="shared" si="76"/>
        <v>9.5166463479998384</v>
      </c>
      <c r="H703" s="4">
        <f t="shared" si="77"/>
        <v>0.10507903345700906</v>
      </c>
      <c r="J703" s="11">
        <f>SUM($H$5:H702)*$C$12</f>
        <v>2.9461509419091421</v>
      </c>
      <c r="K703" s="11">
        <f t="shared" si="80"/>
        <v>2.9504008287258139</v>
      </c>
      <c r="L703" s="11" t="e">
        <f t="shared" si="78"/>
        <v>#NUM!</v>
      </c>
      <c r="M703" s="8">
        <f t="shared" si="81"/>
        <v>2.9504008287258139</v>
      </c>
    </row>
    <row r="704" spans="5:13" x14ac:dyDescent="0.2">
      <c r="E704" s="2">
        <f t="shared" si="82"/>
        <v>699</v>
      </c>
      <c r="F704" s="4">
        <f t="shared" si="79"/>
        <v>69.900000000000304</v>
      </c>
      <c r="G704" s="4">
        <f t="shared" si="76"/>
        <v>9.4705341184998417</v>
      </c>
      <c r="H704" s="4">
        <f t="shared" si="77"/>
        <v>0.1055906654775244</v>
      </c>
      <c r="J704" s="11">
        <f>SUM($H$5:H703)*$C$12</f>
        <v>2.956658845254843</v>
      </c>
      <c r="K704" s="11">
        <f t="shared" si="80"/>
        <v>2.9609342794677111</v>
      </c>
      <c r="L704" s="11" t="e">
        <f t="shared" si="78"/>
        <v>#NUM!</v>
      </c>
      <c r="M704" s="8">
        <f t="shared" si="81"/>
        <v>2.9609342794677111</v>
      </c>
    </row>
    <row r="705" spans="5:13" x14ac:dyDescent="0.2">
      <c r="E705" s="2">
        <f t="shared" si="82"/>
        <v>700</v>
      </c>
      <c r="F705" s="4">
        <f t="shared" si="79"/>
        <v>70.000000000000298</v>
      </c>
      <c r="G705" s="4">
        <f t="shared" si="76"/>
        <v>9.4244999999998456</v>
      </c>
      <c r="H705" s="4">
        <f t="shared" si="77"/>
        <v>0.10610642474401979</v>
      </c>
      <c r="J705" s="11">
        <f>SUM($H$5:H704)*$C$12</f>
        <v>2.9672179118025954</v>
      </c>
      <c r="K705" s="11">
        <f t="shared" si="80"/>
        <v>2.9715190993954739</v>
      </c>
      <c r="L705" s="11" t="e">
        <f t="shared" si="78"/>
        <v>#NUM!</v>
      </c>
      <c r="M705" s="8">
        <f t="shared" si="81"/>
        <v>2.9715190993954739</v>
      </c>
    </row>
    <row r="706" spans="5:13" x14ac:dyDescent="0.2">
      <c r="E706" s="2">
        <f t="shared" si="82"/>
        <v>701</v>
      </c>
      <c r="F706" s="4">
        <f t="shared" si="79"/>
        <v>70.100000000000293</v>
      </c>
      <c r="G706" s="4">
        <f t="shared" si="76"/>
        <v>9.3785441814998478</v>
      </c>
      <c r="H706" s="4">
        <f t="shared" si="77"/>
        <v>0.10662635699606789</v>
      </c>
      <c r="J706" s="11">
        <f>SUM($H$5:H705)*$C$12</f>
        <v>2.9778285542769973</v>
      </c>
      <c r="K706" s="11">
        <f t="shared" si="80"/>
        <v>2.9821557035153119</v>
      </c>
      <c r="L706" s="11" t="e">
        <f t="shared" si="78"/>
        <v>#NUM!</v>
      </c>
      <c r="M706" s="8">
        <f t="shared" si="81"/>
        <v>2.9821557035153119</v>
      </c>
    </row>
    <row r="707" spans="5:13" x14ac:dyDescent="0.2">
      <c r="E707" s="2">
        <f t="shared" si="82"/>
        <v>702</v>
      </c>
      <c r="F707" s="4">
        <f t="shared" si="79"/>
        <v>70.200000000000287</v>
      </c>
      <c r="G707" s="4">
        <f t="shared" si="76"/>
        <v>9.3326668519998606</v>
      </c>
      <c r="H707" s="4">
        <f t="shared" si="77"/>
        <v>0.10715050862291446</v>
      </c>
      <c r="J707" s="11">
        <f>SUM($H$5:H706)*$C$12</f>
        <v>2.988491189976604</v>
      </c>
      <c r="K707" s="11">
        <f t="shared" si="80"/>
        <v>2.9928445114397784</v>
      </c>
      <c r="L707" s="11" t="e">
        <f t="shared" si="78"/>
        <v>#NUM!</v>
      </c>
      <c r="M707" s="8">
        <f t="shared" si="81"/>
        <v>2.9928445114397784</v>
      </c>
    </row>
    <row r="708" spans="5:13" x14ac:dyDescent="0.2">
      <c r="E708" s="2">
        <f t="shared" si="82"/>
        <v>703</v>
      </c>
      <c r="F708" s="4">
        <f t="shared" si="79"/>
        <v>70.300000000000281</v>
      </c>
      <c r="G708" s="4">
        <f t="shared" si="76"/>
        <v>9.2868682004998675</v>
      </c>
      <c r="H708" s="4">
        <f t="shared" si="77"/>
        <v>0.10767892667478303</v>
      </c>
      <c r="J708" s="11">
        <f>SUM($H$5:H707)*$C$12</f>
        <v>2.9992062408388955</v>
      </c>
      <c r="K708" s="11">
        <f t="shared" si="80"/>
        <v>3.0035859474533106</v>
      </c>
      <c r="L708" s="11" t="e">
        <f t="shared" si="78"/>
        <v>#NUM!</v>
      </c>
      <c r="M708" s="8">
        <f t="shared" si="81"/>
        <v>3.0035859474533106</v>
      </c>
    </row>
    <row r="709" spans="5:13" x14ac:dyDescent="0.2">
      <c r="E709" s="2">
        <f t="shared" si="82"/>
        <v>704</v>
      </c>
      <c r="F709" s="4">
        <f t="shared" si="79"/>
        <v>70.400000000000276</v>
      </c>
      <c r="G709" s="4">
        <f t="shared" ref="G709:G772" si="83">$C$10*F709^3+$C$9*F709^2+$C$8*F709+$C$7</f>
        <v>9.2411484159998665</v>
      </c>
      <c r="H709" s="4">
        <f t="shared" ref="H709:H772" si="84">1/(($C$2 - F709)*($C$15*F709^2+$C$16*F709+$C$17))</f>
        <v>0.10821165887441296</v>
      </c>
      <c r="J709" s="11">
        <f>SUM($H$5:H708)*$C$12</f>
        <v>3.0099741335063737</v>
      </c>
      <c r="K709" s="11">
        <f t="shared" si="80"/>
        <v>3.0143804405788983</v>
      </c>
      <c r="L709" s="11" t="e">
        <f t="shared" ref="L709:L772" si="85">(LN($C$2^2*($C$15*F709^2+$C$16*F709+$C$17)/($C$17*($C$2 - F709)^2))+$C$20*(ATAN((2*$C$15*F709+$C$16)/$C$19)-ATAN($C$16/$C$19)))/(2*$C$18)</f>
        <v>#NUM!</v>
      </c>
      <c r="M709" s="8">
        <f t="shared" si="81"/>
        <v>3.0143804405788983</v>
      </c>
    </row>
    <row r="710" spans="5:13" x14ac:dyDescent="0.2">
      <c r="E710" s="2">
        <f t="shared" si="82"/>
        <v>705</v>
      </c>
      <c r="F710" s="4">
        <f t="shared" ref="F710:F773" si="86">F709+$C$12</f>
        <v>70.50000000000027</v>
      </c>
      <c r="G710" s="4">
        <f t="shared" si="83"/>
        <v>9.1955076874998696</v>
      </c>
      <c r="H710" s="4">
        <f t="shared" si="84"/>
        <v>0.10874875362883692</v>
      </c>
      <c r="J710" s="11">
        <f>SUM($H$5:H709)*$C$12</f>
        <v>3.0207952993938152</v>
      </c>
      <c r="K710" s="11">
        <f t="shared" ref="K710:K773" si="87">IFERROR(L710,M710)</f>
        <v>3.025228424645912</v>
      </c>
      <c r="L710" s="11" t="e">
        <f t="shared" si="85"/>
        <v>#NUM!</v>
      </c>
      <c r="M710" s="8">
        <f t="shared" ref="M710:M773" si="88">LN(($C$22/($C$22-F710))^$C$25*($C$23/($C$23-F710))^$C$26*($C$24/($C$24-F710))^$C$27)</f>
        <v>3.025228424645912</v>
      </c>
    </row>
    <row r="711" spans="5:13" x14ac:dyDescent="0.2">
      <c r="E711" s="2">
        <f t="shared" si="82"/>
        <v>706</v>
      </c>
      <c r="F711" s="4">
        <f t="shared" si="86"/>
        <v>70.600000000000264</v>
      </c>
      <c r="G711" s="4">
        <f t="shared" si="83"/>
        <v>9.1499462039998747</v>
      </c>
      <c r="H711" s="4">
        <f t="shared" si="84"/>
        <v>0.10929026004140351</v>
      </c>
      <c r="J711" s="11">
        <f>SUM($H$5:H710)*$C$12</f>
        <v>3.031670174756699</v>
      </c>
      <c r="K711" s="11">
        <f t="shared" si="87"/>
        <v>3.0361303383591474</v>
      </c>
      <c r="L711" s="11" t="e">
        <f t="shared" si="85"/>
        <v>#NUM!</v>
      </c>
      <c r="M711" s="8">
        <f t="shared" si="88"/>
        <v>3.0361303383591474</v>
      </c>
    </row>
    <row r="712" spans="5:13" x14ac:dyDescent="0.2">
      <c r="E712" s="2">
        <f t="shared" si="82"/>
        <v>707</v>
      </c>
      <c r="F712" s="4">
        <f t="shared" si="86"/>
        <v>70.700000000000259</v>
      </c>
      <c r="G712" s="4">
        <f t="shared" si="83"/>
        <v>9.1044641544998726</v>
      </c>
      <c r="H712" s="4">
        <f t="shared" si="84"/>
        <v>0.10983622792405084</v>
      </c>
      <c r="J712" s="11">
        <f>SUM($H$5:H711)*$C$12</f>
        <v>3.0425992007608396</v>
      </c>
      <c r="K712" s="11">
        <f t="shared" si="87"/>
        <v>3.0470866253690621</v>
      </c>
      <c r="L712" s="11" t="e">
        <f t="shared" si="85"/>
        <v>#NUM!</v>
      </c>
      <c r="M712" s="8">
        <f t="shared" si="88"/>
        <v>3.0470866253690621</v>
      </c>
    </row>
    <row r="713" spans="5:13" x14ac:dyDescent="0.2">
      <c r="E713" s="2">
        <f t="shared" si="82"/>
        <v>708</v>
      </c>
      <c r="F713" s="4">
        <f t="shared" si="86"/>
        <v>70.800000000000253</v>
      </c>
      <c r="G713" s="4">
        <f t="shared" si="83"/>
        <v>9.0590617279998753</v>
      </c>
      <c r="H713" s="4">
        <f t="shared" si="84"/>
        <v>0.11038670780983695</v>
      </c>
      <c r="J713" s="11">
        <f>SUM($H$5:H712)*$C$12</f>
        <v>3.0535828235532447</v>
      </c>
      <c r="K713" s="11">
        <f t="shared" si="87"/>
        <v>3.0580977343432476</v>
      </c>
      <c r="L713" s="11" t="e">
        <f t="shared" si="85"/>
        <v>#NUM!</v>
      </c>
      <c r="M713" s="8">
        <f t="shared" si="88"/>
        <v>3.0580977343432476</v>
      </c>
    </row>
    <row r="714" spans="5:13" x14ac:dyDescent="0.2">
      <c r="E714" s="2">
        <f t="shared" si="82"/>
        <v>709</v>
      </c>
      <c r="F714" s="4">
        <f t="shared" si="86"/>
        <v>70.900000000000247</v>
      </c>
      <c r="G714" s="4">
        <f t="shared" si="83"/>
        <v>9.0137391134998737</v>
      </c>
      <c r="H714" s="4">
        <f t="shared" si="84"/>
        <v>0.11094175096573394</v>
      </c>
      <c r="J714" s="11">
        <f>SUM($H$5:H713)*$C$12</f>
        <v>3.0646214943342285</v>
      </c>
      <c r="K714" s="11">
        <f t="shared" si="87"/>
        <v>3.0691641190392009</v>
      </c>
      <c r="L714" s="11" t="e">
        <f t="shared" si="85"/>
        <v>#NUM!</v>
      </c>
      <c r="M714" s="8">
        <f t="shared" si="88"/>
        <v>3.0691641190392009</v>
      </c>
    </row>
    <row r="715" spans="5:13" x14ac:dyDescent="0.2">
      <c r="E715" s="2">
        <f t="shared" si="82"/>
        <v>710</v>
      </c>
      <c r="F715" s="4">
        <f t="shared" si="86"/>
        <v>71.000000000000242</v>
      </c>
      <c r="G715" s="4">
        <f t="shared" si="83"/>
        <v>8.9684964999998797</v>
      </c>
      <c r="H715" s="4">
        <f t="shared" si="84"/>
        <v>0.1115014094056916</v>
      </c>
      <c r="J715" s="11">
        <f>SUM($H$5:H714)*$C$12</f>
        <v>3.0757156694308017</v>
      </c>
      <c r="K715" s="11">
        <f t="shared" si="87"/>
        <v>3.0802862383783496</v>
      </c>
      <c r="L715" s="11" t="e">
        <f t="shared" si="85"/>
        <v>#NUM!</v>
      </c>
      <c r="M715" s="8">
        <f t="shared" si="88"/>
        <v>3.0802862383783496</v>
      </c>
    </row>
    <row r="716" spans="5:13" x14ac:dyDescent="0.2">
      <c r="E716" s="2">
        <f t="shared" si="82"/>
        <v>711</v>
      </c>
      <c r="F716" s="4">
        <f t="shared" si="86"/>
        <v>71.100000000000236</v>
      </c>
      <c r="G716" s="4">
        <f t="shared" si="83"/>
        <v>8.9233340764998843</v>
      </c>
      <c r="H716" s="4">
        <f t="shared" si="84"/>
        <v>0.1120657359039775</v>
      </c>
      <c r="J716" s="11">
        <f>SUM($H$5:H715)*$C$12</f>
        <v>3.0868658103713709</v>
      </c>
      <c r="K716" s="11">
        <f t="shared" si="87"/>
        <v>3.0914645565214207</v>
      </c>
      <c r="L716" s="11" t="e">
        <f t="shared" si="85"/>
        <v>#NUM!</v>
      </c>
      <c r="M716" s="8">
        <f t="shared" si="88"/>
        <v>3.0914645565214207</v>
      </c>
    </row>
    <row r="717" spans="5:13" x14ac:dyDescent="0.2">
      <c r="E717" s="2">
        <f t="shared" si="82"/>
        <v>712</v>
      </c>
      <c r="F717" s="4">
        <f t="shared" si="86"/>
        <v>71.20000000000023</v>
      </c>
      <c r="G717" s="4">
        <f t="shared" si="83"/>
        <v>8.8782520319998852</v>
      </c>
      <c r="H717" s="4">
        <f t="shared" si="84"/>
        <v>0.11263478400880023</v>
      </c>
      <c r="J717" s="11">
        <f>SUM($H$5:H716)*$C$12</f>
        <v>3.0980723839617688</v>
      </c>
      <c r="K717" s="11">
        <f t="shared" si="87"/>
        <v>3.102699542945154</v>
      </c>
      <c r="L717" s="11" t="e">
        <f t="shared" si="85"/>
        <v>#NUM!</v>
      </c>
      <c r="M717" s="8">
        <f t="shared" si="88"/>
        <v>3.102699542945154</v>
      </c>
    </row>
    <row r="718" spans="5:13" x14ac:dyDescent="0.2">
      <c r="E718" s="2">
        <f t="shared" si="82"/>
        <v>713</v>
      </c>
      <c r="F718" s="4">
        <f t="shared" si="86"/>
        <v>71.300000000000225</v>
      </c>
      <c r="G718" s="4">
        <f t="shared" si="83"/>
        <v>8.8332505554998875</v>
      </c>
      <c r="H718" s="4">
        <f t="shared" si="84"/>
        <v>0.11320860805622275</v>
      </c>
      <c r="J718" s="11">
        <f>SUM($H$5:H717)*$C$12</f>
        <v>3.1093358623626486</v>
      </c>
      <c r="K718" s="11">
        <f t="shared" si="87"/>
        <v>3.1139916725203762</v>
      </c>
      <c r="L718" s="11" t="e">
        <f t="shared" si="85"/>
        <v>#NUM!</v>
      </c>
      <c r="M718" s="8">
        <f t="shared" si="88"/>
        <v>3.1139916725203762</v>
      </c>
    </row>
    <row r="719" spans="5:13" x14ac:dyDescent="0.2">
      <c r="E719" s="2">
        <f t="shared" si="82"/>
        <v>714</v>
      </c>
      <c r="F719" s="4">
        <f t="shared" si="86"/>
        <v>71.400000000000219</v>
      </c>
      <c r="G719" s="4">
        <f t="shared" si="83"/>
        <v>8.7883298359998889</v>
      </c>
      <c r="H719" s="4">
        <f t="shared" si="84"/>
        <v>0.11378726318437318</v>
      </c>
      <c r="J719" s="11">
        <f>SUM($H$5:H718)*$C$12</f>
        <v>3.1206567231682709</v>
      </c>
      <c r="K719" s="11">
        <f t="shared" si="87"/>
        <v>3.1253414255915142</v>
      </c>
      <c r="L719" s="11" t="e">
        <f t="shared" si="85"/>
        <v>#NUM!</v>
      </c>
      <c r="M719" s="8">
        <f t="shared" si="88"/>
        <v>3.1253414255915142</v>
      </c>
    </row>
    <row r="720" spans="5:13" x14ac:dyDescent="0.2">
      <c r="E720" s="2">
        <f t="shared" si="82"/>
        <v>715</v>
      </c>
      <c r="F720" s="4">
        <f t="shared" si="86"/>
        <v>71.500000000000213</v>
      </c>
      <c r="G720" s="4">
        <f t="shared" si="83"/>
        <v>8.7434900624998875</v>
      </c>
      <c r="H720" s="4">
        <f t="shared" si="84"/>
        <v>0.11437080534796008</v>
      </c>
      <c r="J720" s="11">
        <f>SUM($H$5:H719)*$C$12</f>
        <v>3.1320354494867084</v>
      </c>
      <c r="K720" s="11">
        <f t="shared" si="87"/>
        <v>3.1367492880575067</v>
      </c>
      <c r="L720" s="11" t="e">
        <f t="shared" si="85"/>
        <v>#NUM!</v>
      </c>
      <c r="M720" s="8">
        <f t="shared" si="88"/>
        <v>3.1367492880575067</v>
      </c>
    </row>
    <row r="721" spans="5:13" x14ac:dyDescent="0.2">
      <c r="E721" s="2">
        <f t="shared" si="82"/>
        <v>716</v>
      </c>
      <c r="F721" s="4">
        <f t="shared" si="86"/>
        <v>71.600000000000207</v>
      </c>
      <c r="G721" s="4">
        <f t="shared" si="83"/>
        <v>8.6987314239998952</v>
      </c>
      <c r="H721" s="4">
        <f t="shared" si="84"/>
        <v>0.11495929133310032</v>
      </c>
      <c r="J721" s="11">
        <f>SUM($H$5:H720)*$C$12</f>
        <v>3.1434725300215045</v>
      </c>
      <c r="K721" s="11">
        <f t="shared" si="87"/>
        <v>3.1482157514542153</v>
      </c>
      <c r="L721" s="11" t="e">
        <f t="shared" si="85"/>
        <v>#NUM!</v>
      </c>
      <c r="M721" s="8">
        <f t="shared" si="88"/>
        <v>3.1482157514542153</v>
      </c>
    </row>
    <row r="722" spans="5:13" x14ac:dyDescent="0.2">
      <c r="E722" s="2">
        <f t="shared" si="82"/>
        <v>717</v>
      </c>
      <c r="F722" s="4">
        <f t="shared" si="86"/>
        <v>71.700000000000202</v>
      </c>
      <c r="G722" s="4">
        <f t="shared" si="83"/>
        <v>8.6540541094998957</v>
      </c>
      <c r="H722" s="4">
        <f t="shared" si="84"/>
        <v>0.11555277877246674</v>
      </c>
      <c r="J722" s="11">
        <f>SUM($H$5:H721)*$C$12</f>
        <v>3.1549684591548144</v>
      </c>
      <c r="K722" s="11">
        <f t="shared" si="87"/>
        <v>3.159741313038309</v>
      </c>
      <c r="L722" s="11" t="e">
        <f t="shared" si="85"/>
        <v>#NUM!</v>
      </c>
      <c r="M722" s="8">
        <f t="shared" si="88"/>
        <v>3.159741313038309</v>
      </c>
    </row>
    <row r="723" spans="5:13" x14ac:dyDescent="0.2">
      <c r="E723" s="2">
        <f t="shared" si="82"/>
        <v>718</v>
      </c>
      <c r="F723" s="4">
        <f t="shared" si="86"/>
        <v>71.800000000000196</v>
      </c>
      <c r="G723" s="4">
        <f t="shared" si="83"/>
        <v>8.6094583079999012</v>
      </c>
      <c r="H723" s="4">
        <f t="shared" si="84"/>
        <v>0.1161513261607643</v>
      </c>
      <c r="J723" s="11">
        <f>SUM($H$5:H722)*$C$12</f>
        <v>3.1665237370320614</v>
      </c>
      <c r="K723" s="11">
        <f t="shared" si="87"/>
        <v>3.1713264758726964</v>
      </c>
      <c r="L723" s="11" t="e">
        <f t="shared" si="85"/>
        <v>#NUM!</v>
      </c>
      <c r="M723" s="8">
        <f t="shared" si="88"/>
        <v>3.1713264758726964</v>
      </c>
    </row>
    <row r="724" spans="5:13" x14ac:dyDescent="0.2">
      <c r="E724" s="2">
        <f t="shared" si="82"/>
        <v>719</v>
      </c>
      <c r="F724" s="4">
        <f t="shared" si="86"/>
        <v>71.90000000000019</v>
      </c>
      <c r="G724" s="4">
        <f t="shared" si="83"/>
        <v>8.5649442084999095</v>
      </c>
      <c r="H724" s="4">
        <f t="shared" si="84"/>
        <v>0.11675499287054229</v>
      </c>
      <c r="J724" s="11">
        <f>SUM($H$5:H723)*$C$12</f>
        <v>3.1781388696481376</v>
      </c>
      <c r="K724" s="11">
        <f t="shared" si="87"/>
        <v>3.1829717489135172</v>
      </c>
      <c r="L724" s="11" t="e">
        <f t="shared" si="85"/>
        <v>#NUM!</v>
      </c>
      <c r="M724" s="8">
        <f t="shared" si="88"/>
        <v>3.1829717489135172</v>
      </c>
    </row>
    <row r="725" spans="5:13" x14ac:dyDescent="0.2">
      <c r="E725" s="2">
        <f t="shared" si="82"/>
        <v>720</v>
      </c>
      <c r="F725" s="4">
        <f t="shared" si="86"/>
        <v>72.000000000000185</v>
      </c>
      <c r="G725" s="4">
        <f t="shared" si="83"/>
        <v>8.5205119999999113</v>
      </c>
      <c r="H725" s="4">
        <f t="shared" si="84"/>
        <v>0.11736383916835155</v>
      </c>
      <c r="J725" s="11">
        <f>SUM($H$5:H724)*$C$12</f>
        <v>3.1898143689351919</v>
      </c>
      <c r="K725" s="11">
        <f t="shared" si="87"/>
        <v>3.1946776470987261</v>
      </c>
      <c r="L725" s="11" t="e">
        <f t="shared" si="85"/>
        <v>#NUM!</v>
      </c>
      <c r="M725" s="8">
        <f t="shared" si="88"/>
        <v>3.1946776470987261</v>
      </c>
    </row>
    <row r="726" spans="5:13" x14ac:dyDescent="0.2">
      <c r="E726" s="2">
        <f t="shared" si="82"/>
        <v>721</v>
      </c>
      <c r="F726" s="4">
        <f t="shared" si="86"/>
        <v>72.100000000000179</v>
      </c>
      <c r="G726" s="4">
        <f t="shared" si="83"/>
        <v>8.4761618714999116</v>
      </c>
      <c r="H726" s="4">
        <f t="shared" si="84"/>
        <v>0.11797792623125572</v>
      </c>
      <c r="J726" s="11">
        <f>SUM($H$5:H725)*$C$12</f>
        <v>3.2015507528520271</v>
      </c>
      <c r="K726" s="11">
        <f t="shared" si="87"/>
        <v>3.206444691438326</v>
      </c>
      <c r="L726" s="11" t="e">
        <f t="shared" si="85"/>
        <v>#NUM!</v>
      </c>
      <c r="M726" s="8">
        <f t="shared" si="88"/>
        <v>3.206444691438326</v>
      </c>
    </row>
    <row r="727" spans="5:13" x14ac:dyDescent="0.2">
      <c r="E727" s="2">
        <f t="shared" si="82"/>
        <v>722</v>
      </c>
      <c r="F727" s="4">
        <f t="shared" si="86"/>
        <v>72.200000000000173</v>
      </c>
      <c r="G727" s="4">
        <f t="shared" si="83"/>
        <v>8.4318940119999155</v>
      </c>
      <c r="H727" s="4">
        <f t="shared" si="84"/>
        <v>0.11859731616370428</v>
      </c>
      <c r="J727" s="11">
        <f>SUM($H$5:H726)*$C$12</f>
        <v>3.2133485454751525</v>
      </c>
      <c r="K727" s="11">
        <f t="shared" si="87"/>
        <v>3.2182734091062439</v>
      </c>
      <c r="L727" s="11" t="e">
        <f t="shared" si="85"/>
        <v>#NUM!</v>
      </c>
      <c r="M727" s="8">
        <f t="shared" si="88"/>
        <v>3.2182734091062439</v>
      </c>
    </row>
    <row r="728" spans="5:13" x14ac:dyDescent="0.2">
      <c r="E728" s="2">
        <f t="shared" si="82"/>
        <v>723</v>
      </c>
      <c r="F728" s="4">
        <f t="shared" si="86"/>
        <v>72.300000000000168</v>
      </c>
      <c r="G728" s="4">
        <f t="shared" si="83"/>
        <v>8.3877086104999137</v>
      </c>
      <c r="H728" s="4">
        <f t="shared" si="84"/>
        <v>0.11922207201477851</v>
      </c>
      <c r="J728" s="11">
        <f>SUM($H$5:H727)*$C$12</f>
        <v>3.2252082770915225</v>
      </c>
      <c r="K728" s="11">
        <f t="shared" si="87"/>
        <v>3.23016433353395</v>
      </c>
      <c r="L728" s="11" t="e">
        <f t="shared" si="85"/>
        <v>#NUM!</v>
      </c>
      <c r="M728" s="8">
        <f t="shared" si="88"/>
        <v>3.23016433353395</v>
      </c>
    </row>
    <row r="729" spans="5:13" x14ac:dyDescent="0.2">
      <c r="E729" s="2">
        <f t="shared" si="82"/>
        <v>724</v>
      </c>
      <c r="F729" s="4">
        <f t="shared" si="86"/>
        <v>72.400000000000162</v>
      </c>
      <c r="G729" s="4">
        <f t="shared" si="83"/>
        <v>8.3436058559999182</v>
      </c>
      <c r="H729" s="4">
        <f t="shared" si="84"/>
        <v>0.11985225779581797</v>
      </c>
      <c r="J729" s="11">
        <f>SUM($H$5:H728)*$C$12</f>
        <v>3.2371304842930004</v>
      </c>
      <c r="K729" s="11">
        <f t="shared" si="87"/>
        <v>3.2421180045057754</v>
      </c>
      <c r="L729" s="11" t="e">
        <f t="shared" si="85"/>
        <v>#NUM!</v>
      </c>
      <c r="M729" s="8">
        <f t="shared" si="88"/>
        <v>3.2421180045057754</v>
      </c>
    </row>
    <row r="730" spans="5:13" x14ac:dyDescent="0.2">
      <c r="E730" s="2">
        <f t="shared" si="82"/>
        <v>725</v>
      </c>
      <c r="F730" s="4">
        <f t="shared" si="86"/>
        <v>72.500000000000156</v>
      </c>
      <c r="G730" s="4">
        <f t="shared" si="83"/>
        <v>8.2995859374999199</v>
      </c>
      <c r="H730" s="4">
        <f t="shared" si="84"/>
        <v>0.1204879384984389</v>
      </c>
      <c r="J730" s="11">
        <f>SUM($H$5:H729)*$C$12</f>
        <v>3.2491157100725823</v>
      </c>
      <c r="K730" s="11">
        <f t="shared" si="87"/>
        <v>3.2541349682560545</v>
      </c>
      <c r="L730" s="11" t="e">
        <f t="shared" si="85"/>
        <v>#NUM!</v>
      </c>
      <c r="M730" s="8">
        <f t="shared" si="88"/>
        <v>3.2541349682560545</v>
      </c>
    </row>
    <row r="731" spans="5:13" x14ac:dyDescent="0.2">
      <c r="E731" s="2">
        <f t="shared" si="82"/>
        <v>726</v>
      </c>
      <c r="F731" s="4">
        <f t="shared" si="86"/>
        <v>72.600000000000151</v>
      </c>
      <c r="G731" s="4">
        <f t="shared" si="83"/>
        <v>8.2556490439999237</v>
      </c>
      <c r="H731" s="4">
        <f t="shared" si="84"/>
        <v>0.12112918011295346</v>
      </c>
      <c r="J731" s="11">
        <f>SUM($H$5:H730)*$C$12</f>
        <v>3.2611645039224264</v>
      </c>
      <c r="K731" s="11">
        <f t="shared" si="87"/>
        <v>3.2662157775680623</v>
      </c>
      <c r="L731" s="11" t="e">
        <f t="shared" si="85"/>
        <v>#NUM!</v>
      </c>
      <c r="M731" s="8">
        <f t="shared" si="88"/>
        <v>3.2662157775680623</v>
      </c>
    </row>
    <row r="732" spans="5:13" x14ac:dyDescent="0.2">
      <c r="E732" s="2">
        <f t="shared" si="82"/>
        <v>727</v>
      </c>
      <c r="F732" s="4">
        <f t="shared" si="86"/>
        <v>72.700000000000145</v>
      </c>
      <c r="G732" s="4">
        <f t="shared" si="83"/>
        <v>8.2117953644999275</v>
      </c>
      <c r="H732" s="4">
        <f t="shared" si="84"/>
        <v>0.12177604964720108</v>
      </c>
      <c r="J732" s="11">
        <f>SUM($H$5:H731)*$C$12</f>
        <v>3.273277421933722</v>
      </c>
      <c r="K732" s="11">
        <f t="shared" si="87"/>
        <v>3.2783609918748158</v>
      </c>
      <c r="L732" s="11" t="e">
        <f t="shared" si="85"/>
        <v>#NUM!</v>
      </c>
      <c r="M732" s="8">
        <f t="shared" si="88"/>
        <v>3.2783609918748158</v>
      </c>
    </row>
    <row r="733" spans="5:13" x14ac:dyDescent="0.2">
      <c r="E733" s="2">
        <f t="shared" si="82"/>
        <v>728</v>
      </c>
      <c r="F733" s="4">
        <f t="shared" si="86"/>
        <v>72.800000000000139</v>
      </c>
      <c r="G733" s="4">
        <f t="shared" si="83"/>
        <v>8.1680250879999292</v>
      </c>
      <c r="H733" s="4">
        <f t="shared" si="84"/>
        <v>0.12242861514580201</v>
      </c>
      <c r="J733" s="11">
        <f>SUM($H$5:H732)*$C$12</f>
        <v>3.2854550268984419</v>
      </c>
      <c r="K733" s="11">
        <f t="shared" si="87"/>
        <v>3.2905711773618052</v>
      </c>
      <c r="L733" s="11" t="e">
        <f t="shared" si="85"/>
        <v>#NUM!</v>
      </c>
      <c r="M733" s="8">
        <f t="shared" si="88"/>
        <v>3.2905711773618052</v>
      </c>
    </row>
    <row r="734" spans="5:13" x14ac:dyDescent="0.2">
      <c r="E734" s="2">
        <f t="shared" si="82"/>
        <v>729</v>
      </c>
      <c r="F734" s="4">
        <f t="shared" si="86"/>
        <v>72.900000000000134</v>
      </c>
      <c r="G734" s="4">
        <f t="shared" si="83"/>
        <v>8.1243384034999337</v>
      </c>
      <c r="H734" s="4">
        <f t="shared" si="84"/>
        <v>0.12308694570984426</v>
      </c>
      <c r="J734" s="11">
        <f>SUM($H$5:H733)*$C$12</f>
        <v>3.2976978884130221</v>
      </c>
      <c r="K734" s="11">
        <f t="shared" si="87"/>
        <v>3.3028469070716273</v>
      </c>
      <c r="L734" s="11" t="e">
        <f t="shared" si="85"/>
        <v>#NUM!</v>
      </c>
      <c r="M734" s="8">
        <f t="shared" si="88"/>
        <v>3.3028469070716273</v>
      </c>
    </row>
    <row r="735" spans="5:13" x14ac:dyDescent="0.2">
      <c r="E735" s="2">
        <f t="shared" si="82"/>
        <v>730</v>
      </c>
      <c r="F735" s="4">
        <f t="shared" si="86"/>
        <v>73.000000000000128</v>
      </c>
      <c r="G735" s="4">
        <f t="shared" si="83"/>
        <v>8.0807354999999319</v>
      </c>
      <c r="H735" s="4">
        <f t="shared" si="84"/>
        <v>0.12375111151701561</v>
      </c>
      <c r="J735" s="11">
        <f>SUM($H$5:H734)*$C$12</f>
        <v>3.3100065829840064</v>
      </c>
      <c r="K735" s="11">
        <f t="shared" si="87"/>
        <v>3.3151887610106558</v>
      </c>
      <c r="L735" s="11" t="e">
        <f t="shared" si="85"/>
        <v>#NUM!</v>
      </c>
      <c r="M735" s="8">
        <f t="shared" si="88"/>
        <v>3.3151887610106558</v>
      </c>
    </row>
    <row r="736" spans="5:13" x14ac:dyDescent="0.2">
      <c r="E736" s="2">
        <f t="shared" si="82"/>
        <v>731</v>
      </c>
      <c r="F736" s="4">
        <f t="shared" si="86"/>
        <v>73.100000000000122</v>
      </c>
      <c r="G736" s="4">
        <f t="shared" si="83"/>
        <v>8.0372165664999358</v>
      </c>
      <c r="H736" s="4">
        <f t="shared" si="84"/>
        <v>0.12442118384219188</v>
      </c>
      <c r="J736" s="11">
        <f>SUM($H$5:H735)*$C$12</f>
        <v>3.3223816941357081</v>
      </c>
      <c r="K736" s="11">
        <f t="shared" si="87"/>
        <v>3.3275973262577199</v>
      </c>
      <c r="L736" s="11" t="e">
        <f t="shared" si="85"/>
        <v>#NUM!</v>
      </c>
      <c r="M736" s="8">
        <f t="shared" si="88"/>
        <v>3.3275973262577199</v>
      </c>
    </row>
    <row r="737" spans="5:13" x14ac:dyDescent="0.2">
      <c r="E737" s="2">
        <f t="shared" si="82"/>
        <v>732</v>
      </c>
      <c r="F737" s="4">
        <f t="shared" si="86"/>
        <v>73.200000000000117</v>
      </c>
      <c r="G737" s="4">
        <f t="shared" si="83"/>
        <v>7.9937817919999361</v>
      </c>
      <c r="H737" s="4">
        <f t="shared" si="84"/>
        <v>0.12509723507849368</v>
      </c>
      <c r="J737" s="11">
        <f>SUM($H$5:H736)*$C$12</f>
        <v>3.3348238125199274</v>
      </c>
      <c r="K737" s="11">
        <f t="shared" si="87"/>
        <v>3.3400731970748674</v>
      </c>
      <c r="L737" s="11" t="e">
        <f t="shared" si="85"/>
        <v>#NUM!</v>
      </c>
      <c r="M737" s="8">
        <f t="shared" si="88"/>
        <v>3.3400731970748674</v>
      </c>
    </row>
    <row r="738" spans="5:13" x14ac:dyDescent="0.2">
      <c r="E738" s="2">
        <f t="shared" si="82"/>
        <v>733</v>
      </c>
      <c r="F738" s="4">
        <f t="shared" si="86"/>
        <v>73.300000000000111</v>
      </c>
      <c r="G738" s="4">
        <f t="shared" si="83"/>
        <v>7.9504313654999379</v>
      </c>
      <c r="H738" s="4">
        <f t="shared" si="84"/>
        <v>0.12577933875882424</v>
      </c>
      <c r="J738" s="11">
        <f>SUM($H$5:H737)*$C$12</f>
        <v>3.3473335360277767</v>
      </c>
      <c r="K738" s="11">
        <f t="shared" si="87"/>
        <v>3.3526169750202617</v>
      </c>
      <c r="L738" s="11" t="e">
        <f t="shared" si="85"/>
        <v>#NUM!</v>
      </c>
      <c r="M738" s="8">
        <f t="shared" si="88"/>
        <v>3.3526169750202617</v>
      </c>
    </row>
    <row r="739" spans="5:13" x14ac:dyDescent="0.2">
      <c r="E739" s="2">
        <f t="shared" si="82"/>
        <v>734</v>
      </c>
      <c r="F739" s="4">
        <f t="shared" si="86"/>
        <v>73.400000000000105</v>
      </c>
      <c r="G739" s="4">
        <f t="shared" si="83"/>
        <v>7.907165475999939</v>
      </c>
      <c r="H739" s="4">
        <f t="shared" si="84"/>
        <v>0.1264675695779009</v>
      </c>
      <c r="J739" s="11">
        <f>SUM($H$5:H738)*$C$12</f>
        <v>3.3599114699036594</v>
      </c>
      <c r="K739" s="11">
        <f t="shared" si="87"/>
        <v>3.3652292690632719</v>
      </c>
      <c r="L739" s="11" t="e">
        <f t="shared" si="85"/>
        <v>#NUM!</v>
      </c>
      <c r="M739" s="8">
        <f t="shared" si="88"/>
        <v>3.3652292690632719</v>
      </c>
    </row>
    <row r="740" spans="5:13" x14ac:dyDescent="0.2">
      <c r="E740" s="2">
        <f t="shared" si="82"/>
        <v>735</v>
      </c>
      <c r="F740" s="4">
        <f t="shared" si="86"/>
        <v>73.500000000000099</v>
      </c>
      <c r="G740" s="4">
        <f t="shared" si="83"/>
        <v>7.8639843124999445</v>
      </c>
      <c r="H740" s="4">
        <f t="shared" si="84"/>
        <v>0.12716200341479325</v>
      </c>
      <c r="J740" s="11">
        <f>SUM($H$5:H739)*$C$12</f>
        <v>3.3725582268614489</v>
      </c>
      <c r="K740" s="11">
        <f t="shared" si="87"/>
        <v>3.3779106957017597</v>
      </c>
      <c r="L740" s="11" t="e">
        <f t="shared" si="85"/>
        <v>#NUM!</v>
      </c>
      <c r="M740" s="8">
        <f t="shared" si="88"/>
        <v>3.3779106957017597</v>
      </c>
    </row>
    <row r="741" spans="5:13" x14ac:dyDescent="0.2">
      <c r="E741" s="2">
        <f t="shared" si="82"/>
        <v>736</v>
      </c>
      <c r="F741" s="4">
        <f t="shared" si="86"/>
        <v>73.600000000000094</v>
      </c>
      <c r="G741" s="4">
        <f t="shared" si="83"/>
        <v>7.8208880639999521</v>
      </c>
      <c r="H741" s="4">
        <f t="shared" si="84"/>
        <v>0.12786271735598198</v>
      </c>
      <c r="J741" s="11">
        <f>SUM($H$5:H740)*$C$12</f>
        <v>3.3852744272029285</v>
      </c>
      <c r="K741" s="11">
        <f t="shared" si="87"/>
        <v>3.3906618790816694</v>
      </c>
      <c r="L741" s="11" t="e">
        <f t="shared" si="85"/>
        <v>#NUM!</v>
      </c>
      <c r="M741" s="8">
        <f t="shared" si="88"/>
        <v>3.3906618790816694</v>
      </c>
    </row>
    <row r="742" spans="5:13" x14ac:dyDescent="0.2">
      <c r="E742" s="2">
        <f t="shared" si="82"/>
        <v>737</v>
      </c>
      <c r="F742" s="4">
        <f t="shared" si="86"/>
        <v>73.700000000000088</v>
      </c>
      <c r="G742" s="4">
        <f t="shared" si="83"/>
        <v>7.7778769194999526</v>
      </c>
      <c r="H742" s="4">
        <f t="shared" si="84"/>
        <v>0.12856978971895197</v>
      </c>
      <c r="J742" s="11">
        <f>SUM($H$5:H741)*$C$12</f>
        <v>3.3980606989385267</v>
      </c>
      <c r="K742" s="11">
        <f t="shared" si="87"/>
        <v>3.403483451118952</v>
      </c>
      <c r="L742" s="11" t="e">
        <f t="shared" si="85"/>
        <v>#NUM!</v>
      </c>
      <c r="M742" s="8">
        <f t="shared" si="88"/>
        <v>3.403483451118952</v>
      </c>
    </row>
    <row r="743" spans="5:13" x14ac:dyDescent="0.2">
      <c r="E743" s="2">
        <f t="shared" si="82"/>
        <v>738</v>
      </c>
      <c r="F743" s="4">
        <f t="shared" si="86"/>
        <v>73.800000000000082</v>
      </c>
      <c r="G743" s="4">
        <f t="shared" si="83"/>
        <v>7.7349510679999582</v>
      </c>
      <c r="H743" s="4">
        <f t="shared" si="84"/>
        <v>0.12928330007633407</v>
      </c>
      <c r="J743" s="11">
        <f>SUM($H$5:H742)*$C$12</f>
        <v>3.410917677910422</v>
      </c>
      <c r="K743" s="11">
        <f t="shared" si="87"/>
        <v>3.4163760516238506</v>
      </c>
      <c r="L743" s="11" t="e">
        <f t="shared" si="85"/>
        <v>#NUM!</v>
      </c>
      <c r="M743" s="8">
        <f t="shared" si="88"/>
        <v>3.4163760516238506</v>
      </c>
    </row>
    <row r="744" spans="5:13" x14ac:dyDescent="0.2">
      <c r="E744" s="2">
        <f t="shared" si="82"/>
        <v>739</v>
      </c>
      <c r="F744" s="4">
        <f t="shared" si="86"/>
        <v>73.900000000000077</v>
      </c>
      <c r="G744" s="4">
        <f t="shared" si="83"/>
        <v>7.6921106984999597</v>
      </c>
      <c r="H744" s="4">
        <f t="shared" si="84"/>
        <v>0.13000332928061076</v>
      </c>
      <c r="J744" s="11">
        <f>SUM($H$5:H743)*$C$12</f>
        <v>3.4238460079180548</v>
      </c>
      <c r="K744" s="11">
        <f t="shared" si="87"/>
        <v>3.429340328427664</v>
      </c>
      <c r="L744" s="11" t="e">
        <f t="shared" si="85"/>
        <v>#NUM!</v>
      </c>
      <c r="M744" s="8">
        <f t="shared" si="88"/>
        <v>3.429340328427664</v>
      </c>
    </row>
    <row r="745" spans="5:13" x14ac:dyDescent="0.2">
      <c r="E745" s="2">
        <f t="shared" si="82"/>
        <v>740</v>
      </c>
      <c r="F745" s="4">
        <f t="shared" si="86"/>
        <v>74.000000000000071</v>
      </c>
      <c r="G745" s="4">
        <f t="shared" si="83"/>
        <v>7.6493559999999619</v>
      </c>
      <c r="H745" s="4">
        <f t="shared" si="84"/>
        <v>0.13072995948940067</v>
      </c>
      <c r="J745" s="11">
        <f>SUM($H$5:H744)*$C$12</f>
        <v>3.4368463408461163</v>
      </c>
      <c r="K745" s="11">
        <f t="shared" si="87"/>
        <v>3.4423769375119759</v>
      </c>
      <c r="L745" s="11" t="e">
        <f t="shared" si="85"/>
        <v>#NUM!</v>
      </c>
      <c r="M745" s="8">
        <f t="shared" si="88"/>
        <v>3.4423769375119759</v>
      </c>
    </row>
    <row r="746" spans="5:13" x14ac:dyDescent="0.2">
      <c r="E746" s="2">
        <f t="shared" si="82"/>
        <v>741</v>
      </c>
      <c r="F746" s="4">
        <f t="shared" si="86"/>
        <v>74.100000000000065</v>
      </c>
      <c r="G746" s="4">
        <f t="shared" si="83"/>
        <v>7.6066871614999627</v>
      </c>
      <c r="H746" s="4">
        <f t="shared" si="84"/>
        <v>0.1314632741913378</v>
      </c>
      <c r="J746" s="11">
        <f>SUM($H$5:H745)*$C$12</f>
        <v>3.4499193367950562</v>
      </c>
      <c r="K746" s="11">
        <f t="shared" si="87"/>
        <v>3.4554865431404731</v>
      </c>
      <c r="L746" s="11" t="e">
        <f t="shared" si="85"/>
        <v>#NUM!</v>
      </c>
      <c r="M746" s="8">
        <f t="shared" si="88"/>
        <v>3.4554865431404731</v>
      </c>
    </row>
    <row r="747" spans="5:13" x14ac:dyDescent="0.2">
      <c r="E747" s="2">
        <f t="shared" si="82"/>
        <v>742</v>
      </c>
      <c r="F747" s="4">
        <f t="shared" si="86"/>
        <v>74.20000000000006</v>
      </c>
      <c r="G747" s="4">
        <f t="shared" si="83"/>
        <v>7.5641043719999601</v>
      </c>
      <c r="H747" s="4">
        <f t="shared" si="84"/>
        <v>0.13220335823256185</v>
      </c>
      <c r="J747" s="11">
        <f>SUM($H$5:H746)*$C$12</f>
        <v>3.4630656642141902</v>
      </c>
      <c r="K747" s="11">
        <f t="shared" si="87"/>
        <v>3.4686698179933475</v>
      </c>
      <c r="L747" s="11" t="e">
        <f t="shared" si="85"/>
        <v>#NUM!</v>
      </c>
      <c r="M747" s="8">
        <f t="shared" si="88"/>
        <v>3.4686698179933475</v>
      </c>
    </row>
    <row r="748" spans="5:13" x14ac:dyDescent="0.2">
      <c r="E748" s="2">
        <f t="shared" si="82"/>
        <v>743</v>
      </c>
      <c r="F748" s="4">
        <f t="shared" si="86"/>
        <v>74.300000000000054</v>
      </c>
      <c r="G748" s="4">
        <f t="shared" si="83"/>
        <v>7.5216078204999661</v>
      </c>
      <c r="H748" s="4">
        <f t="shared" si="84"/>
        <v>0.13295029784383625</v>
      </c>
      <c r="J748" s="11">
        <f>SUM($H$5:H747)*$C$12</f>
        <v>3.476286000037446</v>
      </c>
      <c r="K748" s="11">
        <f t="shared" si="87"/>
        <v>3.4819274433044169</v>
      </c>
      <c r="L748" s="11" t="e">
        <f t="shared" si="85"/>
        <v>#NUM!</v>
      </c>
      <c r="M748" s="8">
        <f t="shared" si="88"/>
        <v>3.4819274433044169</v>
      </c>
    </row>
    <row r="749" spans="5:13" x14ac:dyDescent="0.2">
      <c r="E749" s="2">
        <f t="shared" si="82"/>
        <v>744</v>
      </c>
      <c r="F749" s="4">
        <f t="shared" si="86"/>
        <v>74.400000000000048</v>
      </c>
      <c r="G749" s="4">
        <f t="shared" si="83"/>
        <v>7.4791976959999715</v>
      </c>
      <c r="H749" s="4">
        <f t="shared" si="84"/>
        <v>0.13370418066831144</v>
      </c>
      <c r="J749" s="11">
        <f>SUM($H$5:H748)*$C$12</f>
        <v>3.4895810298218297</v>
      </c>
      <c r="K749" s="11">
        <f t="shared" si="87"/>
        <v>3.4952601090009541</v>
      </c>
      <c r="L749" s="11" t="e">
        <f t="shared" si="85"/>
        <v>#NUM!</v>
      </c>
      <c r="M749" s="8">
        <f t="shared" si="88"/>
        <v>3.4952601090009541</v>
      </c>
    </row>
    <row r="750" spans="5:13" x14ac:dyDescent="0.2">
      <c r="E750" s="2">
        <f t="shared" si="82"/>
        <v>745</v>
      </c>
      <c r="F750" s="4">
        <f t="shared" si="86"/>
        <v>74.500000000000043</v>
      </c>
      <c r="G750" s="4">
        <f t="shared" si="83"/>
        <v>7.4368741874999671</v>
      </c>
      <c r="H750" s="4">
        <f t="shared" si="84"/>
        <v>0.13446509578995111</v>
      </c>
      <c r="J750" s="11">
        <f>SUM($H$5:H749)*$C$12</f>
        <v>3.5029514478886608</v>
      </c>
      <c r="K750" s="11">
        <f t="shared" si="87"/>
        <v>3.5086685138463487</v>
      </c>
      <c r="L750" s="11" t="e">
        <f t="shared" si="85"/>
        <v>#NUM!</v>
      </c>
      <c r="M750" s="8">
        <f t="shared" si="88"/>
        <v>3.5086685138463487</v>
      </c>
    </row>
    <row r="751" spans="5:13" x14ac:dyDescent="0.2">
      <c r="E751" s="2">
        <f t="shared" si="82"/>
        <v>746</v>
      </c>
      <c r="F751" s="4">
        <f t="shared" si="86"/>
        <v>74.600000000000037</v>
      </c>
      <c r="G751" s="4">
        <f t="shared" si="83"/>
        <v>7.394637483999972</v>
      </c>
      <c r="H751" s="4">
        <f t="shared" si="84"/>
        <v>0.13523313376263979</v>
      </c>
      <c r="J751" s="11">
        <f>SUM($H$5:H750)*$C$12</f>
        <v>3.5163979574676554</v>
      </c>
      <c r="K751" s="11">
        <f t="shared" si="87"/>
        <v>3.522153365585643</v>
      </c>
      <c r="L751" s="11" t="e">
        <f t="shared" si="85"/>
        <v>#NUM!</v>
      </c>
      <c r="M751" s="8">
        <f t="shared" si="88"/>
        <v>3.522153365585643</v>
      </c>
    </row>
    <row r="752" spans="5:13" x14ac:dyDescent="0.2">
      <c r="E752" s="2">
        <f t="shared" si="82"/>
        <v>747</v>
      </c>
      <c r="F752" s="4">
        <f t="shared" si="86"/>
        <v>74.700000000000031</v>
      </c>
      <c r="G752" s="4">
        <f t="shared" si="83"/>
        <v>7.352487774499977</v>
      </c>
      <c r="H752" s="4">
        <f t="shared" si="84"/>
        <v>0.13600838663999082</v>
      </c>
      <c r="J752" s="11">
        <f>SUM($H$5:H751)*$C$12</f>
        <v>3.5299212708439196</v>
      </c>
      <c r="K752" s="11">
        <f t="shared" si="87"/>
        <v>3.5357153810939961</v>
      </c>
      <c r="L752" s="11" t="e">
        <f t="shared" si="85"/>
        <v>#NUM!</v>
      </c>
      <c r="M752" s="8">
        <f t="shared" si="88"/>
        <v>3.5357153810939961</v>
      </c>
    </row>
    <row r="753" spans="5:13" x14ac:dyDescent="0.2">
      <c r="E753" s="2">
        <f t="shared" si="82"/>
        <v>748</v>
      </c>
      <c r="F753" s="4">
        <f t="shared" si="86"/>
        <v>74.800000000000026</v>
      </c>
      <c r="G753" s="4">
        <f t="shared" si="83"/>
        <v>7.310425247999973</v>
      </c>
      <c r="H753" s="4">
        <f t="shared" si="84"/>
        <v>0.13679094800587466</v>
      </c>
      <c r="J753" s="11">
        <f>SUM($H$5:H752)*$C$12</f>
        <v>3.5435221095079186</v>
      </c>
      <c r="K753" s="11">
        <f t="shared" si="87"/>
        <v>3.5493552865281894</v>
      </c>
      <c r="L753" s="11" t="e">
        <f t="shared" si="85"/>
        <v>#NUM!</v>
      </c>
      <c r="M753" s="8">
        <f t="shared" si="88"/>
        <v>3.5493552865281894</v>
      </c>
    </row>
    <row r="754" spans="5:13" x14ac:dyDescent="0.2">
      <c r="E754" s="2">
        <f t="shared" si="82"/>
        <v>749</v>
      </c>
      <c r="F754" s="4">
        <f t="shared" si="86"/>
        <v>74.90000000000002</v>
      </c>
      <c r="G754" s="4">
        <f t="shared" si="83"/>
        <v>7.2684500934999789</v>
      </c>
      <c r="H754" s="4">
        <f t="shared" si="84"/>
        <v>0.13758091300568701</v>
      </c>
      <c r="J754" s="11">
        <f>SUM($H$5:H753)*$C$12</f>
        <v>3.5572012043085062</v>
      </c>
      <c r="K754" s="11">
        <f t="shared" si="87"/>
        <v>3.5630738174811976</v>
      </c>
      <c r="L754" s="11" t="e">
        <f t="shared" si="85"/>
        <v>#NUM!</v>
      </c>
      <c r="M754" s="8">
        <f t="shared" si="88"/>
        <v>3.5630738174811976</v>
      </c>
    </row>
    <row r="755" spans="5:13" x14ac:dyDescent="0.2">
      <c r="E755" s="2">
        <f t="shared" si="82"/>
        <v>750</v>
      </c>
      <c r="F755" s="4">
        <f t="shared" si="86"/>
        <v>75.000000000000014</v>
      </c>
      <c r="G755" s="4">
        <f t="shared" si="83"/>
        <v>7.2265624999999787</v>
      </c>
      <c r="H755" s="4">
        <f t="shared" si="84"/>
        <v>0.13837837837837849</v>
      </c>
      <c r="J755" s="11">
        <f>SUM($H$5:H754)*$C$12</f>
        <v>3.5709592956090748</v>
      </c>
      <c r="K755" s="11">
        <f t="shared" si="87"/>
        <v>3.5768717191399477</v>
      </c>
      <c r="L755" s="11" t="e">
        <f t="shared" si="85"/>
        <v>#NUM!</v>
      </c>
      <c r="M755" s="8">
        <f t="shared" si="88"/>
        <v>3.5768717191399477</v>
      </c>
    </row>
    <row r="756" spans="5:13" x14ac:dyDescent="0.2">
      <c r="E756" s="2">
        <f t="shared" si="82"/>
        <v>751</v>
      </c>
      <c r="F756" s="4">
        <f t="shared" si="86"/>
        <v>75.100000000000009</v>
      </c>
      <c r="G756" s="4">
        <f t="shared" si="83"/>
        <v>7.1847626564999842</v>
      </c>
      <c r="H756" s="4">
        <f t="shared" si="84"/>
        <v>0.13918344248926692</v>
      </c>
      <c r="J756" s="11">
        <f>SUM($H$5:H755)*$C$12</f>
        <v>3.5847971334469122</v>
      </c>
      <c r="K756" s="11">
        <f t="shared" si="87"/>
        <v>3.5907497464463001</v>
      </c>
      <c r="L756" s="11" t="e">
        <f t="shared" si="85"/>
        <v>#NUM!</v>
      </c>
      <c r="M756" s="8">
        <f t="shared" si="88"/>
        <v>3.5907497464463001</v>
      </c>
    </row>
    <row r="757" spans="5:13" x14ac:dyDescent="0.2">
      <c r="E757" s="2">
        <f t="shared" si="82"/>
        <v>752</v>
      </c>
      <c r="F757" s="4">
        <f t="shared" si="86"/>
        <v>75.2</v>
      </c>
      <c r="G757" s="4">
        <f t="shared" si="83"/>
        <v>7.1430507519999793</v>
      </c>
      <c r="H757" s="4">
        <f t="shared" si="84"/>
        <v>0.1399962053636547</v>
      </c>
      <c r="J757" s="11">
        <f>SUM($H$5:H756)*$C$12</f>
        <v>3.5987154776958392</v>
      </c>
      <c r="K757" s="11">
        <f t="shared" si="87"/>
        <v>3.6047086642613668</v>
      </c>
      <c r="L757" s="11" t="e">
        <f t="shared" si="85"/>
        <v>#NUM!</v>
      </c>
      <c r="M757" s="8">
        <f t="shared" si="88"/>
        <v>3.6047086642613668</v>
      </c>
    </row>
    <row r="758" spans="5:13" x14ac:dyDescent="0.2">
      <c r="E758" s="2">
        <f t="shared" si="82"/>
        <v>753</v>
      </c>
      <c r="F758" s="4">
        <f t="shared" si="86"/>
        <v>75.3</v>
      </c>
      <c r="G758" s="4">
        <f t="shared" si="83"/>
        <v>7.1014269754999901</v>
      </c>
      <c r="H758" s="4">
        <f t="shared" si="84"/>
        <v>0.14081676872127397</v>
      </c>
      <c r="J758" s="11">
        <f>SUM($H$5:H757)*$C$12</f>
        <v>3.6127150982322043</v>
      </c>
      <c r="K758" s="11">
        <f t="shared" si="87"/>
        <v>3.618749247533215</v>
      </c>
      <c r="L758" s="11" t="e">
        <f t="shared" si="85"/>
        <v>#NUM!</v>
      </c>
      <c r="M758" s="8">
        <f t="shared" si="88"/>
        <v>3.618749247533215</v>
      </c>
    </row>
    <row r="759" spans="5:13" x14ac:dyDescent="0.2">
      <c r="E759" s="2">
        <f t="shared" si="82"/>
        <v>754</v>
      </c>
      <c r="F759" s="4">
        <f t="shared" si="86"/>
        <v>75.399999999999991</v>
      </c>
      <c r="G759" s="4">
        <f t="shared" si="83"/>
        <v>7.0598915159999933</v>
      </c>
      <c r="H759" s="4">
        <f t="shared" si="84"/>
        <v>0.14164523601158396</v>
      </c>
      <c r="J759" s="11">
        <f>SUM($H$5:H758)*$C$12</f>
        <v>3.6267967751043315</v>
      </c>
      <c r="K759" s="11">
        <f t="shared" si="87"/>
        <v>3.6328722814680794</v>
      </c>
      <c r="L759" s="11" t="e">
        <f t="shared" si="85"/>
        <v>#NUM!</v>
      </c>
      <c r="M759" s="8">
        <f t="shared" si="88"/>
        <v>3.6328722814680794</v>
      </c>
    </row>
    <row r="760" spans="5:13" x14ac:dyDescent="0.2">
      <c r="E760" s="2">
        <f t="shared" si="82"/>
        <v>755</v>
      </c>
      <c r="F760" s="4">
        <f t="shared" si="86"/>
        <v>75.499999999999986</v>
      </c>
      <c r="G760" s="4">
        <f t="shared" si="83"/>
        <v>7.0184445624999938</v>
      </c>
      <c r="H760" s="4">
        <f t="shared" si="84"/>
        <v>0.14248171244994418</v>
      </c>
      <c r="J760" s="11">
        <f>SUM($H$5:H759)*$C$12</f>
        <v>3.64096129870549</v>
      </c>
      <c r="K760" s="11">
        <f t="shared" si="87"/>
        <v>3.6470785617051287</v>
      </c>
      <c r="L760" s="11" t="e">
        <f t="shared" si="85"/>
        <v>#NUM!</v>
      </c>
      <c r="M760" s="8">
        <f t="shared" si="88"/>
        <v>3.6470785617051287</v>
      </c>
    </row>
    <row r="761" spans="5:13" x14ac:dyDescent="0.2">
      <c r="E761" s="2">
        <f t="shared" ref="E761:E818" si="89">E760+1</f>
        <v>756</v>
      </c>
      <c r="F761" s="4">
        <f t="shared" si="86"/>
        <v>75.59999999999998</v>
      </c>
      <c r="G761" s="4">
        <f t="shared" si="83"/>
        <v>6.9770863039999966</v>
      </c>
      <c r="H761" s="4">
        <f t="shared" si="84"/>
        <v>0.14332630505468932</v>
      </c>
      <c r="J761" s="11">
        <f>SUM($H$5:H760)*$C$12</f>
        <v>3.6552094699504845</v>
      </c>
      <c r="K761" s="11">
        <f t="shared" si="87"/>
        <v>3.6613688944949008</v>
      </c>
      <c r="L761" s="11" t="e">
        <f t="shared" si="85"/>
        <v>#NUM!</v>
      </c>
      <c r="M761" s="8">
        <f t="shared" si="88"/>
        <v>3.6613688944949008</v>
      </c>
    </row>
    <row r="762" spans="5:13" x14ac:dyDescent="0.2">
      <c r="E762" s="2">
        <f t="shared" si="89"/>
        <v>757</v>
      </c>
      <c r="F762" s="4">
        <f t="shared" si="86"/>
        <v>75.699999999999974</v>
      </c>
      <c r="G762" s="4">
        <f t="shared" si="83"/>
        <v>6.9358169294999996</v>
      </c>
      <c r="H762" s="4">
        <f t="shared" si="84"/>
        <v>0.14417912268513236</v>
      </c>
      <c r="J762" s="11">
        <f>SUM($H$5:H761)*$C$12</f>
        <v>3.6695421004559536</v>
      </c>
      <c r="K762" s="11">
        <f t="shared" si="87"/>
        <v>3.6757440968815001</v>
      </c>
      <c r="L762" s="11" t="e">
        <f t="shared" si="85"/>
        <v>#NUM!</v>
      </c>
      <c r="M762" s="8">
        <f t="shared" si="88"/>
        <v>3.6757440968815001</v>
      </c>
    </row>
    <row r="763" spans="5:13" x14ac:dyDescent="0.2">
      <c r="E763" s="2">
        <f t="shared" si="89"/>
        <v>758</v>
      </c>
      <c r="F763" s="4">
        <f t="shared" si="86"/>
        <v>75.799999999999969</v>
      </c>
      <c r="G763" s="4">
        <f t="shared" si="83"/>
        <v>6.8946366280000007</v>
      </c>
      <c r="H763" s="4">
        <f t="shared" si="84"/>
        <v>0.14504027608052181</v>
      </c>
      <c r="J763" s="11">
        <f>SUM($H$5:H762)*$C$12</f>
        <v>3.6839600127244667</v>
      </c>
      <c r="K763" s="11">
        <f t="shared" si="87"/>
        <v>3.6902049968886246</v>
      </c>
      <c r="L763" s="11" t="e">
        <f t="shared" si="85"/>
        <v>#NUM!</v>
      </c>
      <c r="M763" s="8">
        <f t="shared" si="88"/>
        <v>3.6902049968886246</v>
      </c>
    </row>
    <row r="764" spans="5:13" x14ac:dyDescent="0.2">
      <c r="E764" s="2">
        <f t="shared" si="89"/>
        <v>759</v>
      </c>
      <c r="F764" s="4">
        <f t="shared" si="86"/>
        <v>75.899999999999963</v>
      </c>
      <c r="G764" s="4">
        <f t="shared" si="83"/>
        <v>6.8535455885000047</v>
      </c>
      <c r="H764" s="4">
        <f t="shared" si="84"/>
        <v>0.14590987789998236</v>
      </c>
      <c r="J764" s="11">
        <f>SUM($H$5:H763)*$C$12</f>
        <v>3.6984640403325191</v>
      </c>
      <c r="K764" s="11">
        <f t="shared" si="87"/>
        <v>3.7047524337095603</v>
      </c>
      <c r="L764" s="11" t="e">
        <f t="shared" si="85"/>
        <v>#NUM!</v>
      </c>
      <c r="M764" s="8">
        <f t="shared" si="88"/>
        <v>3.7047524337095603</v>
      </c>
    </row>
    <row r="765" spans="5:13" x14ac:dyDescent="0.2">
      <c r="E765" s="2">
        <f t="shared" si="89"/>
        <v>760</v>
      </c>
      <c r="F765" s="4">
        <f t="shared" si="86"/>
        <v>75.999999999999957</v>
      </c>
      <c r="G765" s="4">
        <f t="shared" si="83"/>
        <v>6.8125440000000026</v>
      </c>
      <c r="H765" s="4">
        <f t="shared" si="84"/>
        <v>0.14678804276346655</v>
      </c>
      <c r="J765" s="11">
        <f>SUM($H$5:H764)*$C$12</f>
        <v>3.713055028122517</v>
      </c>
      <c r="K765" s="11">
        <f t="shared" si="87"/>
        <v>3.7193872579011926</v>
      </c>
      <c r="L765" s="11" t="e">
        <f t="shared" si="85"/>
        <v>#NUM!</v>
      </c>
      <c r="M765" s="8">
        <f t="shared" si="88"/>
        <v>3.7193872579011926</v>
      </c>
    </row>
    <row r="766" spans="5:13" x14ac:dyDescent="0.2">
      <c r="E766" s="2">
        <f t="shared" si="89"/>
        <v>761</v>
      </c>
      <c r="F766" s="4">
        <f t="shared" si="86"/>
        <v>76.099999999999952</v>
      </c>
      <c r="G766" s="4">
        <f t="shared" si="83"/>
        <v>6.7716320515000064</v>
      </c>
      <c r="H766" s="4">
        <f t="shared" si="84"/>
        <v>0.14767488729374842</v>
      </c>
      <c r="J766" s="11">
        <f>SUM($H$5:H765)*$C$12</f>
        <v>3.7277338323988638</v>
      </c>
      <c r="K766" s="11">
        <f t="shared" si="87"/>
        <v>3.7341103315822055</v>
      </c>
      <c r="L766" s="11" t="e">
        <f t="shared" si="85"/>
        <v>#NUM!</v>
      </c>
      <c r="M766" s="8">
        <f t="shared" si="88"/>
        <v>3.7341103315822055</v>
      </c>
    </row>
    <row r="767" spans="5:13" x14ac:dyDescent="0.2">
      <c r="E767" s="2">
        <f t="shared" si="89"/>
        <v>762</v>
      </c>
      <c r="F767" s="4">
        <f t="shared" si="86"/>
        <v>76.199999999999946</v>
      </c>
      <c r="G767" s="4">
        <f t="shared" si="83"/>
        <v>6.7308099320000068</v>
      </c>
      <c r="H767" s="4">
        <f t="shared" si="84"/>
        <v>0.1485705301594894</v>
      </c>
      <c r="J767" s="11">
        <f>SUM($H$5:H766)*$C$12</f>
        <v>3.7425013211282385</v>
      </c>
      <c r="K767" s="11">
        <f t="shared" si="87"/>
        <v>3.7489225286354713</v>
      </c>
      <c r="L767" s="11" t="e">
        <f t="shared" si="85"/>
        <v>#NUM!</v>
      </c>
      <c r="M767" s="8">
        <f t="shared" si="88"/>
        <v>3.7489225286354713</v>
      </c>
    </row>
    <row r="768" spans="5:13" x14ac:dyDescent="0.2">
      <c r="E768" s="2">
        <f t="shared" si="89"/>
        <v>763</v>
      </c>
      <c r="F768" s="4">
        <f t="shared" si="86"/>
        <v>76.29999999999994</v>
      </c>
      <c r="G768" s="4">
        <f t="shared" si="83"/>
        <v>6.6900778305000159</v>
      </c>
      <c r="H768" s="4">
        <f t="shared" si="84"/>
        <v>0.14947509211940793</v>
      </c>
      <c r="J768" s="11">
        <f>SUM($H$5:H767)*$C$12</f>
        <v>3.7573583741441876</v>
      </c>
      <c r="K768" s="11">
        <f t="shared" si="87"/>
        <v>3.7638247349148672</v>
      </c>
      <c r="L768" s="11" t="e">
        <f t="shared" si="85"/>
        <v>#NUM!</v>
      </c>
      <c r="M768" s="8">
        <f t="shared" si="88"/>
        <v>3.7638247349148672</v>
      </c>
    </row>
    <row r="769" spans="5:13" x14ac:dyDescent="0.2">
      <c r="E769" s="2">
        <f t="shared" si="89"/>
        <v>764</v>
      </c>
      <c r="F769" s="4">
        <f t="shared" si="86"/>
        <v>76.399999999999935</v>
      </c>
      <c r="G769" s="4">
        <f t="shared" si="83"/>
        <v>6.6494359360000104</v>
      </c>
      <c r="H769" s="4">
        <f t="shared" si="84"/>
        <v>0.15038869606758717</v>
      </c>
      <c r="J769" s="11">
        <f>SUM($H$5:H768)*$C$12</f>
        <v>3.7723058833561285</v>
      </c>
      <c r="K769" s="11">
        <f t="shared" si="87"/>
        <v>3.778817848456534</v>
      </c>
      <c r="L769" s="11" t="e">
        <f t="shared" si="85"/>
        <v>#NUM!</v>
      </c>
      <c r="M769" s="8">
        <f t="shared" si="88"/>
        <v>3.778817848456534</v>
      </c>
    </row>
    <row r="770" spans="5:13" x14ac:dyDescent="0.2">
      <c r="E770" s="2">
        <f t="shared" si="89"/>
        <v>765</v>
      </c>
      <c r="F770" s="4">
        <f t="shared" si="86"/>
        <v>76.499999999999929</v>
      </c>
      <c r="G770" s="4">
        <f t="shared" si="83"/>
        <v>6.6088844375000164</v>
      </c>
      <c r="H770" s="4">
        <f t="shared" si="84"/>
        <v>0.15131146707995308</v>
      </c>
      <c r="J770" s="11">
        <f>SUM($H$5:H769)*$C$12</f>
        <v>3.7873447529628872</v>
      </c>
      <c r="K770" s="11">
        <f t="shared" si="87"/>
        <v>3.7939027796947129</v>
      </c>
      <c r="L770" s="11" t="e">
        <f t="shared" si="85"/>
        <v>#NUM!</v>
      </c>
      <c r="M770" s="8">
        <f t="shared" si="88"/>
        <v>3.7939027796947129</v>
      </c>
    </row>
    <row r="771" spans="5:13" x14ac:dyDescent="0.2">
      <c r="E771" s="2">
        <f t="shared" si="89"/>
        <v>766</v>
      </c>
      <c r="F771" s="4">
        <f t="shared" si="86"/>
        <v>76.599999999999923</v>
      </c>
      <c r="G771" s="4">
        <f t="shared" si="83"/>
        <v>6.5684235240000177</v>
      </c>
      <c r="H771" s="4">
        <f t="shared" si="84"/>
        <v>0.15224353246195993</v>
      </c>
      <c r="J771" s="11">
        <f>SUM($H$5:H770)*$C$12</f>
        <v>3.8024758996708821</v>
      </c>
      <c r="K771" s="11">
        <f t="shared" si="87"/>
        <v>3.8090804516823122</v>
      </c>
      <c r="L771" s="11" t="e">
        <f t="shared" si="85"/>
        <v>#NUM!</v>
      </c>
      <c r="M771" s="8">
        <f t="shared" si="88"/>
        <v>3.8090804516823122</v>
      </c>
    </row>
    <row r="772" spans="5:13" x14ac:dyDescent="0.2">
      <c r="E772" s="2">
        <f t="shared" si="89"/>
        <v>767</v>
      </c>
      <c r="F772" s="4">
        <f t="shared" si="86"/>
        <v>76.699999999999918</v>
      </c>
      <c r="G772" s="4">
        <f t="shared" si="83"/>
        <v>6.5280533845000193</v>
      </c>
      <c r="H772" s="4">
        <f t="shared" si="84"/>
        <v>0.15318502179751817</v>
      </c>
      <c r="J772" s="11">
        <f>SUM($H$5:H771)*$C$12</f>
        <v>3.8177002529170778</v>
      </c>
      <c r="K772" s="11">
        <f t="shared" si="87"/>
        <v>3.8243518003163004</v>
      </c>
      <c r="L772" s="11" t="e">
        <f t="shared" si="85"/>
        <v>#NUM!</v>
      </c>
      <c r="M772" s="8">
        <f t="shared" si="88"/>
        <v>3.8243518003163004</v>
      </c>
    </row>
    <row r="773" spans="5:13" x14ac:dyDescent="0.2">
      <c r="E773" s="2">
        <f t="shared" si="89"/>
        <v>768</v>
      </c>
      <c r="F773" s="4">
        <f t="shared" si="86"/>
        <v>76.799999999999912</v>
      </c>
      <c r="G773" s="4">
        <f t="shared" ref="G773:G836" si="90">$C$10*F773^3+$C$9*F773^2+$C$8*F773+$C$7</f>
        <v>6.4877742080000189</v>
      </c>
      <c r="H773" s="4">
        <f t="shared" ref="H773:H836" si="91">1/(($C$2 - F773)*($C$15*F773^2+$C$16*F773+$C$17))</f>
        <v>0.15413606699920382</v>
      </c>
      <c r="J773" s="11">
        <f>SUM($H$5:H772)*$C$12</f>
        <v>3.83301875509683</v>
      </c>
      <c r="K773" s="11">
        <f t="shared" si="87"/>
        <v>3.839717774568042</v>
      </c>
      <c r="L773" s="11" t="e">
        <f t="shared" ref="L773:L836" si="92">(LN($C$2^2*($C$15*F773^2+$C$16*F773+$C$17)/($C$17*($C$2 - F773)^2))+$C$20*(ATAN((2*$C$15*F773+$C$16)/$C$19)-ATAN($C$16/$C$19)))/(2*$C$18)</f>
        <v>#NUM!</v>
      </c>
      <c r="M773" s="8">
        <f t="shared" si="88"/>
        <v>3.839717774568042</v>
      </c>
    </row>
    <row r="774" spans="5:13" x14ac:dyDescent="0.2">
      <c r="E774" s="2">
        <f t="shared" si="89"/>
        <v>769</v>
      </c>
      <c r="F774" s="4">
        <f t="shared" ref="F774:F837" si="93">F773+$C$12</f>
        <v>76.899999999999906</v>
      </c>
      <c r="G774" s="4">
        <f t="shared" si="90"/>
        <v>6.4475861835000217</v>
      </c>
      <c r="H774" s="4">
        <f t="shared" si="91"/>
        <v>0.15509680235978718</v>
      </c>
      <c r="J774" s="11">
        <f>SUM($H$5:H773)*$C$12</f>
        <v>3.8484323617967506</v>
      </c>
      <c r="K774" s="11">
        <f t="shared" ref="K774:K837" si="94">IFERROR(L774,M774)</f>
        <v>3.8551793367187321</v>
      </c>
      <c r="L774" s="11" t="e">
        <f t="shared" si="92"/>
        <v>#NUM!</v>
      </c>
      <c r="M774" s="8">
        <f t="shared" ref="M774:M837" si="95">LN(($C$22/($C$22-F774))^$C$25*($C$23/($C$23-F774))^$C$26*($C$24/($C$24-F774))^$C$27)</f>
        <v>3.8551793367187321</v>
      </c>
    </row>
    <row r="775" spans="5:13" x14ac:dyDescent="0.2">
      <c r="E775" s="2">
        <f t="shared" si="89"/>
        <v>770</v>
      </c>
      <c r="F775" s="4">
        <f t="shared" si="93"/>
        <v>76.999999999999901</v>
      </c>
      <c r="G775" s="4">
        <f t="shared" si="90"/>
        <v>6.4074895000000254</v>
      </c>
      <c r="H775" s="4">
        <f t="shared" si="91"/>
        <v>0.15606736460512244</v>
      </c>
      <c r="J775" s="11">
        <f>SUM($H$5:H774)*$C$12</f>
        <v>3.8639420420327291</v>
      </c>
      <c r="K775" s="11">
        <f t="shared" si="94"/>
        <v>3.8707374626000575</v>
      </c>
      <c r="L775" s="11" t="e">
        <f t="shared" si="92"/>
        <v>#NUM!</v>
      </c>
      <c r="M775" s="8">
        <f t="shared" si="95"/>
        <v>3.8707374626000575</v>
      </c>
    </row>
    <row r="776" spans="5:13" x14ac:dyDescent="0.2">
      <c r="E776" s="2">
        <f t="shared" si="89"/>
        <v>771</v>
      </c>
      <c r="F776" s="4">
        <f t="shared" si="93"/>
        <v>77.099999999999895</v>
      </c>
      <c r="G776" s="4">
        <f t="shared" si="90"/>
        <v>6.367484346500035</v>
      </c>
      <c r="H776" s="4">
        <f t="shared" si="91"/>
        <v>0.15704789294843904</v>
      </c>
      <c r="J776" s="11">
        <f>SUM($H$5:H775)*$C$12</f>
        <v>3.8795487784932412</v>
      </c>
      <c r="K776" s="11">
        <f t="shared" si="94"/>
        <v>3.8863931418401974</v>
      </c>
      <c r="L776" s="11" t="e">
        <f t="shared" si="92"/>
        <v>#NUM!</v>
      </c>
      <c r="M776" s="8">
        <f t="shared" si="95"/>
        <v>3.8863931418401974</v>
      </c>
    </row>
    <row r="777" spans="5:13" x14ac:dyDescent="0.2">
      <c r="E777" s="2">
        <f t="shared" si="89"/>
        <v>772</v>
      </c>
      <c r="F777" s="4">
        <f t="shared" si="93"/>
        <v>77.199999999999889</v>
      </c>
      <c r="G777" s="4">
        <f t="shared" si="90"/>
        <v>6.3275709120000343</v>
      </c>
      <c r="H777" s="4">
        <f t="shared" si="91"/>
        <v>0.15803852914607888</v>
      </c>
      <c r="J777" s="11">
        <f>SUM($H$5:H776)*$C$12</f>
        <v>3.8952535677880853</v>
      </c>
      <c r="K777" s="11">
        <f t="shared" si="94"/>
        <v>3.9021473781153349</v>
      </c>
      <c r="L777" s="11" t="e">
        <f t="shared" si="92"/>
        <v>#NUM!</v>
      </c>
      <c r="M777" s="8">
        <f t="shared" si="95"/>
        <v>3.9021473781153349</v>
      </c>
    </row>
    <row r="778" spans="5:13" x14ac:dyDescent="0.2">
      <c r="E778" s="2">
        <f t="shared" si="89"/>
        <v>773</v>
      </c>
      <c r="F778" s="4">
        <f t="shared" si="93"/>
        <v>77.299999999999883</v>
      </c>
      <c r="G778" s="4">
        <f t="shared" si="90"/>
        <v>6.2877493855000353</v>
      </c>
      <c r="H778" s="4">
        <f t="shared" si="91"/>
        <v>0.15903941755472381</v>
      </c>
      <c r="J778" s="11">
        <f>SUM($H$5:H777)*$C$12</f>
        <v>3.9110574207026931</v>
      </c>
      <c r="K778" s="11">
        <f t="shared" si="94"/>
        <v>3.9180011894068225</v>
      </c>
      <c r="L778" s="11" t="e">
        <f t="shared" si="92"/>
        <v>#NUM!</v>
      </c>
      <c r="M778" s="8">
        <f t="shared" si="95"/>
        <v>3.9180011894068225</v>
      </c>
    </row>
    <row r="779" spans="5:13" x14ac:dyDescent="0.2">
      <c r="E779" s="2">
        <f t="shared" si="89"/>
        <v>774</v>
      </c>
      <c r="F779" s="4">
        <f t="shared" si="93"/>
        <v>77.399999999999878</v>
      </c>
      <c r="G779" s="4">
        <f t="shared" si="90"/>
        <v>6.2480199560000358</v>
      </c>
      <c r="H779" s="4">
        <f t="shared" si="91"/>
        <v>0.16005070519015996</v>
      </c>
      <c r="J779" s="11">
        <f>SUM($H$5:H778)*$C$12</f>
        <v>3.9269613624581652</v>
      </c>
      <c r="K779" s="11">
        <f t="shared" si="94"/>
        <v>3.9339556082641467</v>
      </c>
      <c r="L779" s="11" t="e">
        <f t="shared" si="92"/>
        <v>#NUM!</v>
      </c>
      <c r="M779" s="8">
        <f t="shared" si="95"/>
        <v>3.9339556082641467</v>
      </c>
    </row>
    <row r="780" spans="5:13" x14ac:dyDescent="0.2">
      <c r="E780" s="2">
        <f t="shared" si="89"/>
        <v>775</v>
      </c>
      <c r="F780" s="4">
        <f t="shared" si="93"/>
        <v>77.499999999999872</v>
      </c>
      <c r="G780" s="4">
        <f t="shared" si="90"/>
        <v>6.2083828125000338</v>
      </c>
      <c r="H780" s="4">
        <f t="shared" si="91"/>
        <v>0.16107254178762706</v>
      </c>
      <c r="J780" s="11">
        <f>SUM($H$5:H779)*$C$12</f>
        <v>3.9429664329771814</v>
      </c>
      <c r="K780" s="11">
        <f t="shared" si="94"/>
        <v>3.9500116820738294</v>
      </c>
      <c r="L780" s="11" t="e">
        <f t="shared" si="92"/>
        <v>#NUM!</v>
      </c>
      <c r="M780" s="8">
        <f t="shared" si="95"/>
        <v>3.9500116820738294</v>
      </c>
    </row>
    <row r="781" spans="5:13" x14ac:dyDescent="0.2">
      <c r="E781" s="2">
        <f t="shared" si="89"/>
        <v>776</v>
      </c>
      <c r="F781" s="4">
        <f t="shared" si="93"/>
        <v>77.599999999999866</v>
      </c>
      <c r="G781" s="4">
        <f t="shared" si="90"/>
        <v>6.1688381440000413</v>
      </c>
      <c r="H781" s="4">
        <f t="shared" si="91"/>
        <v>0.16210507986380254</v>
      </c>
      <c r="J781" s="11">
        <f>SUM($H$5:H780)*$C$12</f>
        <v>3.9590736871559438</v>
      </c>
      <c r="K781" s="11">
        <f t="shared" si="94"/>
        <v>3.9661704733344685</v>
      </c>
      <c r="L781" s="11" t="e">
        <f t="shared" si="92"/>
        <v>#NUM!</v>
      </c>
      <c r="M781" s="8">
        <f t="shared" si="95"/>
        <v>3.9661704733344685</v>
      </c>
    </row>
    <row r="782" spans="5:13" x14ac:dyDescent="0.2">
      <c r="E782" s="2">
        <f t="shared" si="89"/>
        <v>777</v>
      </c>
      <c r="F782" s="4">
        <f t="shared" si="93"/>
        <v>77.699999999999861</v>
      </c>
      <c r="G782" s="4">
        <f t="shared" si="90"/>
        <v>6.129386139500042</v>
      </c>
      <c r="H782" s="4">
        <f t="shared" si="91"/>
        <v>0.16314847478047209</v>
      </c>
      <c r="J782" s="11">
        <f>SUM($H$5:H781)*$C$12</f>
        <v>3.9752841951423239</v>
      </c>
      <c r="K782" s="11">
        <f t="shared" si="94"/>
        <v>3.9824330599380393</v>
      </c>
      <c r="L782" s="11" t="e">
        <f t="shared" si="92"/>
        <v>#NUM!</v>
      </c>
      <c r="M782" s="8">
        <f t="shared" si="95"/>
        <v>3.9824330599380393</v>
      </c>
    </row>
    <row r="783" spans="5:13" x14ac:dyDescent="0.2">
      <c r="E783" s="2">
        <f t="shared" si="89"/>
        <v>778</v>
      </c>
      <c r="F783" s="4">
        <f t="shared" si="93"/>
        <v>77.799999999999855</v>
      </c>
      <c r="G783" s="4">
        <f t="shared" si="90"/>
        <v>6.0900269880000479</v>
      </c>
      <c r="H783" s="4">
        <f t="shared" si="91"/>
        <v>0.16420288480994014</v>
      </c>
      <c r="J783" s="11">
        <f>SUM($H$5:H782)*$C$12</f>
        <v>3.9915990426203707</v>
      </c>
      <c r="K783" s="11">
        <f t="shared" si="94"/>
        <v>3.9988005354576788</v>
      </c>
      <c r="L783" s="11" t="e">
        <f t="shared" si="92"/>
        <v>#NUM!</v>
      </c>
      <c r="M783" s="8">
        <f t="shared" si="95"/>
        <v>3.9988005354576788</v>
      </c>
    </row>
    <row r="784" spans="5:13" x14ac:dyDescent="0.2">
      <c r="E784" s="2">
        <f t="shared" si="89"/>
        <v>779</v>
      </c>
      <c r="F784" s="4">
        <f t="shared" si="93"/>
        <v>77.899999999999849</v>
      </c>
      <c r="G784" s="4">
        <f t="shared" si="90"/>
        <v>6.0507608785000428</v>
      </c>
      <c r="H784" s="4">
        <f t="shared" si="91"/>
        <v>0.16526847120223548</v>
      </c>
      <c r="J784" s="11">
        <f>SUM($H$5:H783)*$C$12</f>
        <v>4.008019331101365</v>
      </c>
      <c r="K784" s="11">
        <f t="shared" si="94"/>
        <v>4.0152740094420665</v>
      </c>
      <c r="L784" s="11" t="e">
        <f t="shared" si="92"/>
        <v>#NUM!</v>
      </c>
      <c r="M784" s="8">
        <f t="shared" si="95"/>
        <v>4.0152740094420665</v>
      </c>
    </row>
    <row r="785" spans="5:13" x14ac:dyDescent="0.2">
      <c r="E785" s="2">
        <f t="shared" si="89"/>
        <v>780</v>
      </c>
      <c r="F785" s="4">
        <f t="shared" si="93"/>
        <v>77.999999999999844</v>
      </c>
      <c r="G785" s="4">
        <f t="shared" si="90"/>
        <v>6.0115880000000459</v>
      </c>
      <c r="H785" s="4">
        <f t="shared" si="91"/>
        <v>0.16634539825417008</v>
      </c>
      <c r="J785" s="11">
        <f>SUM($H$5:H784)*$C$12</f>
        <v>4.0245461782215877</v>
      </c>
      <c r="K785" s="11">
        <f t="shared" si="94"/>
        <v>4.0318546077166468</v>
      </c>
      <c r="L785" s="11" t="e">
        <f t="shared" si="92"/>
        <v>#NUM!</v>
      </c>
      <c r="M785" s="8">
        <f t="shared" si="95"/>
        <v>4.0318546077166468</v>
      </c>
    </row>
    <row r="786" spans="5:13" x14ac:dyDescent="0.2">
      <c r="E786" s="2">
        <f t="shared" si="89"/>
        <v>781</v>
      </c>
      <c r="F786" s="4">
        <f t="shared" si="93"/>
        <v>78.099999999999838</v>
      </c>
      <c r="G786" s="4">
        <f t="shared" si="90"/>
        <v>5.9725085415000478</v>
      </c>
      <c r="H786" s="4">
        <f t="shared" si="91"/>
        <v>0.16743383338031004</v>
      </c>
      <c r="J786" s="11">
        <f>SUM($H$5:H785)*$C$12</f>
        <v>4.0411807180470047</v>
      </c>
      <c r="K786" s="11">
        <f t="shared" si="94"/>
        <v>4.0485434726918283</v>
      </c>
      <c r="L786" s="11" t="e">
        <f t="shared" si="92"/>
        <v>#NUM!</v>
      </c>
      <c r="M786" s="8">
        <f t="shared" si="95"/>
        <v>4.0485434726918283</v>
      </c>
    </row>
    <row r="787" spans="5:13" x14ac:dyDescent="0.2">
      <c r="E787" s="2">
        <f t="shared" si="89"/>
        <v>782</v>
      </c>
      <c r="F787" s="4">
        <f t="shared" si="93"/>
        <v>78.199999999999832</v>
      </c>
      <c r="G787" s="4">
        <f t="shared" si="90"/>
        <v>5.9335226920000537</v>
      </c>
      <c r="H787" s="4">
        <f t="shared" si="91"/>
        <v>0.16853394718592052</v>
      </c>
      <c r="J787" s="11">
        <f>SUM($H$5:H786)*$C$12</f>
        <v>4.0579241013850362</v>
      </c>
      <c r="K787" s="11">
        <f t="shared" si="94"/>
        <v>4.0653417636783944</v>
      </c>
      <c r="L787" s="11" t="e">
        <f t="shared" si="92"/>
        <v>#NUM!</v>
      </c>
      <c r="M787" s="8">
        <f t="shared" si="95"/>
        <v>4.0653417636783944</v>
      </c>
    </row>
    <row r="788" spans="5:13" x14ac:dyDescent="0.2">
      <c r="E788" s="2">
        <f t="shared" si="89"/>
        <v>783</v>
      </c>
      <c r="F788" s="4">
        <f t="shared" si="93"/>
        <v>78.299999999999827</v>
      </c>
      <c r="G788" s="4">
        <f t="shared" si="90"/>
        <v>5.8946306405000541</v>
      </c>
      <c r="H788" s="4">
        <f t="shared" si="91"/>
        <v>0.16964591354194936</v>
      </c>
      <c r="J788" s="11">
        <f>SUM($H$5:H787)*$C$12</f>
        <v>4.0747774961036276</v>
      </c>
      <c r="K788" s="11">
        <f t="shared" si="94"/>
        <v>4.0822506572103112</v>
      </c>
      <c r="L788" s="11" t="e">
        <f t="shared" si="92"/>
        <v>#NUM!</v>
      </c>
      <c r="M788" s="8">
        <f t="shared" si="95"/>
        <v>4.0822506572103112</v>
      </c>
    </row>
    <row r="789" spans="5:13" x14ac:dyDescent="0.2">
      <c r="E789" s="2">
        <f t="shared" si="89"/>
        <v>784</v>
      </c>
      <c r="F789" s="4">
        <f t="shared" si="93"/>
        <v>78.399999999999821</v>
      </c>
      <c r="G789" s="4">
        <f t="shared" si="90"/>
        <v>5.8558325760000542</v>
      </c>
      <c r="H789" s="4">
        <f t="shared" si="91"/>
        <v>0.17076990966211467</v>
      </c>
      <c r="J789" s="11">
        <f>SUM($H$5:H788)*$C$12</f>
        <v>4.0917420874578232</v>
      </c>
      <c r="K789" s="11">
        <f t="shared" si="94"/>
        <v>4.0992713473751188</v>
      </c>
      <c r="L789" s="11" t="e">
        <f t="shared" si="92"/>
        <v>#NUM!</v>
      </c>
      <c r="M789" s="8">
        <f t="shared" si="95"/>
        <v>4.0992713473751188</v>
      </c>
    </row>
    <row r="790" spans="5:13" x14ac:dyDescent="0.2">
      <c r="E790" s="2">
        <f t="shared" si="89"/>
        <v>785</v>
      </c>
      <c r="F790" s="4">
        <f t="shared" si="93"/>
        <v>78.499999999999815</v>
      </c>
      <c r="G790" s="4">
        <f t="shared" si="90"/>
        <v>5.817128687500059</v>
      </c>
      <c r="H790" s="4">
        <f t="shared" si="91"/>
        <v>0.17190611618216631</v>
      </c>
      <c r="J790" s="11">
        <f>SUM($H$5:H789)*$C$12</f>
        <v>4.1088190784240339</v>
      </c>
      <c r="K790" s="11">
        <f t="shared" si="94"/>
        <v>4.1164050461521686</v>
      </c>
      <c r="L790" s="11" t="e">
        <f t="shared" si="92"/>
        <v>#NUM!</v>
      </c>
      <c r="M790" s="8">
        <f t="shared" si="95"/>
        <v>4.1164050461521686</v>
      </c>
    </row>
    <row r="791" spans="5:13" x14ac:dyDescent="0.2">
      <c r="E791" s="2">
        <f t="shared" si="89"/>
        <v>786</v>
      </c>
      <c r="F791" s="4">
        <f t="shared" si="93"/>
        <v>78.59999999999981</v>
      </c>
      <c r="G791" s="4">
        <f t="shared" si="90"/>
        <v>5.778519164000059</v>
      </c>
      <c r="H791" s="4">
        <f t="shared" si="91"/>
        <v>0.17305471724139243</v>
      </c>
      <c r="J791" s="11">
        <f>SUM($H$5:H790)*$C$12</f>
        <v>4.1260096900422507</v>
      </c>
      <c r="K791" s="11">
        <f t="shared" si="94"/>
        <v>4.1336529837588731</v>
      </c>
      <c r="L791" s="11" t="e">
        <f t="shared" si="92"/>
        <v>#NUM!</v>
      </c>
      <c r="M791" s="8">
        <f t="shared" si="95"/>
        <v>4.1336529837588731</v>
      </c>
    </row>
    <row r="792" spans="5:13" x14ac:dyDescent="0.2">
      <c r="E792" s="2">
        <f t="shared" si="89"/>
        <v>787</v>
      </c>
      <c r="F792" s="4">
        <f t="shared" si="93"/>
        <v>78.699999999999804</v>
      </c>
      <c r="G792" s="4">
        <f t="shared" si="90"/>
        <v>5.7400041945000595</v>
      </c>
      <c r="H792" s="4">
        <f t="shared" si="91"/>
        <v>0.17421590056644462</v>
      </c>
      <c r="J792" s="11">
        <f>SUM($H$5:H791)*$C$12</f>
        <v>4.1433151617663899</v>
      </c>
      <c r="K792" s="11">
        <f t="shared" si="94"/>
        <v>4.1510164090052237</v>
      </c>
      <c r="L792" s="11" t="e">
        <f t="shared" si="92"/>
        <v>#NUM!</v>
      </c>
      <c r="M792" s="8">
        <f t="shared" si="95"/>
        <v>4.1510164090052237</v>
      </c>
    </row>
    <row r="793" spans="5:13" x14ac:dyDescent="0.2">
      <c r="E793" s="2">
        <f t="shared" si="89"/>
        <v>788</v>
      </c>
      <c r="F793" s="4">
        <f t="shared" si="93"/>
        <v>78.799999999999798</v>
      </c>
      <c r="G793" s="4">
        <f t="shared" si="90"/>
        <v>5.7015839680000653</v>
      </c>
      <c r="H793" s="4">
        <f t="shared" si="91"/>
        <v>0.17538985755755976</v>
      </c>
      <c r="J793" s="11">
        <f>SUM($H$5:H792)*$C$12</f>
        <v>4.160736751823034</v>
      </c>
      <c r="K793" s="11">
        <f t="shared" si="94"/>
        <v>4.1684965896568444</v>
      </c>
      <c r="L793" s="11" t="e">
        <f t="shared" si="92"/>
        <v>#NUM!</v>
      </c>
      <c r="M793" s="8">
        <f t="shared" si="95"/>
        <v>4.1684965896568444</v>
      </c>
    </row>
    <row r="794" spans="5:13" x14ac:dyDescent="0.2">
      <c r="E794" s="2">
        <f t="shared" si="89"/>
        <v>789</v>
      </c>
      <c r="F794" s="4">
        <f t="shared" si="93"/>
        <v>78.899999999999793</v>
      </c>
      <c r="G794" s="4">
        <f t="shared" si="90"/>
        <v>5.6632586735000672</v>
      </c>
      <c r="H794" s="4">
        <f t="shared" si="91"/>
        <v>0.17657678337725782</v>
      </c>
      <c r="J794" s="11">
        <f>SUM($H$5:H793)*$C$12</f>
        <v>4.1782757375787902</v>
      </c>
      <c r="K794" s="11">
        <f t="shared" si="94"/>
        <v>4.1860948128067399</v>
      </c>
      <c r="L794" s="11" t="e">
        <f t="shared" si="92"/>
        <v>#NUM!</v>
      </c>
      <c r="M794" s="8">
        <f t="shared" si="95"/>
        <v>4.1860948128067399</v>
      </c>
    </row>
    <row r="795" spans="5:13" x14ac:dyDescent="0.2">
      <c r="E795" s="2">
        <f t="shared" si="89"/>
        <v>790</v>
      </c>
      <c r="F795" s="4">
        <f t="shared" si="93"/>
        <v>78.999999999999787</v>
      </c>
      <c r="G795" s="4">
        <f t="shared" si="90"/>
        <v>5.6250285000000702</v>
      </c>
      <c r="H795" s="4">
        <f t="shared" si="91"/>
        <v>0.1777768770415982</v>
      </c>
      <c r="J795" s="11">
        <f>SUM($H$5:H794)*$C$12</f>
        <v>4.1959334159165165</v>
      </c>
      <c r="K795" s="11">
        <f t="shared" si="94"/>
        <v>4.2038123852560654</v>
      </c>
      <c r="L795" s="11" t="e">
        <f t="shared" si="92"/>
        <v>#NUM!</v>
      </c>
      <c r="M795" s="8">
        <f t="shared" si="95"/>
        <v>4.2038123852560654</v>
      </c>
    </row>
    <row r="796" spans="5:13" x14ac:dyDescent="0.2">
      <c r="E796" s="2">
        <f t="shared" si="89"/>
        <v>791</v>
      </c>
      <c r="F796" s="4">
        <f t="shared" si="93"/>
        <v>79.099999999999781</v>
      </c>
      <c r="G796" s="4">
        <f t="shared" si="90"/>
        <v>5.5868936365000721</v>
      </c>
      <c r="H796" s="4">
        <f t="shared" si="91"/>
        <v>0.17899034151408172</v>
      </c>
      <c r="J796" s="11">
        <f>SUM($H$5:H795)*$C$12</f>
        <v>4.2137111036206765</v>
      </c>
      <c r="K796" s="11">
        <f t="shared" si="94"/>
        <v>4.2216506339041677</v>
      </c>
      <c r="L796" s="11" t="e">
        <f t="shared" si="92"/>
        <v>#NUM!</v>
      </c>
      <c r="M796" s="8">
        <f t="shared" si="95"/>
        <v>4.2216506339041677</v>
      </c>
    </row>
    <row r="797" spans="5:13" x14ac:dyDescent="0.2">
      <c r="E797" s="2">
        <f t="shared" si="89"/>
        <v>792</v>
      </c>
      <c r="F797" s="4">
        <f t="shared" si="93"/>
        <v>79.199999999999775</v>
      </c>
      <c r="G797" s="4">
        <f t="shared" si="90"/>
        <v>5.5488542720000709</v>
      </c>
      <c r="H797" s="4">
        <f t="shared" si="91"/>
        <v>0.18021738380228716</v>
      </c>
      <c r="J797" s="11">
        <f>SUM($H$5:H796)*$C$12</f>
        <v>4.2316101377720843</v>
      </c>
      <c r="K797" s="11">
        <f t="shared" si="94"/>
        <v>4.2396109061481342</v>
      </c>
      <c r="L797" s="11" t="e">
        <f t="shared" si="92"/>
        <v>#NUM!</v>
      </c>
      <c r="M797" s="8">
        <f t="shared" si="95"/>
        <v>4.2396109061481342</v>
      </c>
    </row>
    <row r="798" spans="5:13" x14ac:dyDescent="0.2">
      <c r="E798" s="2">
        <f t="shared" si="89"/>
        <v>793</v>
      </c>
      <c r="F798" s="4">
        <f t="shared" si="93"/>
        <v>79.29999999999977</v>
      </c>
      <c r="G798" s="4">
        <f t="shared" si="90"/>
        <v>5.5109105955000786</v>
      </c>
      <c r="H798" s="4">
        <f t="shared" si="91"/>
        <v>0.18145821505733484</v>
      </c>
      <c r="J798" s="11">
        <f>SUM($H$5:H797)*$C$12</f>
        <v>4.2496318761523133</v>
      </c>
      <c r="K798" s="11">
        <f t="shared" si="94"/>
        <v>4.2576945702921325</v>
      </c>
      <c r="L798" s="11" t="e">
        <f t="shared" si="92"/>
        <v>#NUM!</v>
      </c>
      <c r="M798" s="8">
        <f t="shared" si="95"/>
        <v>4.2576945702921325</v>
      </c>
    </row>
    <row r="799" spans="5:13" x14ac:dyDescent="0.2">
      <c r="E799" s="2">
        <f t="shared" si="89"/>
        <v>794</v>
      </c>
      <c r="F799" s="4">
        <f t="shared" si="93"/>
        <v>79.399999999999764</v>
      </c>
      <c r="G799" s="4">
        <f t="shared" si="90"/>
        <v>5.4730627960000788</v>
      </c>
      <c r="H799" s="4">
        <f t="shared" si="91"/>
        <v>0.18271305067627505</v>
      </c>
      <c r="J799" s="11">
        <f>SUM($H$5:H798)*$C$12</f>
        <v>4.2677776976580466</v>
      </c>
      <c r="K799" s="11">
        <f t="shared" si="94"/>
        <v>4.2759030159668923</v>
      </c>
      <c r="L799" s="11" t="e">
        <f t="shared" si="92"/>
        <v>#NUM!</v>
      </c>
      <c r="M799" s="8">
        <f t="shared" si="95"/>
        <v>4.2759030159668923</v>
      </c>
    </row>
    <row r="800" spans="5:13" x14ac:dyDescent="0.2">
      <c r="E800" s="2">
        <f t="shared" si="89"/>
        <v>795</v>
      </c>
      <c r="F800" s="4">
        <f t="shared" si="93"/>
        <v>79.499999999999758</v>
      </c>
      <c r="G800" s="4">
        <f t="shared" si="90"/>
        <v>5.4353110625000767</v>
      </c>
      <c r="H800" s="4">
        <f t="shared" si="91"/>
        <v>0.1839821104075004</v>
      </c>
      <c r="J800" s="11">
        <f>SUM($H$5:H799)*$C$12</f>
        <v>4.2860490027256741</v>
      </c>
      <c r="K800" s="11">
        <f t="shared" si="94"/>
        <v>4.2942376545595087</v>
      </c>
      <c r="L800" s="11" t="e">
        <f t="shared" si="92"/>
        <v>#NUM!</v>
      </c>
      <c r="M800" s="8">
        <f t="shared" si="95"/>
        <v>4.2942376545595087</v>
      </c>
    </row>
    <row r="801" spans="5:13" x14ac:dyDescent="0.2">
      <c r="E801" s="2">
        <f t="shared" si="89"/>
        <v>796</v>
      </c>
      <c r="F801" s="4">
        <f t="shared" si="93"/>
        <v>79.599999999999753</v>
      </c>
      <c r="G801" s="4">
        <f t="shared" si="90"/>
        <v>5.3976555840000771</v>
      </c>
      <c r="H801" s="4">
        <f t="shared" si="91"/>
        <v>0.18526561845928677</v>
      </c>
      <c r="J801" s="11">
        <f>SUM($H$5:H800)*$C$12</f>
        <v>4.3044472137664238</v>
      </c>
      <c r="K801" s="11">
        <f t="shared" si="94"/>
        <v>4.3126999196539977</v>
      </c>
      <c r="L801" s="11" t="e">
        <f t="shared" si="92"/>
        <v>#NUM!</v>
      </c>
      <c r="M801" s="8">
        <f t="shared" si="95"/>
        <v>4.3126999196539977</v>
      </c>
    </row>
    <row r="802" spans="5:13" x14ac:dyDescent="0.2">
      <c r="E802" s="2">
        <f t="shared" si="89"/>
        <v>797</v>
      </c>
      <c r="F802" s="4">
        <f t="shared" si="93"/>
        <v>79.699999999999747</v>
      </c>
      <c r="G802" s="4">
        <f t="shared" si="90"/>
        <v>5.360096549500085</v>
      </c>
      <c r="H802" s="4">
        <f t="shared" si="91"/>
        <v>0.18656380361157193</v>
      </c>
      <c r="J802" s="11">
        <f>SUM($H$5:H801)*$C$12</f>
        <v>4.3229737756123532</v>
      </c>
      <c r="K802" s="11">
        <f t="shared" si="94"/>
        <v>4.3312912674828397</v>
      </c>
      <c r="L802" s="11" t="e">
        <f t="shared" si="92"/>
        <v>#NUM!</v>
      </c>
      <c r="M802" s="8">
        <f t="shared" si="95"/>
        <v>4.3312912674828397</v>
      </c>
    </row>
    <row r="803" spans="5:13" x14ac:dyDescent="0.2">
      <c r="E803" s="2">
        <f t="shared" si="89"/>
        <v>798</v>
      </c>
      <c r="F803" s="4">
        <f t="shared" si="93"/>
        <v>79.799999999999741</v>
      </c>
      <c r="G803" s="4">
        <f t="shared" si="90"/>
        <v>5.3226341480000769</v>
      </c>
      <c r="H803" s="4">
        <f t="shared" si="91"/>
        <v>0.1878768993310832</v>
      </c>
      <c r="J803" s="11">
        <f>SUM($H$5:H802)*$C$12</f>
        <v>4.34163015597351</v>
      </c>
      <c r="K803" s="11">
        <f t="shared" si="94"/>
        <v>4.3500131773898794</v>
      </c>
      <c r="L803" s="11" t="e">
        <f t="shared" si="92"/>
        <v>#NUM!</v>
      </c>
      <c r="M803" s="8">
        <f t="shared" si="95"/>
        <v>4.3500131773898794</v>
      </c>
    </row>
    <row r="804" spans="5:13" x14ac:dyDescent="0.2">
      <c r="E804" s="2">
        <f t="shared" si="89"/>
        <v>799</v>
      </c>
      <c r="F804" s="4">
        <f t="shared" si="93"/>
        <v>79.899999999999736</v>
      </c>
      <c r="G804" s="4">
        <f t="shared" si="90"/>
        <v>5.2852685685000864</v>
      </c>
      <c r="H804" s="4">
        <f t="shared" si="91"/>
        <v>0.18920514388993273</v>
      </c>
      <c r="J804" s="11">
        <f>SUM($H$5:H803)*$C$12</f>
        <v>4.3604178459066176</v>
      </c>
      <c r="K804" s="11">
        <f t="shared" si="94"/>
        <v>4.3688671523048921</v>
      </c>
      <c r="L804" s="11" t="e">
        <f t="shared" si="92"/>
        <v>#NUM!</v>
      </c>
      <c r="M804" s="8">
        <f t="shared" si="95"/>
        <v>4.3688671523048921</v>
      </c>
    </row>
    <row r="805" spans="5:13" x14ac:dyDescent="0.2">
      <c r="E805" s="2">
        <f t="shared" si="89"/>
        <v>800</v>
      </c>
      <c r="F805" s="4">
        <f t="shared" si="93"/>
        <v>79.99999999999973</v>
      </c>
      <c r="G805" s="4">
        <f t="shared" si="90"/>
        <v>5.2480000000000899</v>
      </c>
      <c r="H805" s="4">
        <f t="shared" si="91"/>
        <v>0.19054878048780119</v>
      </c>
      <c r="J805" s="11">
        <f>SUM($H$5:H804)*$C$12</f>
        <v>4.3793383602956117</v>
      </c>
      <c r="K805" s="11">
        <f t="shared" si="94"/>
        <v>4.3878547192302166</v>
      </c>
      <c r="L805" s="11" t="e">
        <f t="shared" si="92"/>
        <v>#NUM!</v>
      </c>
      <c r="M805" s="8">
        <f t="shared" si="95"/>
        <v>4.3878547192302166</v>
      </c>
    </row>
    <row r="806" spans="5:13" x14ac:dyDescent="0.2">
      <c r="E806" s="2">
        <f t="shared" si="89"/>
        <v>801</v>
      </c>
      <c r="F806" s="4">
        <f t="shared" si="93"/>
        <v>80.099999999999724</v>
      </c>
      <c r="G806" s="4">
        <f t="shared" si="90"/>
        <v>5.2108286315000854</v>
      </c>
      <c r="H806" s="4">
        <f t="shared" si="91"/>
        <v>0.19190805737783748</v>
      </c>
      <c r="J806" s="11">
        <f>SUM($H$5:H805)*$C$12</f>
        <v>4.3983932383443918</v>
      </c>
      <c r="K806" s="11">
        <f t="shared" si="94"/>
        <v>4.4069774297397624</v>
      </c>
      <c r="L806" s="11" t="e">
        <f t="shared" si="92"/>
        <v>#NUM!</v>
      </c>
      <c r="M806" s="8">
        <f t="shared" si="95"/>
        <v>4.4069774297397624</v>
      </c>
    </row>
    <row r="807" spans="5:13" x14ac:dyDescent="0.2">
      <c r="E807" s="2">
        <f t="shared" si="89"/>
        <v>802</v>
      </c>
      <c r="F807" s="4">
        <f t="shared" si="93"/>
        <v>80.199999999999719</v>
      </c>
      <c r="G807" s="4">
        <f t="shared" si="90"/>
        <v>5.1737546520000848</v>
      </c>
      <c r="H807" s="4">
        <f t="shared" si="91"/>
        <v>0.19328322799640552</v>
      </c>
      <c r="J807" s="11">
        <f>SUM($H$5:H806)*$C$12</f>
        <v>4.417584044082175</v>
      </c>
      <c r="K807" s="11">
        <f t="shared" si="94"/>
        <v>4.4262368604908255</v>
      </c>
      <c r="L807" s="11" t="e">
        <f t="shared" si="92"/>
        <v>#NUM!</v>
      </c>
      <c r="M807" s="8">
        <f t="shared" si="95"/>
        <v>4.4262368604908255</v>
      </c>
    </row>
    <row r="808" spans="5:13" x14ac:dyDescent="0.2">
      <c r="E808" s="2">
        <f t="shared" si="89"/>
        <v>803</v>
      </c>
      <c r="F808" s="4">
        <f t="shared" si="93"/>
        <v>80.299999999999713</v>
      </c>
      <c r="G808" s="4">
        <f t="shared" si="90"/>
        <v>5.1367782505000861</v>
      </c>
      <c r="H808" s="4">
        <f t="shared" si="91"/>
        <v>0.19467455109681675</v>
      </c>
      <c r="J808" s="11">
        <f>SUM($H$5:H807)*$C$12</f>
        <v>4.436912366881816</v>
      </c>
      <c r="K808" s="11">
        <f t="shared" si="94"/>
        <v>4.4456346137490437</v>
      </c>
      <c r="L808" s="11" t="e">
        <f t="shared" si="92"/>
        <v>#NUM!</v>
      </c>
      <c r="M808" s="8">
        <f t="shared" si="95"/>
        <v>4.4456346137490437</v>
      </c>
    </row>
    <row r="809" spans="5:13" x14ac:dyDescent="0.2">
      <c r="E809" s="2">
        <f t="shared" si="89"/>
        <v>804</v>
      </c>
      <c r="F809" s="4">
        <f t="shared" si="93"/>
        <v>80.399999999999707</v>
      </c>
      <c r="G809" s="4">
        <f t="shared" si="90"/>
        <v>5.0998996160000871</v>
      </c>
      <c r="H809" s="4">
        <f t="shared" si="91"/>
        <v>0.19608229088718965</v>
      </c>
      <c r="J809" s="11">
        <f>SUM($H$5:H808)*$C$12</f>
        <v>4.4563798219914972</v>
      </c>
      <c r="K809" s="11">
        <f t="shared" si="94"/>
        <v>4.4651723179269664</v>
      </c>
      <c r="L809" s="11" t="e">
        <f t="shared" si="92"/>
        <v>#NUM!</v>
      </c>
      <c r="M809" s="8">
        <f t="shared" si="95"/>
        <v>4.4651723179269664</v>
      </c>
    </row>
    <row r="810" spans="5:13" x14ac:dyDescent="0.2">
      <c r="E810" s="2">
        <f t="shared" si="89"/>
        <v>805</v>
      </c>
      <c r="F810" s="4">
        <f t="shared" si="93"/>
        <v>80.499999999999702</v>
      </c>
      <c r="G810" s="4">
        <f t="shared" si="90"/>
        <v>5.0631189375000929</v>
      </c>
      <c r="H810" s="4">
        <f t="shared" si="91"/>
        <v>0.19750671717258633</v>
      </c>
      <c r="J810" s="11">
        <f>SUM($H$5:H809)*$C$12</f>
        <v>4.4759880510802166</v>
      </c>
      <c r="K810" s="11">
        <f t="shared" si="94"/>
        <v>4.4848516281365987</v>
      </c>
      <c r="L810" s="11" t="e">
        <f t="shared" si="92"/>
        <v>#NUM!</v>
      </c>
      <c r="M810" s="8">
        <f t="shared" si="95"/>
        <v>4.4848516281365987</v>
      </c>
    </row>
    <row r="811" spans="5:13" x14ac:dyDescent="0.2">
      <c r="E811" s="2">
        <f t="shared" si="89"/>
        <v>806</v>
      </c>
      <c r="F811" s="4">
        <f t="shared" si="93"/>
        <v>80.599999999999696</v>
      </c>
      <c r="G811" s="4">
        <f t="shared" si="90"/>
        <v>5.0264364040001013</v>
      </c>
      <c r="H811" s="4">
        <f t="shared" si="91"/>
        <v>0.19894810550158065</v>
      </c>
      <c r="J811" s="11">
        <f>SUM($H$5:H810)*$C$12</f>
        <v>4.4957387227974754</v>
      </c>
      <c r="K811" s="11">
        <f t="shared" si="94"/>
        <v>4.5046742267563857</v>
      </c>
      <c r="L811" s="11" t="e">
        <f t="shared" si="92"/>
        <v>#NUM!</v>
      </c>
      <c r="M811" s="8">
        <f t="shared" si="95"/>
        <v>4.5046742267563857</v>
      </c>
    </row>
    <row r="812" spans="5:13" x14ac:dyDescent="0.2">
      <c r="E812" s="2">
        <f t="shared" si="89"/>
        <v>807</v>
      </c>
      <c r="F812" s="4">
        <f t="shared" si="93"/>
        <v>80.69999999999969</v>
      </c>
      <c r="G812" s="4">
        <f t="shared" si="90"/>
        <v>4.989852204500103</v>
      </c>
      <c r="H812" s="4">
        <f t="shared" si="91"/>
        <v>0.20040673731741937</v>
      </c>
      <c r="J812" s="11">
        <f>SUM($H$5:H811)*$C$12</f>
        <v>4.515633533347633</v>
      </c>
      <c r="K812" s="11">
        <f t="shared" si="94"/>
        <v>4.5246418240130843</v>
      </c>
      <c r="L812" s="11" t="e">
        <f t="shared" si="92"/>
        <v>#NUM!</v>
      </c>
      <c r="M812" s="8">
        <f t="shared" si="95"/>
        <v>4.5246418240130843</v>
      </c>
    </row>
    <row r="813" spans="5:13" x14ac:dyDescent="0.2">
      <c r="E813" s="2">
        <f t="shared" si="89"/>
        <v>808</v>
      </c>
      <c r="F813" s="4">
        <f t="shared" si="93"/>
        <v>80.799999999999685</v>
      </c>
      <c r="G813" s="4">
        <f t="shared" si="90"/>
        <v>4.9533665280001031</v>
      </c>
      <c r="H813" s="4">
        <f t="shared" si="91"/>
        <v>0.20188290011394386</v>
      </c>
      <c r="J813" s="11">
        <f>SUM($H$5:H812)*$C$12</f>
        <v>4.5356742070793752</v>
      </c>
      <c r="K813" s="11">
        <f t="shared" si="94"/>
        <v>4.5447561585789895</v>
      </c>
      <c r="L813" s="11" t="e">
        <f t="shared" si="92"/>
        <v>#NUM!</v>
      </c>
      <c r="M813" s="8">
        <f t="shared" si="95"/>
        <v>4.5447561585789895</v>
      </c>
    </row>
    <row r="814" spans="5:13" x14ac:dyDescent="0.2">
      <c r="E814" s="2">
        <f t="shared" si="89"/>
        <v>809</v>
      </c>
      <c r="F814" s="4">
        <f t="shared" si="93"/>
        <v>80.899999999999679</v>
      </c>
      <c r="G814" s="4">
        <f t="shared" si="90"/>
        <v>4.9169795635001066</v>
      </c>
      <c r="H814" s="4">
        <f t="shared" si="91"/>
        <v>0.20337688759644895</v>
      </c>
      <c r="J814" s="11">
        <f>SUM($H$5:H813)*$C$12</f>
        <v>4.5558624970907697</v>
      </c>
      <c r="K814" s="11">
        <f t="shared" si="94"/>
        <v>4.5650189981849838</v>
      </c>
      <c r="L814" s="11" t="e">
        <f t="shared" si="92"/>
        <v>#NUM!</v>
      </c>
      <c r="M814" s="8">
        <f t="shared" si="95"/>
        <v>4.5650189981849838</v>
      </c>
    </row>
    <row r="815" spans="5:13" x14ac:dyDescent="0.2">
      <c r="E815" s="2">
        <f t="shared" si="89"/>
        <v>810</v>
      </c>
      <c r="F815" s="4">
        <f t="shared" si="93"/>
        <v>80.999999999999673</v>
      </c>
      <c r="G815" s="4">
        <f t="shared" si="90"/>
        <v>4.8806915000001112</v>
      </c>
      <c r="H815" s="4">
        <f t="shared" si="91"/>
        <v>0.20488899984766007</v>
      </c>
      <c r="J815" s="11">
        <f>SUM($H$5:H814)*$C$12</f>
        <v>4.5762001858504142</v>
      </c>
      <c r="K815" s="11">
        <f t="shared" si="94"/>
        <v>4.5854321402499583</v>
      </c>
      <c r="L815" s="11" t="e">
        <f t="shared" si="92"/>
        <v>#NUM!</v>
      </c>
      <c r="M815" s="8">
        <f t="shared" si="95"/>
        <v>4.5854321402499583</v>
      </c>
    </row>
    <row r="816" spans="5:13" x14ac:dyDescent="0.2">
      <c r="E816" s="2">
        <f t="shared" si="89"/>
        <v>811</v>
      </c>
      <c r="F816" s="4">
        <f t="shared" si="93"/>
        <v>81.099999999999667</v>
      </c>
      <c r="G816" s="4">
        <f t="shared" si="90"/>
        <v>4.8445025265001078</v>
      </c>
      <c r="H816" s="4">
        <f t="shared" si="91"/>
        <v>0.20641954349901917</v>
      </c>
      <c r="J816" s="11">
        <f>SUM($H$5:H815)*$C$12</f>
        <v>4.5966890858351803</v>
      </c>
      <c r="K816" s="11">
        <f t="shared" si="94"/>
        <v>4.6059974125270484</v>
      </c>
      <c r="L816" s="11" t="e">
        <f t="shared" si="92"/>
        <v>#NUM!</v>
      </c>
      <c r="M816" s="8">
        <f t="shared" si="95"/>
        <v>4.6059974125270484</v>
      </c>
    </row>
    <row r="817" spans="5:13" x14ac:dyDescent="0.2">
      <c r="E817" s="2">
        <f t="shared" si="89"/>
        <v>812</v>
      </c>
      <c r="F817" s="4">
        <f t="shared" si="93"/>
        <v>81.199999999999662</v>
      </c>
      <c r="G817" s="4">
        <f t="shared" si="90"/>
        <v>4.8084128320001156</v>
      </c>
      <c r="H817" s="4">
        <f t="shared" si="91"/>
        <v>0.20796883190747933</v>
      </c>
      <c r="J817" s="11">
        <f>SUM($H$5:H816)*$C$12</f>
        <v>4.617331040185082</v>
      </c>
      <c r="K817" s="11">
        <f t="shared" si="94"/>
        <v>4.6267166737673193</v>
      </c>
      <c r="L817" s="11" t="e">
        <f t="shared" si="92"/>
        <v>#NUM!</v>
      </c>
      <c r="M817" s="8">
        <f t="shared" si="95"/>
        <v>4.6267166737673193</v>
      </c>
    </row>
    <row r="818" spans="5:13" x14ac:dyDescent="0.2">
      <c r="E818" s="2">
        <f t="shared" si="89"/>
        <v>813</v>
      </c>
      <c r="F818" s="4">
        <f t="shared" si="93"/>
        <v>81.299999999999656</v>
      </c>
      <c r="G818" s="4">
        <f t="shared" si="90"/>
        <v>4.7724226055001111</v>
      </c>
      <c r="H818" s="4">
        <f t="shared" si="91"/>
        <v>0.20953718533801252</v>
      </c>
      <c r="J818" s="11">
        <f>SUM($H$5:H817)*$C$12</f>
        <v>4.6381279233758299</v>
      </c>
      <c r="K818" s="11">
        <f t="shared" si="94"/>
        <v>4.6475918144013928</v>
      </c>
      <c r="L818" s="11" t="e">
        <f t="shared" si="92"/>
        <v>#NUM!</v>
      </c>
      <c r="M818" s="8">
        <f t="shared" si="95"/>
        <v>4.6475918144013928</v>
      </c>
    </row>
    <row r="819" spans="5:13" x14ac:dyDescent="0.2">
      <c r="E819" s="2">
        <f t="shared" ref="E819:E882" si="96">E818+1</f>
        <v>814</v>
      </c>
      <c r="F819" s="4">
        <f t="shared" si="93"/>
        <v>81.39999999999965</v>
      </c>
      <c r="G819" s="4">
        <f t="shared" si="90"/>
        <v>4.7365320360001135</v>
      </c>
      <c r="H819" s="4">
        <f t="shared" si="91"/>
        <v>0.21112493115204878</v>
      </c>
      <c r="J819" s="11">
        <f>SUM($H$5:H818)*$C$12</f>
        <v>4.6590816419096317</v>
      </c>
      <c r="K819" s="11">
        <f t="shared" si="94"/>
        <v>4.6686247572396056</v>
      </c>
      <c r="L819" s="11" t="e">
        <f t="shared" si="92"/>
        <v>#NUM!</v>
      </c>
      <c r="M819" s="8">
        <f t="shared" si="95"/>
        <v>4.6686247572396056</v>
      </c>
    </row>
    <row r="820" spans="5:13" x14ac:dyDescent="0.2">
      <c r="E820" s="2">
        <f t="shared" si="96"/>
        <v>815</v>
      </c>
      <c r="F820" s="4">
        <f t="shared" si="93"/>
        <v>81.499999999999645</v>
      </c>
      <c r="G820" s="4">
        <f t="shared" si="90"/>
        <v>4.7007413125001136</v>
      </c>
      <c r="H820" s="4">
        <f t="shared" si="91"/>
        <v>0.21273240400207047</v>
      </c>
      <c r="J820" s="11">
        <f>SUM($H$5:H819)*$C$12</f>
        <v>4.6801941350248368</v>
      </c>
      <c r="K820" s="11">
        <f t="shared" si="94"/>
        <v>4.6898174581913441</v>
      </c>
      <c r="L820" s="11" t="e">
        <f t="shared" si="92"/>
        <v>#NUM!</v>
      </c>
      <c r="M820" s="8">
        <f t="shared" si="95"/>
        <v>4.6898174581913441</v>
      </c>
    </row>
    <row r="821" spans="5:13" x14ac:dyDescent="0.2">
      <c r="E821" s="2">
        <f t="shared" si="96"/>
        <v>816</v>
      </c>
      <c r="F821" s="4">
        <f t="shared" si="93"/>
        <v>81.599999999999639</v>
      </c>
      <c r="G821" s="4">
        <f t="shared" si="90"/>
        <v>4.6650506240001164</v>
      </c>
      <c r="H821" s="4">
        <f t="shared" si="91"/>
        <v>0.21435994603259692</v>
      </c>
      <c r="J821" s="11">
        <f>SUM($H$5:H820)*$C$12</f>
        <v>4.7014673754250431</v>
      </c>
      <c r="K821" s="11">
        <f t="shared" si="94"/>
        <v>4.7111719070041449</v>
      </c>
      <c r="L821" s="11" t="e">
        <f t="shared" si="92"/>
        <v>#NUM!</v>
      </c>
      <c r="M821" s="8">
        <f t="shared" si="95"/>
        <v>4.7111719070041449</v>
      </c>
    </row>
    <row r="822" spans="5:13" x14ac:dyDescent="0.2">
      <c r="E822" s="2">
        <f t="shared" si="96"/>
        <v>817</v>
      </c>
      <c r="F822" s="4">
        <f t="shared" si="93"/>
        <v>81.699999999999633</v>
      </c>
      <c r="G822" s="4">
        <f t="shared" si="90"/>
        <v>4.6294601595001126</v>
      </c>
      <c r="H822" s="4">
        <f t="shared" si="91"/>
        <v>0.21600790708780515</v>
      </c>
      <c r="J822" s="11">
        <f>SUM($H$5:H821)*$C$12</f>
        <v>4.7229033700283027</v>
      </c>
      <c r="K822" s="11">
        <f t="shared" si="94"/>
        <v>4.732690128023223</v>
      </c>
      <c r="L822" s="11" t="e">
        <f t="shared" si="92"/>
        <v>#NUM!</v>
      </c>
      <c r="M822" s="8">
        <f t="shared" si="95"/>
        <v>4.732690128023223</v>
      </c>
    </row>
    <row r="823" spans="5:13" x14ac:dyDescent="0.2">
      <c r="E823" s="2">
        <f t="shared" si="96"/>
        <v>818</v>
      </c>
      <c r="F823" s="4">
        <f t="shared" si="93"/>
        <v>81.799999999999628</v>
      </c>
      <c r="G823" s="4">
        <f t="shared" si="90"/>
        <v>4.5939701080001214</v>
      </c>
      <c r="H823" s="4">
        <f t="shared" si="91"/>
        <v>0.21767664492604297</v>
      </c>
      <c r="J823" s="11">
        <f>SUM($H$5:H822)*$C$12</f>
        <v>4.7445041607370833</v>
      </c>
      <c r="K823" s="11">
        <f t="shared" si="94"/>
        <v>4.7543741809720999</v>
      </c>
      <c r="L823" s="11" t="e">
        <f t="shared" si="92"/>
        <v>#NUM!</v>
      </c>
      <c r="M823" s="8">
        <f t="shared" si="95"/>
        <v>4.7543741809720999</v>
      </c>
    </row>
    <row r="824" spans="5:13" x14ac:dyDescent="0.2">
      <c r="E824" s="2">
        <f t="shared" si="96"/>
        <v>819</v>
      </c>
      <c r="F824" s="4">
        <f t="shared" si="93"/>
        <v>81.899999999999622</v>
      </c>
      <c r="G824" s="4">
        <f t="shared" si="90"/>
        <v>4.5585806585001194</v>
      </c>
      <c r="H824" s="4">
        <f t="shared" si="91"/>
        <v>0.21936652544150009</v>
      </c>
      <c r="J824" s="11">
        <f>SUM($H$5:H823)*$C$12</f>
        <v>4.7662718252296878</v>
      </c>
      <c r="K824" s="11">
        <f t="shared" si="94"/>
        <v>4.7762261617550443</v>
      </c>
      <c r="L824" s="11" t="e">
        <f t="shared" si="92"/>
        <v>#NUM!</v>
      </c>
      <c r="M824" s="8">
        <f t="shared" si="95"/>
        <v>4.7762261617550443</v>
      </c>
    </row>
    <row r="825" spans="5:13" x14ac:dyDescent="0.2">
      <c r="E825" s="2">
        <f t="shared" si="96"/>
        <v>820</v>
      </c>
      <c r="F825" s="4">
        <f t="shared" si="93"/>
        <v>81.999999999999616</v>
      </c>
      <c r="G825" s="4">
        <f t="shared" si="90"/>
        <v>4.5232920000001258</v>
      </c>
      <c r="H825" s="4">
        <f t="shared" si="91"/>
        <v>0.22107792289331979</v>
      </c>
      <c r="J825" s="11">
        <f>SUM($H$5:H824)*$C$12</f>
        <v>4.7882084777738383</v>
      </c>
      <c r="K825" s="11">
        <f t="shared" si="94"/>
        <v>4.7982482032820526</v>
      </c>
      <c r="L825" s="11" t="e">
        <f t="shared" si="92"/>
        <v>#NUM!</v>
      </c>
      <c r="M825" s="8">
        <f t="shared" si="95"/>
        <v>4.7982482032820526</v>
      </c>
    </row>
    <row r="826" spans="5:13" x14ac:dyDescent="0.2">
      <c r="E826" s="2">
        <f t="shared" si="96"/>
        <v>821</v>
      </c>
      <c r="F826" s="4">
        <f t="shared" si="93"/>
        <v>82.099999999999611</v>
      </c>
      <c r="G826" s="4">
        <f t="shared" si="90"/>
        <v>4.4881043215001242</v>
      </c>
      <c r="H826" s="4">
        <f t="shared" si="91"/>
        <v>0.22281122014243923</v>
      </c>
      <c r="J826" s="11">
        <f>SUM($H$5:H825)*$C$12</f>
        <v>4.8103162700631703</v>
      </c>
      <c r="K826" s="11">
        <f t="shared" si="94"/>
        <v>4.820442476317119</v>
      </c>
      <c r="L826" s="11" t="e">
        <f t="shared" si="92"/>
        <v>#NUM!</v>
      </c>
      <c r="M826" s="8">
        <f t="shared" si="95"/>
        <v>4.820442476317119</v>
      </c>
    </row>
    <row r="827" spans="5:13" x14ac:dyDescent="0.2">
      <c r="E827" s="2">
        <f t="shared" si="96"/>
        <v>822</v>
      </c>
      <c r="F827" s="4">
        <f t="shared" si="93"/>
        <v>82.199999999999605</v>
      </c>
      <c r="G827" s="4">
        <f t="shared" si="90"/>
        <v>4.4530178120001196</v>
      </c>
      <c r="H827" s="4">
        <f t="shared" si="91"/>
        <v>0.22456680889646727</v>
      </c>
      <c r="J827" s="11">
        <f>SUM($H$5:H826)*$C$12</f>
        <v>4.8325973920774139</v>
      </c>
      <c r="K827" s="11">
        <f t="shared" si="94"/>
        <v>4.8428111903505915</v>
      </c>
      <c r="L827" s="11" t="e">
        <f t="shared" si="92"/>
        <v>#NUM!</v>
      </c>
      <c r="M827" s="8">
        <f t="shared" si="95"/>
        <v>4.8428111903505915</v>
      </c>
    </row>
    <row r="828" spans="5:13" x14ac:dyDescent="0.2">
      <c r="E828" s="2">
        <f t="shared" si="96"/>
        <v>823</v>
      </c>
      <c r="F828" s="4">
        <f t="shared" si="93"/>
        <v>82.299999999999599</v>
      </c>
      <c r="G828" s="4">
        <f t="shared" si="90"/>
        <v>4.4180326605001312</v>
      </c>
      <c r="H828" s="4">
        <f t="shared" si="91"/>
        <v>0.2263450899629148</v>
      </c>
      <c r="J828" s="11">
        <f>SUM($H$5:H827)*$C$12</f>
        <v>4.8550540729670608</v>
      </c>
      <c r="K828" s="11">
        <f t="shared" si="94"/>
        <v>4.8653565944964248</v>
      </c>
      <c r="L828" s="11" t="e">
        <f t="shared" si="92"/>
        <v>#NUM!</v>
      </c>
      <c r="M828" s="8">
        <f t="shared" si="95"/>
        <v>4.8653565944964248</v>
      </c>
    </row>
    <row r="829" spans="5:13" x14ac:dyDescent="0.2">
      <c r="E829" s="2">
        <f t="shared" si="96"/>
        <v>824</v>
      </c>
      <c r="F829" s="4">
        <f t="shared" si="93"/>
        <v>82.399999999999594</v>
      </c>
      <c r="G829" s="4">
        <f t="shared" si="90"/>
        <v>4.3831490560001356</v>
      </c>
      <c r="H829" s="4">
        <f t="shared" si="91"/>
        <v>0.22814647351111383</v>
      </c>
      <c r="J829" s="11">
        <f>SUM($H$5:H828)*$C$12</f>
        <v>4.8776885819633522</v>
      </c>
      <c r="K829" s="11">
        <f t="shared" si="94"/>
        <v>4.8880809784151946</v>
      </c>
      <c r="L829" s="11" t="e">
        <f t="shared" si="92"/>
        <v>#NUM!</v>
      </c>
      <c r="M829" s="8">
        <f t="shared" si="95"/>
        <v>4.8880809784151946</v>
      </c>
    </row>
    <row r="830" spans="5:13" x14ac:dyDescent="0.2">
      <c r="E830" s="2">
        <f t="shared" si="96"/>
        <v>825</v>
      </c>
      <c r="F830" s="4">
        <f t="shared" si="93"/>
        <v>82.499999999999588</v>
      </c>
      <c r="G830" s="4">
        <f t="shared" si="90"/>
        <v>4.3483671875001306</v>
      </c>
      <c r="H830" s="4">
        <f t="shared" si="91"/>
        <v>0.2299713793431726</v>
      </c>
      <c r="J830" s="11">
        <f>SUM($H$5:H829)*$C$12</f>
        <v>4.9005032293144639</v>
      </c>
      <c r="K830" s="11">
        <f t="shared" si="94"/>
        <v>4.9109866732637579</v>
      </c>
      <c r="L830" s="11" t="e">
        <f t="shared" si="92"/>
        <v>#NUM!</v>
      </c>
      <c r="M830" s="8">
        <f t="shared" si="95"/>
        <v>4.9109866732637579</v>
      </c>
    </row>
    <row r="831" spans="5:13" x14ac:dyDescent="0.2">
      <c r="E831" s="2">
        <f t="shared" si="96"/>
        <v>826</v>
      </c>
      <c r="F831" s="4">
        <f t="shared" si="93"/>
        <v>82.599999999999582</v>
      </c>
      <c r="G831" s="4">
        <f t="shared" si="90"/>
        <v>4.3136872440001355</v>
      </c>
      <c r="H831" s="4">
        <f t="shared" si="91"/>
        <v>0.23182023717433106</v>
      </c>
      <c r="J831" s="11">
        <f>SUM($H$5:H830)*$C$12</f>
        <v>4.9235003672487814</v>
      </c>
      <c r="K831" s="11">
        <f t="shared" si="94"/>
        <v>4.9340760526724603</v>
      </c>
      <c r="L831" s="11" t="e">
        <f t="shared" si="92"/>
        <v>#NUM!</v>
      </c>
      <c r="M831" s="8">
        <f t="shared" si="95"/>
        <v>4.9340760526724603</v>
      </c>
    </row>
    <row r="832" spans="5:13" x14ac:dyDescent="0.2">
      <c r="E832" s="2">
        <f t="shared" si="96"/>
        <v>827</v>
      </c>
      <c r="F832" s="4">
        <f t="shared" si="93"/>
        <v>82.699999999999577</v>
      </c>
      <c r="G832" s="4">
        <f t="shared" si="90"/>
        <v>4.2791094145001338</v>
      </c>
      <c r="H832" s="4">
        <f t="shared" si="91"/>
        <v>0.23369348692309902</v>
      </c>
      <c r="J832" s="11">
        <f>SUM($H$5:H831)*$C$12</f>
        <v>4.9466823909662141</v>
      </c>
      <c r="K832" s="11">
        <f t="shared" si="94"/>
        <v>4.9573515337508738</v>
      </c>
      <c r="L832" s="11" t="e">
        <f t="shared" si="92"/>
        <v>#NUM!</v>
      </c>
      <c r="M832" s="8">
        <f t="shared" si="95"/>
        <v>4.9573515337508738</v>
      </c>
    </row>
    <row r="833" spans="5:13" x14ac:dyDescent="0.2">
      <c r="E833" s="2">
        <f t="shared" si="96"/>
        <v>828</v>
      </c>
      <c r="F833" s="4">
        <f t="shared" si="93"/>
        <v>82.799999999999571</v>
      </c>
      <c r="G833" s="4">
        <f t="shared" si="90"/>
        <v>4.2446338880001377</v>
      </c>
      <c r="H833" s="4">
        <f t="shared" si="91"/>
        <v>0.23559157901157601</v>
      </c>
      <c r="J833" s="11">
        <f>SUM($H$5:H832)*$C$12</f>
        <v>4.9700517396585244</v>
      </c>
      <c r="K833" s="11">
        <f t="shared" si="94"/>
        <v>4.9808155781230541</v>
      </c>
      <c r="L833" s="11" t="e">
        <f t="shared" si="92"/>
        <v>#NUM!</v>
      </c>
      <c r="M833" s="8">
        <f t="shared" si="95"/>
        <v>4.9808155781230541</v>
      </c>
    </row>
    <row r="834" spans="5:13" x14ac:dyDescent="0.2">
      <c r="E834" s="2">
        <f t="shared" si="96"/>
        <v>829</v>
      </c>
      <c r="F834" s="4">
        <f t="shared" si="93"/>
        <v>82.899999999999565</v>
      </c>
      <c r="G834" s="4">
        <f t="shared" si="90"/>
        <v>4.2102608535001309</v>
      </c>
      <c r="H834" s="4">
        <f t="shared" si="91"/>
        <v>0.23751497467637001</v>
      </c>
      <c r="J834" s="11">
        <f>SUM($H$5:H833)*$C$12</f>
        <v>4.993610897559682</v>
      </c>
      <c r="K834" s="11">
        <f t="shared" si="94"/>
        <v>5.0044706929933565</v>
      </c>
      <c r="L834" s="11" t="e">
        <f t="shared" si="92"/>
        <v>#NUM!</v>
      </c>
      <c r="M834" s="8">
        <f t="shared" si="95"/>
        <v>5.0044706929933565</v>
      </c>
    </row>
    <row r="835" spans="5:13" x14ac:dyDescent="0.2">
      <c r="E835" s="2">
        <f t="shared" si="96"/>
        <v>830</v>
      </c>
      <c r="F835" s="4">
        <f t="shared" si="93"/>
        <v>82.999999999999559</v>
      </c>
      <c r="G835" s="4">
        <f t="shared" si="90"/>
        <v>4.1759905000001396</v>
      </c>
      <c r="H835" s="4">
        <f t="shared" si="91"/>
        <v>0.23946414629055407</v>
      </c>
      <c r="J835" s="11">
        <f>SUM($H$5:H834)*$C$12</f>
        <v>5.0173623950273196</v>
      </c>
      <c r="K835" s="11">
        <f t="shared" si="94"/>
        <v>5.0283194322438964</v>
      </c>
      <c r="L835" s="11" t="e">
        <f t="shared" si="92"/>
        <v>#NUM!</v>
      </c>
      <c r="M835" s="8">
        <f t="shared" si="95"/>
        <v>5.0283194322438964</v>
      </c>
    </row>
    <row r="836" spans="5:13" x14ac:dyDescent="0.2">
      <c r="E836" s="2">
        <f t="shared" si="96"/>
        <v>831</v>
      </c>
      <c r="F836" s="4">
        <f t="shared" si="93"/>
        <v>83.099999999999554</v>
      </c>
      <c r="G836" s="4">
        <f t="shared" si="90"/>
        <v>4.1418230165001404</v>
      </c>
      <c r="H836" s="4">
        <f t="shared" si="91"/>
        <v>0.24143957769711799</v>
      </c>
      <c r="J836" s="11">
        <f>SUM($H$5:H835)*$C$12</f>
        <v>5.0413088096563747</v>
      </c>
      <c r="K836" s="11">
        <f t="shared" si="94"/>
        <v>5.0523643975647525</v>
      </c>
      <c r="L836" s="11" t="e">
        <f t="shared" si="92"/>
        <v>#NUM!</v>
      </c>
      <c r="M836" s="8">
        <f t="shared" si="95"/>
        <v>5.0523643975647525</v>
      </c>
    </row>
    <row r="837" spans="5:13" x14ac:dyDescent="0.2">
      <c r="E837" s="2">
        <f t="shared" si="96"/>
        <v>832</v>
      </c>
      <c r="F837" s="4">
        <f t="shared" si="93"/>
        <v>83.199999999999548</v>
      </c>
      <c r="G837" s="4">
        <f t="shared" ref="G837:G900" si="97">$C$10*F837^3+$C$9*F837^2+$C$8*F837+$C$7</f>
        <v>4.1077585920001383</v>
      </c>
      <c r="H837" s="4">
        <f t="shared" ref="H837:H900" si="98">1/(($C$2 - F837)*($C$15*F837^2+$C$16*F837+$C$17))</f>
        <v>0.24344176455439634</v>
      </c>
      <c r="J837" s="11">
        <f>SUM($H$5:H836)*$C$12</f>
        <v>5.0654527674260859</v>
      </c>
      <c r="K837" s="11">
        <f t="shared" si="94"/>
        <v>5.0766082396181504</v>
      </c>
      <c r="L837" s="11" t="e">
        <f t="shared" ref="L837:L900" si="99">(LN($C$2^2*($C$15*F837^2+$C$16*F837+$C$17)/($C$17*($C$2 - F837)^2))+$C$20*(ATAN((2*$C$15*F837+$C$16)/$C$19)-ATAN($C$16/$C$19)))/(2*$C$18)</f>
        <v>#NUM!</v>
      </c>
      <c r="M837" s="8">
        <f t="shared" si="95"/>
        <v>5.0766082396181504</v>
      </c>
    </row>
    <row r="838" spans="5:13" x14ac:dyDescent="0.2">
      <c r="E838" s="2">
        <f t="shared" si="96"/>
        <v>833</v>
      </c>
      <c r="F838" s="4">
        <f t="shared" ref="F838:F901" si="100">F837+$C$12</f>
        <v>83.299999999999542</v>
      </c>
      <c r="G838" s="4">
        <f t="shared" si="97"/>
        <v>4.0737974155001382</v>
      </c>
      <c r="H838" s="4">
        <f t="shared" si="98"/>
        <v>0.24547121469397523</v>
      </c>
      <c r="J838" s="11">
        <f>SUM($H$5:H837)*$C$12</f>
        <v>5.0897969438815256</v>
      </c>
      <c r="K838" s="11">
        <f t="shared" ref="K838:K901" si="101">IFERROR(L838,M838)</f>
        <v>5.1010536592377704</v>
      </c>
      <c r="L838" s="11" t="e">
        <f t="shared" si="99"/>
        <v>#NUM!</v>
      </c>
      <c r="M838" s="8">
        <f t="shared" ref="M838:M901" si="102">LN(($C$22/($C$22-F838))^$C$25*($C$23/($C$23-F838))^$C$26*($C$24/($C$24-F838))^$C$27)</f>
        <v>5.1010536592377704</v>
      </c>
    </row>
    <row r="839" spans="5:13" x14ac:dyDescent="0.2">
      <c r="E839" s="2">
        <f t="shared" si="96"/>
        <v>834</v>
      </c>
      <c r="F839" s="4">
        <f t="shared" si="100"/>
        <v>83.399999999999537</v>
      </c>
      <c r="G839" s="4">
        <f t="shared" si="97"/>
        <v>4.0399396760001451</v>
      </c>
      <c r="H839" s="4">
        <f t="shared" si="98"/>
        <v>0.24752844849160593</v>
      </c>
      <c r="J839" s="11">
        <f>SUM($H$5:H838)*$C$12</f>
        <v>5.1143440653509238</v>
      </c>
      <c r="K839" s="11">
        <f t="shared" si="101"/>
        <v>5.1257034086645126</v>
      </c>
      <c r="L839" s="11" t="e">
        <f t="shared" si="99"/>
        <v>#NUM!</v>
      </c>
      <c r="M839" s="8">
        <f t="shared" si="102"/>
        <v>5.1257034086645126</v>
      </c>
    </row>
    <row r="840" spans="5:13" x14ac:dyDescent="0.2">
      <c r="E840" s="2">
        <f t="shared" si="96"/>
        <v>835</v>
      </c>
      <c r="F840" s="4">
        <f t="shared" si="100"/>
        <v>83.499999999999531</v>
      </c>
      <c r="G840" s="4">
        <f t="shared" si="97"/>
        <v>4.0061855625001499</v>
      </c>
      <c r="H840" s="4">
        <f t="shared" si="98"/>
        <v>0.2496139992516786</v>
      </c>
      <c r="J840" s="11">
        <f>SUM($H$5:H839)*$C$12</f>
        <v>5.1390969102000845</v>
      </c>
      <c r="K840" s="11">
        <f t="shared" si="101"/>
        <v>5.1505602928200283</v>
      </c>
      <c r="L840" s="11" t="e">
        <f t="shared" si="99"/>
        <v>#NUM!</v>
      </c>
      <c r="M840" s="8">
        <f t="shared" si="102"/>
        <v>5.1505602928200283</v>
      </c>
    </row>
    <row r="841" spans="5:13" x14ac:dyDescent="0.2">
      <c r="E841" s="2">
        <f t="shared" si="96"/>
        <v>836</v>
      </c>
      <c r="F841" s="4">
        <f t="shared" si="100"/>
        <v>83.599999999999525</v>
      </c>
      <c r="G841" s="4">
        <f t="shared" si="97"/>
        <v>3.9725352640001432</v>
      </c>
      <c r="H841" s="4">
        <f t="shared" si="98"/>
        <v>0.2517284136058357</v>
      </c>
      <c r="J841" s="11">
        <f>SUM($H$5:H840)*$C$12</f>
        <v>5.1640583101252524</v>
      </c>
      <c r="K841" s="11">
        <f t="shared" si="101"/>
        <v>5.1756271706193839</v>
      </c>
      <c r="L841" s="11" t="e">
        <f t="shared" si="99"/>
        <v>#NUM!</v>
      </c>
      <c r="M841" s="8">
        <f t="shared" si="102"/>
        <v>5.1756271706193839</v>
      </c>
    </row>
    <row r="842" spans="5:13" x14ac:dyDescent="0.2">
      <c r="E842" s="2">
        <f t="shared" si="96"/>
        <v>837</v>
      </c>
      <c r="F842" s="4">
        <f t="shared" si="100"/>
        <v>83.69999999999952</v>
      </c>
      <c r="G842" s="4">
        <f t="shared" si="97"/>
        <v>3.9389889695001443</v>
      </c>
      <c r="H842" s="4">
        <f t="shared" si="98"/>
        <v>0.25387225192633511</v>
      </c>
      <c r="J842" s="11">
        <f>SUM($H$5:H841)*$C$12</f>
        <v>5.1892311514858349</v>
      </c>
      <c r="K842" s="11">
        <f t="shared" si="101"/>
        <v>5.2009069563243306</v>
      </c>
      <c r="L842" s="11" t="e">
        <f t="shared" si="99"/>
        <v>#NUM!</v>
      </c>
      <c r="M842" s="8">
        <f t="shared" si="102"/>
        <v>5.2009069563243306</v>
      </c>
    </row>
    <row r="843" spans="5:13" x14ac:dyDescent="0.2">
      <c r="E843" s="2">
        <f t="shared" si="96"/>
        <v>838</v>
      </c>
      <c r="F843" s="4">
        <f t="shared" si="100"/>
        <v>83.799999999999514</v>
      </c>
      <c r="G843" s="4">
        <f t="shared" si="97"/>
        <v>3.9055468680001439</v>
      </c>
      <c r="H843" s="4">
        <f t="shared" si="98"/>
        <v>0.25604608875479978</v>
      </c>
      <c r="J843" s="11">
        <f>SUM($H$5:H842)*$C$12</f>
        <v>5.2146183766784686</v>
      </c>
      <c r="K843" s="11">
        <f t="shared" si="101"/>
        <v>5.2264026209386776</v>
      </c>
      <c r="L843" s="11" t="e">
        <f t="shared" si="99"/>
        <v>#NUM!</v>
      </c>
      <c r="M843" s="8">
        <f t="shared" si="102"/>
        <v>5.2264026209386776</v>
      </c>
    </row>
    <row r="844" spans="5:13" x14ac:dyDescent="0.2">
      <c r="E844" s="2">
        <f t="shared" si="96"/>
        <v>839</v>
      </c>
      <c r="F844" s="4">
        <f t="shared" si="100"/>
        <v>83.899999999999508</v>
      </c>
      <c r="G844" s="4">
        <f t="shared" si="97"/>
        <v>3.8722091485001471</v>
      </c>
      <c r="H844" s="4">
        <f t="shared" si="98"/>
        <v>0.25825051324702686</v>
      </c>
      <c r="J844" s="11">
        <f>SUM($H$5:H843)*$C$12</f>
        <v>5.2402229855539488</v>
      </c>
      <c r="K844" s="11">
        <f t="shared" si="101"/>
        <v>5.2521171936473321</v>
      </c>
      <c r="L844" s="11" t="e">
        <f t="shared" si="99"/>
        <v>#NUM!</v>
      </c>
      <c r="M844" s="8">
        <f t="shared" si="102"/>
        <v>5.2521171936473321</v>
      </c>
    </row>
    <row r="845" spans="5:13" x14ac:dyDescent="0.2">
      <c r="E845" s="2">
        <f t="shared" si="96"/>
        <v>840</v>
      </c>
      <c r="F845" s="4">
        <f t="shared" si="100"/>
        <v>83.999999999999503</v>
      </c>
      <c r="G845" s="4">
        <f t="shared" si="97"/>
        <v>3.8389760000001587</v>
      </c>
      <c r="H845" s="4">
        <f t="shared" si="98"/>
        <v>0.26048612963455797</v>
      </c>
      <c r="J845" s="11">
        <f>SUM($H$5:H844)*$C$12</f>
        <v>5.2660480368786509</v>
      </c>
      <c r="K845" s="11">
        <f t="shared" si="101"/>
        <v>5.2780537633006404</v>
      </c>
      <c r="L845" s="11" t="e">
        <f t="shared" si="99"/>
        <v>#NUM!</v>
      </c>
      <c r="M845" s="8">
        <f t="shared" si="102"/>
        <v>5.2780537633006404</v>
      </c>
    </row>
    <row r="846" spans="5:13" x14ac:dyDescent="0.2">
      <c r="E846" s="2">
        <f t="shared" si="96"/>
        <v>841</v>
      </c>
      <c r="F846" s="4">
        <f t="shared" si="100"/>
        <v>84.099999999999497</v>
      </c>
      <c r="G846" s="4">
        <f t="shared" si="97"/>
        <v>3.8058476115001554</v>
      </c>
      <c r="H846" s="4">
        <f t="shared" si="98"/>
        <v>0.26275355770375314</v>
      </c>
      <c r="J846" s="11">
        <f>SUM($H$5:H845)*$C$12</f>
        <v>5.2920966498421071</v>
      </c>
      <c r="K846" s="11">
        <f t="shared" si="101"/>
        <v>5.3042154799457961</v>
      </c>
      <c r="L846" s="11" t="e">
        <f t="shared" si="99"/>
        <v>#NUM!</v>
      </c>
      <c r="M846" s="8">
        <f t="shared" si="102"/>
        <v>5.3042154799457961</v>
      </c>
    </row>
    <row r="847" spans="5:13" x14ac:dyDescent="0.2">
      <c r="E847" s="2">
        <f t="shared" si="96"/>
        <v>842</v>
      </c>
      <c r="F847" s="4">
        <f t="shared" si="100"/>
        <v>84.199999999999491</v>
      </c>
      <c r="G847" s="4">
        <f t="shared" si="97"/>
        <v>3.7728241720001563</v>
      </c>
      <c r="H847" s="4">
        <f t="shared" si="98"/>
        <v>0.26505343329314196</v>
      </c>
      <c r="J847" s="11">
        <f>SUM($H$5:H846)*$C$12</f>
        <v>5.3183720056124821</v>
      </c>
      <c r="K847" s="11">
        <f t="shared" si="101"/>
        <v>5.3306055564069927</v>
      </c>
      <c r="L847" s="11" t="e">
        <f t="shared" si="99"/>
        <v>#NUM!</v>
      </c>
      <c r="M847" s="8">
        <f t="shared" si="102"/>
        <v>5.3306055564069927</v>
      </c>
    </row>
    <row r="848" spans="5:13" x14ac:dyDescent="0.2">
      <c r="E848" s="2">
        <f t="shared" si="96"/>
        <v>843</v>
      </c>
      <c r="F848" s="4">
        <f t="shared" si="100"/>
        <v>84.299999999999486</v>
      </c>
      <c r="G848" s="4">
        <f t="shared" si="97"/>
        <v>3.7399058705001522</v>
      </c>
      <c r="H848" s="4">
        <f t="shared" si="98"/>
        <v>0.26738640880987241</v>
      </c>
      <c r="J848" s="11">
        <f>SUM($H$5:H847)*$C$12</f>
        <v>5.3448773489417967</v>
      </c>
      <c r="K848" s="11">
        <f t="shared" si="101"/>
        <v>5.3572272699163301</v>
      </c>
      <c r="L848" s="11" t="e">
        <f t="shared" si="99"/>
        <v>#NUM!</v>
      </c>
      <c r="M848" s="8">
        <f t="shared" si="102"/>
        <v>5.3572272699163301</v>
      </c>
    </row>
    <row r="849" spans="5:13" x14ac:dyDescent="0.2">
      <c r="E849" s="2">
        <f t="shared" si="96"/>
        <v>844</v>
      </c>
      <c r="F849" s="4">
        <f t="shared" si="100"/>
        <v>84.39999999999948</v>
      </c>
      <c r="G849" s="4">
        <f t="shared" si="97"/>
        <v>3.7070928960001552</v>
      </c>
      <c r="H849" s="4">
        <f t="shared" si="98"/>
        <v>0.2697531537661132</v>
      </c>
      <c r="J849" s="11">
        <f>SUM($H$5:H848)*$C$12</f>
        <v>5.3716159898227831</v>
      </c>
      <c r="K849" s="11">
        <f t="shared" si="101"/>
        <v>5.3840839637973232</v>
      </c>
      <c r="L849" s="11" t="e">
        <f t="shared" si="99"/>
        <v>#NUM!</v>
      </c>
      <c r="M849" s="8">
        <f t="shared" si="102"/>
        <v>5.3840839637973232</v>
      </c>
    </row>
    <row r="850" spans="5:13" x14ac:dyDescent="0.2">
      <c r="E850" s="2">
        <f t="shared" si="96"/>
        <v>845</v>
      </c>
      <c r="F850" s="4">
        <f t="shared" si="100"/>
        <v>84.499999999999474</v>
      </c>
      <c r="G850" s="4">
        <f t="shared" si="97"/>
        <v>3.6743854375001561</v>
      </c>
      <c r="H850" s="4">
        <f t="shared" si="98"/>
        <v>0.2721543553363141</v>
      </c>
      <c r="J850" s="11">
        <f>SUM($H$5:H849)*$C$12</f>
        <v>5.3985913051993943</v>
      </c>
      <c r="K850" s="11">
        <f t="shared" si="101"/>
        <v>5.4111790492030813</v>
      </c>
      <c r="L850" s="11" t="e">
        <f t="shared" si="99"/>
        <v>#NUM!</v>
      </c>
      <c r="M850" s="8">
        <f t="shared" si="102"/>
        <v>5.4111790492030813</v>
      </c>
    </row>
    <row r="851" spans="5:13" x14ac:dyDescent="0.2">
      <c r="E851" s="2">
        <f t="shared" si="96"/>
        <v>846</v>
      </c>
      <c r="F851" s="4">
        <f t="shared" si="100"/>
        <v>84.599999999999469</v>
      </c>
      <c r="G851" s="4">
        <f t="shared" si="97"/>
        <v>3.6417836840001598</v>
      </c>
      <c r="H851" s="4">
        <f t="shared" si="98"/>
        <v>0.27459071893627401</v>
      </c>
      <c r="J851" s="11">
        <f>SUM($H$5:H850)*$C$12</f>
        <v>5.4258067407330257</v>
      </c>
      <c r="K851" s="11">
        <f t="shared" si="101"/>
        <v>5.4385160069113079</v>
      </c>
      <c r="L851" s="11" t="e">
        <f t="shared" si="99"/>
        <v>#NUM!</v>
      </c>
      <c r="M851" s="8">
        <f t="shared" si="102"/>
        <v>5.4385160069113079</v>
      </c>
    </row>
    <row r="852" spans="5:13" x14ac:dyDescent="0.2">
      <c r="E852" s="2">
        <f t="shared" si="96"/>
        <v>847</v>
      </c>
      <c r="F852" s="4">
        <f t="shared" si="100"/>
        <v>84.699999999999463</v>
      </c>
      <c r="G852" s="4">
        <f t="shared" si="97"/>
        <v>3.6092878245001572</v>
      </c>
      <c r="H852" s="4">
        <f t="shared" si="98"/>
        <v>0.27706296882501552</v>
      </c>
      <c r="J852" s="11">
        <f>SUM($H$5:H851)*$C$12</f>
        <v>5.4532658126266531</v>
      </c>
      <c r="K852" s="11">
        <f t="shared" si="101"/>
        <v>5.466098389178331</v>
      </c>
      <c r="L852" s="11" t="e">
        <f t="shared" si="99"/>
        <v>#NUM!</v>
      </c>
      <c r="M852" s="8">
        <f t="shared" si="102"/>
        <v>5.466098389178331</v>
      </c>
    </row>
    <row r="853" spans="5:13" x14ac:dyDescent="0.2">
      <c r="E853" s="2">
        <f t="shared" si="96"/>
        <v>848</v>
      </c>
      <c r="F853" s="4">
        <f t="shared" si="100"/>
        <v>84.799999999999457</v>
      </c>
      <c r="G853" s="4">
        <f t="shared" si="97"/>
        <v>3.5768980480001602</v>
      </c>
      <c r="H853" s="4">
        <f t="shared" si="98"/>
        <v>0.27957184873052071</v>
      </c>
      <c r="J853" s="11">
        <f>SUM($H$5:H852)*$C$12</f>
        <v>5.4809721095091541</v>
      </c>
      <c r="K853" s="11">
        <f t="shared" si="101"/>
        <v>5.4939298216545156</v>
      </c>
      <c r="L853" s="11" t="e">
        <f t="shared" si="99"/>
        <v>#NUM!</v>
      </c>
      <c r="M853" s="8">
        <f t="shared" si="102"/>
        <v>5.4939298216545156</v>
      </c>
    </row>
    <row r="854" spans="5:13" x14ac:dyDescent="0.2">
      <c r="E854" s="2">
        <f t="shared" si="96"/>
        <v>849</v>
      </c>
      <c r="F854" s="4">
        <f t="shared" si="100"/>
        <v>84.899999999999451</v>
      </c>
      <c r="G854" s="4">
        <f t="shared" si="97"/>
        <v>3.5446145435001597</v>
      </c>
      <c r="H854" s="4">
        <f t="shared" si="98"/>
        <v>0.28211812250043322</v>
      </c>
      <c r="J854" s="11">
        <f>SUM($H$5:H853)*$C$12</f>
        <v>5.5089292943822059</v>
      </c>
      <c r="K854" s="11">
        <f t="shared" si="101"/>
        <v>5.5220140053634736</v>
      </c>
      <c r="L854" s="11" t="e">
        <f t="shared" si="99"/>
        <v>#NUM!</v>
      </c>
      <c r="M854" s="8">
        <f t="shared" si="102"/>
        <v>5.5220140053634736</v>
      </c>
    </row>
    <row r="855" spans="5:13" x14ac:dyDescent="0.2">
      <c r="E855" s="2">
        <f t="shared" si="96"/>
        <v>850</v>
      </c>
      <c r="F855" s="4">
        <f t="shared" si="100"/>
        <v>84.999999999999446</v>
      </c>
      <c r="G855" s="4">
        <f t="shared" si="97"/>
        <v>3.5124375000001677</v>
      </c>
      <c r="H855" s="4">
        <f t="shared" si="98"/>
        <v>0.28470257477889621</v>
      </c>
      <c r="J855" s="11">
        <f>SUM($H$5:H854)*$C$12</f>
        <v>5.5371411066322498</v>
      </c>
      <c r="K855" s="11">
        <f t="shared" si="101"/>
        <v>5.5503547187476636</v>
      </c>
      <c r="L855" s="11" t="e">
        <f t="shared" si="99"/>
        <v>#NUM!</v>
      </c>
      <c r="M855" s="8">
        <f t="shared" si="102"/>
        <v>5.5503547187476636</v>
      </c>
    </row>
    <row r="856" spans="5:13" x14ac:dyDescent="0.2">
      <c r="E856" s="2">
        <f t="shared" si="96"/>
        <v>851</v>
      </c>
      <c r="F856" s="4">
        <f t="shared" si="100"/>
        <v>85.09999999999944</v>
      </c>
      <c r="G856" s="4">
        <f t="shared" si="97"/>
        <v>3.480367106500168</v>
      </c>
      <c r="H856" s="4">
        <f t="shared" si="98"/>
        <v>0.28732601171075584</v>
      </c>
      <c r="J856" s="11">
        <f>SUM($H$5:H855)*$C$12</f>
        <v>5.5656113641101399</v>
      </c>
      <c r="K856" s="11">
        <f t="shared" si="101"/>
        <v>5.5789558197829976</v>
      </c>
      <c r="L856" s="11" t="e">
        <f t="shared" si="99"/>
        <v>#NUM!</v>
      </c>
      <c r="M856" s="8">
        <f t="shared" si="102"/>
        <v>5.5789558197829976</v>
      </c>
    </row>
    <row r="857" spans="5:13" x14ac:dyDescent="0.2">
      <c r="E857" s="2">
        <f t="shared" si="96"/>
        <v>852</v>
      </c>
      <c r="F857" s="4">
        <f t="shared" si="100"/>
        <v>85.199999999999434</v>
      </c>
      <c r="G857" s="4">
        <f t="shared" si="97"/>
        <v>3.4484035520001584</v>
      </c>
      <c r="H857" s="4">
        <f t="shared" si="98"/>
        <v>0.28998926167442585</v>
      </c>
      <c r="J857" s="11">
        <f>SUM($H$5:H856)*$C$12</f>
        <v>5.5943439652812152</v>
      </c>
      <c r="K857" s="11">
        <f t="shared" si="101"/>
        <v>5.6078212481653242</v>
      </c>
      <c r="L857" s="11" t="e">
        <f t="shared" si="99"/>
        <v>#NUM!</v>
      </c>
      <c r="M857" s="8">
        <f t="shared" si="102"/>
        <v>5.6078212481653242</v>
      </c>
    </row>
    <row r="858" spans="5:13" x14ac:dyDescent="0.2">
      <c r="E858" s="2">
        <f t="shared" si="96"/>
        <v>853</v>
      </c>
      <c r="F858" s="4">
        <f t="shared" si="100"/>
        <v>85.299999999999429</v>
      </c>
      <c r="G858" s="4">
        <f t="shared" si="97"/>
        <v>3.4165470255001651</v>
      </c>
      <c r="H858" s="4">
        <f t="shared" si="98"/>
        <v>0.29269317604478168</v>
      </c>
      <c r="J858" s="11">
        <f>SUM($H$5:H857)*$C$12</f>
        <v>5.6233428914486581</v>
      </c>
      <c r="K858" s="11">
        <f t="shared" si="101"/>
        <v>5.6369550275716742</v>
      </c>
      <c r="L858" s="11" t="e">
        <f t="shared" si="99"/>
        <v>#NUM!</v>
      </c>
      <c r="M858" s="8">
        <f t="shared" si="102"/>
        <v>5.6369550275716742</v>
      </c>
    </row>
    <row r="859" spans="5:13" x14ac:dyDescent="0.2">
      <c r="E859" s="2">
        <f t="shared" si="96"/>
        <v>854</v>
      </c>
      <c r="F859" s="4">
        <f t="shared" si="100"/>
        <v>85.399999999999423</v>
      </c>
      <c r="G859" s="4">
        <f t="shared" si="97"/>
        <v>3.3847977160001648</v>
      </c>
      <c r="H859" s="4">
        <f t="shared" si="98"/>
        <v>0.29543862998752568</v>
      </c>
      <c r="J859" s="11">
        <f>SUM($H$5:H858)*$C$12</f>
        <v>5.6526122090531352</v>
      </c>
      <c r="K859" s="11">
        <f t="shared" si="101"/>
        <v>5.6663612679993411</v>
      </c>
      <c r="L859" s="11" t="e">
        <f t="shared" si="99"/>
        <v>#NUM!</v>
      </c>
      <c r="M859" s="8">
        <f t="shared" si="102"/>
        <v>5.6663612679993411</v>
      </c>
    </row>
    <row r="860" spans="5:13" x14ac:dyDescent="0.2">
      <c r="E860" s="2">
        <f t="shared" si="96"/>
        <v>855</v>
      </c>
      <c r="F860" s="4">
        <f t="shared" si="100"/>
        <v>85.499999999999417</v>
      </c>
      <c r="G860" s="4">
        <f t="shared" si="97"/>
        <v>3.3531558125001695</v>
      </c>
      <c r="H860" s="4">
        <f t="shared" si="98"/>
        <v>0.29822652328654503</v>
      </c>
      <c r="J860" s="11">
        <f>SUM($H$5:H859)*$C$12</f>
        <v>5.682156072051888</v>
      </c>
      <c r="K860" s="11">
        <f t="shared" si="101"/>
        <v>5.6960441681860772</v>
      </c>
      <c r="L860" s="11" t="e">
        <f t="shared" si="99"/>
        <v>#NUM!</v>
      </c>
      <c r="M860" s="8">
        <f t="shared" si="102"/>
        <v>5.6960441681860772</v>
      </c>
    </row>
    <row r="861" spans="5:13" x14ac:dyDescent="0.2">
      <c r="E861" s="2">
        <f t="shared" si="96"/>
        <v>856</v>
      </c>
      <c r="F861" s="4">
        <f t="shared" si="100"/>
        <v>85.599999999999412</v>
      </c>
      <c r="G861" s="4">
        <f t="shared" si="97"/>
        <v>3.32162150400017</v>
      </c>
      <c r="H861" s="4">
        <f t="shared" si="98"/>
        <v>0.30105778120586979</v>
      </c>
      <c r="J861" s="11">
        <f>SUM($H$5:H860)*$C$12</f>
        <v>5.7119787243805424</v>
      </c>
      <c r="K861" s="11">
        <f t="shared" si="101"/>
        <v>5.7260080181146868</v>
      </c>
      <c r="L861" s="11" t="e">
        <f t="shared" si="99"/>
        <v>#NUM!</v>
      </c>
      <c r="M861" s="8">
        <f t="shared" si="102"/>
        <v>5.7260080181146868</v>
      </c>
    </row>
    <row r="862" spans="5:13" x14ac:dyDescent="0.2">
      <c r="E862" s="2">
        <f t="shared" si="96"/>
        <v>857</v>
      </c>
      <c r="F862" s="4">
        <f t="shared" si="100"/>
        <v>85.699999999999406</v>
      </c>
      <c r="G862" s="4">
        <f t="shared" si="97"/>
        <v>3.2901949795001713</v>
      </c>
      <c r="H862" s="4">
        <f t="shared" si="98"/>
        <v>0.30393335538792599</v>
      </c>
      <c r="J862" s="11">
        <f>SUM($H$5:H861)*$C$12</f>
        <v>5.7420845025011289</v>
      </c>
      <c r="K862" s="11">
        <f t="shared" si="101"/>
        <v>5.7562572016056626</v>
      </c>
      <c r="L862" s="11" t="e">
        <f t="shared" si="99"/>
        <v>#NUM!</v>
      </c>
      <c r="M862" s="8">
        <f t="shared" si="102"/>
        <v>5.7562572016056626</v>
      </c>
    </row>
    <row r="863" spans="5:13" x14ac:dyDescent="0.2">
      <c r="E863" s="2">
        <f t="shared" si="96"/>
        <v>858</v>
      </c>
      <c r="F863" s="4">
        <f t="shared" si="100"/>
        <v>85.7999999999994</v>
      </c>
      <c r="G863" s="4">
        <f t="shared" si="97"/>
        <v>3.2588764280001783</v>
      </c>
      <c r="H863" s="4">
        <f t="shared" si="98"/>
        <v>0.30685422478987667</v>
      </c>
      <c r="J863" s="11">
        <f>SUM($H$5:H862)*$C$12</f>
        <v>5.7724778380399222</v>
      </c>
      <c r="K863" s="11">
        <f t="shared" si="101"/>
        <v>5.786796199001504</v>
      </c>
      <c r="L863" s="11" t="e">
        <f t="shared" si="99"/>
        <v>#NUM!</v>
      </c>
      <c r="M863" s="8">
        <f t="shared" si="102"/>
        <v>5.786796199001504</v>
      </c>
    </row>
    <row r="864" spans="5:13" x14ac:dyDescent="0.2">
      <c r="E864" s="2">
        <f t="shared" si="96"/>
        <v>859</v>
      </c>
      <c r="F864" s="4">
        <f t="shared" si="100"/>
        <v>85.899999999999395</v>
      </c>
      <c r="G864" s="4">
        <f t="shared" si="97"/>
        <v>3.2276660385001747</v>
      </c>
      <c r="H864" s="4">
        <f t="shared" si="98"/>
        <v>0.30982139665994496</v>
      </c>
      <c r="J864" s="11">
        <f>SUM($H$5:H863)*$C$12</f>
        <v>5.8031632605189092</v>
      </c>
      <c r="K864" s="11">
        <f t="shared" si="101"/>
        <v>5.8176295899466766</v>
      </c>
      <c r="L864" s="11" t="e">
        <f t="shared" si="99"/>
        <v>#NUM!</v>
      </c>
      <c r="M864" s="8">
        <f t="shared" si="102"/>
        <v>5.8176295899466766</v>
      </c>
    </row>
    <row r="865" spans="5:13" x14ac:dyDescent="0.2">
      <c r="E865" s="2">
        <f t="shared" si="96"/>
        <v>860</v>
      </c>
      <c r="F865" s="4">
        <f t="shared" si="100"/>
        <v>85.999999999999389</v>
      </c>
      <c r="G865" s="4">
        <f t="shared" si="97"/>
        <v>3.1965640000001798</v>
      </c>
      <c r="H865" s="4">
        <f t="shared" si="98"/>
        <v>0.31283590755571944</v>
      </c>
      <c r="J865" s="11">
        <f>SUM($H$5:H864)*$C$12</f>
        <v>5.8341454001849034</v>
      </c>
      <c r="K865" s="11">
        <f t="shared" si="101"/>
        <v>5.8487620562672724</v>
      </c>
      <c r="L865" s="11" t="e">
        <f t="shared" si="99"/>
        <v>#NUM!</v>
      </c>
      <c r="M865" s="8">
        <f t="shared" si="102"/>
        <v>5.8487620562672724</v>
      </c>
    </row>
    <row r="866" spans="5:13" x14ac:dyDescent="0.2">
      <c r="E866" s="2">
        <f t="shared" si="96"/>
        <v>861</v>
      </c>
      <c r="F866" s="4">
        <f t="shared" si="100"/>
        <v>86.099999999999383</v>
      </c>
      <c r="G866" s="4">
        <f t="shared" si="97"/>
        <v>3.1655705015001843</v>
      </c>
      <c r="H866" s="4">
        <f t="shared" si="98"/>
        <v>0.31589882440656158</v>
      </c>
      <c r="J866" s="11">
        <f>SUM($H$5:H865)*$C$12</f>
        <v>5.865428990940476</v>
      </c>
      <c r="K866" s="11">
        <f t="shared" si="101"/>
        <v>5.8801983849546788</v>
      </c>
      <c r="L866" s="11" t="e">
        <f t="shared" si="99"/>
        <v>#NUM!</v>
      </c>
      <c r="M866" s="8">
        <f t="shared" si="102"/>
        <v>5.8801983849546788</v>
      </c>
    </row>
    <row r="867" spans="5:13" x14ac:dyDescent="0.2">
      <c r="E867" s="2">
        <f t="shared" si="96"/>
        <v>862</v>
      </c>
      <c r="F867" s="4">
        <f t="shared" si="100"/>
        <v>86.199999999999378</v>
      </c>
      <c r="G867" s="4">
        <f t="shared" si="97"/>
        <v>3.1346857320001789</v>
      </c>
      <c r="H867" s="4">
        <f t="shared" si="98"/>
        <v>0.31901124562235339</v>
      </c>
      <c r="J867" s="11">
        <f>SUM($H$5:H866)*$C$12</f>
        <v>5.897018873381132</v>
      </c>
      <c r="K867" s="11">
        <f t="shared" si="101"/>
        <v>5.9119434712578203</v>
      </c>
      <c r="L867" s="11" t="e">
        <f t="shared" si="99"/>
        <v>#NUM!</v>
      </c>
      <c r="M867" s="8">
        <f t="shared" si="102"/>
        <v>5.9119434712578203</v>
      </c>
    </row>
    <row r="868" spans="5:13" x14ac:dyDescent="0.2">
      <c r="E868" s="2">
        <f t="shared" si="96"/>
        <v>863</v>
      </c>
      <c r="F868" s="4">
        <f t="shared" si="100"/>
        <v>86.299999999999372</v>
      </c>
      <c r="G868" s="4">
        <f t="shared" si="97"/>
        <v>3.1039098805001828</v>
      </c>
      <c r="H868" s="4">
        <f t="shared" si="98"/>
        <v>0.32217430225095661</v>
      </c>
      <c r="J868" s="11">
        <f>SUM($H$5:H867)*$C$12</f>
        <v>5.9289199979433675</v>
      </c>
      <c r="K868" s="11">
        <f t="shared" si="101"/>
        <v>5.9440023218886413</v>
      </c>
      <c r="L868" s="11" t="e">
        <f t="shared" si="99"/>
        <v>#NUM!</v>
      </c>
      <c r="M868" s="8">
        <f t="shared" si="102"/>
        <v>5.9440023218886413</v>
      </c>
    </row>
    <row r="869" spans="5:13" x14ac:dyDescent="0.2">
      <c r="E869" s="2">
        <f t="shared" si="96"/>
        <v>864</v>
      </c>
      <c r="F869" s="4">
        <f t="shared" si="100"/>
        <v>86.399999999999366</v>
      </c>
      <c r="G869" s="4">
        <f t="shared" si="97"/>
        <v>3.0732431360001726</v>
      </c>
      <c r="H869" s="4">
        <f t="shared" si="98"/>
        <v>0.32538915918689515</v>
      </c>
      <c r="J869" s="11">
        <f>SUM($H$5:H868)*$C$12</f>
        <v>5.9611374281684633</v>
      </c>
      <c r="K869" s="11">
        <f t="shared" si="101"/>
        <v>5.9763800583459181</v>
      </c>
      <c r="L869" s="11" t="e">
        <f t="shared" si="99"/>
        <v>#NUM!</v>
      </c>
      <c r="M869" s="8">
        <f t="shared" si="102"/>
        <v>5.9763800583459181</v>
      </c>
    </row>
    <row r="870" spans="5:13" x14ac:dyDescent="0.2">
      <c r="E870" s="2">
        <f t="shared" si="96"/>
        <v>865</v>
      </c>
      <c r="F870" s="4">
        <f t="shared" si="100"/>
        <v>86.499999999999361</v>
      </c>
      <c r="G870" s="4">
        <f t="shared" si="97"/>
        <v>3.0426856875001818</v>
      </c>
      <c r="H870" s="4">
        <f t="shared" si="98"/>
        <v>0.32865701643391837</v>
      </c>
      <c r="J870" s="11">
        <f>SUM($H$5:H869)*$C$12</f>
        <v>5.9936763440871523</v>
      </c>
      <c r="K870" s="11">
        <f t="shared" si="101"/>
        <v>6.0090819203625836</v>
      </c>
      <c r="L870" s="11" t="e">
        <f t="shared" si="99"/>
        <v>#NUM!</v>
      </c>
      <c r="M870" s="8">
        <f t="shared" si="102"/>
        <v>6.0090819203625836</v>
      </c>
    </row>
    <row r="871" spans="5:13" x14ac:dyDescent="0.2">
      <c r="E871" s="2">
        <f t="shared" si="96"/>
        <v>866</v>
      </c>
      <c r="F871" s="4">
        <f t="shared" si="100"/>
        <v>86.599999999999355</v>
      </c>
      <c r="G871" s="4">
        <f t="shared" si="97"/>
        <v>3.0122377240001867</v>
      </c>
      <c r="H871" s="4">
        <f t="shared" si="98"/>
        <v>0.33197911042426581</v>
      </c>
      <c r="J871" s="11">
        <f>SUM($H$5:H870)*$C$12</f>
        <v>6.0265420457305439</v>
      </c>
      <c r="K871" s="11">
        <f t="shared" si="101"/>
        <v>6.0421132694821411</v>
      </c>
      <c r="L871" s="11" t="e">
        <f t="shared" si="99"/>
        <v>#NUM!</v>
      </c>
      <c r="M871" s="8">
        <f t="shared" si="102"/>
        <v>6.0421132694821411</v>
      </c>
    </row>
    <row r="872" spans="5:13" x14ac:dyDescent="0.2">
      <c r="E872" s="2">
        <f t="shared" si="96"/>
        <v>867</v>
      </c>
      <c r="F872" s="4">
        <f t="shared" si="100"/>
        <v>86.699999999999349</v>
      </c>
      <c r="G872" s="4">
        <f t="shared" si="97"/>
        <v>2.9818994345001784</v>
      </c>
      <c r="H872" s="4">
        <f t="shared" si="98"/>
        <v>0.33535671539761774</v>
      </c>
      <c r="J872" s="11">
        <f>SUM($H$5:H871)*$C$12</f>
        <v>6.0597399567729706</v>
      </c>
      <c r="K872" s="11">
        <f t="shared" si="101"/>
        <v>6.0754795927699314</v>
      </c>
      <c r="L872" s="11" t="e">
        <f t="shared" si="99"/>
        <v>#NUM!</v>
      </c>
      <c r="M872" s="8">
        <f t="shared" si="102"/>
        <v>6.0754795927699314</v>
      </c>
    </row>
    <row r="873" spans="5:13" x14ac:dyDescent="0.2">
      <c r="E873" s="2">
        <f t="shared" si="96"/>
        <v>868</v>
      </c>
      <c r="F873" s="4">
        <f t="shared" si="100"/>
        <v>86.799999999999343</v>
      </c>
      <c r="G873" s="4">
        <f t="shared" si="97"/>
        <v>2.95167100800019</v>
      </c>
      <c r="H873" s="4">
        <f t="shared" si="98"/>
        <v>0.33879114484290551</v>
      </c>
      <c r="J873" s="11">
        <f>SUM($H$5:H872)*$C$12</f>
        <v>6.0932756283127318</v>
      </c>
      <c r="K873" s="11">
        <f t="shared" si="101"/>
        <v>6.1091865066654485</v>
      </c>
      <c r="L873" s="11" t="e">
        <f t="shared" si="99"/>
        <v>#NUM!</v>
      </c>
      <c r="M873" s="8">
        <f t="shared" si="102"/>
        <v>6.1091865066654485</v>
      </c>
    </row>
    <row r="874" spans="5:13" x14ac:dyDescent="0.2">
      <c r="E874" s="2">
        <f t="shared" si="96"/>
        <v>869</v>
      </c>
      <c r="F874" s="4">
        <f t="shared" si="100"/>
        <v>86.899999999999338</v>
      </c>
      <c r="G874" s="4">
        <f t="shared" si="97"/>
        <v>2.921552633500184</v>
      </c>
      <c r="H874" s="4">
        <f t="shared" si="98"/>
        <v>0.34228375300633845</v>
      </c>
      <c r="J874" s="11">
        <f>SUM($H$5:H873)*$C$12</f>
        <v>6.127154742797023</v>
      </c>
      <c r="K874" s="11">
        <f t="shared" si="101"/>
        <v>6.1432397609820866</v>
      </c>
      <c r="L874" s="11" t="e">
        <f t="shared" si="99"/>
        <v>#NUM!</v>
      </c>
      <c r="M874" s="8">
        <f t="shared" si="102"/>
        <v>6.1432397609820866</v>
      </c>
    </row>
    <row r="875" spans="5:13" x14ac:dyDescent="0.2">
      <c r="E875" s="2">
        <f t="shared" si="96"/>
        <v>870</v>
      </c>
      <c r="F875" s="4">
        <f t="shared" si="100"/>
        <v>86.999999999999332</v>
      </c>
      <c r="G875" s="4">
        <f t="shared" si="97"/>
        <v>2.8915445000001867</v>
      </c>
      <c r="H875" s="4">
        <f t="shared" si="98"/>
        <v>0.34583593646922289</v>
      </c>
      <c r="J875" s="11">
        <f>SUM($H$5:H874)*$C$12</f>
        <v>6.1613831180976568</v>
      </c>
      <c r="K875" s="11">
        <f t="shared" si="101"/>
        <v>6.1776452430611632</v>
      </c>
      <c r="L875" s="11" t="e">
        <f t="shared" si="99"/>
        <v>#NUM!</v>
      </c>
      <c r="M875" s="8">
        <f t="shared" si="102"/>
        <v>6.1776452430611632</v>
      </c>
    </row>
    <row r="876" spans="5:13" x14ac:dyDescent="0.2">
      <c r="E876" s="2">
        <f t="shared" si="96"/>
        <v>871</v>
      </c>
      <c r="F876" s="4">
        <f t="shared" si="100"/>
        <v>87.099999999999326</v>
      </c>
      <c r="G876" s="4">
        <f t="shared" si="97"/>
        <v>2.8616467965001817</v>
      </c>
      <c r="H876" s="4">
        <f t="shared" si="98"/>
        <v>0.3494491357993591</v>
      </c>
      <c r="J876" s="11">
        <f>SUM($H$5:H875)*$C$12</f>
        <v>6.1959667117445791</v>
      </c>
      <c r="K876" s="11">
        <f t="shared" si="101"/>
        <v>6.2124089820873856</v>
      </c>
      <c r="L876" s="11" t="e">
        <f t="shared" si="99"/>
        <v>#NUM!</v>
      </c>
      <c r="M876" s="8">
        <f t="shared" si="102"/>
        <v>6.2124089820873856</v>
      </c>
    </row>
    <row r="877" spans="5:13" x14ac:dyDescent="0.2">
      <c r="E877" s="2">
        <f t="shared" si="96"/>
        <v>872</v>
      </c>
      <c r="F877" s="4">
        <f t="shared" si="100"/>
        <v>87.199999999999321</v>
      </c>
      <c r="G877" s="4">
        <f t="shared" si="97"/>
        <v>2.8318597120001812</v>
      </c>
      <c r="H877" s="4">
        <f t="shared" si="98"/>
        <v>0.35312483728004979</v>
      </c>
      <c r="J877" s="11">
        <f>SUM($H$5:H876)*$C$12</f>
        <v>6.2309116253245156</v>
      </c>
      <c r="K877" s="11">
        <f t="shared" si="101"/>
        <v>6.2475371535732549</v>
      </c>
      <c r="L877" s="11" t="e">
        <f t="shared" si="99"/>
        <v>#NUM!</v>
      </c>
      <c r="M877" s="8">
        <f t="shared" si="102"/>
        <v>6.2475371535732549</v>
      </c>
    </row>
    <row r="878" spans="5:13" x14ac:dyDescent="0.2">
      <c r="E878" s="2">
        <f t="shared" si="96"/>
        <v>873</v>
      </c>
      <c r="F878" s="4">
        <f t="shared" si="100"/>
        <v>87.299999999999315</v>
      </c>
      <c r="G878" s="4">
        <f t="shared" si="97"/>
        <v>2.8021834355001829</v>
      </c>
      <c r="H878" s="4">
        <f t="shared" si="98"/>
        <v>0.3568645747209962</v>
      </c>
      <c r="J878" s="11">
        <f>SUM($H$5:H877)*$C$12</f>
        <v>6.2662241090525201</v>
      </c>
      <c r="K878" s="11">
        <f t="shared" si="101"/>
        <v>6.2830360840204946</v>
      </c>
      <c r="L878" s="11" t="e">
        <f t="shared" si="99"/>
        <v>#NUM!</v>
      </c>
      <c r="M878" s="8">
        <f t="shared" si="102"/>
        <v>6.2830360840204946</v>
      </c>
    </row>
    <row r="879" spans="5:13" x14ac:dyDescent="0.2">
      <c r="E879" s="2">
        <f t="shared" si="96"/>
        <v>874</v>
      </c>
      <c r="F879" s="4">
        <f t="shared" si="100"/>
        <v>87.399999999999309</v>
      </c>
      <c r="G879" s="4">
        <f t="shared" si="97"/>
        <v>2.7726181560001848</v>
      </c>
      <c r="H879" s="4">
        <f t="shared" si="98"/>
        <v>0.3606699313556419</v>
      </c>
      <c r="J879" s="11">
        <f>SUM($H$5:H878)*$C$12</f>
        <v>6.3019105665246196</v>
      </c>
      <c r="K879" s="11">
        <f t="shared" si="101"/>
        <v>6.3189122557667945</v>
      </c>
      <c r="L879" s="11" t="e">
        <f t="shared" si="99"/>
        <v>#NUM!</v>
      </c>
      <c r="M879" s="8">
        <f t="shared" si="102"/>
        <v>6.3189122557667945</v>
      </c>
    </row>
    <row r="880" spans="5:13" x14ac:dyDescent="0.2">
      <c r="E880" s="2">
        <f t="shared" si="96"/>
        <v>875</v>
      </c>
      <c r="F880" s="4">
        <f t="shared" si="100"/>
        <v>87.499999999999304</v>
      </c>
      <c r="G880" s="4">
        <f t="shared" si="97"/>
        <v>2.743164062500199</v>
      </c>
      <c r="H880" s="4">
        <f t="shared" si="98"/>
        <v>0.36454254182980539</v>
      </c>
      <c r="J880" s="11">
        <f>SUM($H$5:H879)*$C$12</f>
        <v>6.3379775596601844</v>
      </c>
      <c r="K880" s="11">
        <f t="shared" si="101"/>
        <v>6.3551723120268413</v>
      </c>
      <c r="L880" s="11" t="e">
        <f t="shared" si="99"/>
        <v>#NUM!</v>
      </c>
      <c r="M880" s="8">
        <f t="shared" si="102"/>
        <v>6.3551723120268413</v>
      </c>
    </row>
    <row r="881" spans="5:13" x14ac:dyDescent="0.2">
      <c r="E881" s="2">
        <f t="shared" si="96"/>
        <v>876</v>
      </c>
      <c r="F881" s="4">
        <f t="shared" si="100"/>
        <v>87.599999999999298</v>
      </c>
      <c r="G881" s="4">
        <f t="shared" si="97"/>
        <v>2.7138213440001948</v>
      </c>
      <c r="H881" s="4">
        <f t="shared" si="98"/>
        <v>0.36848409428676243</v>
      </c>
      <c r="J881" s="11">
        <f>SUM($H$5:H880)*$C$12</f>
        <v>6.3744318138431648</v>
      </c>
      <c r="K881" s="11">
        <f t="shared" si="101"/>
        <v>6.3918230621369858</v>
      </c>
      <c r="L881" s="11" t="e">
        <f t="shared" si="99"/>
        <v>#NUM!</v>
      </c>
      <c r="M881" s="8">
        <f t="shared" si="102"/>
        <v>6.3918230621369858</v>
      </c>
    </row>
    <row r="882" spans="5:13" x14ac:dyDescent="0.2">
      <c r="E882" s="2">
        <f t="shared" si="96"/>
        <v>877</v>
      </c>
      <c r="F882" s="4">
        <f t="shared" si="100"/>
        <v>87.699999999999292</v>
      </c>
      <c r="G882" s="4">
        <f t="shared" si="97"/>
        <v>2.6845901895001987</v>
      </c>
      <c r="H882" s="4">
        <f t="shared" si="98"/>
        <v>0.37249633255427017</v>
      </c>
      <c r="J882" s="11">
        <f>SUM($H$5:H881)*$C$12</f>
        <v>6.4112802232718415</v>
      </c>
      <c r="K882" s="11">
        <f t="shared" si="101"/>
        <v>6.4288714870134678</v>
      </c>
      <c r="L882" s="11" t="e">
        <f t="shared" si="99"/>
        <v>#NUM!</v>
      </c>
      <c r="M882" s="8">
        <f t="shared" si="102"/>
        <v>6.4288714870134678</v>
      </c>
    </row>
    <row r="883" spans="5:13" x14ac:dyDescent="0.2">
      <c r="E883" s="2">
        <f t="shared" ref="E883:E946" si="103">E882+1</f>
        <v>878</v>
      </c>
      <c r="F883" s="4">
        <f t="shared" si="100"/>
        <v>87.799999999999287</v>
      </c>
      <c r="G883" s="4">
        <f t="shared" si="97"/>
        <v>2.6554707880001942</v>
      </c>
      <c r="H883" s="4">
        <f t="shared" si="98"/>
        <v>0.37658105843939038</v>
      </c>
      <c r="J883" s="11">
        <f>SUM($H$5:H882)*$C$12</f>
        <v>6.4485298565272675</v>
      </c>
      <c r="K883" s="11">
        <f t="shared" si="101"/>
        <v>6.4663247448346777</v>
      </c>
      <c r="L883" s="11" t="e">
        <f t="shared" si="99"/>
        <v>#NUM!</v>
      </c>
      <c r="M883" s="8">
        <f t="shared" si="102"/>
        <v>6.4663247448346777</v>
      </c>
    </row>
    <row r="884" spans="5:13" x14ac:dyDescent="0.2">
      <c r="E884" s="2">
        <f t="shared" si="103"/>
        <v>879</v>
      </c>
      <c r="F884" s="4">
        <f t="shared" si="100"/>
        <v>87.899999999999281</v>
      </c>
      <c r="G884" s="4">
        <f t="shared" si="97"/>
        <v>2.6264633285001935</v>
      </c>
      <c r="H884" s="4">
        <f t="shared" si="98"/>
        <v>0.38074013413734997</v>
      </c>
      <c r="J884" s="11">
        <f>SUM($H$5:H883)*$C$12</f>
        <v>6.486187962371206</v>
      </c>
      <c r="K884" s="11">
        <f t="shared" si="101"/>
        <v>6.5041901769585451</v>
      </c>
      <c r="L884" s="11" t="e">
        <f t="shared" si="99"/>
        <v>#NUM!</v>
      </c>
      <c r="M884" s="8">
        <f t="shared" si="102"/>
        <v>6.5041901769585451</v>
      </c>
    </row>
    <row r="885" spans="5:13" x14ac:dyDescent="0.2">
      <c r="E885" s="2">
        <f t="shared" si="103"/>
        <v>880</v>
      </c>
      <c r="F885" s="4">
        <f t="shared" si="100"/>
        <v>87.999999999999275</v>
      </c>
      <c r="G885" s="4">
        <f t="shared" si="97"/>
        <v>2.5975680000001944</v>
      </c>
      <c r="H885" s="4">
        <f t="shared" si="98"/>
        <v>0.3849754847610995</v>
      </c>
      <c r="J885" s="11">
        <f>SUM($H$5:H884)*$C$12</f>
        <v>6.5242619757849418</v>
      </c>
      <c r="K885" s="11">
        <f t="shared" si="101"/>
        <v>6.5424753140868228</v>
      </c>
      <c r="L885" s="11" t="e">
        <f t="shared" si="99"/>
        <v>#NUM!</v>
      </c>
      <c r="M885" s="8">
        <f t="shared" si="102"/>
        <v>6.5424753140868228</v>
      </c>
    </row>
    <row r="886" spans="5:13" x14ac:dyDescent="0.2">
      <c r="E886" s="2">
        <f t="shared" si="103"/>
        <v>881</v>
      </c>
      <c r="F886" s="4">
        <f t="shared" si="100"/>
        <v>88.09999999999927</v>
      </c>
      <c r="G886" s="4">
        <f t="shared" si="97"/>
        <v>2.5687849915001948</v>
      </c>
      <c r="H886" s="4">
        <f t="shared" si="98"/>
        <v>0.38928910099867275</v>
      </c>
      <c r="J886" s="11">
        <f>SUM($H$5:H885)*$C$12</f>
        <v>6.5627595242610512</v>
      </c>
      <c r="K886" s="11">
        <f t="shared" si="101"/>
        <v>6.5811878826886074</v>
      </c>
      <c r="L886" s="11" t="e">
        <f t="shared" si="99"/>
        <v>#NUM!</v>
      </c>
      <c r="M886" s="8">
        <f t="shared" si="102"/>
        <v>6.5811878826886074</v>
      </c>
    </row>
    <row r="887" spans="5:13" x14ac:dyDescent="0.2">
      <c r="E887" s="2">
        <f t="shared" si="103"/>
        <v>882</v>
      </c>
      <c r="F887" s="4">
        <f t="shared" si="100"/>
        <v>88.199999999999264</v>
      </c>
      <c r="G887" s="4">
        <f t="shared" si="97"/>
        <v>2.5401144920001997</v>
      </c>
      <c r="H887" s="4">
        <f t="shared" si="98"/>
        <v>0.39368304190593822</v>
      </c>
      <c r="J887" s="11">
        <f>SUM($H$5:H886)*$C$12</f>
        <v>6.6016884343609181</v>
      </c>
      <c r="K887" s="11">
        <f t="shared" si="101"/>
        <v>6.6203358116963384</v>
      </c>
      <c r="L887" s="11" t="e">
        <f t="shared" si="99"/>
        <v>#NUM!</v>
      </c>
      <c r="M887" s="8">
        <f t="shared" si="102"/>
        <v>6.6203358116963384</v>
      </c>
    </row>
    <row r="888" spans="5:13" x14ac:dyDescent="0.2">
      <c r="E888" s="2">
        <f t="shared" si="103"/>
        <v>883</v>
      </c>
      <c r="F888" s="4">
        <f t="shared" si="100"/>
        <v>88.299999999999258</v>
      </c>
      <c r="G888" s="4">
        <f t="shared" si="97"/>
        <v>2.5115566905001998</v>
      </c>
      <c r="H888" s="4">
        <f t="shared" si="98"/>
        <v>0.39815943784284474</v>
      </c>
      <c r="J888" s="11">
        <f>SUM($H$5:H887)*$C$12</f>
        <v>6.6410567385515122</v>
      </c>
      <c r="K888" s="11">
        <f t="shared" si="101"/>
        <v>6.6599272394881428</v>
      </c>
      <c r="L888" s="11" t="e">
        <f t="shared" si="99"/>
        <v>#NUM!</v>
      </c>
      <c r="M888" s="8">
        <f t="shared" si="102"/>
        <v>6.6599272394881428</v>
      </c>
    </row>
    <row r="889" spans="5:13" x14ac:dyDescent="0.2">
      <c r="E889" s="2">
        <f t="shared" si="103"/>
        <v>884</v>
      </c>
      <c r="F889" s="4">
        <f t="shared" si="100"/>
        <v>88.399999999999253</v>
      </c>
      <c r="G889" s="4">
        <f t="shared" si="97"/>
        <v>2.4831117760002002</v>
      </c>
      <c r="H889" s="4">
        <f t="shared" si="98"/>
        <v>0.40272049356183087</v>
      </c>
      <c r="J889" s="11">
        <f>SUM($H$5:H888)*$C$12</f>
        <v>6.6808726823357976</v>
      </c>
      <c r="K889" s="11">
        <f t="shared" si="101"/>
        <v>6.69997052117139</v>
      </c>
      <c r="L889" s="11" t="e">
        <f t="shared" si="99"/>
        <v>#NUM!</v>
      </c>
      <c r="M889" s="8">
        <f t="shared" si="102"/>
        <v>6.69997052117139</v>
      </c>
    </row>
    <row r="890" spans="5:13" x14ac:dyDescent="0.2">
      <c r="E890" s="2">
        <f t="shared" si="103"/>
        <v>885</v>
      </c>
      <c r="F890" s="4">
        <f t="shared" si="100"/>
        <v>88.499999999999247</v>
      </c>
      <c r="G890" s="4">
        <f t="shared" si="97"/>
        <v>2.4547799375001986</v>
      </c>
      <c r="H890" s="4">
        <f t="shared" si="98"/>
        <v>0.40736849145766374</v>
      </c>
      <c r="J890" s="11">
        <f>SUM($H$5:H889)*$C$12</f>
        <v>6.7211447316919806</v>
      </c>
      <c r="K890" s="11">
        <f t="shared" si="101"/>
        <v>6.7404742361830179</v>
      </c>
      <c r="L890" s="11" t="e">
        <f t="shared" si="99"/>
        <v>#NUM!</v>
      </c>
      <c r="M890" s="8">
        <f t="shared" si="102"/>
        <v>6.7404742361830179</v>
      </c>
    </row>
    <row r="891" spans="5:13" x14ac:dyDescent="0.2">
      <c r="E891" s="2">
        <f t="shared" si="103"/>
        <v>886</v>
      </c>
      <c r="F891" s="4">
        <f t="shared" si="100"/>
        <v>88.599999999999241</v>
      </c>
      <c r="G891" s="4">
        <f t="shared" si="97"/>
        <v>2.4265613640001931</v>
      </c>
      <c r="H891" s="4">
        <f t="shared" si="98"/>
        <v>0.41210579498862904</v>
      </c>
      <c r="J891" s="11">
        <f>SUM($H$5:H890)*$C$12</f>
        <v>6.7618815808377466</v>
      </c>
      <c r="K891" s="11">
        <f t="shared" si="101"/>
        <v>6.7814471962233744</v>
      </c>
      <c r="L891" s="11" t="e">
        <f t="shared" si="99"/>
        <v>#NUM!</v>
      </c>
      <c r="M891" s="8">
        <f t="shared" si="102"/>
        <v>6.7814471962233744</v>
      </c>
    </row>
    <row r="892" spans="5:13" x14ac:dyDescent="0.2">
      <c r="E892" s="2">
        <f t="shared" si="103"/>
        <v>887</v>
      </c>
      <c r="F892" s="4">
        <f t="shared" si="100"/>
        <v>88.699999999999235</v>
      </c>
      <c r="G892" s="4">
        <f t="shared" si="97"/>
        <v>2.3984562445001956</v>
      </c>
      <c r="H892" s="4">
        <f t="shared" si="98"/>
        <v>0.41693485227969118</v>
      </c>
      <c r="J892" s="11">
        <f>SUM($H$5:H891)*$C$12</f>
        <v>6.8030921603366101</v>
      </c>
      <c r="K892" s="11">
        <f t="shared" si="101"/>
        <v>6.8228984535411463</v>
      </c>
      <c r="L892" s="11" t="e">
        <f t="shared" si="99"/>
        <v>#NUM!</v>
      </c>
      <c r="M892" s="8">
        <f t="shared" si="102"/>
        <v>6.8228984535411463</v>
      </c>
    </row>
    <row r="893" spans="5:13" x14ac:dyDescent="0.2">
      <c r="E893" s="2">
        <f t="shared" si="103"/>
        <v>888</v>
      </c>
      <c r="F893" s="4">
        <f t="shared" si="100"/>
        <v>88.79999999999923</v>
      </c>
      <c r="G893" s="4">
        <f t="shared" si="97"/>
        <v>2.3704647680001969</v>
      </c>
      <c r="H893" s="4">
        <f t="shared" si="98"/>
        <v>0.42185819991900814</v>
      </c>
      <c r="J893" s="11">
        <f>SUM($H$5:H892)*$C$12</f>
        <v>6.8447856455645795</v>
      </c>
      <c r="K893" s="11">
        <f t="shared" si="101"/>
        <v>6.8648373095882063</v>
      </c>
      <c r="L893" s="11" t="e">
        <f t="shared" si="99"/>
        <v>#NUM!</v>
      </c>
      <c r="M893" s="8">
        <f t="shared" si="102"/>
        <v>6.8648373095882063</v>
      </c>
    </row>
    <row r="894" spans="5:13" x14ac:dyDescent="0.2">
      <c r="E894" s="2">
        <f t="shared" si="103"/>
        <v>889</v>
      </c>
      <c r="F894" s="4">
        <f t="shared" si="100"/>
        <v>88.899999999999224</v>
      </c>
      <c r="G894" s="4">
        <f t="shared" si="97"/>
        <v>2.3425871235001949</v>
      </c>
      <c r="H894" s="4">
        <f t="shared" si="98"/>
        <v>0.42687846695999643</v>
      </c>
      <c r="J894" s="11">
        <f>SUM($H$5:H893)*$C$12</f>
        <v>6.8869714655564813</v>
      </c>
      <c r="K894" s="11">
        <f t="shared" si="101"/>
        <v>6.9072733240642643</v>
      </c>
      <c r="L894" s="11" t="e">
        <f t="shared" si="99"/>
        <v>#NUM!</v>
      </c>
      <c r="M894" s="8">
        <f t="shared" si="102"/>
        <v>6.9072733240642643</v>
      </c>
    </row>
    <row r="895" spans="5:13" x14ac:dyDescent="0.2">
      <c r="E895" s="2">
        <f t="shared" si="103"/>
        <v>890</v>
      </c>
      <c r="F895" s="4">
        <f t="shared" si="100"/>
        <v>88.999999999999218</v>
      </c>
      <c r="G895" s="4">
        <f t="shared" si="97"/>
        <v>2.3148235000002018</v>
      </c>
      <c r="H895" s="4">
        <f t="shared" si="98"/>
        <v>0.43199837914204098</v>
      </c>
      <c r="J895" s="11">
        <f>SUM($H$5:H894)*$C$12</f>
        <v>6.9296593122524799</v>
      </c>
      <c r="K895" s="11">
        <f t="shared" si="101"/>
        <v>6.9502163243725565</v>
      </c>
      <c r="L895" s="11" t="e">
        <f t="shared" si="99"/>
        <v>#NUM!</v>
      </c>
      <c r="M895" s="8">
        <f t="shared" si="102"/>
        <v>6.9502163243725565</v>
      </c>
    </row>
    <row r="896" spans="5:13" x14ac:dyDescent="0.2">
      <c r="E896" s="2">
        <f t="shared" si="103"/>
        <v>891</v>
      </c>
      <c r="F896" s="4">
        <f t="shared" si="100"/>
        <v>89.099999999999213</v>
      </c>
      <c r="G896" s="4">
        <f t="shared" si="97"/>
        <v>2.287174086500201</v>
      </c>
      <c r="H896" s="4">
        <f t="shared" si="98"/>
        <v>0.43722076334389465</v>
      </c>
      <c r="J896" s="11">
        <f>SUM($H$5:H895)*$C$12</f>
        <v>6.9728591501666841</v>
      </c>
      <c r="K896" s="11">
        <f t="shared" si="101"/>
        <v>6.9936764155090954</v>
      </c>
      <c r="L896" s="11" t="e">
        <f t="shared" si="99"/>
        <v>#NUM!</v>
      </c>
      <c r="M896" s="8">
        <f t="shared" si="102"/>
        <v>6.9936764155090954</v>
      </c>
    </row>
    <row r="897" spans="5:13" x14ac:dyDescent="0.2">
      <c r="E897" s="2">
        <f t="shared" si="103"/>
        <v>892</v>
      </c>
      <c r="F897" s="4">
        <f t="shared" si="100"/>
        <v>89.199999999999207</v>
      </c>
      <c r="G897" s="4">
        <f t="shared" si="97"/>
        <v>2.259639072000212</v>
      </c>
      <c r="H897" s="4">
        <f t="shared" si="98"/>
        <v>0.44254855228485951</v>
      </c>
      <c r="J897" s="11">
        <f>SUM($H$5:H896)*$C$12</f>
        <v>7.0165812265010734</v>
      </c>
      <c r="K897" s="11">
        <f t="shared" si="101"/>
        <v>7.0376639904095564</v>
      </c>
      <c r="L897" s="11" t="e">
        <f t="shared" si="99"/>
        <v>#NUM!</v>
      </c>
      <c r="M897" s="8">
        <f t="shared" si="102"/>
        <v>7.0376639904095564</v>
      </c>
    </row>
    <row r="898" spans="5:13" x14ac:dyDescent="0.2">
      <c r="E898" s="2">
        <f t="shared" si="103"/>
        <v>893</v>
      </c>
      <c r="F898" s="4">
        <f t="shared" si="100"/>
        <v>89.299999999999201</v>
      </c>
      <c r="G898" s="4">
        <f t="shared" si="97"/>
        <v>2.2322186455002111</v>
      </c>
      <c r="H898" s="4">
        <f t="shared" si="98"/>
        <v>0.44798478948996934</v>
      </c>
      <c r="J898" s="11">
        <f>SUM($H$5:H897)*$C$12</f>
        <v>7.0608360817295592</v>
      </c>
      <c r="K898" s="11">
        <f t="shared" si="101"/>
        <v>7.0821897407792944</v>
      </c>
      <c r="L898" s="11" t="e">
        <f t="shared" si="99"/>
        <v>#NUM!</v>
      </c>
      <c r="M898" s="8">
        <f t="shared" si="102"/>
        <v>7.0821897407792944</v>
      </c>
    </row>
    <row r="899" spans="5:13" x14ac:dyDescent="0.2">
      <c r="E899" s="2">
        <f t="shared" si="103"/>
        <v>894</v>
      </c>
      <c r="F899" s="4">
        <f t="shared" si="100"/>
        <v>89.399999999999196</v>
      </c>
      <c r="G899" s="4">
        <f t="shared" si="97"/>
        <v>2.2049129960002034</v>
      </c>
      <c r="H899" s="4">
        <f t="shared" si="98"/>
        <v>0.45353263453661485</v>
      </c>
      <c r="J899" s="11">
        <f>SUM($H$5:H898)*$C$12</f>
        <v>7.1056345606785563</v>
      </c>
      <c r="K899" s="11">
        <f t="shared" si="101"/>
        <v>7.1272646684338588</v>
      </c>
      <c r="L899" s="11" t="e">
        <f t="shared" si="99"/>
        <v>#NUM!</v>
      </c>
      <c r="M899" s="8">
        <f t="shared" si="102"/>
        <v>7.1272646684338588</v>
      </c>
    </row>
    <row r="900" spans="5:13" x14ac:dyDescent="0.2">
      <c r="E900" s="2">
        <f t="shared" si="103"/>
        <v>895</v>
      </c>
      <c r="F900" s="4">
        <f t="shared" si="100"/>
        <v>89.49999999999919</v>
      </c>
      <c r="G900" s="4">
        <f t="shared" si="97"/>
        <v>2.1777223125002081</v>
      </c>
      <c r="H900" s="4">
        <f t="shared" si="98"/>
        <v>0.45919536860138549</v>
      </c>
      <c r="J900" s="11">
        <f>SUM($H$5:H899)*$C$12</f>
        <v>7.1509878241322173</v>
      </c>
      <c r="K900" s="11">
        <f t="shared" si="101"/>
        <v>7.1729000971789647</v>
      </c>
      <c r="L900" s="11" t="e">
        <f t="shared" si="99"/>
        <v>#NUM!</v>
      </c>
      <c r="M900" s="8">
        <f t="shared" si="102"/>
        <v>7.1729000971789647</v>
      </c>
    </row>
    <row r="901" spans="5:13" x14ac:dyDescent="0.2">
      <c r="E901" s="2">
        <f t="shared" si="103"/>
        <v>896</v>
      </c>
      <c r="F901" s="4">
        <f t="shared" si="100"/>
        <v>89.599999999999184</v>
      </c>
      <c r="G901" s="4">
        <f t="shared" ref="G901:G964" si="104">$C$10*F901^3+$C$9*F901^2+$C$8*F901+$C$7</f>
        <v>2.1506467840002017</v>
      </c>
      <c r="H901" s="4">
        <f t="shared" ref="H901:H964" si="105">1/(($C$2 - F901)*($C$15*F901^2+$C$16*F901+$C$17))</f>
        <v>0.46497640032734333</v>
      </c>
      <c r="J901" s="11">
        <f>SUM($H$5:H900)*$C$12</f>
        <v>7.1969073609923555</v>
      </c>
      <c r="K901" s="11">
        <f t="shared" si="101"/>
        <v>7.2191076852610259</v>
      </c>
      <c r="L901" s="11" t="e">
        <f t="shared" ref="L901:L964" si="106">(LN($C$2^2*($C$15*F901^2+$C$16*F901+$C$17)/($C$17*($C$2 - F901)^2))+$C$20*(ATAN((2*$C$15*F901+$C$16)/$C$19)-ATAN($C$16/$C$19)))/(2*$C$18)</f>
        <v>#NUM!</v>
      </c>
      <c r="M901" s="8">
        <f t="shared" si="102"/>
        <v>7.2191076852610259</v>
      </c>
    </row>
    <row r="902" spans="5:13" x14ac:dyDescent="0.2">
      <c r="E902" s="2">
        <f t="shared" si="103"/>
        <v>897</v>
      </c>
      <c r="F902" s="4">
        <f t="shared" ref="F902:F965" si="107">F901+$C$12</f>
        <v>89.699999999999179</v>
      </c>
      <c r="G902" s="4">
        <f t="shared" si="104"/>
        <v>2.1236865995002034</v>
      </c>
      <c r="H902" s="4">
        <f t="shared" si="105"/>
        <v>0.47087927203351732</v>
      </c>
      <c r="J902" s="11">
        <f>SUM($H$5:H901)*$C$12</f>
        <v>7.2434050010250903</v>
      </c>
      <c r="K902" s="11">
        <f t="shared" ref="K902:K965" si="108">IFERROR(L902,M902)</f>
        <v>7.2658994384213189</v>
      </c>
      <c r="L902" s="11" t="e">
        <f t="shared" si="106"/>
        <v>#NUM!</v>
      </c>
      <c r="M902" s="8">
        <f t="shared" ref="M902:M965" si="109">LN(($C$22/($C$22-F902))^$C$25*($C$23/($C$23-F902))^$C$26*($C$24/($C$24-F902))^$C$27)</f>
        <v>7.2658994384213189</v>
      </c>
    </row>
    <row r="903" spans="5:13" x14ac:dyDescent="0.2">
      <c r="E903" s="2">
        <f t="shared" si="103"/>
        <v>898</v>
      </c>
      <c r="F903" s="4">
        <f t="shared" si="107"/>
        <v>89.799999999999173</v>
      </c>
      <c r="G903" s="4">
        <f t="shared" si="104"/>
        <v>2.0968419480002041</v>
      </c>
      <c r="H903" s="4">
        <f t="shared" si="105"/>
        <v>0.47690766629011289</v>
      </c>
      <c r="J903" s="11">
        <f>SUM($H$5:H902)*$C$12</f>
        <v>7.2904929282284421</v>
      </c>
      <c r="K903" s="11">
        <f t="shared" si="108"/>
        <v>7.3132877235892169</v>
      </c>
      <c r="L903" s="11" t="e">
        <f t="shared" si="106"/>
        <v>#NUM!</v>
      </c>
      <c r="M903" s="8">
        <f t="shared" si="109"/>
        <v>7.3132877235892169</v>
      </c>
    </row>
    <row r="904" spans="5:13" x14ac:dyDescent="0.2">
      <c r="E904" s="2">
        <f t="shared" si="103"/>
        <v>899</v>
      </c>
      <c r="F904" s="4">
        <f t="shared" si="107"/>
        <v>89.899999999999167</v>
      </c>
      <c r="G904" s="4">
        <f t="shared" si="104"/>
        <v>2.0701130185002086</v>
      </c>
      <c r="H904" s="4">
        <f t="shared" si="105"/>
        <v>0.48306541288479538</v>
      </c>
      <c r="J904" s="11">
        <f>SUM($H$5:H903)*$C$12</f>
        <v>7.3381836948574533</v>
      </c>
      <c r="K904" s="11">
        <f t="shared" si="108"/>
        <v>7.3612852832522178</v>
      </c>
      <c r="L904" s="11" t="e">
        <f t="shared" si="106"/>
        <v>#NUM!</v>
      </c>
      <c r="M904" s="8">
        <f t="shared" si="109"/>
        <v>7.3612852832522178</v>
      </c>
    </row>
    <row r="905" spans="5:13" x14ac:dyDescent="0.2">
      <c r="E905" s="2">
        <f t="shared" si="103"/>
        <v>900</v>
      </c>
      <c r="F905" s="4">
        <f t="shared" si="107"/>
        <v>89.999999999999162</v>
      </c>
      <c r="G905" s="4">
        <f t="shared" si="104"/>
        <v>2.0435000000002077</v>
      </c>
      <c r="H905" s="4">
        <f t="shared" si="105"/>
        <v>0.48935649620743382</v>
      </c>
      <c r="J905" s="11">
        <f>SUM($H$5:H904)*$C$12</f>
        <v>7.3864902361459333</v>
      </c>
      <c r="K905" s="11">
        <f t="shared" si="108"/>
        <v>7.4099052505433525</v>
      </c>
      <c r="L905" s="11" t="e">
        <f t="shared" si="106"/>
        <v>#NUM!</v>
      </c>
      <c r="M905" s="8">
        <f t="shared" si="109"/>
        <v>7.4099052505433525</v>
      </c>
    </row>
    <row r="906" spans="5:13" x14ac:dyDescent="0.2">
      <c r="E906" s="2">
        <f t="shared" si="103"/>
        <v>901</v>
      </c>
      <c r="F906" s="4">
        <f t="shared" si="107"/>
        <v>90.099999999999156</v>
      </c>
      <c r="G906" s="4">
        <f t="shared" si="104"/>
        <v>2.0170030815002065</v>
      </c>
      <c r="H906" s="4">
        <f t="shared" si="105"/>
        <v>0.4957850630829041</v>
      </c>
      <c r="J906" s="11">
        <f>SUM($H$5:H905)*$C$12</f>
        <v>7.4354258857666764</v>
      </c>
      <c r="K906" s="11">
        <f t="shared" si="108"/>
        <v>7.4591611650891432</v>
      </c>
      <c r="L906" s="11" t="e">
        <f t="shared" si="106"/>
        <v>#NUM!</v>
      </c>
      <c r="M906" s="8">
        <f t="shared" si="109"/>
        <v>7.4591611650891432</v>
      </c>
    </row>
    <row r="907" spans="5:13" x14ac:dyDescent="0.2">
      <c r="E907" s="2">
        <f t="shared" si="103"/>
        <v>902</v>
      </c>
      <c r="F907" s="4">
        <f t="shared" si="107"/>
        <v>90.19999999999915</v>
      </c>
      <c r="G907" s="4">
        <f t="shared" si="104"/>
        <v>1.9906224520002098</v>
      </c>
      <c r="H907" s="4">
        <f t="shared" si="105"/>
        <v>0.50235543108396907</v>
      </c>
      <c r="J907" s="11">
        <f>SUM($H$5:H906)*$C$12</f>
        <v>7.4850043920749671</v>
      </c>
      <c r="K907" s="11">
        <f t="shared" si="108"/>
        <v>7.5090669896646567</v>
      </c>
      <c r="L907" s="11" t="e">
        <f t="shared" si="106"/>
        <v>#NUM!</v>
      </c>
      <c r="M907" s="8">
        <f t="shared" si="109"/>
        <v>7.5090669896646567</v>
      </c>
    </row>
    <row r="908" spans="5:13" x14ac:dyDescent="0.2">
      <c r="E908" s="2">
        <f t="shared" si="103"/>
        <v>903</v>
      </c>
      <c r="F908" s="4">
        <f t="shared" si="107"/>
        <v>90.299999999999145</v>
      </c>
      <c r="G908" s="4">
        <f t="shared" si="104"/>
        <v>1.9643583005002085</v>
      </c>
      <c r="H908" s="4">
        <f t="shared" si="105"/>
        <v>0.50907209735889314</v>
      </c>
      <c r="J908" s="11">
        <f>SUM($H$5:H907)*$C$12</f>
        <v>7.5352399351833643</v>
      </c>
      <c r="K908" s="11">
        <f t="shared" si="108"/>
        <v>7.559637127705189</v>
      </c>
      <c r="L908" s="11" t="e">
        <f t="shared" si="106"/>
        <v>#NUM!</v>
      </c>
      <c r="M908" s="8">
        <f t="shared" si="109"/>
        <v>7.559637127705189</v>
      </c>
    </row>
    <row r="909" spans="5:13" x14ac:dyDescent="0.2">
      <c r="E909" s="2">
        <f t="shared" si="103"/>
        <v>904</v>
      </c>
      <c r="F909" s="4">
        <f t="shared" si="107"/>
        <v>90.399999999999139</v>
      </c>
      <c r="G909" s="4">
        <f t="shared" si="104"/>
        <v>1.9382108160002076</v>
      </c>
      <c r="H909" s="4">
        <f t="shared" si="105"/>
        <v>0.51593974801133502</v>
      </c>
      <c r="J909" s="11">
        <f>SUM($H$5:H908)*$C$12</f>
        <v>7.5861471449192539</v>
      </c>
      <c r="K909" s="11">
        <f t="shared" si="108"/>
        <v>7.6108864417280655</v>
      </c>
      <c r="L909" s="11" t="e">
        <f t="shared" si="106"/>
        <v>#NUM!</v>
      </c>
      <c r="M909" s="8">
        <f t="shared" si="109"/>
        <v>7.6108864417280655</v>
      </c>
    </row>
    <row r="910" spans="5:13" x14ac:dyDescent="0.2">
      <c r="E910" s="2">
        <f t="shared" si="103"/>
        <v>905</v>
      </c>
      <c r="F910" s="4">
        <f t="shared" si="107"/>
        <v>90.499999999999133</v>
      </c>
      <c r="G910" s="4">
        <f t="shared" si="104"/>
        <v>1.912180187500212</v>
      </c>
      <c r="H910" s="4">
        <f t="shared" si="105"/>
        <v>0.52296326807323035</v>
      </c>
      <c r="J910" s="11">
        <f>SUM($H$5:H909)*$C$12</f>
        <v>7.6377411197203875</v>
      </c>
      <c r="K910" s="11">
        <f t="shared" si="108"/>
        <v>7.6628302727216999</v>
      </c>
      <c r="L910" s="11" t="e">
        <f t="shared" si="106"/>
        <v>#NUM!</v>
      </c>
      <c r="M910" s="8">
        <f t="shared" si="109"/>
        <v>7.6628302727216999</v>
      </c>
    </row>
    <row r="911" spans="5:13" x14ac:dyDescent="0.2">
      <c r="E911" s="2">
        <f t="shared" si="103"/>
        <v>906</v>
      </c>
      <c r="F911" s="4">
        <f t="shared" si="107"/>
        <v>90.599999999999127</v>
      </c>
      <c r="G911" s="4">
        <f t="shared" si="104"/>
        <v>1.8862666040002125</v>
      </c>
      <c r="H911" s="4">
        <f t="shared" si="105"/>
        <v>0.53014775211483334</v>
      </c>
      <c r="J911" s="11">
        <f>SUM($H$5:H910)*$C$12</f>
        <v>7.6900374465277102</v>
      </c>
      <c r="K911" s="11">
        <f t="shared" si="108"/>
        <v>7.7154844605634247</v>
      </c>
      <c r="L911" s="11" t="e">
        <f t="shared" si="106"/>
        <v>#NUM!</v>
      </c>
      <c r="M911" s="8">
        <f t="shared" si="109"/>
        <v>7.7154844605634247</v>
      </c>
    </row>
    <row r="912" spans="5:13" x14ac:dyDescent="0.2">
      <c r="E912" s="2">
        <f t="shared" si="103"/>
        <v>907</v>
      </c>
      <c r="F912" s="4">
        <f t="shared" si="107"/>
        <v>90.699999999999122</v>
      </c>
      <c r="G912" s="4">
        <f t="shared" si="104"/>
        <v>1.860470254500207</v>
      </c>
      <c r="H912" s="4">
        <f t="shared" si="105"/>
        <v>0.53749851553989392</v>
      </c>
      <c r="J912" s="11">
        <f>SUM($H$5:H911)*$C$12</f>
        <v>7.7430522217391928</v>
      </c>
      <c r="K912" s="11">
        <f t="shared" si="108"/>
        <v>7.7688653655321414</v>
      </c>
      <c r="L912" s="11" t="e">
        <f t="shared" si="106"/>
        <v>#NUM!</v>
      </c>
      <c r="M912" s="8">
        <f t="shared" si="109"/>
        <v>7.7688653655321414</v>
      </c>
    </row>
    <row r="913" spans="5:13" x14ac:dyDescent="0.2">
      <c r="E913" s="2">
        <f t="shared" si="103"/>
        <v>908</v>
      </c>
      <c r="F913" s="4">
        <f t="shared" si="107"/>
        <v>90.799999999999116</v>
      </c>
      <c r="G913" s="4">
        <f t="shared" si="104"/>
        <v>1.8347913280002075</v>
      </c>
      <c r="H913" s="4">
        <f t="shared" si="105"/>
        <v>0.54502110661811254</v>
      </c>
      <c r="J913" s="11">
        <f>SUM($H$5:H912)*$C$12</f>
        <v>7.7968020732931826</v>
      </c>
      <c r="K913" s="11">
        <f t="shared" si="108"/>
        <v>7.8229898909869586</v>
      </c>
      <c r="L913" s="11" t="e">
        <f t="shared" si="106"/>
        <v>#NUM!</v>
      </c>
      <c r="M913" s="8">
        <f t="shared" si="109"/>
        <v>7.8229898909869586</v>
      </c>
    </row>
    <row r="914" spans="5:13" x14ac:dyDescent="0.2">
      <c r="E914" s="2">
        <f t="shared" si="103"/>
        <v>909</v>
      </c>
      <c r="F914" s="4">
        <f t="shared" si="107"/>
        <v>90.89999999999911</v>
      </c>
      <c r="G914" s="4">
        <f t="shared" si="104"/>
        <v>1.809230013500212</v>
      </c>
      <c r="H914" s="4">
        <f t="shared" si="105"/>
        <v>0.55272131931160584</v>
      </c>
      <c r="J914" s="11">
        <f>SUM($H$5:H913)*$C$12</f>
        <v>7.8513041839549933</v>
      </c>
      <c r="K914" s="11">
        <f t="shared" si="108"/>
        <v>7.8778755072881976</v>
      </c>
      <c r="L914" s="11" t="e">
        <f t="shared" si="106"/>
        <v>#NUM!</v>
      </c>
      <c r="M914" s="8">
        <f t="shared" si="109"/>
        <v>7.8778755072881976</v>
      </c>
    </row>
    <row r="915" spans="5:13" x14ac:dyDescent="0.2">
      <c r="E915" s="2">
        <f t="shared" si="103"/>
        <v>910</v>
      </c>
      <c r="F915" s="4">
        <f t="shared" si="107"/>
        <v>90.999999999999105</v>
      </c>
      <c r="G915" s="4">
        <f t="shared" si="104"/>
        <v>1.7837865000002182</v>
      </c>
      <c r="H915" s="4">
        <f t="shared" si="105"/>
        <v>0.56060520695715133</v>
      </c>
      <c r="J915" s="11">
        <f>SUM($H$5:H914)*$C$12</f>
        <v>7.9065763158861531</v>
      </c>
      <c r="K915" s="11">
        <f t="shared" si="108"/>
        <v>7.9335402770433818</v>
      </c>
      <c r="L915" s="11" t="e">
        <f t="shared" si="106"/>
        <v>#NUM!</v>
      </c>
      <c r="M915" s="8">
        <f t="shared" si="109"/>
        <v>7.9335402770433818</v>
      </c>
    </row>
    <row r="916" spans="5:13" x14ac:dyDescent="0.2">
      <c r="E916" s="2">
        <f t="shared" si="103"/>
        <v>911</v>
      </c>
      <c r="F916" s="4">
        <f t="shared" si="107"/>
        <v>91.099999999999099</v>
      </c>
      <c r="G916" s="4">
        <f t="shared" si="104"/>
        <v>1.758460976500217</v>
      </c>
      <c r="H916" s="4">
        <f t="shared" si="105"/>
        <v>0.56867909687154228</v>
      </c>
      <c r="J916" s="11">
        <f>SUM($H$5:H915)*$C$12</f>
        <v>7.9626368365818685</v>
      </c>
      <c r="K916" s="11">
        <f t="shared" si="108"/>
        <v>7.9900028817669639</v>
      </c>
      <c r="L916" s="11" t="e">
        <f t="shared" si="106"/>
        <v>#NUM!</v>
      </c>
      <c r="M916" s="8">
        <f t="shared" si="109"/>
        <v>7.9900028817669639</v>
      </c>
    </row>
    <row r="917" spans="5:13" x14ac:dyDescent="0.2">
      <c r="E917" s="2">
        <f t="shared" si="103"/>
        <v>912</v>
      </c>
      <c r="F917" s="4">
        <f t="shared" si="107"/>
        <v>91.199999999999093</v>
      </c>
      <c r="G917" s="4">
        <f t="shared" si="104"/>
        <v>1.7332536320002134</v>
      </c>
      <c r="H917" s="4">
        <f t="shared" si="105"/>
        <v>0.57694960595349754</v>
      </c>
      <c r="J917" s="11">
        <f>SUM($H$5:H916)*$C$12</f>
        <v>8.019504746269023</v>
      </c>
      <c r="K917" s="11">
        <f t="shared" si="108"/>
        <v>8.0472826500497963</v>
      </c>
      <c r="L917" s="11" t="e">
        <f t="shared" si="106"/>
        <v>#NUM!</v>
      </c>
      <c r="M917" s="8">
        <f t="shared" si="109"/>
        <v>8.0472826500497963</v>
      </c>
    </row>
    <row r="918" spans="5:13" x14ac:dyDescent="0.2">
      <c r="E918" s="2">
        <f t="shared" si="103"/>
        <v>913</v>
      </c>
      <c r="F918" s="4">
        <f t="shared" si="107"/>
        <v>91.299999999999088</v>
      </c>
      <c r="G918" s="4">
        <f t="shared" si="104"/>
        <v>1.7081646555002123</v>
      </c>
      <c r="H918" s="4">
        <f t="shared" si="105"/>
        <v>0.58542365736232527</v>
      </c>
      <c r="J918" s="11">
        <f>SUM($H$5:H917)*$C$12</f>
        <v>8.0771997068643735</v>
      </c>
      <c r="K918" s="11">
        <f t="shared" si="108"/>
        <v>8.1053995873419389</v>
      </c>
      <c r="L918" s="11" t="e">
        <f t="shared" si="106"/>
        <v>#NUM!</v>
      </c>
      <c r="M918" s="8">
        <f t="shared" si="109"/>
        <v>8.1053995873419389</v>
      </c>
    </row>
    <row r="919" spans="5:13" x14ac:dyDescent="0.2">
      <c r="E919" s="2">
        <f t="shared" si="103"/>
        <v>914</v>
      </c>
      <c r="F919" s="4">
        <f t="shared" si="107"/>
        <v>91.399999999999082</v>
      </c>
      <c r="G919" s="4">
        <f t="shared" si="104"/>
        <v>1.6831942360002188</v>
      </c>
      <c r="H919" s="4">
        <f t="shared" si="105"/>
        <v>0.59410849836100788</v>
      </c>
      <c r="J919" s="11">
        <f>SUM($H$5:H918)*$C$12</f>
        <v>8.1357420726006051</v>
      </c>
      <c r="K919" s="11">
        <f t="shared" si="108"/>
        <v>8.1643744074607572</v>
      </c>
      <c r="L919" s="11" t="e">
        <f t="shared" si="106"/>
        <v>#NUM!</v>
      </c>
      <c r="M919" s="8">
        <f t="shared" si="109"/>
        <v>8.1643744074607572</v>
      </c>
    </row>
    <row r="920" spans="5:13" x14ac:dyDescent="0.2">
      <c r="E920" s="2">
        <f t="shared" si="103"/>
        <v>915</v>
      </c>
      <c r="F920" s="4">
        <f t="shared" si="107"/>
        <v>91.499999999999076</v>
      </c>
      <c r="G920" s="4">
        <f t="shared" si="104"/>
        <v>1.6583425625002164</v>
      </c>
      <c r="H920" s="4">
        <f t="shared" si="105"/>
        <v>0.60301171941961895</v>
      </c>
      <c r="J920" s="11">
        <f>SUM($H$5:H919)*$C$12</f>
        <v>8.1951529224367068</v>
      </c>
      <c r="K920" s="11">
        <f t="shared" si="108"/>
        <v>8.2242285659455749</v>
      </c>
      <c r="L920" s="11" t="e">
        <f t="shared" si="106"/>
        <v>#NUM!</v>
      </c>
      <c r="M920" s="8">
        <f t="shared" si="109"/>
        <v>8.2242285659455749</v>
      </c>
    </row>
    <row r="921" spans="5:13" x14ac:dyDescent="0.2">
      <c r="E921" s="2">
        <f t="shared" si="103"/>
        <v>916</v>
      </c>
      <c r="F921" s="4">
        <f t="shared" si="107"/>
        <v>91.599999999999071</v>
      </c>
      <c r="G921" s="4">
        <f t="shared" si="104"/>
        <v>1.6336098240002173</v>
      </c>
      <c r="H921" s="4">
        <f t="shared" si="105"/>
        <v>0.61214127468411927</v>
      </c>
      <c r="J921" s="11">
        <f>SUM($H$5:H920)*$C$12</f>
        <v>8.2554540943786687</v>
      </c>
      <c r="K921" s="11">
        <f t="shared" si="108"/>
        <v>8.2849842953899469</v>
      </c>
      <c r="L921" s="11" t="e">
        <f t="shared" si="106"/>
        <v>#NUM!</v>
      </c>
      <c r="M921" s="8">
        <f t="shared" si="109"/>
        <v>8.2849842953899469</v>
      </c>
    </row>
    <row r="922" spans="5:13" x14ac:dyDescent="0.2">
      <c r="E922" s="2">
        <f t="shared" si="103"/>
        <v>917</v>
      </c>
      <c r="F922" s="4">
        <f t="shared" si="107"/>
        <v>91.699999999999065</v>
      </c>
      <c r="G922" s="4">
        <f t="shared" si="104"/>
        <v>1.6089962095002122</v>
      </c>
      <c r="H922" s="4">
        <f t="shared" si="105"/>
        <v>0.62150550392571147</v>
      </c>
      <c r="J922" s="11">
        <f>SUM($H$5:H921)*$C$12</f>
        <v>8.3166682218470793</v>
      </c>
      <c r="K922" s="11">
        <f t="shared" si="108"/>
        <v>8.3466646428938827</v>
      </c>
      <c r="L922" s="11" t="e">
        <f t="shared" si="106"/>
        <v>#NUM!</v>
      </c>
      <c r="M922" s="8">
        <f t="shared" si="109"/>
        <v>8.3466646428938827</v>
      </c>
    </row>
    <row r="923" spans="5:13" x14ac:dyDescent="0.2">
      <c r="E923" s="2">
        <f t="shared" si="103"/>
        <v>918</v>
      </c>
      <c r="F923" s="4">
        <f t="shared" si="107"/>
        <v>91.799999999999059</v>
      </c>
      <c r="G923" s="4">
        <f t="shared" si="104"/>
        <v>1.5845019080002203</v>
      </c>
      <c r="H923" s="4">
        <f t="shared" si="105"/>
        <v>0.6311131560971619</v>
      </c>
      <c r="J923" s="11">
        <f>SUM($H$5:H922)*$C$12</f>
        <v>8.3788187722396525</v>
      </c>
      <c r="K923" s="11">
        <f t="shared" si="108"/>
        <v>8.4092935097902348</v>
      </c>
      <c r="L923" s="11" t="e">
        <f t="shared" si="106"/>
        <v>#NUM!</v>
      </c>
      <c r="M923" s="8">
        <f t="shared" si="109"/>
        <v>8.4092935097902348</v>
      </c>
    </row>
    <row r="924" spans="5:13" x14ac:dyDescent="0.2">
      <c r="E924" s="2">
        <f t="shared" si="103"/>
        <v>919</v>
      </c>
      <c r="F924" s="4">
        <f t="shared" si="107"/>
        <v>91.899999999999054</v>
      </c>
      <c r="G924" s="4">
        <f t="shared" si="104"/>
        <v>1.5601271085002111</v>
      </c>
      <c r="H924" s="4">
        <f t="shared" si="105"/>
        <v>0.64097341463498625</v>
      </c>
      <c r="J924" s="11">
        <f>SUM($H$5:H923)*$C$12</f>
        <v>8.4419300878493679</v>
      </c>
      <c r="K924" s="11">
        <f t="shared" si="108"/>
        <v>8.4728956938128057</v>
      </c>
      <c r="L924" s="11" t="e">
        <f t="shared" si="106"/>
        <v>#NUM!</v>
      </c>
      <c r="M924" s="8">
        <f t="shared" si="109"/>
        <v>8.4728956938128057</v>
      </c>
    </row>
    <row r="925" spans="5:13" x14ac:dyDescent="0.2">
      <c r="E925" s="2">
        <f t="shared" si="103"/>
        <v>920</v>
      </c>
      <c r="F925" s="4">
        <f t="shared" si="107"/>
        <v>91.999999999999048</v>
      </c>
      <c r="G925" s="4">
        <f t="shared" si="104"/>
        <v>1.5358720000002108</v>
      </c>
      <c r="H925" s="4">
        <f t="shared" si="105"/>
        <v>0.65109592466029076</v>
      </c>
      <c r="J925" s="11">
        <f>SUM($H$5:H924)*$C$12</f>
        <v>8.5060274293128657</v>
      </c>
      <c r="K925" s="11">
        <f t="shared" si="108"/>
        <v>8.5374969338882689</v>
      </c>
      <c r="L925" s="11" t="e">
        <f t="shared" si="106"/>
        <v>#NUM!</v>
      </c>
      <c r="M925" s="8">
        <f t="shared" si="109"/>
        <v>8.5374969338882689</v>
      </c>
    </row>
    <row r="926" spans="5:13" x14ac:dyDescent="0.2">
      <c r="E926" s="2">
        <f t="shared" si="103"/>
        <v>921</v>
      </c>
      <c r="F926" s="4">
        <f t="shared" si="107"/>
        <v>92.099999999999042</v>
      </c>
      <c r="G926" s="4">
        <f t="shared" si="104"/>
        <v>1.5117367715002104</v>
      </c>
      <c r="H926" s="4">
        <f t="shared" si="105"/>
        <v>0.66149082224652855</v>
      </c>
      <c r="J926" s="11">
        <f>SUM($H$5:H925)*$C$12</f>
        <v>8.5711370217788954</v>
      </c>
      <c r="K926" s="11">
        <f t="shared" si="108"/>
        <v>8.6031239577500269</v>
      </c>
      <c r="L926" s="11" t="e">
        <f t="shared" si="106"/>
        <v>#NUM!</v>
      </c>
      <c r="M926" s="8">
        <f t="shared" si="109"/>
        <v>8.6031239577500269</v>
      </c>
    </row>
    <row r="927" spans="5:13" x14ac:dyDescent="0.2">
      <c r="E927" s="2">
        <f t="shared" si="103"/>
        <v>922</v>
      </c>
      <c r="F927" s="4">
        <f t="shared" si="107"/>
        <v>92.199999999999037</v>
      </c>
      <c r="G927" s="4">
        <f t="shared" si="104"/>
        <v>1.4877216120002146</v>
      </c>
      <c r="H927" s="4">
        <f t="shared" si="105"/>
        <v>0.67216876593968888</v>
      </c>
      <c r="J927" s="11">
        <f>SUM($H$5:H926)*$C$12</f>
        <v>8.6372861040035485</v>
      </c>
      <c r="K927" s="11">
        <f t="shared" si="108"/>
        <v>8.6698045325898718</v>
      </c>
      <c r="L927" s="11" t="e">
        <f t="shared" si="106"/>
        <v>#NUM!</v>
      </c>
      <c r="M927" s="8">
        <f t="shared" si="109"/>
        <v>8.6698045325898718</v>
      </c>
    </row>
    <row r="928" spans="5:13" x14ac:dyDescent="0.2">
      <c r="E928" s="2">
        <f t="shared" si="103"/>
        <v>923</v>
      </c>
      <c r="F928" s="4">
        <f t="shared" si="107"/>
        <v>92.299999999999031</v>
      </c>
      <c r="G928" s="4">
        <f t="shared" si="104"/>
        <v>1.4638267105002143</v>
      </c>
      <c r="H928" s="4">
        <f t="shared" si="105"/>
        <v>0.68314097073571745</v>
      </c>
      <c r="J928" s="11">
        <f>SUM($H$5:H927)*$C$12</f>
        <v>8.7045029805975176</v>
      </c>
      <c r="K928" s="11">
        <f t="shared" si="108"/>
        <v>8.7375675189827593</v>
      </c>
      <c r="L928" s="11" t="e">
        <f t="shared" si="106"/>
        <v>#NUM!</v>
      </c>
      <c r="M928" s="8">
        <f t="shared" si="109"/>
        <v>8.7375675189827593</v>
      </c>
    </row>
    <row r="929" spans="5:13" x14ac:dyDescent="0.2">
      <c r="E929" s="2">
        <f t="shared" si="103"/>
        <v>924</v>
      </c>
      <c r="F929" s="4">
        <f t="shared" si="107"/>
        <v>92.399999999999025</v>
      </c>
      <c r="G929" s="4">
        <f t="shared" si="104"/>
        <v>1.4400522560002145</v>
      </c>
      <c r="H929" s="4">
        <f t="shared" si="105"/>
        <v>0.69441924474151817</v>
      </c>
      <c r="J929" s="11">
        <f>SUM($H$5:H928)*$C$12</f>
        <v>8.7728170776710908</v>
      </c>
      <c r="K929" s="11">
        <f t="shared" si="108"/>
        <v>8.8064429283414221</v>
      </c>
      <c r="L929" s="11" t="e">
        <f t="shared" si="106"/>
        <v>#NUM!</v>
      </c>
      <c r="M929" s="8">
        <f t="shared" si="109"/>
        <v>8.8064429283414221</v>
      </c>
    </row>
    <row r="930" spans="5:13" x14ac:dyDescent="0.2">
      <c r="E930" s="2">
        <f t="shared" si="103"/>
        <v>925</v>
      </c>
      <c r="F930" s="4">
        <f t="shared" si="107"/>
        <v>92.499999999999019</v>
      </c>
      <c r="G930" s="4">
        <f t="shared" si="104"/>
        <v>1.416398437500213</v>
      </c>
      <c r="H930" s="4">
        <f t="shared" si="105"/>
        <v>0.70601602877003755</v>
      </c>
      <c r="J930" s="11">
        <f>SUM($H$5:H929)*$C$12</f>
        <v>8.8422590021452425</v>
      </c>
      <c r="K930" s="11">
        <f t="shared" si="108"/>
        <v>8.8764619841817041</v>
      </c>
      <c r="L930" s="11" t="e">
        <f t="shared" si="106"/>
        <v>#NUM!</v>
      </c>
      <c r="M930" s="8">
        <f t="shared" si="109"/>
        <v>8.8764619841817041</v>
      </c>
    </row>
    <row r="931" spans="5:13" x14ac:dyDescent="0.2">
      <c r="E931" s="2">
        <f t="shared" si="103"/>
        <v>926</v>
      </c>
      <c r="F931" s="4">
        <f t="shared" si="107"/>
        <v>92.599999999999014</v>
      </c>
      <c r="G931" s="4">
        <f t="shared" si="104"/>
        <v>1.3928654440002219</v>
      </c>
      <c r="H931" s="4">
        <f t="shared" si="105"/>
        <v>0.71794443914701189</v>
      </c>
      <c r="J931" s="11">
        <f>SUM($H$5:H930)*$C$12</f>
        <v>8.9128606050222459</v>
      </c>
      <c r="K931" s="11">
        <f t="shared" si="108"/>
        <v>8.9476571875055022</v>
      </c>
      <c r="L931" s="11" t="e">
        <f t="shared" si="106"/>
        <v>#NUM!</v>
      </c>
      <c r="M931" s="8">
        <f t="shared" si="109"/>
        <v>8.9476571875055022</v>
      </c>
    </row>
    <row r="932" spans="5:13" x14ac:dyDescent="0.2">
      <c r="E932" s="2">
        <f t="shared" si="103"/>
        <v>927</v>
      </c>
      <c r="F932" s="4">
        <f t="shared" si="107"/>
        <v>92.699999999999008</v>
      </c>
      <c r="G932" s="4">
        <f t="shared" si="104"/>
        <v>1.369453464500225</v>
      </c>
      <c r="H932" s="4">
        <f t="shared" si="105"/>
        <v>0.73021831403737392</v>
      </c>
      <c r="J932" s="11">
        <f>SUM($H$5:H931)*$C$12</f>
        <v>8.9846550489369488</v>
      </c>
      <c r="K932" s="11">
        <f t="shared" si="108"/>
        <v>9.0200623866376333</v>
      </c>
      <c r="L932" s="11" t="e">
        <f t="shared" si="106"/>
        <v>#NUM!</v>
      </c>
      <c r="M932" s="8">
        <f t="shared" si="109"/>
        <v>9.0200623866376333</v>
      </c>
    </row>
    <row r="933" spans="5:13" x14ac:dyDescent="0.2">
      <c r="E933" s="2">
        <f t="shared" si="103"/>
        <v>928</v>
      </c>
      <c r="F933" s="4">
        <f t="shared" si="107"/>
        <v>92.799999999999002</v>
      </c>
      <c r="G933" s="4">
        <f t="shared" si="104"/>
        <v>1.34616268800022</v>
      </c>
      <c r="H933" s="4">
        <f t="shared" si="105"/>
        <v>0.7428522636335525</v>
      </c>
      <c r="J933" s="11">
        <f>SUM($H$5:H932)*$C$12</f>
        <v>9.0576768803406846</v>
      </c>
      <c r="K933" s="11">
        <f t="shared" si="108"/>
        <v>9.0937128518854902</v>
      </c>
      <c r="L933" s="11" t="e">
        <f t="shared" si="106"/>
        <v>#NUM!</v>
      </c>
      <c r="M933" s="8">
        <f t="shared" si="109"/>
        <v>9.0937128518854902</v>
      </c>
    </row>
    <row r="934" spans="5:13" x14ac:dyDescent="0.2">
      <c r="E934" s="2">
        <f t="shared" si="103"/>
        <v>929</v>
      </c>
      <c r="F934" s="4">
        <f t="shared" si="107"/>
        <v>92.899999999998997</v>
      </c>
      <c r="G934" s="4">
        <f t="shared" si="104"/>
        <v>1.322993303500219</v>
      </c>
      <c r="H934" s="4">
        <f t="shared" si="105"/>
        <v>0.75586172458644274</v>
      </c>
      <c r="J934" s="11">
        <f>SUM($H$5:H933)*$C$12</f>
        <v>9.1319621067040408</v>
      </c>
      <c r="K934" s="11">
        <f t="shared" si="108"/>
        <v>9.1686453554262837</v>
      </c>
      <c r="L934" s="11" t="e">
        <f t="shared" si="106"/>
        <v>#NUM!</v>
      </c>
      <c r="M934" s="8">
        <f t="shared" si="109"/>
        <v>9.1686453554262837</v>
      </c>
    </row>
    <row r="935" spans="5:13" x14ac:dyDescent="0.2">
      <c r="E935" s="2">
        <f t="shared" si="103"/>
        <v>930</v>
      </c>
      <c r="F935" s="4">
        <f t="shared" si="107"/>
        <v>92.999999999998991</v>
      </c>
      <c r="G935" s="4">
        <f t="shared" si="104"/>
        <v>1.29994550000022</v>
      </c>
      <c r="H935" s="4">
        <f t="shared" si="105"/>
        <v>0.76926301910335615</v>
      </c>
      <c r="J935" s="11">
        <f>SUM($H$5:H934)*$C$12</f>
        <v>9.207548279162685</v>
      </c>
      <c r="K935" s="11">
        <f t="shared" si="108"/>
        <v>9.2448982568669908</v>
      </c>
      <c r="L935" s="11" t="e">
        <f t="shared" si="106"/>
        <v>#NUM!</v>
      </c>
      <c r="M935" s="8">
        <f t="shared" si="109"/>
        <v>9.2448982568669908</v>
      </c>
    </row>
    <row r="936" spans="5:13" x14ac:dyDescent="0.2">
      <c r="E936" s="2">
        <f t="shared" si="103"/>
        <v>931</v>
      </c>
      <c r="F936" s="4">
        <f t="shared" si="107"/>
        <v>93.099999999998985</v>
      </c>
      <c r="G936" s="4">
        <f t="shared" si="104"/>
        <v>1.2770194665002208</v>
      </c>
      <c r="H936" s="4">
        <f t="shared" si="105"/>
        <v>0.78307341918645545</v>
      </c>
      <c r="J936" s="11">
        <f>SUM($H$5:H935)*$C$12</f>
        <v>9.2844745810730203</v>
      </c>
      <c r="K936" s="11">
        <f t="shared" si="108"/>
        <v>9.3225115949669757</v>
      </c>
      <c r="L936" s="11" t="e">
        <f t="shared" si="106"/>
        <v>#NUM!</v>
      </c>
      <c r="M936" s="8">
        <f t="shared" si="109"/>
        <v>9.3225115949669757</v>
      </c>
    </row>
    <row r="937" spans="5:13" x14ac:dyDescent="0.2">
      <c r="E937" s="2">
        <f t="shared" si="103"/>
        <v>932</v>
      </c>
      <c r="F937" s="4">
        <f t="shared" si="107"/>
        <v>93.19999999999898</v>
      </c>
      <c r="G937" s="4">
        <f t="shared" si="104"/>
        <v>1.2542153920002193</v>
      </c>
      <c r="H937" s="4">
        <f t="shared" si="105"/>
        <v>0.79731121654087855</v>
      </c>
      <c r="J937" s="11">
        <f>SUM($H$5:H936)*$C$12</f>
        <v>9.3627819229916653</v>
      </c>
      <c r="K937" s="11">
        <f t="shared" si="108"/>
        <v>9.4015271860632623</v>
      </c>
      <c r="L937" s="11" t="e">
        <f t="shared" si="106"/>
        <v>#NUM!</v>
      </c>
      <c r="M937" s="8">
        <f t="shared" si="109"/>
        <v>9.4015271860632623</v>
      </c>
    </row>
    <row r="938" spans="5:13" x14ac:dyDescent="0.2">
      <c r="E938" s="2">
        <f t="shared" si="103"/>
        <v>933</v>
      </c>
      <c r="F938" s="4">
        <f t="shared" si="107"/>
        <v>93.299999999998974</v>
      </c>
      <c r="G938" s="4">
        <f t="shared" si="104"/>
        <v>1.2315334655002204</v>
      </c>
      <c r="H938" s="4">
        <f t="shared" si="105"/>
        <v>0.8119957987449522</v>
      </c>
      <c r="J938" s="11">
        <f>SUM($H$5:H937)*$C$12</f>
        <v>9.4425130446457537</v>
      </c>
      <c r="K938" s="11">
        <f t="shared" si="108"/>
        <v>9.4819887297945122</v>
      </c>
      <c r="L938" s="11" t="e">
        <f t="shared" si="106"/>
        <v>#NUM!</v>
      </c>
      <c r="M938" s="8">
        <f t="shared" si="109"/>
        <v>9.4819887297945122</v>
      </c>
    </row>
    <row r="939" spans="5:13" x14ac:dyDescent="0.2">
      <c r="E939" s="2">
        <f t="shared" si="103"/>
        <v>934</v>
      </c>
      <c r="F939" s="4">
        <f t="shared" si="107"/>
        <v>93.399999999998968</v>
      </c>
      <c r="G939" s="4">
        <f t="shared" si="104"/>
        <v>1.2089738760002149</v>
      </c>
      <c r="H939" s="4">
        <f t="shared" si="105"/>
        <v>0.82714773234670602</v>
      </c>
      <c r="J939" s="11">
        <f>SUM($H$5:H938)*$C$12</f>
        <v>9.5237126245202486</v>
      </c>
      <c r="K939" s="11">
        <f t="shared" si="108"/>
        <v>9.5639419227824707</v>
      </c>
      <c r="L939" s="11" t="e">
        <f t="shared" si="106"/>
        <v>#NUM!</v>
      </c>
      <c r="M939" s="8">
        <f t="shared" si="109"/>
        <v>9.5639419227824707</v>
      </c>
    </row>
    <row r="940" spans="5:13" x14ac:dyDescent="0.2">
      <c r="E940" s="2">
        <f t="shared" si="103"/>
        <v>935</v>
      </c>
      <c r="F940" s="4">
        <f t="shared" si="107"/>
        <v>93.499999999998963</v>
      </c>
      <c r="G940" s="4">
        <f t="shared" si="104"/>
        <v>1.186536812500222</v>
      </c>
      <c r="H940" s="4">
        <f t="shared" si="105"/>
        <v>0.84278885363264211</v>
      </c>
      <c r="J940" s="11">
        <f>SUM($H$5:H939)*$C$12</f>
        <v>9.6064273977549188</v>
      </c>
      <c r="K940" s="11">
        <f t="shared" si="108"/>
        <v>9.6474345810001019</v>
      </c>
      <c r="L940" s="11" t="e">
        <f t="shared" si="106"/>
        <v>#NUM!</v>
      </c>
      <c r="M940" s="8">
        <f t="shared" si="109"/>
        <v>9.6474345810001019</v>
      </c>
    </row>
    <row r="941" spans="5:13" x14ac:dyDescent="0.2">
      <c r="E941" s="2">
        <f t="shared" si="103"/>
        <v>936</v>
      </c>
      <c r="F941" s="4">
        <f t="shared" si="107"/>
        <v>93.599999999998957</v>
      </c>
      <c r="G941" s="4">
        <f t="shared" si="104"/>
        <v>1.1642224640002183</v>
      </c>
      <c r="H941" s="4">
        <f t="shared" si="105"/>
        <v>0.85894236790796041</v>
      </c>
      <c r="J941" s="11">
        <f>SUM($H$5:H940)*$C$12</f>
        <v>9.6907062831181818</v>
      </c>
      <c r="K941" s="11">
        <f t="shared" si="108"/>
        <v>9.7325167716347369</v>
      </c>
      <c r="L941" s="11" t="e">
        <f t="shared" si="106"/>
        <v>#NUM!</v>
      </c>
      <c r="M941" s="8">
        <f t="shared" si="109"/>
        <v>9.7325167716347369</v>
      </c>
    </row>
    <row r="942" spans="5:13" x14ac:dyDescent="0.2">
      <c r="E942" s="2">
        <f t="shared" si="103"/>
        <v>937</v>
      </c>
      <c r="F942" s="4">
        <f t="shared" si="107"/>
        <v>93.699999999998951</v>
      </c>
      <c r="G942" s="4">
        <f t="shared" si="104"/>
        <v>1.1420310195002088</v>
      </c>
      <c r="H942" s="4">
        <f t="shared" si="105"/>
        <v>0.87563295823401821</v>
      </c>
      <c r="J942" s="11">
        <f>SUM($H$5:H941)*$C$12</f>
        <v>9.7766005199089783</v>
      </c>
      <c r="K942" s="11">
        <f t="shared" si="108"/>
        <v>9.8192409553437869</v>
      </c>
      <c r="L942" s="11" t="e">
        <f t="shared" si="106"/>
        <v>#NUM!</v>
      </c>
      <c r="M942" s="8">
        <f t="shared" si="109"/>
        <v>9.8192409553437869</v>
      </c>
    </row>
    <row r="943" spans="5:13" x14ac:dyDescent="0.2">
      <c r="E943" s="2">
        <f t="shared" si="103"/>
        <v>938</v>
      </c>
      <c r="F943" s="4">
        <f t="shared" si="107"/>
        <v>93.799999999998946</v>
      </c>
      <c r="G943" s="4">
        <f t="shared" si="104"/>
        <v>1.1199626680002126</v>
      </c>
      <c r="H943" s="4">
        <f t="shared" si="105"/>
        <v>0.89288690469082044</v>
      </c>
      <c r="J943" s="11">
        <f>SUM($H$5:H942)*$C$12</f>
        <v>9.8641638157323808</v>
      </c>
      <c r="K943" s="11">
        <f t="shared" si="108"/>
        <v>9.9076621399009372</v>
      </c>
      <c r="L943" s="11" t="e">
        <f t="shared" si="106"/>
        <v>#NUM!</v>
      </c>
      <c r="M943" s="8">
        <f t="shared" si="109"/>
        <v>9.9076621399009372</v>
      </c>
    </row>
    <row r="944" spans="5:13" x14ac:dyDescent="0.2">
      <c r="E944" s="2">
        <f t="shared" si="103"/>
        <v>939</v>
      </c>
      <c r="F944" s="4">
        <f t="shared" si="107"/>
        <v>93.89999999999894</v>
      </c>
      <c r="G944" s="4">
        <f t="shared" si="104"/>
        <v>1.0980175985002134</v>
      </c>
      <c r="H944" s="4">
        <f t="shared" si="105"/>
        <v>0.91073221537240112</v>
      </c>
      <c r="J944" s="11">
        <f>SUM($H$5:H943)*$C$12</f>
        <v>9.9534525062014634</v>
      </c>
      <c r="K944" s="11">
        <f t="shared" si="108"/>
        <v>9.9978380463445777</v>
      </c>
      <c r="L944" s="11" t="e">
        <f t="shared" si="106"/>
        <v>#NUM!</v>
      </c>
      <c r="M944" s="8">
        <f t="shared" si="109"/>
        <v>9.9978380463445777</v>
      </c>
    </row>
    <row r="945" spans="5:13" x14ac:dyDescent="0.2">
      <c r="E945" s="2">
        <f t="shared" si="103"/>
        <v>940</v>
      </c>
      <c r="F945" s="4">
        <f t="shared" si="107"/>
        <v>93.999999999998934</v>
      </c>
      <c r="G945" s="4">
        <f t="shared" si="104"/>
        <v>1.0761960000002162</v>
      </c>
      <c r="H945" s="4">
        <f t="shared" si="105"/>
        <v>0.92919877048398658</v>
      </c>
      <c r="J945" s="11">
        <f>SUM($H$5:H944)*$C$12</f>
        <v>10.044525727738703</v>
      </c>
      <c r="K945" s="11">
        <f t="shared" si="108"/>
        <v>10.089829288868728</v>
      </c>
      <c r="L945" s="11" t="e">
        <f t="shared" si="106"/>
        <v>#NUM!</v>
      </c>
      <c r="M945" s="8">
        <f t="shared" si="109"/>
        <v>10.089829288868728</v>
      </c>
    </row>
    <row r="946" spans="5:13" x14ac:dyDescent="0.2">
      <c r="E946" s="2">
        <f t="shared" si="103"/>
        <v>941</v>
      </c>
      <c r="F946" s="4">
        <f t="shared" si="107"/>
        <v>94.099999999998929</v>
      </c>
      <c r="G946" s="4">
        <f t="shared" si="104"/>
        <v>1.0544980615002117</v>
      </c>
      <c r="H946" s="4">
        <f t="shared" si="105"/>
        <v>0.94831848109545325</v>
      </c>
      <c r="J946" s="11">
        <f>SUM($H$5:H945)*$C$12</f>
        <v>10.137445604787104</v>
      </c>
      <c r="K946" s="11">
        <f t="shared" si="108"/>
        <v>10.183699569842638</v>
      </c>
      <c r="L946" s="11" t="e">
        <f t="shared" si="106"/>
        <v>#NUM!</v>
      </c>
      <c r="M946" s="8">
        <f t="shared" si="109"/>
        <v>10.183699569842638</v>
      </c>
    </row>
    <row r="947" spans="5:13" x14ac:dyDescent="0.2">
      <c r="E947" s="2">
        <f t="shared" ref="E947:E1005" si="110">E946+1</f>
        <v>942</v>
      </c>
      <c r="F947" s="4">
        <f t="shared" si="107"/>
        <v>94.199999999998923</v>
      </c>
      <c r="G947" s="4">
        <f t="shared" si="104"/>
        <v>1.0329239720002192</v>
      </c>
      <c r="H947" s="4">
        <f t="shared" si="105"/>
        <v>0.96812546432001634</v>
      </c>
      <c r="J947" s="11">
        <f>SUM($H$5:H946)*$C$12</f>
        <v>10.232277452896648</v>
      </c>
      <c r="K947" s="11">
        <f t="shared" si="108"/>
        <v>10.279515891511354</v>
      </c>
      <c r="L947" s="11" t="e">
        <f t="shared" si="106"/>
        <v>#NUM!</v>
      </c>
      <c r="M947" s="8">
        <f t="shared" si="109"/>
        <v>10.279515891511354</v>
      </c>
    </row>
    <row r="948" spans="5:13" x14ac:dyDescent="0.2">
      <c r="E948" s="2">
        <f t="shared" si="110"/>
        <v>943</v>
      </c>
      <c r="F948" s="4">
        <f t="shared" si="107"/>
        <v>94.299999999998917</v>
      </c>
      <c r="G948" s="4">
        <f t="shared" si="104"/>
        <v>1.0114739205002152</v>
      </c>
      <c r="H948" s="4">
        <f t="shared" si="105"/>
        <v>0.98865623693534566</v>
      </c>
      <c r="J948" s="11">
        <f>SUM($H$5:H947)*$C$12</f>
        <v>10.32908999932865</v>
      </c>
      <c r="K948" s="11">
        <f t="shared" si="108"/>
        <v>10.377348786118258</v>
      </c>
      <c r="L948" s="11" t="e">
        <f t="shared" si="106"/>
        <v>#NUM!</v>
      </c>
      <c r="M948" s="8">
        <f t="shared" si="109"/>
        <v>10.377348786118258</v>
      </c>
    </row>
    <row r="949" spans="5:13" x14ac:dyDescent="0.2">
      <c r="E949" s="2">
        <f t="shared" si="110"/>
        <v>944</v>
      </c>
      <c r="F949" s="4">
        <f t="shared" si="107"/>
        <v>94.399999999998911</v>
      </c>
      <c r="G949" s="4">
        <f t="shared" si="104"/>
        <v>0.99014809600021891</v>
      </c>
      <c r="H949" s="4">
        <f t="shared" si="105"/>
        <v>1.0099499297524948</v>
      </c>
      <c r="J949" s="11">
        <f>SUM($H$5:H948)*$C$12</f>
        <v>10.427955623022184</v>
      </c>
      <c r="K949" s="11">
        <f t="shared" si="108"/>
        <v>10.477272566406638</v>
      </c>
      <c r="L949" s="11" t="e">
        <f t="shared" si="106"/>
        <v>#NUM!</v>
      </c>
      <c r="M949" s="8">
        <f t="shared" si="109"/>
        <v>10.477272566406638</v>
      </c>
    </row>
    <row r="950" spans="5:13" x14ac:dyDescent="0.2">
      <c r="E950" s="2">
        <f t="shared" si="110"/>
        <v>945</v>
      </c>
      <c r="F950" s="4">
        <f t="shared" si="107"/>
        <v>94.499999999998906</v>
      </c>
      <c r="G950" s="4">
        <f t="shared" si="104"/>
        <v>0.96894668750022106</v>
      </c>
      <c r="H950" s="4">
        <f t="shared" si="105"/>
        <v>1.0320485253733436</v>
      </c>
      <c r="J950" s="11">
        <f>SUM($H$5:H949)*$C$12</f>
        <v>10.528950615997433</v>
      </c>
      <c r="K950" s="11">
        <f t="shared" si="108"/>
        <v>10.57936559870396</v>
      </c>
      <c r="L950" s="11" t="e">
        <f t="shared" si="106"/>
        <v>#NUM!</v>
      </c>
      <c r="M950" s="8">
        <f t="shared" si="109"/>
        <v>10.57936559870396</v>
      </c>
    </row>
    <row r="951" spans="5:13" x14ac:dyDescent="0.2">
      <c r="E951" s="2">
        <f t="shared" si="110"/>
        <v>946</v>
      </c>
      <c r="F951" s="4">
        <f t="shared" si="107"/>
        <v>94.5999999999989</v>
      </c>
      <c r="G951" s="4">
        <f t="shared" si="104"/>
        <v>0.94786988400021954</v>
      </c>
      <c r="H951" s="4">
        <f t="shared" si="105"/>
        <v>1.054997122368492</v>
      </c>
      <c r="J951" s="11">
        <f>SUM($H$5:H950)*$C$12</f>
        <v>10.632155468534767</v>
      </c>
      <c r="K951" s="11">
        <f t="shared" si="108"/>
        <v>10.683710601075957</v>
      </c>
      <c r="L951" s="11" t="e">
        <f t="shared" si="106"/>
        <v>#NUM!</v>
      </c>
      <c r="M951" s="8">
        <f t="shared" si="109"/>
        <v>10.683710601075957</v>
      </c>
    </row>
    <row r="952" spans="5:13" x14ac:dyDescent="0.2">
      <c r="E952" s="2">
        <f t="shared" si="110"/>
        <v>947</v>
      </c>
      <c r="F952" s="4">
        <f t="shared" si="107"/>
        <v>94.699999999998894</v>
      </c>
      <c r="G952" s="4">
        <f t="shared" si="104"/>
        <v>0.92691787450021934</v>
      </c>
      <c r="H952" s="4">
        <f t="shared" si="105"/>
        <v>1.0788442293651668</v>
      </c>
      <c r="J952" s="11">
        <f>SUM($H$5:H951)*$C$12</f>
        <v>10.737655180771617</v>
      </c>
      <c r="K952" s="11">
        <f t="shared" si="108"/>
        <v>10.790394969362698</v>
      </c>
      <c r="L952" s="11" t="e">
        <f t="shared" si="106"/>
        <v>#NUM!</v>
      </c>
      <c r="M952" s="8">
        <f t="shared" si="109"/>
        <v>10.790394969362698</v>
      </c>
    </row>
    <row r="953" spans="5:13" x14ac:dyDescent="0.2">
      <c r="E953" s="2">
        <f t="shared" si="110"/>
        <v>948</v>
      </c>
      <c r="F953" s="4">
        <f t="shared" si="107"/>
        <v>94.799999999998889</v>
      </c>
      <c r="G953" s="4">
        <f t="shared" si="104"/>
        <v>0.90609084800021833</v>
      </c>
      <c r="H953" s="4">
        <f t="shared" si="105"/>
        <v>1.1036420930716047</v>
      </c>
      <c r="J953" s="11">
        <f>SUM($H$5:H952)*$C$12</f>
        <v>10.845539603708133</v>
      </c>
      <c r="K953" s="11">
        <f t="shared" si="108"/>
        <v>10.899511134284332</v>
      </c>
      <c r="L953" s="11" t="e">
        <f t="shared" si="106"/>
        <v>#NUM!</v>
      </c>
      <c r="M953" s="8">
        <f t="shared" si="109"/>
        <v>10.899511134284332</v>
      </c>
    </row>
    <row r="954" spans="5:13" x14ac:dyDescent="0.2">
      <c r="E954" s="2">
        <f t="shared" si="110"/>
        <v>949</v>
      </c>
      <c r="F954" s="4">
        <f t="shared" si="107"/>
        <v>94.899999999998883</v>
      </c>
      <c r="G954" s="4">
        <f t="shared" si="104"/>
        <v>0.88538899350021438</v>
      </c>
      <c r="H954" s="4">
        <f t="shared" si="105"/>
        <v>1.1294470648959329</v>
      </c>
      <c r="J954" s="11">
        <f>SUM($H$5:H953)*$C$12</f>
        <v>10.955903813015292</v>
      </c>
      <c r="K954" s="11">
        <f t="shared" si="108"/>
        <v>11.011156953237213</v>
      </c>
      <c r="L954" s="11" t="e">
        <f t="shared" si="106"/>
        <v>#NUM!</v>
      </c>
      <c r="M954" s="8">
        <f t="shared" si="109"/>
        <v>11.011156953237213</v>
      </c>
    </row>
    <row r="955" spans="5:13" x14ac:dyDescent="0.2">
      <c r="E955" s="2">
        <f t="shared" si="110"/>
        <v>950</v>
      </c>
      <c r="F955" s="4">
        <f t="shared" si="107"/>
        <v>94.999999999998877</v>
      </c>
      <c r="G955" s="4">
        <f t="shared" si="104"/>
        <v>0.86481250000021248</v>
      </c>
      <c r="H955" s="4">
        <f t="shared" si="105"/>
        <v>1.1563200115628922</v>
      </c>
      <c r="J955" s="11">
        <f>SUM($H$5:H954)*$C$12</f>
        <v>11.068848519504884</v>
      </c>
      <c r="K955" s="11">
        <f t="shared" si="108"/>
        <v>11.125436140903389</v>
      </c>
      <c r="L955" s="11" t="e">
        <f t="shared" si="106"/>
        <v>#NUM!</v>
      </c>
      <c r="M955" s="8">
        <f t="shared" si="109"/>
        <v>11.125436140903389</v>
      </c>
    </row>
    <row r="956" spans="5:13" x14ac:dyDescent="0.2">
      <c r="E956" s="2">
        <f t="shared" si="110"/>
        <v>951</v>
      </c>
      <c r="F956" s="4">
        <f t="shared" si="107"/>
        <v>95.099999999998872</v>
      </c>
      <c r="G956" s="4">
        <f t="shared" si="104"/>
        <v>0.8443615565002176</v>
      </c>
      <c r="H956" s="4">
        <f t="shared" si="105"/>
        <v>1.1843267760139047</v>
      </c>
      <c r="J956" s="11">
        <f>SUM($H$5:H955)*$C$12</f>
        <v>11.184480520661175</v>
      </c>
      <c r="K956" s="11">
        <f t="shared" si="108"/>
        <v>11.242458743379382</v>
      </c>
      <c r="L956" s="11" t="e">
        <f t="shared" si="106"/>
        <v>#NUM!</v>
      </c>
      <c r="M956" s="8">
        <f t="shared" si="109"/>
        <v>11.242458743379382</v>
      </c>
    </row>
    <row r="957" spans="5:13" x14ac:dyDescent="0.2">
      <c r="E957" s="2">
        <f t="shared" si="110"/>
        <v>952</v>
      </c>
      <c r="F957" s="4">
        <f t="shared" si="107"/>
        <v>95.199999999998866</v>
      </c>
      <c r="G957" s="4">
        <f t="shared" si="104"/>
        <v>0.82403635200021341</v>
      </c>
      <c r="H957" s="4">
        <f t="shared" si="105"/>
        <v>1.2135386959236008</v>
      </c>
      <c r="J957" s="11">
        <f>SUM($H$5:H956)*$C$12</f>
        <v>11.302913198262566</v>
      </c>
      <c r="K957" s="11">
        <f t="shared" si="108"/>
        <v>11.362341661209893</v>
      </c>
      <c r="L957" s="11" t="e">
        <f t="shared" si="106"/>
        <v>#NUM!</v>
      </c>
      <c r="M957" s="8">
        <f t="shared" si="109"/>
        <v>11.362341661209893</v>
      </c>
    </row>
    <row r="958" spans="5:13" x14ac:dyDescent="0.2">
      <c r="E958" s="2">
        <f t="shared" si="110"/>
        <v>953</v>
      </c>
      <c r="F958" s="4">
        <f t="shared" si="107"/>
        <v>95.29999999999886</v>
      </c>
      <c r="G958" s="4">
        <f t="shared" si="104"/>
        <v>0.80383707550021199</v>
      </c>
      <c r="H958" s="4">
        <f t="shared" si="105"/>
        <v>1.2440331884140796</v>
      </c>
      <c r="J958" s="11">
        <f>SUM($H$5:H957)*$C$12</f>
        <v>11.424267067854926</v>
      </c>
      <c r="K958" s="11">
        <f t="shared" si="108"/>
        <v>11.48520922750569</v>
      </c>
      <c r="L958" s="11" t="e">
        <f t="shared" si="106"/>
        <v>#NUM!</v>
      </c>
      <c r="M958" s="8">
        <f t="shared" si="109"/>
        <v>11.48520922750569</v>
      </c>
    </row>
    <row r="959" spans="5:13" x14ac:dyDescent="0.2">
      <c r="E959" s="2">
        <f t="shared" si="110"/>
        <v>954</v>
      </c>
      <c r="F959" s="4">
        <f t="shared" si="107"/>
        <v>95.399999999998855</v>
      </c>
      <c r="G959" s="4">
        <f t="shared" si="104"/>
        <v>0.78376391600021122</v>
      </c>
      <c r="H959" s="4">
        <f t="shared" si="105"/>
        <v>1.2758944110406167</v>
      </c>
      <c r="J959" s="11">
        <f>SUM($H$5:H958)*$C$12</f>
        <v>11.548670386696333</v>
      </c>
      <c r="K959" s="11">
        <f t="shared" si="108"/>
        <v>11.611193848255626</v>
      </c>
      <c r="L959" s="11" t="e">
        <f t="shared" si="106"/>
        <v>#NUM!</v>
      </c>
      <c r="M959" s="8">
        <f t="shared" si="109"/>
        <v>11.611193848255626</v>
      </c>
    </row>
    <row r="960" spans="5:13" x14ac:dyDescent="0.2">
      <c r="E960" s="2">
        <f t="shared" si="110"/>
        <v>955</v>
      </c>
      <c r="F960" s="4">
        <f t="shared" si="107"/>
        <v>95.499999999998849</v>
      </c>
      <c r="G960" s="4">
        <f t="shared" si="104"/>
        <v>0.76381706250020898</v>
      </c>
      <c r="H960" s="4">
        <f t="shared" si="105"/>
        <v>1.3092140109133794</v>
      </c>
      <c r="J960" s="11">
        <f>SUM($H$5:H959)*$C$12</f>
        <v>11.676259827800394</v>
      </c>
      <c r="K960" s="11">
        <f t="shared" si="108"/>
        <v>11.740436713036729</v>
      </c>
      <c r="L960" s="11" t="e">
        <f t="shared" si="106"/>
        <v>#NUM!</v>
      </c>
      <c r="M960" s="8">
        <f t="shared" si="109"/>
        <v>11.740436713036729</v>
      </c>
    </row>
    <row r="961" spans="5:13" x14ac:dyDescent="0.2">
      <c r="E961" s="2">
        <f t="shared" si="110"/>
        <v>956</v>
      </c>
      <c r="F961" s="4">
        <f t="shared" si="107"/>
        <v>95.599999999998843</v>
      </c>
      <c r="G961" s="4">
        <f t="shared" si="104"/>
        <v>0.74399670400021023</v>
      </c>
      <c r="H961" s="4">
        <f t="shared" si="105"/>
        <v>1.3440919759769427</v>
      </c>
      <c r="J961" s="11">
        <f>SUM($H$5:H960)*$C$12</f>
        <v>11.807181228891732</v>
      </c>
      <c r="K961" s="11">
        <f t="shared" si="108"/>
        <v>11.873088585617456</v>
      </c>
      <c r="L961" s="11" t="e">
        <f t="shared" si="106"/>
        <v>#NUM!</v>
      </c>
      <c r="M961" s="8">
        <f t="shared" si="109"/>
        <v>11.873088585617456</v>
      </c>
    </row>
    <row r="962" spans="5:13" x14ac:dyDescent="0.2">
      <c r="E962" s="2">
        <f t="shared" si="110"/>
        <v>957</v>
      </c>
      <c r="F962" s="4">
        <f t="shared" si="107"/>
        <v>95.699999999998838</v>
      </c>
      <c r="G962" s="4">
        <f t="shared" si="104"/>
        <v>0.72430302950021286</v>
      </c>
      <c r="H962" s="4">
        <f t="shared" si="105"/>
        <v>1.3806376050780897</v>
      </c>
      <c r="J962" s="11">
        <f>SUM($H$5:H961)*$C$12</f>
        <v>11.941590426489427</v>
      </c>
      <c r="K962" s="11">
        <f t="shared" si="108"/>
        <v>12.009310685477441</v>
      </c>
      <c r="L962" s="11" t="e">
        <f t="shared" si="106"/>
        <v>#NUM!</v>
      </c>
      <c r="M962" s="8">
        <f t="shared" si="109"/>
        <v>12.009310685477441</v>
      </c>
    </row>
    <row r="963" spans="5:13" x14ac:dyDescent="0.2">
      <c r="E963" s="2">
        <f t="shared" si="110"/>
        <v>958</v>
      </c>
      <c r="F963" s="4">
        <f t="shared" si="107"/>
        <v>95.799999999998832</v>
      </c>
      <c r="G963" s="4">
        <f t="shared" si="104"/>
        <v>0.70473622800020763</v>
      </c>
      <c r="H963" s="4">
        <f t="shared" si="105"/>
        <v>1.4189706166200906</v>
      </c>
      <c r="J963" s="11">
        <f>SUM($H$5:H962)*$C$12</f>
        <v>12.079654186997235</v>
      </c>
      <c r="K963" s="11">
        <f t="shared" si="108"/>
        <v>12.149275673083457</v>
      </c>
      <c r="L963" s="11" t="e">
        <f t="shared" si="106"/>
        <v>#NUM!</v>
      </c>
      <c r="M963" s="8">
        <f t="shared" si="109"/>
        <v>12.149275673083457</v>
      </c>
    </row>
    <row r="964" spans="5:13" x14ac:dyDescent="0.2">
      <c r="E964" s="2">
        <f t="shared" si="110"/>
        <v>959</v>
      </c>
      <c r="F964" s="4">
        <f t="shared" si="107"/>
        <v>95.899999999998826</v>
      </c>
      <c r="G964" s="4">
        <f t="shared" si="104"/>
        <v>0.68529648850020664</v>
      </c>
      <c r="H964" s="4">
        <f t="shared" si="105"/>
        <v>1.4592224194647512</v>
      </c>
      <c r="J964" s="11">
        <f>SUM($H$5:H963)*$C$12</f>
        <v>12.221551248659244</v>
      </c>
      <c r="K964" s="11">
        <f t="shared" si="108"/>
        <v>12.293168753927791</v>
      </c>
      <c r="L964" s="11" t="e">
        <f t="shared" si="106"/>
        <v>#NUM!</v>
      </c>
      <c r="M964" s="8">
        <f t="shared" si="109"/>
        <v>12.293168753927791</v>
      </c>
    </row>
    <row r="965" spans="5:13" x14ac:dyDescent="0.2">
      <c r="E965" s="2">
        <f t="shared" si="110"/>
        <v>960</v>
      </c>
      <c r="F965" s="4">
        <f t="shared" si="107"/>
        <v>95.99999999999882</v>
      </c>
      <c r="G965" s="4">
        <f t="shared" ref="G965:G1028" si="111">$C$10*F965^3+$C$9*F965^2+$C$8*F965+$C$7</f>
        <v>0.66598400000020774</v>
      </c>
      <c r="H965" s="4">
        <f t="shared" ref="H965:H1004" si="112">1/(($C$2 - F965)*($C$15*F965^2+$C$16*F965+$C$17))</f>
        <v>1.501537574475752</v>
      </c>
      <c r="J965" s="11">
        <f>SUM($H$5:H964)*$C$12</f>
        <v>12.367473490605718</v>
      </c>
      <c r="K965" s="11">
        <f t="shared" si="108"/>
        <v>12.441188918929859</v>
      </c>
      <c r="L965" s="11" t="e">
        <f t="shared" ref="L965:L1004" si="113">(LN($C$2^2*($C$15*F965^2+$C$16*F965+$C$17)/($C$17*($C$2 - F965)^2))+$C$20*(ATAN((2*$C$15*F965+$C$16)/$C$19)-ATAN($C$16/$C$19)))/(2*$C$18)</f>
        <v>#NUM!</v>
      </c>
      <c r="M965" s="8">
        <f t="shared" si="109"/>
        <v>12.441188918929859</v>
      </c>
    </row>
    <row r="966" spans="5:13" x14ac:dyDescent="0.2">
      <c r="E966" s="2">
        <f t="shared" si="110"/>
        <v>961</v>
      </c>
      <c r="F966" s="4">
        <f t="shared" ref="F966:F1005" si="114">F965+$C$12</f>
        <v>96.099999999998815</v>
      </c>
      <c r="G966" s="4">
        <f t="shared" si="111"/>
        <v>0.64679895150021594</v>
      </c>
      <c r="H966" s="4">
        <f t="shared" si="112"/>
        <v>1.5460754809211372</v>
      </c>
      <c r="J966" s="11">
        <f>SUM($H$5:H965)*$C$12</f>
        <v>12.517627248053294</v>
      </c>
      <c r="K966" s="11">
        <f t="shared" ref="K966:K1004" si="115">IFERROR(L966,M966)</f>
        <v>12.593550341922301</v>
      </c>
      <c r="L966" s="11" t="e">
        <f t="shared" si="113"/>
        <v>#NUM!</v>
      </c>
      <c r="M966" s="8">
        <f t="shared" ref="M966:M1004" si="116">LN(($C$22/($C$22-F966))^$C$25*($C$23/($C$23-F966))^$C$26*($C$24/($C$24-F966))^$C$27)</f>
        <v>12.593550341922301</v>
      </c>
    </row>
    <row r="967" spans="5:13" x14ac:dyDescent="0.2">
      <c r="E967" s="2">
        <f t="shared" si="110"/>
        <v>962</v>
      </c>
      <c r="F967" s="4">
        <f t="shared" si="114"/>
        <v>96.199999999998809</v>
      </c>
      <c r="G967" s="4">
        <f t="shared" si="111"/>
        <v>0.62774153200021487</v>
      </c>
      <c r="H967" s="4">
        <f t="shared" si="112"/>
        <v>1.5930123291565794</v>
      </c>
      <c r="J967" s="11">
        <f>SUM($H$5:H966)*$C$12</f>
        <v>12.672234796145407</v>
      </c>
      <c r="K967" s="11">
        <f t="shared" si="115"/>
        <v>12.750483958711898</v>
      </c>
      <c r="L967" s="11" t="e">
        <f t="shared" si="113"/>
        <v>#NUM!</v>
      </c>
      <c r="M967" s="8">
        <f t="shared" si="116"/>
        <v>12.750483958711898</v>
      </c>
    </row>
    <row r="968" spans="5:13" x14ac:dyDescent="0.2">
      <c r="E968" s="2">
        <f t="shared" si="110"/>
        <v>963</v>
      </c>
      <c r="F968" s="4">
        <f t="shared" si="114"/>
        <v>96.299999999998803</v>
      </c>
      <c r="G968" s="4">
        <f t="shared" si="111"/>
        <v>0.60881193050020954</v>
      </c>
      <c r="H968" s="4">
        <f t="shared" si="112"/>
        <v>1.6425433699670728</v>
      </c>
      <c r="J968" s="11">
        <f>SUM($H$5:H967)*$C$12</f>
        <v>12.831536029061064</v>
      </c>
      <c r="K968" s="11">
        <f t="shared" si="115"/>
        <v>12.912239256779111</v>
      </c>
      <c r="L968" s="11" t="e">
        <f t="shared" si="113"/>
        <v>#NUM!</v>
      </c>
      <c r="M968" s="8">
        <f t="shared" si="116"/>
        <v>12.912239256779111</v>
      </c>
    </row>
    <row r="969" spans="5:13" x14ac:dyDescent="0.2">
      <c r="E969" s="2">
        <f t="shared" si="110"/>
        <v>964</v>
      </c>
      <c r="F969" s="4">
        <f t="shared" si="114"/>
        <v>96.399999999998798</v>
      </c>
      <c r="G969" s="4">
        <f t="shared" si="111"/>
        <v>0.59001033600021202</v>
      </c>
      <c r="H969" s="4">
        <f t="shared" si="112"/>
        <v>1.6948855621397423</v>
      </c>
      <c r="J969" s="11">
        <f>SUM($H$5:H968)*$C$12</f>
        <v>12.995790366057774</v>
      </c>
      <c r="K969" s="11">
        <f t="shared" si="115"/>
        <v>13.079086310256585</v>
      </c>
      <c r="L969" s="11" t="e">
        <f t="shared" si="113"/>
        <v>#NUM!</v>
      </c>
      <c r="M969" s="8">
        <f t="shared" si="116"/>
        <v>13.079086310256585</v>
      </c>
    </row>
    <row r="970" spans="5:13" x14ac:dyDescent="0.2">
      <c r="E970" s="2">
        <f t="shared" si="110"/>
        <v>965</v>
      </c>
      <c r="F970" s="4">
        <f t="shared" si="114"/>
        <v>96.499999999998792</v>
      </c>
      <c r="G970" s="4">
        <f t="shared" si="111"/>
        <v>0.57133693750020598</v>
      </c>
      <c r="H970" s="4">
        <f t="shared" si="112"/>
        <v>1.7502806739142545</v>
      </c>
      <c r="J970" s="11">
        <f>SUM($H$5:H969)*$C$12</f>
        <v>13.165278922271748</v>
      </c>
      <c r="K970" s="11">
        <f t="shared" si="115"/>
        <v>13.25131810166069</v>
      </c>
      <c r="L970" s="11" t="e">
        <f t="shared" si="113"/>
        <v>#NUM!</v>
      </c>
      <c r="M970" s="8">
        <f t="shared" si="116"/>
        <v>13.25131810166069</v>
      </c>
    </row>
    <row r="971" spans="5:13" x14ac:dyDescent="0.2">
      <c r="E971" s="2">
        <f t="shared" si="110"/>
        <v>966</v>
      </c>
      <c r="F971" s="4">
        <f t="shared" si="114"/>
        <v>96.599999999998786</v>
      </c>
      <c r="G971" s="4">
        <f t="shared" si="111"/>
        <v>0.5527919240002106</v>
      </c>
      <c r="H971" s="4">
        <f t="shared" si="112"/>
        <v>1.8089989317564525</v>
      </c>
      <c r="J971" s="11">
        <f>SUM($H$5:H970)*$C$12</f>
        <v>13.340306989663175</v>
      </c>
      <c r="K971" s="11">
        <f t="shared" si="115"/>
        <v>13.429253180269624</v>
      </c>
      <c r="L971" s="11" t="e">
        <f t="shared" si="113"/>
        <v>#NUM!</v>
      </c>
      <c r="M971" s="8">
        <f t="shared" si="116"/>
        <v>13.429253180269624</v>
      </c>
    </row>
    <row r="972" spans="5:13" x14ac:dyDescent="0.2">
      <c r="E972" s="2">
        <f t="shared" si="110"/>
        <v>967</v>
      </c>
      <c r="F972" s="4">
        <f t="shared" si="114"/>
        <v>96.699999999998781</v>
      </c>
      <c r="G972" s="4">
        <f t="shared" si="111"/>
        <v>0.53437548450020955</v>
      </c>
      <c r="H972" s="4">
        <f t="shared" si="112"/>
        <v>1.8713433325543614</v>
      </c>
      <c r="J972" s="11">
        <f>SUM($H$5:H971)*$C$12</f>
        <v>13.52120688283882</v>
      </c>
      <c r="K972" s="11">
        <f t="shared" si="115"/>
        <v>13.613238717472651</v>
      </c>
      <c r="L972" s="11" t="e">
        <f t="shared" si="113"/>
        <v>#NUM!</v>
      </c>
      <c r="M972" s="8">
        <f t="shared" si="116"/>
        <v>13.613238717472651</v>
      </c>
    </row>
    <row r="973" spans="5:13" x14ac:dyDescent="0.2">
      <c r="E973" s="2">
        <f t="shared" si="110"/>
        <v>968</v>
      </c>
      <c r="F973" s="4">
        <f t="shared" si="114"/>
        <v>96.799999999998775</v>
      </c>
      <c r="G973" s="4">
        <f t="shared" si="111"/>
        <v>0.51608780800020781</v>
      </c>
      <c r="H973" s="4">
        <f t="shared" si="112"/>
        <v>1.9376547643605009</v>
      </c>
      <c r="J973" s="11">
        <f>SUM($H$5:H972)*$C$12</f>
        <v>13.708341216094258</v>
      </c>
      <c r="K973" s="11">
        <f t="shared" si="115"/>
        <v>13.803654032415579</v>
      </c>
      <c r="L973" s="11" t="e">
        <f t="shared" si="113"/>
        <v>#NUM!</v>
      </c>
      <c r="M973" s="8">
        <f t="shared" si="116"/>
        <v>13.803654032415579</v>
      </c>
    </row>
    <row r="974" spans="5:13" x14ac:dyDescent="0.2">
      <c r="E974" s="2">
        <f t="shared" si="110"/>
        <v>969</v>
      </c>
      <c r="F974" s="4">
        <f t="shared" si="114"/>
        <v>96.899999999998769</v>
      </c>
      <c r="G974" s="4">
        <f t="shared" si="111"/>
        <v>0.49792908350021037</v>
      </c>
      <c r="H974" s="4">
        <f t="shared" si="112"/>
        <v>2.0083181182557959</v>
      </c>
      <c r="J974" s="11">
        <f>SUM($H$5:H973)*$C$12</f>
        <v>13.902106692530309</v>
      </c>
      <c r="K974" s="11">
        <f t="shared" si="115"/>
        <v>14.000914677571988</v>
      </c>
      <c r="L974" s="11" t="e">
        <f t="shared" si="113"/>
        <v>#NUM!</v>
      </c>
      <c r="M974" s="8">
        <f t="shared" si="116"/>
        <v>14.000914677571988</v>
      </c>
    </row>
    <row r="975" spans="5:13" x14ac:dyDescent="0.2">
      <c r="E975" s="2">
        <f t="shared" si="110"/>
        <v>970</v>
      </c>
      <c r="F975" s="4">
        <f t="shared" si="114"/>
        <v>96.999999999998764</v>
      </c>
      <c r="G975" s="4">
        <f t="shared" si="111"/>
        <v>0.47989950000020087</v>
      </c>
      <c r="H975" s="4">
        <f t="shared" si="112"/>
        <v>2.0837696225970994</v>
      </c>
      <c r="J975" s="11">
        <f>SUM($H$5:H974)*$C$12</f>
        <v>14.102938504355889</v>
      </c>
      <c r="K975" s="11">
        <f t="shared" si="115"/>
        <v>14.205477194453612</v>
      </c>
      <c r="L975" s="11" t="e">
        <f t="shared" si="113"/>
        <v>#NUM!</v>
      </c>
      <c r="M975" s="8">
        <f t="shared" si="116"/>
        <v>14.205477194453612</v>
      </c>
    </row>
    <row r="976" spans="5:13" x14ac:dyDescent="0.2">
      <c r="E976" s="2">
        <f t="shared" si="110"/>
        <v>971</v>
      </c>
      <c r="F976" s="4">
        <f t="shared" si="114"/>
        <v>97.099999999998758</v>
      </c>
      <c r="G976" s="4">
        <f t="shared" si="111"/>
        <v>0.46199924650019852</v>
      </c>
      <c r="H976" s="4">
        <f t="shared" si="112"/>
        <v>2.1645056947068424</v>
      </c>
      <c r="J976" s="11">
        <f>SUM($H$5:H975)*$C$12</f>
        <v>14.311315466615596</v>
      </c>
      <c r="K976" s="11">
        <f t="shared" si="115"/>
        <v>14.417844675843861</v>
      </c>
      <c r="L976" s="11" t="e">
        <f t="shared" si="113"/>
        <v>#NUM!</v>
      </c>
      <c r="M976" s="8">
        <f t="shared" si="116"/>
        <v>14.417844675843861</v>
      </c>
    </row>
    <row r="977" spans="5:13" x14ac:dyDescent="0.2">
      <c r="E977" s="2">
        <f t="shared" si="110"/>
        <v>972</v>
      </c>
      <c r="F977" s="4">
        <f t="shared" si="114"/>
        <v>97.199999999998752</v>
      </c>
      <c r="G977" s="4">
        <f t="shared" si="111"/>
        <v>0.44422851200020119</v>
      </c>
      <c r="H977" s="4">
        <f t="shared" si="112"/>
        <v>2.2510936893656726</v>
      </c>
      <c r="J977" s="11">
        <f>SUM($H$5:H976)*$C$12</f>
        <v>14.52776603608628</v>
      </c>
      <c r="K977" s="11">
        <f t="shared" si="115"/>
        <v>14.638573304460708</v>
      </c>
      <c r="L977" s="11" t="e">
        <f t="shared" si="113"/>
        <v>#NUM!</v>
      </c>
      <c r="M977" s="8">
        <f t="shared" si="116"/>
        <v>14.638573304460708</v>
      </c>
    </row>
    <row r="978" spans="5:13" x14ac:dyDescent="0.2">
      <c r="E978" s="2">
        <f t="shared" si="110"/>
        <v>973</v>
      </c>
      <c r="F978" s="4">
        <f t="shared" si="114"/>
        <v>97.299999999998747</v>
      </c>
      <c r="G978" s="4">
        <f t="shared" si="111"/>
        <v>0.42658748550019965</v>
      </c>
      <c r="H978" s="4">
        <f t="shared" si="112"/>
        <v>2.3441850358722798</v>
      </c>
      <c r="J978" s="11">
        <f>SUM($H$5:H977)*$C$12</f>
        <v>14.752875405022847</v>
      </c>
      <c r="K978" s="11">
        <f t="shared" si="115"/>
        <v>14.868280081238209</v>
      </c>
      <c r="L978" s="11" t="e">
        <f t="shared" si="113"/>
        <v>#NUM!</v>
      </c>
      <c r="M978" s="8">
        <f t="shared" si="116"/>
        <v>14.868280081238209</v>
      </c>
    </row>
    <row r="979" spans="5:13" x14ac:dyDescent="0.2">
      <c r="E979" s="2">
        <f t="shared" si="110"/>
        <v>974</v>
      </c>
      <c r="F979" s="4">
        <f t="shared" si="114"/>
        <v>97.399999999998741</v>
      </c>
      <c r="G979" s="4">
        <f t="shared" si="111"/>
        <v>0.40907635600019887</v>
      </c>
      <c r="H979" s="4">
        <f t="shared" si="112"/>
        <v>2.4445314067466244</v>
      </c>
      <c r="J979" s="11">
        <f>SUM($H$5:H978)*$C$12</f>
        <v>14.987293908610074</v>
      </c>
      <c r="K979" s="11">
        <f t="shared" si="115"/>
        <v>15.107652012777667</v>
      </c>
      <c r="L979" s="11" t="e">
        <f t="shared" si="113"/>
        <v>#NUM!</v>
      </c>
      <c r="M979" s="8">
        <f t="shared" si="116"/>
        <v>15.107652012777667</v>
      </c>
    </row>
    <row r="980" spans="5:13" x14ac:dyDescent="0.2">
      <c r="E980" s="2">
        <f t="shared" si="110"/>
        <v>975</v>
      </c>
      <c r="F980" s="4">
        <f t="shared" si="114"/>
        <v>97.499999999998735</v>
      </c>
      <c r="G980" s="4">
        <f t="shared" si="111"/>
        <v>0.39169531250020384</v>
      </c>
      <c r="H980" s="4">
        <f t="shared" si="112"/>
        <v>2.5530047669371609</v>
      </c>
      <c r="J980" s="11">
        <f>SUM($H$5:H979)*$C$12</f>
        <v>15.231747049284735</v>
      </c>
      <c r="K980" s="11">
        <f t="shared" si="115"/>
        <v>15.357457101580785</v>
      </c>
      <c r="L980" s="11" t="e">
        <f t="shared" si="113"/>
        <v>#NUM!</v>
      </c>
      <c r="M980" s="8">
        <f t="shared" si="116"/>
        <v>15.357457101580785</v>
      </c>
    </row>
    <row r="981" spans="5:13" x14ac:dyDescent="0.2">
      <c r="E981" s="2">
        <f t="shared" si="110"/>
        <v>976</v>
      </c>
      <c r="F981" s="4">
        <f t="shared" si="114"/>
        <v>97.59999999999873</v>
      </c>
      <c r="G981" s="4">
        <f t="shared" si="111"/>
        <v>0.37444454400019822</v>
      </c>
      <c r="H981" s="4">
        <f t="shared" si="112"/>
        <v>2.6706224353463064</v>
      </c>
      <c r="J981" s="11">
        <f>SUM($H$5:H980)*$C$12</f>
        <v>15.487047525978452</v>
      </c>
      <c r="K981" s="11">
        <f t="shared" si="115"/>
        <v>15.618557580948536</v>
      </c>
      <c r="L981" s="11" t="e">
        <f t="shared" si="113"/>
        <v>#NUM!</v>
      </c>
      <c r="M981" s="8">
        <f t="shared" si="116"/>
        <v>15.618557580948536</v>
      </c>
    </row>
    <row r="982" spans="5:13" x14ac:dyDescent="0.2">
      <c r="E982" s="2">
        <f t="shared" si="110"/>
        <v>977</v>
      </c>
      <c r="F982" s="4">
        <f t="shared" si="114"/>
        <v>97.699999999998724</v>
      </c>
      <c r="G982" s="4">
        <f t="shared" si="111"/>
        <v>0.3573242395002012</v>
      </c>
      <c r="H982" s="4">
        <f t="shared" si="112"/>
        <v>2.7985786841628211</v>
      </c>
      <c r="J982" s="11">
        <f>SUM($H$5:H981)*$C$12</f>
        <v>15.754109769513082</v>
      </c>
      <c r="K982" s="11">
        <f t="shared" si="115"/>
        <v>15.891925968193478</v>
      </c>
      <c r="L982" s="11" t="e">
        <f t="shared" si="113"/>
        <v>#NUM!</v>
      </c>
      <c r="M982" s="8">
        <f t="shared" si="116"/>
        <v>15.891925968193478</v>
      </c>
    </row>
    <row r="983" spans="5:13" x14ac:dyDescent="0.2">
      <c r="E983" s="2">
        <f t="shared" si="110"/>
        <v>978</v>
      </c>
      <c r="F983" s="4">
        <f t="shared" si="114"/>
        <v>97.799999999998718</v>
      </c>
      <c r="G983" s="4">
        <f t="shared" si="111"/>
        <v>0.34033458800020355</v>
      </c>
      <c r="H983" s="4">
        <f t="shared" si="112"/>
        <v>2.9382849562130389</v>
      </c>
      <c r="J983" s="11">
        <f>SUM($H$5:H982)*$C$12</f>
        <v>16.033967637929365</v>
      </c>
      <c r="K983" s="11">
        <f t="shared" si="115"/>
        <v>16.17866468848668</v>
      </c>
      <c r="L983" s="11" t="e">
        <f t="shared" si="113"/>
        <v>#NUM!</v>
      </c>
      <c r="M983" s="8">
        <f t="shared" si="116"/>
        <v>16.17866468848668</v>
      </c>
    </row>
    <row r="984" spans="5:13" x14ac:dyDescent="0.2">
      <c r="E984" s="2">
        <f t="shared" si="110"/>
        <v>979</v>
      </c>
      <c r="F984" s="4">
        <f t="shared" si="114"/>
        <v>97.899999999998712</v>
      </c>
      <c r="G984" s="4">
        <f t="shared" si="111"/>
        <v>0.32347577850020315</v>
      </c>
      <c r="H984" s="4">
        <f t="shared" si="112"/>
        <v>3.0914215730045185</v>
      </c>
      <c r="J984" s="11">
        <f>SUM($H$5:H983)*$C$12</f>
        <v>16.32779613355067</v>
      </c>
      <c r="K984" s="11">
        <f t="shared" si="115"/>
        <v>16.480030266908599</v>
      </c>
      <c r="L984" s="11" t="e">
        <f t="shared" si="113"/>
        <v>#NUM!</v>
      </c>
      <c r="M984" s="8">
        <f t="shared" si="116"/>
        <v>16.480030266908599</v>
      </c>
    </row>
    <row r="985" spans="5:13" x14ac:dyDescent="0.2">
      <c r="E985" s="2">
        <f t="shared" si="110"/>
        <v>980</v>
      </c>
      <c r="F985" s="4">
        <f t="shared" si="114"/>
        <v>97.999999999998707</v>
      </c>
      <c r="G985" s="4">
        <f t="shared" si="111"/>
        <v>0.30674800000019786</v>
      </c>
      <c r="H985" s="4">
        <f t="shared" si="112"/>
        <v>3.2600049552052419</v>
      </c>
      <c r="J985" s="11">
        <f>SUM($H$5:H984)*$C$12</f>
        <v>16.63693829085112</v>
      </c>
      <c r="K985" s="11">
        <f t="shared" si="115"/>
        <v>16.797463427372588</v>
      </c>
      <c r="L985" s="11" t="e">
        <f t="shared" si="113"/>
        <v>#NUM!</v>
      </c>
      <c r="M985" s="8">
        <f t="shared" si="116"/>
        <v>16.797463427372588</v>
      </c>
    </row>
    <row r="986" spans="5:13" x14ac:dyDescent="0.2">
      <c r="E986" s="2">
        <f t="shared" si="110"/>
        <v>981</v>
      </c>
      <c r="F986" s="4">
        <f t="shared" si="114"/>
        <v>98.099999999998701</v>
      </c>
      <c r="G986" s="4">
        <f t="shared" si="111"/>
        <v>0.29015144150019978</v>
      </c>
      <c r="H986" s="4">
        <f t="shared" si="112"/>
        <v>3.4464760706669102</v>
      </c>
      <c r="J986" s="11">
        <f>SUM($H$5:H985)*$C$12</f>
        <v>16.962938786371645</v>
      </c>
      <c r="K986" s="11">
        <f t="shared" si="115"/>
        <v>17.13262691835908</v>
      </c>
      <c r="L986" s="11" t="e">
        <f t="shared" si="113"/>
        <v>#NUM!</v>
      </c>
      <c r="M986" s="8">
        <f t="shared" si="116"/>
        <v>17.13262691835908</v>
      </c>
    </row>
    <row r="987" spans="5:13" x14ac:dyDescent="0.2">
      <c r="E987" s="2">
        <f t="shared" si="110"/>
        <v>982</v>
      </c>
      <c r="F987" s="4">
        <f t="shared" si="114"/>
        <v>98.199999999998695</v>
      </c>
      <c r="G987" s="4">
        <f t="shared" si="111"/>
        <v>0.27368629200020678</v>
      </c>
      <c r="H987" s="4">
        <f t="shared" si="112"/>
        <v>3.6538183651493146</v>
      </c>
      <c r="J987" s="11">
        <f>SUM($H$5:H986)*$C$12</f>
        <v>17.307586393438335</v>
      </c>
      <c r="K987" s="11">
        <f t="shared" si="115"/>
        <v>17.487453575164437</v>
      </c>
      <c r="L987" s="11" t="e">
        <f t="shared" si="113"/>
        <v>#NUM!</v>
      </c>
      <c r="M987" s="8">
        <f t="shared" si="116"/>
        <v>17.487453575164437</v>
      </c>
    </row>
    <row r="988" spans="5:13" x14ac:dyDescent="0.2">
      <c r="E988" s="2">
        <f t="shared" si="110"/>
        <v>983</v>
      </c>
      <c r="F988" s="4">
        <f t="shared" si="114"/>
        <v>98.29999999999869</v>
      </c>
      <c r="G988" s="4">
        <f t="shared" si="111"/>
        <v>0.25735274050019541</v>
      </c>
      <c r="H988" s="4">
        <f t="shared" si="112"/>
        <v>3.885717315682411</v>
      </c>
      <c r="J988" s="11">
        <f>SUM($H$5:H987)*$C$12</f>
        <v>17.672968229953266</v>
      </c>
      <c r="K988" s="11">
        <f t="shared" si="115"/>
        <v>17.864208134093442</v>
      </c>
      <c r="L988" s="11" t="e">
        <f t="shared" si="113"/>
        <v>#NUM!</v>
      </c>
      <c r="M988" s="8">
        <f t="shared" si="116"/>
        <v>17.864208134093442</v>
      </c>
    </row>
    <row r="989" spans="5:13" x14ac:dyDescent="0.2">
      <c r="E989" s="2">
        <f t="shared" si="110"/>
        <v>984</v>
      </c>
      <c r="F989" s="4">
        <f t="shared" si="114"/>
        <v>98.399999999998684</v>
      </c>
      <c r="G989" s="4">
        <f t="shared" si="111"/>
        <v>0.24115097600019908</v>
      </c>
      <c r="H989" s="4">
        <f t="shared" si="112"/>
        <v>4.1467798164711525</v>
      </c>
      <c r="J989" s="11">
        <f>SUM($H$5:H988)*$C$12</f>
        <v>18.061539961521504</v>
      </c>
      <c r="K989" s="11">
        <f t="shared" si="115"/>
        <v>18.265567808472401</v>
      </c>
      <c r="L989" s="11" t="e">
        <f t="shared" si="113"/>
        <v>#NUM!</v>
      </c>
      <c r="M989" s="8">
        <f t="shared" si="116"/>
        <v>18.265567808472401</v>
      </c>
    </row>
    <row r="990" spans="5:13" x14ac:dyDescent="0.2">
      <c r="E990" s="2">
        <f t="shared" si="110"/>
        <v>985</v>
      </c>
      <c r="F990" s="4">
        <f t="shared" si="114"/>
        <v>98.499999999998678</v>
      </c>
      <c r="G990" s="4">
        <f t="shared" si="111"/>
        <v>0.22508118750019435</v>
      </c>
      <c r="H990" s="4">
        <f t="shared" si="112"/>
        <v>4.4428413191975906</v>
      </c>
      <c r="J990" s="11">
        <f>SUM($H$5:H989)*$C$12</f>
        <v>18.476217943168621</v>
      </c>
      <c r="K990" s="11">
        <f t="shared" si="115"/>
        <v>18.694728904084492</v>
      </c>
      <c r="L990" s="11" t="e">
        <f t="shared" si="113"/>
        <v>#NUM!</v>
      </c>
      <c r="M990" s="8">
        <f t="shared" si="116"/>
        <v>18.694728904084492</v>
      </c>
    </row>
    <row r="991" spans="5:13" x14ac:dyDescent="0.2">
      <c r="E991" s="2">
        <f t="shared" si="110"/>
        <v>986</v>
      </c>
      <c r="F991" s="4">
        <f t="shared" si="114"/>
        <v>98.599999999998673</v>
      </c>
      <c r="G991" s="4">
        <f t="shared" si="111"/>
        <v>0.2091435640002004</v>
      </c>
      <c r="H991" s="4">
        <f t="shared" si="112"/>
        <v>4.7814046049200583</v>
      </c>
      <c r="J991" s="11">
        <f>SUM($H$5:H990)*$C$12</f>
        <v>18.920502075088379</v>
      </c>
      <c r="K991" s="11">
        <f t="shared" si="115"/>
        <v>19.155550274079232</v>
      </c>
      <c r="L991" s="11" t="e">
        <f t="shared" si="113"/>
        <v>#NUM!</v>
      </c>
      <c r="M991" s="8">
        <f t="shared" si="116"/>
        <v>19.155550274079232</v>
      </c>
    </row>
    <row r="992" spans="5:13" x14ac:dyDescent="0.2">
      <c r="E992" s="2">
        <f t="shared" si="110"/>
        <v>987</v>
      </c>
      <c r="F992" s="4">
        <f t="shared" si="114"/>
        <v>98.699999999998667</v>
      </c>
      <c r="G992" s="4">
        <f t="shared" si="111"/>
        <v>0.1933382945001938</v>
      </c>
      <c r="H992" s="4">
        <f t="shared" si="112"/>
        <v>5.1722810661232685</v>
      </c>
      <c r="J992" s="11">
        <f>SUM($H$5:H991)*$C$12</f>
        <v>19.398642535580386</v>
      </c>
      <c r="K992" s="11">
        <f t="shared" si="115"/>
        <v>19.652750030013184</v>
      </c>
      <c r="L992" s="11" t="e">
        <f t="shared" si="113"/>
        <v>#NUM!</v>
      </c>
      <c r="M992" s="8">
        <f t="shared" si="116"/>
        <v>19.652750030013184</v>
      </c>
    </row>
    <row r="993" spans="5:13" x14ac:dyDescent="0.2">
      <c r="E993" s="2">
        <f t="shared" si="110"/>
        <v>988</v>
      </c>
      <c r="F993" s="4">
        <f t="shared" si="114"/>
        <v>98.799999999998661</v>
      </c>
      <c r="G993" s="4">
        <f t="shared" si="111"/>
        <v>0.17766556800019373</v>
      </c>
      <c r="H993" s="4">
        <f t="shared" si="112"/>
        <v>5.6285526298422885</v>
      </c>
      <c r="J993" s="11">
        <f>SUM($H$5:H992)*$C$12</f>
        <v>19.915870642192715</v>
      </c>
      <c r="K993" s="11">
        <f t="shared" si="115"/>
        <v>20.192181150315509</v>
      </c>
      <c r="L993" s="11" t="e">
        <f t="shared" si="113"/>
        <v>#NUM!</v>
      </c>
      <c r="M993" s="8">
        <f t="shared" si="116"/>
        <v>20.192181150315509</v>
      </c>
    </row>
    <row r="994" spans="5:13" x14ac:dyDescent="0.2">
      <c r="E994" s="2">
        <f t="shared" si="110"/>
        <v>989</v>
      </c>
      <c r="F994" s="4">
        <f t="shared" si="114"/>
        <v>98.899999999998656</v>
      </c>
      <c r="G994" s="4">
        <f t="shared" si="111"/>
        <v>0.16212557350019097</v>
      </c>
      <c r="H994" s="4">
        <f t="shared" si="112"/>
        <v>6.1680583661819215</v>
      </c>
      <c r="J994" s="11">
        <f>SUM($H$5:H993)*$C$12</f>
        <v>20.478725905176944</v>
      </c>
      <c r="K994" s="11">
        <f t="shared" si="115"/>
        <v>20.781227297036004</v>
      </c>
      <c r="L994" s="11" t="e">
        <f t="shared" si="113"/>
        <v>#NUM!</v>
      </c>
      <c r="M994" s="8">
        <f t="shared" si="116"/>
        <v>20.781227297036004</v>
      </c>
    </row>
    <row r="995" spans="5:13" x14ac:dyDescent="0.2">
      <c r="E995" s="2">
        <f t="shared" si="110"/>
        <v>990</v>
      </c>
      <c r="F995" s="4">
        <f t="shared" si="114"/>
        <v>98.99999999999865</v>
      </c>
      <c r="G995" s="4">
        <f t="shared" si="111"/>
        <v>0.14671850000019049</v>
      </c>
      <c r="H995" s="4">
        <f t="shared" si="112"/>
        <v>6.8157730620105044</v>
      </c>
      <c r="J995" s="11">
        <f>SUM($H$5:H994)*$C$12</f>
        <v>21.095531741795135</v>
      </c>
      <c r="K995" s="11">
        <f t="shared" si="115"/>
        <v>21.42938782080715</v>
      </c>
      <c r="L995" s="11" t="e">
        <f t="shared" si="113"/>
        <v>#NUM!</v>
      </c>
      <c r="M995" s="8">
        <f t="shared" si="116"/>
        <v>21.42938782080715</v>
      </c>
    </row>
    <row r="996" spans="5:13" x14ac:dyDescent="0.2">
      <c r="E996" s="2">
        <f t="shared" si="110"/>
        <v>991</v>
      </c>
      <c r="F996" s="4">
        <f t="shared" si="114"/>
        <v>99.099999999998644</v>
      </c>
      <c r="G996" s="4">
        <f t="shared" si="111"/>
        <v>0.13144453650019017</v>
      </c>
      <c r="H996" s="4">
        <f t="shared" si="112"/>
        <v>7.6077715105217161</v>
      </c>
      <c r="J996" s="11">
        <f>SUM($H$5:H995)*$C$12</f>
        <v>21.777109047996184</v>
      </c>
      <c r="K996" s="11">
        <f t="shared" si="115"/>
        <v>22.149172044928726</v>
      </c>
      <c r="L996" s="11" t="e">
        <f t="shared" si="113"/>
        <v>#NUM!</v>
      </c>
      <c r="M996" s="8">
        <f t="shared" si="116"/>
        <v>22.149172044928726</v>
      </c>
    </row>
    <row r="997" spans="5:13" x14ac:dyDescent="0.2">
      <c r="E997" s="2">
        <f t="shared" si="110"/>
        <v>992</v>
      </c>
      <c r="F997" s="4">
        <f t="shared" si="114"/>
        <v>99.199999999998639</v>
      </c>
      <c r="G997" s="4">
        <f t="shared" si="111"/>
        <v>0.11630387200018788</v>
      </c>
      <c r="H997" s="4">
        <f t="shared" si="112"/>
        <v>8.5981660180517068</v>
      </c>
      <c r="J997" s="11">
        <f>SUM($H$5:H996)*$C$12</f>
        <v>22.537886199048359</v>
      </c>
      <c r="K997" s="11">
        <f t="shared" si="115"/>
        <v>22.957522490356144</v>
      </c>
      <c r="L997" s="11" t="e">
        <f t="shared" si="113"/>
        <v>#NUM!</v>
      </c>
      <c r="M997" s="8">
        <f t="shared" si="116"/>
        <v>22.957522490356144</v>
      </c>
    </row>
    <row r="998" spans="5:13" x14ac:dyDescent="0.2">
      <c r="E998" s="2">
        <f t="shared" si="110"/>
        <v>993</v>
      </c>
      <c r="F998" s="4">
        <f t="shared" si="114"/>
        <v>99.299999999998633</v>
      </c>
      <c r="G998" s="4">
        <f t="shared" si="111"/>
        <v>0.1012966955001886</v>
      </c>
      <c r="H998" s="4">
        <f t="shared" si="112"/>
        <v>9.8719903454104632</v>
      </c>
      <c r="J998" s="11">
        <f>SUM($H$5:H997)*$C$12</f>
        <v>23.397702800853526</v>
      </c>
      <c r="K998" s="11">
        <f t="shared" si="115"/>
        <v>23.878193458906757</v>
      </c>
      <c r="L998" s="11" t="e">
        <f t="shared" si="113"/>
        <v>#NUM!</v>
      </c>
      <c r="M998" s="8">
        <f t="shared" si="116"/>
        <v>23.878193458906757</v>
      </c>
    </row>
    <row r="999" spans="5:13" x14ac:dyDescent="0.2">
      <c r="E999" s="2">
        <f t="shared" si="110"/>
        <v>994</v>
      </c>
      <c r="F999" s="4">
        <f t="shared" si="114"/>
        <v>99.399999999998627</v>
      </c>
      <c r="G999" s="4">
        <f t="shared" si="111"/>
        <v>8.6423196000183111E-2</v>
      </c>
      <c r="H999" s="4">
        <f t="shared" si="112"/>
        <v>11.570967590664527</v>
      </c>
      <c r="J999" s="11">
        <f>SUM($H$5:H998)*$C$12</f>
        <v>24.384901835394572</v>
      </c>
      <c r="K999" s="11">
        <f t="shared" si="115"/>
        <v>24.945975607326464</v>
      </c>
      <c r="L999" s="11" t="e">
        <f t="shared" si="113"/>
        <v>#NUM!</v>
      </c>
      <c r="M999" s="8">
        <f t="shared" si="116"/>
        <v>24.945975607326464</v>
      </c>
    </row>
    <row r="1000" spans="5:13" x14ac:dyDescent="0.2">
      <c r="E1000" s="2">
        <f t="shared" si="110"/>
        <v>995</v>
      </c>
      <c r="F1000" s="4">
        <f t="shared" si="114"/>
        <v>99.499999999998622</v>
      </c>
      <c r="G1000" s="4">
        <f t="shared" si="111"/>
        <v>7.1683562500183484E-2</v>
      </c>
      <c r="H1000" s="4">
        <f t="shared" si="112"/>
        <v>13.950199531408314</v>
      </c>
      <c r="J1000" s="11">
        <f>SUM($H$5:H999)*$C$12</f>
        <v>25.541998594461027</v>
      </c>
      <c r="K1000" s="11">
        <f t="shared" si="115"/>
        <v>26.214807134370982</v>
      </c>
      <c r="L1000" s="11" t="e">
        <f t="shared" si="113"/>
        <v>#NUM!</v>
      </c>
      <c r="M1000" s="8">
        <f t="shared" si="116"/>
        <v>26.214807134370982</v>
      </c>
    </row>
    <row r="1001" spans="5:13" x14ac:dyDescent="0.2">
      <c r="E1001" s="2">
        <f t="shared" si="110"/>
        <v>996</v>
      </c>
      <c r="F1001" s="4">
        <f t="shared" si="114"/>
        <v>99.599999999998616</v>
      </c>
      <c r="G1001" s="4">
        <f t="shared" si="111"/>
        <v>5.7077984000187598E-2</v>
      </c>
      <c r="H1001" s="4">
        <f t="shared" si="112"/>
        <v>17.519889980635519</v>
      </c>
      <c r="J1001" s="11">
        <f>SUM($H$5:H1000)*$C$12</f>
        <v>26.937018547601856</v>
      </c>
      <c r="K1001" s="11">
        <f t="shared" si="115"/>
        <v>27.775051410701273</v>
      </c>
      <c r="L1001" s="11" t="e">
        <f t="shared" si="113"/>
        <v>#NUM!</v>
      </c>
      <c r="M1001" s="8">
        <f t="shared" si="116"/>
        <v>27.775051410701273</v>
      </c>
    </row>
    <row r="1002" spans="5:13" x14ac:dyDescent="0.2">
      <c r="E1002" s="2">
        <f t="shared" si="110"/>
        <v>997</v>
      </c>
      <c r="F1002" s="4">
        <f t="shared" si="114"/>
        <v>99.69999999999861</v>
      </c>
      <c r="G1002" s="4">
        <f t="shared" si="111"/>
        <v>4.2606649500186222E-2</v>
      </c>
      <c r="H1002" s="4">
        <f t="shared" si="112"/>
        <v>23.470514854619154</v>
      </c>
      <c r="J1002" s="11">
        <f>SUM($H$5:H1001)*$C$12</f>
        <v>28.689007545665408</v>
      </c>
      <c r="K1002" s="11">
        <f t="shared" si="115"/>
        <v>29.796110416007178</v>
      </c>
      <c r="L1002" s="11" t="e">
        <f t="shared" si="113"/>
        <v>#NUM!</v>
      </c>
      <c r="M1002" s="8">
        <f t="shared" si="116"/>
        <v>29.796110416007178</v>
      </c>
    </row>
    <row r="1003" spans="5:13" x14ac:dyDescent="0.2">
      <c r="E1003" s="2">
        <f t="shared" si="110"/>
        <v>998</v>
      </c>
      <c r="F1003" s="4">
        <f t="shared" si="114"/>
        <v>99.799999999998604</v>
      </c>
      <c r="G1003" s="4">
        <f t="shared" si="111"/>
        <v>2.8269748000184336E-2</v>
      </c>
      <c r="H1003" s="4">
        <f t="shared" si="112"/>
        <v>35.373502444838046</v>
      </c>
      <c r="J1003" s="11">
        <f>SUM($H$5:H1002)*$C$12</f>
        <v>31.036059031127323</v>
      </c>
      <c r="K1003" s="11">
        <f t="shared" si="115"/>
        <v>32.658300301569163</v>
      </c>
      <c r="L1003" s="11" t="e">
        <f t="shared" si="113"/>
        <v>#NUM!</v>
      </c>
      <c r="M1003" s="8">
        <f t="shared" si="116"/>
        <v>32.658300301569163</v>
      </c>
    </row>
    <row r="1004" spans="5:13" x14ac:dyDescent="0.2">
      <c r="E1004" s="2">
        <f t="shared" si="110"/>
        <v>999</v>
      </c>
      <c r="F1004" s="4">
        <f t="shared" si="114"/>
        <v>99.899999999998599</v>
      </c>
      <c r="G1004" s="4">
        <f t="shared" si="111"/>
        <v>1.4067468500186919E-2</v>
      </c>
      <c r="H1004" s="4">
        <f t="shared" si="112"/>
        <v>71.085995322180452</v>
      </c>
      <c r="J1004" s="11">
        <f>SUM($H$5:H1003)*$C$12</f>
        <v>34.573409275611127</v>
      </c>
      <c r="K1004" s="11">
        <f t="shared" si="115"/>
        <v>37.575183778057877</v>
      </c>
      <c r="L1004" s="11" t="e">
        <f t="shared" si="113"/>
        <v>#NUM!</v>
      </c>
      <c r="M1004" s="8">
        <f t="shared" si="116"/>
        <v>37.575183778057877</v>
      </c>
    </row>
    <row r="1005" spans="5:13" x14ac:dyDescent="0.2">
      <c r="E1005" s="2">
        <f t="shared" si="110"/>
        <v>1000</v>
      </c>
      <c r="F1005" s="4">
        <f t="shared" si="114"/>
        <v>99.999999999998593</v>
      </c>
      <c r="G1005" s="4">
        <f t="shared" si="111"/>
        <v>1.8474111129762605E-13</v>
      </c>
    </row>
    <row r="1006" spans="5:13" x14ac:dyDescent="0.2">
      <c r="F1006" s="4"/>
      <c r="G1006" s="4"/>
    </row>
    <row r="1007" spans="5:13" x14ac:dyDescent="0.2">
      <c r="F1007" s="4"/>
      <c r="G1007" s="4"/>
    </row>
    <row r="1008" spans="5:13" x14ac:dyDescent="0.2">
      <c r="F1008" s="4"/>
      <c r="G1008" s="4"/>
    </row>
    <row r="1009" spans="6:7" x14ac:dyDescent="0.2">
      <c r="F1009" s="4"/>
      <c r="G1009" s="4"/>
    </row>
    <row r="1010" spans="6:7" x14ac:dyDescent="0.2">
      <c r="F1010" s="4"/>
      <c r="G1010" s="4"/>
    </row>
    <row r="1011" spans="6:7" x14ac:dyDescent="0.2">
      <c r="F1011" s="4"/>
      <c r="G1011" s="4"/>
    </row>
    <row r="1012" spans="6:7" x14ac:dyDescent="0.2">
      <c r="F1012" s="4"/>
      <c r="G1012" s="4"/>
    </row>
    <row r="1013" spans="6:7" x14ac:dyDescent="0.2">
      <c r="F1013" s="4"/>
      <c r="G1013" s="4"/>
    </row>
    <row r="1014" spans="6:7" x14ac:dyDescent="0.2">
      <c r="F1014" s="4"/>
      <c r="G1014" s="4"/>
    </row>
    <row r="1015" spans="6:7" x14ac:dyDescent="0.2">
      <c r="F1015" s="4"/>
      <c r="G1015" s="4"/>
    </row>
    <row r="1016" spans="6:7" x14ac:dyDescent="0.2">
      <c r="F1016" s="4"/>
      <c r="G1016" s="4"/>
    </row>
    <row r="1017" spans="6:7" x14ac:dyDescent="0.2">
      <c r="F1017" s="4"/>
      <c r="G1017" s="4"/>
    </row>
    <row r="1018" spans="6:7" x14ac:dyDescent="0.2">
      <c r="F1018" s="4"/>
      <c r="G1018" s="4"/>
    </row>
    <row r="1019" spans="6:7" x14ac:dyDescent="0.2">
      <c r="F1019" s="4"/>
      <c r="G1019" s="4"/>
    </row>
    <row r="1020" spans="6:7" x14ac:dyDescent="0.2">
      <c r="F1020" s="4"/>
      <c r="G1020" s="4"/>
    </row>
    <row r="1021" spans="6:7" x14ac:dyDescent="0.2">
      <c r="F1021" s="4"/>
      <c r="G1021" s="4"/>
    </row>
    <row r="1022" spans="6:7" x14ac:dyDescent="0.2">
      <c r="F1022" s="4"/>
      <c r="G1022" s="4"/>
    </row>
    <row r="1023" spans="6:7" x14ac:dyDescent="0.2">
      <c r="F1023" s="4"/>
      <c r="G1023" s="4"/>
    </row>
    <row r="1024" spans="6:7" x14ac:dyDescent="0.2">
      <c r="F1024" s="4"/>
      <c r="G1024" s="4"/>
    </row>
    <row r="1025" spans="6:7" x14ac:dyDescent="0.2">
      <c r="F1025" s="4"/>
      <c r="G1025" s="4"/>
    </row>
    <row r="1026" spans="6:7" x14ac:dyDescent="0.2">
      <c r="F1026" s="4"/>
      <c r="G1026" s="4"/>
    </row>
    <row r="1027" spans="6:7" x14ac:dyDescent="0.2">
      <c r="F1027" s="4"/>
      <c r="G1027" s="4"/>
    </row>
    <row r="1028" spans="6:7" x14ac:dyDescent="0.2">
      <c r="F1028" s="4"/>
      <c r="G1028" s="4"/>
    </row>
    <row r="1029" spans="6:7" x14ac:dyDescent="0.2">
      <c r="F1029" s="4"/>
      <c r="G1029" s="4"/>
    </row>
    <row r="1030" spans="6:7" x14ac:dyDescent="0.2">
      <c r="F1030" s="4"/>
      <c r="G1030" s="4"/>
    </row>
    <row r="1031" spans="6:7" x14ac:dyDescent="0.2">
      <c r="F1031" s="4"/>
      <c r="G1031" s="4"/>
    </row>
    <row r="1032" spans="6:7" x14ac:dyDescent="0.2">
      <c r="F1032" s="4"/>
      <c r="G1032" s="4"/>
    </row>
    <row r="1033" spans="6:7" x14ac:dyDescent="0.2">
      <c r="F1033" s="4"/>
      <c r="G1033" s="4"/>
    </row>
    <row r="1034" spans="6:7" x14ac:dyDescent="0.2">
      <c r="F1034" s="4"/>
      <c r="G1034" s="4"/>
    </row>
    <row r="1035" spans="6:7" x14ac:dyDescent="0.2">
      <c r="F1035" s="4"/>
      <c r="G1035" s="4"/>
    </row>
    <row r="1036" spans="6:7" x14ac:dyDescent="0.2">
      <c r="F1036" s="4"/>
      <c r="G1036" s="4"/>
    </row>
    <row r="1037" spans="6:7" x14ac:dyDescent="0.2">
      <c r="F1037" s="4"/>
      <c r="G1037" s="4"/>
    </row>
    <row r="1038" spans="6:7" x14ac:dyDescent="0.2">
      <c r="F1038" s="4"/>
      <c r="G1038" s="4"/>
    </row>
    <row r="1039" spans="6:7" x14ac:dyDescent="0.2">
      <c r="F1039" s="4"/>
      <c r="G1039" s="4"/>
    </row>
    <row r="1040" spans="6:7" x14ac:dyDescent="0.2">
      <c r="F1040" s="4"/>
      <c r="G1040" s="4"/>
    </row>
    <row r="1041" spans="6:7" x14ac:dyDescent="0.2">
      <c r="F1041" s="4"/>
      <c r="G1041" s="4"/>
    </row>
    <row r="1042" spans="6:7" x14ac:dyDescent="0.2">
      <c r="F1042" s="4"/>
      <c r="G1042" s="4"/>
    </row>
    <row r="1043" spans="6:7" x14ac:dyDescent="0.2">
      <c r="F1043" s="4"/>
      <c r="G1043" s="4"/>
    </row>
    <row r="1044" spans="6:7" x14ac:dyDescent="0.2">
      <c r="F1044" s="4"/>
      <c r="G1044" s="4"/>
    </row>
    <row r="1045" spans="6:7" x14ac:dyDescent="0.2">
      <c r="F1045" s="4"/>
      <c r="G1045" s="4"/>
    </row>
    <row r="1046" spans="6:7" x14ac:dyDescent="0.2">
      <c r="F1046" s="4"/>
      <c r="G1046" s="4"/>
    </row>
    <row r="1047" spans="6:7" x14ac:dyDescent="0.2">
      <c r="F1047" s="4"/>
      <c r="G1047" s="4"/>
    </row>
    <row r="1048" spans="6:7" x14ac:dyDescent="0.2">
      <c r="F1048" s="4"/>
      <c r="G1048" s="4"/>
    </row>
    <row r="1049" spans="6:7" x14ac:dyDescent="0.2">
      <c r="F1049" s="4"/>
      <c r="G1049" s="4"/>
    </row>
    <row r="1050" spans="6:7" x14ac:dyDescent="0.2">
      <c r="F1050" s="4"/>
      <c r="G1050" s="4"/>
    </row>
    <row r="1051" spans="6:7" x14ac:dyDescent="0.2">
      <c r="F1051" s="4"/>
      <c r="G1051" s="4"/>
    </row>
    <row r="1052" spans="6:7" x14ac:dyDescent="0.2">
      <c r="F1052" s="4"/>
      <c r="G1052" s="4"/>
    </row>
    <row r="1053" spans="6:7" x14ac:dyDescent="0.2">
      <c r="F1053" s="4"/>
      <c r="G1053" s="4"/>
    </row>
    <row r="1054" spans="6:7" x14ac:dyDescent="0.2">
      <c r="F1054" s="4"/>
      <c r="G1054" s="4"/>
    </row>
    <row r="1055" spans="6:7" x14ac:dyDescent="0.2">
      <c r="F1055" s="4"/>
      <c r="G1055" s="4"/>
    </row>
    <row r="1056" spans="6:7" x14ac:dyDescent="0.2">
      <c r="F1056" s="4"/>
      <c r="G1056" s="4"/>
    </row>
    <row r="1057" spans="6:7" x14ac:dyDescent="0.2">
      <c r="F1057" s="4"/>
      <c r="G1057" s="4"/>
    </row>
    <row r="1058" spans="6:7" x14ac:dyDescent="0.2">
      <c r="F1058" s="4"/>
      <c r="G1058" s="4"/>
    </row>
    <row r="1059" spans="6:7" x14ac:dyDescent="0.2">
      <c r="F1059" s="4"/>
      <c r="G1059" s="4"/>
    </row>
    <row r="1060" spans="6:7" x14ac:dyDescent="0.2">
      <c r="F1060" s="4"/>
      <c r="G1060" s="4"/>
    </row>
    <row r="1061" spans="6:7" x14ac:dyDescent="0.2">
      <c r="F1061" s="4"/>
      <c r="G1061" s="4"/>
    </row>
    <row r="1062" spans="6:7" x14ac:dyDescent="0.2">
      <c r="F1062" s="4"/>
      <c r="G1062" s="4"/>
    </row>
    <row r="1063" spans="6:7" x14ac:dyDescent="0.2">
      <c r="F1063" s="4"/>
      <c r="G1063" s="4"/>
    </row>
    <row r="1064" spans="6:7" x14ac:dyDescent="0.2">
      <c r="F1064" s="4"/>
      <c r="G1064" s="4"/>
    </row>
    <row r="1065" spans="6:7" x14ac:dyDescent="0.2">
      <c r="F1065" s="4"/>
      <c r="G1065" s="4"/>
    </row>
    <row r="1066" spans="6:7" x14ac:dyDescent="0.2">
      <c r="F1066" s="4"/>
      <c r="G1066" s="4"/>
    </row>
    <row r="1067" spans="6:7" x14ac:dyDescent="0.2">
      <c r="F1067" s="4"/>
      <c r="G1067" s="4"/>
    </row>
    <row r="1068" spans="6:7" x14ac:dyDescent="0.2">
      <c r="F1068" s="4"/>
      <c r="G1068" s="4"/>
    </row>
    <row r="1069" spans="6:7" x14ac:dyDescent="0.2">
      <c r="F1069" s="4"/>
      <c r="G1069" s="4"/>
    </row>
    <row r="1070" spans="6:7" x14ac:dyDescent="0.2">
      <c r="F1070" s="4"/>
      <c r="G1070" s="4"/>
    </row>
    <row r="1071" spans="6:7" x14ac:dyDescent="0.2">
      <c r="F1071" s="4"/>
      <c r="G1071" s="4"/>
    </row>
  </sheetData>
  <mergeCells count="7">
    <mergeCell ref="AB2:AC2"/>
    <mergeCell ref="AD2:AG2"/>
    <mergeCell ref="H2:H3"/>
    <mergeCell ref="F2:F3"/>
    <mergeCell ref="E2:E3"/>
    <mergeCell ref="J2:M2"/>
    <mergeCell ref="G2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Interpolation</vt:lpstr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Utente di Microsoft Office</cp:lastModifiedBy>
  <dcterms:created xsi:type="dcterms:W3CDTF">2024-08-02T10:24:32Z</dcterms:created>
  <dcterms:modified xsi:type="dcterms:W3CDTF">2024-12-13T10:45:34Z</dcterms:modified>
</cp:coreProperties>
</file>