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120" yWindow="120" windowWidth="13080" windowHeight="8835"/>
  </bookViews>
  <sheets>
    <sheet name="Welcome" sheetId="2" r:id="rId1"/>
    <sheet name="Gas Phase Calculator" sheetId="1" r:id="rId2"/>
    <sheet name="Liquid Phase calculator" sheetId="4" r:id="rId3"/>
    <sheet name="rev." sheetId="5" r:id="rId4"/>
  </sheets>
  <definedNames>
    <definedName name="solver_adj" localSheetId="1" hidden="1">'Gas Phase Calculator'!$B$22:$C$22</definedName>
    <definedName name="solver_adj" localSheetId="2" hidden="1">'Liquid Phase calculator'!$B$22:$C$22</definedName>
    <definedName name="solver_cvg" localSheetId="1" hidden="1">0.0001</definedName>
    <definedName name="solver_cvg" localSheetId="2" hidden="1">0.0001</definedName>
    <definedName name="solver_drv" localSheetId="1" hidden="1">1</definedName>
    <definedName name="solver_drv" localSheetId="2" hidden="1">1</definedName>
    <definedName name="solver_est" localSheetId="1" hidden="1">1</definedName>
    <definedName name="solver_est" localSheetId="2" hidden="1">1</definedName>
    <definedName name="solver_itr" localSheetId="1" hidden="1">100</definedName>
    <definedName name="solver_itr" localSheetId="2" hidden="1">100</definedName>
    <definedName name="solver_lhs1" localSheetId="1" hidden="1">'Gas Phase Calculator'!$D$22</definedName>
    <definedName name="solver_lhs1" localSheetId="2" hidden="1">'Liquid Phase calculator'!$D$22</definedName>
    <definedName name="solver_lin" localSheetId="1" hidden="1">2</definedName>
    <definedName name="solver_lin" localSheetId="2" hidden="1">2</definedName>
    <definedName name="solver_neg" localSheetId="1" hidden="1">2</definedName>
    <definedName name="solver_neg" localSheetId="2" hidden="1">2</definedName>
    <definedName name="solver_num" localSheetId="1" hidden="1">1</definedName>
    <definedName name="solver_num" localSheetId="2" hidden="1">1</definedName>
    <definedName name="solver_nwt" localSheetId="1" hidden="1">1</definedName>
    <definedName name="solver_nwt" localSheetId="2" hidden="1">1</definedName>
    <definedName name="solver_opt" localSheetId="1" hidden="1">'Gas Phase Calculator'!$E$22</definedName>
    <definedName name="solver_opt" localSheetId="2" hidden="1">'Liquid Phase calculator'!$E$22</definedName>
    <definedName name="solver_pre" localSheetId="1" hidden="1">0.000001</definedName>
    <definedName name="solver_pre" localSheetId="2" hidden="1">0.000001</definedName>
    <definedName name="solver_rel1" localSheetId="1" hidden="1">2</definedName>
    <definedName name="solver_rel1" localSheetId="2" hidden="1">2</definedName>
    <definedName name="solver_rhs1" localSheetId="1" hidden="1">0</definedName>
    <definedName name="solver_rhs1" localSheetId="2" hidden="1">0</definedName>
    <definedName name="solver_scl" localSheetId="1" hidden="1">2</definedName>
    <definedName name="solver_scl" localSheetId="2" hidden="1">2</definedName>
    <definedName name="solver_sho" localSheetId="1" hidden="1">2</definedName>
    <definedName name="solver_sho" localSheetId="2" hidden="1">2</definedName>
    <definedName name="solver_tim" localSheetId="1" hidden="1">100</definedName>
    <definedName name="solver_tim" localSheetId="2" hidden="1">100</definedName>
    <definedName name="solver_tol" localSheetId="1" hidden="1">0.05</definedName>
    <definedName name="solver_tol" localSheetId="2" hidden="1">0.05</definedName>
    <definedName name="solver_typ" localSheetId="1" hidden="1">3</definedName>
    <definedName name="solver_typ" localSheetId="2" hidden="1">3</definedName>
    <definedName name="solver_val" localSheetId="1" hidden="1">0</definedName>
    <definedName name="solver_val" localSheetId="2" hidden="1">0</definedName>
  </definedNames>
  <calcPr calcId="145621"/>
</workbook>
</file>

<file path=xl/calcChain.xml><?xml version="1.0" encoding="utf-8"?>
<calcChain xmlns="http://schemas.openxmlformats.org/spreadsheetml/2006/main">
  <c r="D18" i="1" l="1"/>
  <c r="E18" i="1" s="1"/>
  <c r="D17" i="1"/>
  <c r="E17" i="1" s="1"/>
  <c r="D16" i="1"/>
  <c r="E16" i="1" s="1"/>
  <c r="D15" i="1"/>
  <c r="E15" i="1" s="1"/>
  <c r="C14" i="1"/>
  <c r="D14" i="1" s="1"/>
  <c r="E14" i="1" s="1"/>
  <c r="D13" i="1"/>
  <c r="E13" i="1" s="1"/>
  <c r="D12" i="1"/>
  <c r="E12" i="1" s="1"/>
  <c r="D18" i="4"/>
  <c r="E18" i="4" s="1"/>
  <c r="D14" i="4"/>
  <c r="D15" i="4"/>
  <c r="E15" i="4" s="1"/>
  <c r="D16" i="4"/>
  <c r="D17" i="4"/>
  <c r="E17" i="4" s="1"/>
  <c r="D13" i="4"/>
  <c r="D12" i="4"/>
  <c r="E12" i="4" s="1"/>
  <c r="E16" i="4"/>
  <c r="E14" i="4"/>
  <c r="E13" i="4"/>
  <c r="E22" i="4" l="1"/>
  <c r="E22" i="1"/>
  <c r="D22" i="4"/>
  <c r="D22" i="1"/>
</calcChain>
</file>

<file path=xl/sharedStrings.xml><?xml version="1.0" encoding="utf-8"?>
<sst xmlns="http://schemas.openxmlformats.org/spreadsheetml/2006/main" count="85" uniqueCount="62">
  <si>
    <t>yA</t>
  </si>
  <si>
    <t>yA1</t>
  </si>
  <si>
    <t>yB1</t>
  </si>
  <si>
    <t>OBJ1</t>
  </si>
  <si>
    <t>OBJ2</t>
  </si>
  <si>
    <t>yA1 &lt; yA if compounds form with A</t>
  </si>
  <si>
    <t>yB1 &lt; yB if compounds form with B</t>
  </si>
  <si>
    <t>ai</t>
  </si>
  <si>
    <t>bi</t>
  </si>
  <si>
    <t>K</t>
  </si>
  <si>
    <t>yi</t>
  </si>
  <si>
    <t>(bi*yA-ai*yB)*yi</t>
  </si>
  <si>
    <t>T</t>
  </si>
  <si>
    <t>P</t>
  </si>
  <si>
    <t>bar</t>
  </si>
  <si>
    <t>Gas Phase Calculator</t>
  </si>
  <si>
    <t>Table I. Calculation of true mole fractions based on  to specify compounds.</t>
  </si>
  <si>
    <t>Add rows as necessary. Note the monomer K values are always 1.</t>
  </si>
  <si>
    <t>This workbook provides calculation of true mole fractions from Ideal Chemical Theory.</t>
  </si>
  <si>
    <t>There is a separate sheet for gas phase and liquid phase, because the gas phase</t>
  </si>
  <si>
    <t>calculation must incorporate P.</t>
  </si>
  <si>
    <t>xi</t>
  </si>
  <si>
    <t>(bi*xA-ai*xB)*xi</t>
  </si>
  <si>
    <t>Consider a system consisting of A, A2, B:</t>
  </si>
  <si>
    <t>For each xi, xi = Ki*xa1^ai*xb1^bi</t>
  </si>
  <si>
    <t>Liquid Phase Calculator</t>
  </si>
  <si>
    <t>Example Calculation:</t>
  </si>
  <si>
    <t>Results</t>
  </si>
  <si>
    <t>xA1</t>
  </si>
  <si>
    <t>xA</t>
  </si>
  <si>
    <t>xB1</t>
  </si>
  <si>
    <t>xA2</t>
  </si>
  <si>
    <t>Directions are found on each worksheet.</t>
  </si>
  <si>
    <t>Directions:</t>
  </si>
  <si>
    <t>xA1 &lt; xA if compounds form with A</t>
  </si>
  <si>
    <t>xB1 &lt; xB if compounds form with B</t>
  </si>
  <si>
    <t>1. Enter compound stoichiometery in Table I</t>
  </si>
  <si>
    <t>2. Enter K values in Table I</t>
  </si>
  <si>
    <t>OBJ2 = sum[(bi*xA-ai*xB)*xi], where the terms for sum are in the last column of Table I.</t>
  </si>
  <si>
    <t>A + A2 +B system</t>
  </si>
  <si>
    <t>T = 373.15K, K.A2=7.342, xA = 0.5</t>
  </si>
  <si>
    <t>3. Enter superficial mole fraction xA in Table II</t>
  </si>
  <si>
    <t xml:space="preserve">   Hint: to initialize, set</t>
  </si>
  <si>
    <t>5. Use solver to adjust xA1 and xB1 so that both objective functions go to zero.</t>
  </si>
  <si>
    <t>6. Repeat steps 3-5 at each superficial mole fraction</t>
  </si>
  <si>
    <t>For this case, the progammed objective functions become equivalent to:</t>
  </si>
  <si>
    <t>OBJ1 = sum (x.i) -1, where x.i is in the fourth column of Table I.</t>
  </si>
  <si>
    <t>5. Use solver to adjust yA1 and yB1 so that both objective functions go to zero.</t>
  </si>
  <si>
    <t>OBJ1 = sum (y.i) -1, where y.i is in the fourth column of Table I.</t>
  </si>
  <si>
    <t>T = 393.15K, K.A2=2.605, P = 2 bar, yA = 0.5</t>
  </si>
  <si>
    <t>yA2</t>
  </si>
  <si>
    <t>3. Enter superficial mole fraction yA in Table II</t>
  </si>
  <si>
    <t>For each yi, yi = Ki*P^(ai + bi - 1)*ya1^ai*yb1^bi</t>
  </si>
  <si>
    <t>OBJ2 = sum[(bi*yA-ai*yB)*yi], where the terms for the sum are in the last column of Table I.</t>
  </si>
  <si>
    <t>For educational purposes only. To be distributed with Introductory Chemical Engineering</t>
  </si>
  <si>
    <t>Thermodynamics, J.R. Elliott, C.T. Lira, 1999.</t>
  </si>
  <si>
    <t>Ideal Chemical Theory True Mole Fraction Calculator</t>
  </si>
  <si>
    <t>Copyright © 2004-2014, Carl T. Lira</t>
  </si>
  <si>
    <t>fix some instructions</t>
  </si>
  <si>
    <t>4. Enter initial guess for yA1 and yB1 in Table II</t>
  </si>
  <si>
    <t>Table II. Table to solve equilibria</t>
  </si>
  <si>
    <t>4. Enter initial guess for xA1 and xB1 in Table 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</si>
</sst>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</font>
    <font>
      <sz val="10"/>
      <color indexed="12"/>
      <name val="Arial"/>
      <family val="2"/>
    </font>
    <font>
      <sz val="18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0" xfId="0" applyFont="1"/>
    <xf numFmtId="11" fontId="0" fillId="0" borderId="3" xfId="0" applyNumberFormat="1" applyBorder="1"/>
    <xf numFmtId="0" fontId="2" fillId="0" borderId="0" xfId="0" applyFont="1"/>
    <xf numFmtId="0" fontId="1" fillId="0" borderId="5" xfId="0" applyFont="1" applyBorder="1" applyProtection="1">
      <protection locked="0"/>
    </xf>
    <xf numFmtId="0" fontId="1" fillId="0" borderId="0" xfId="0" applyFont="1" applyBorder="1" applyProtection="1">
      <protection locked="0"/>
    </xf>
    <xf numFmtId="0" fontId="1" fillId="0" borderId="9" xfId="0" applyFont="1" applyBorder="1" applyProtection="1">
      <protection locked="0"/>
    </xf>
    <xf numFmtId="0" fontId="1" fillId="0" borderId="7" xfId="0" applyFont="1" applyBorder="1" applyProtection="1">
      <protection locked="0"/>
    </xf>
    <xf numFmtId="0" fontId="1" fillId="0" borderId="0" xfId="0" applyFont="1" applyProtection="1">
      <protection locked="0"/>
    </xf>
    <xf numFmtId="0" fontId="1" fillId="0" borderId="1" xfId="0" applyFont="1" applyBorder="1" applyProtection="1">
      <protection locked="0"/>
    </xf>
    <xf numFmtId="11" fontId="1" fillId="0" borderId="1" xfId="0" applyNumberFormat="1" applyFont="1" applyBorder="1" applyProtection="1">
      <protection locked="0"/>
    </xf>
    <xf numFmtId="0" fontId="3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2:B16"/>
  <sheetViews>
    <sheetView tabSelected="1" workbookViewId="0"/>
  </sheetViews>
  <sheetFormatPr defaultRowHeight="12.75" x14ac:dyDescent="0.2"/>
  <sheetData>
    <row r="2" spans="2:2" ht="23.25" x14ac:dyDescent="0.35">
      <c r="B2" s="12" t="s">
        <v>56</v>
      </c>
    </row>
    <row r="5" spans="2:2" x14ac:dyDescent="0.2">
      <c r="B5" t="s">
        <v>18</v>
      </c>
    </row>
    <row r="7" spans="2:2" x14ac:dyDescent="0.2">
      <c r="B7" t="s">
        <v>19</v>
      </c>
    </row>
    <row r="8" spans="2:2" x14ac:dyDescent="0.2">
      <c r="B8" t="s">
        <v>20</v>
      </c>
    </row>
    <row r="10" spans="2:2" x14ac:dyDescent="0.2">
      <c r="B10" t="s">
        <v>32</v>
      </c>
    </row>
    <row r="14" spans="2:2" x14ac:dyDescent="0.2">
      <c r="B14" s="20" t="s">
        <v>57</v>
      </c>
    </row>
    <row r="15" spans="2:2" x14ac:dyDescent="0.2">
      <c r="B15" t="s">
        <v>54</v>
      </c>
    </row>
    <row r="16" spans="2:2" x14ac:dyDescent="0.2">
      <c r="B16" t="s">
        <v>55</v>
      </c>
    </row>
  </sheetData>
  <sheetProtection sheet="1" objects="1" scenarios="1"/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3:I27"/>
  <sheetViews>
    <sheetView workbookViewId="0"/>
  </sheetViews>
  <sheetFormatPr defaultRowHeight="12.75" x14ac:dyDescent="0.2"/>
  <cols>
    <col min="5" max="5" width="14.85546875" customWidth="1"/>
  </cols>
  <sheetData>
    <row r="3" spans="1:9" x14ac:dyDescent="0.2">
      <c r="H3" t="s">
        <v>33</v>
      </c>
    </row>
    <row r="4" spans="1:9" x14ac:dyDescent="0.2">
      <c r="A4" t="s">
        <v>15</v>
      </c>
      <c r="H4" t="s">
        <v>36</v>
      </c>
    </row>
    <row r="5" spans="1:9" x14ac:dyDescent="0.2">
      <c r="H5" t="s">
        <v>37</v>
      </c>
    </row>
    <row r="6" spans="1:9" x14ac:dyDescent="0.2">
      <c r="A6" t="s">
        <v>12</v>
      </c>
      <c r="B6" s="17">
        <v>393.15</v>
      </c>
      <c r="H6" t="s">
        <v>51</v>
      </c>
    </row>
    <row r="7" spans="1:9" x14ac:dyDescent="0.2">
      <c r="A7" t="s">
        <v>13</v>
      </c>
      <c r="B7" s="17">
        <v>2</v>
      </c>
      <c r="C7" t="s">
        <v>14</v>
      </c>
      <c r="H7" s="20" t="s">
        <v>59</v>
      </c>
    </row>
    <row r="8" spans="1:9" x14ac:dyDescent="0.2">
      <c r="B8" s="10"/>
      <c r="H8" t="s">
        <v>42</v>
      </c>
    </row>
    <row r="9" spans="1:9" x14ac:dyDescent="0.2">
      <c r="A9" t="s">
        <v>16</v>
      </c>
      <c r="I9" t="s">
        <v>5</v>
      </c>
    </row>
    <row r="10" spans="1:9" x14ac:dyDescent="0.2">
      <c r="A10" t="s">
        <v>17</v>
      </c>
      <c r="I10" t="s">
        <v>6</v>
      </c>
    </row>
    <row r="11" spans="1:9" x14ac:dyDescent="0.2">
      <c r="A11" s="1" t="s">
        <v>7</v>
      </c>
      <c r="B11" s="1" t="s">
        <v>8</v>
      </c>
      <c r="C11" s="1" t="s">
        <v>9</v>
      </c>
      <c r="D11" s="1" t="s">
        <v>10</v>
      </c>
      <c r="E11" s="1" t="s">
        <v>11</v>
      </c>
      <c r="H11" t="s">
        <v>47</v>
      </c>
    </row>
    <row r="12" spans="1:9" x14ac:dyDescent="0.2">
      <c r="A12" s="2">
        <v>1</v>
      </c>
      <c r="B12" s="3">
        <v>0</v>
      </c>
      <c r="C12" s="3">
        <v>1</v>
      </c>
      <c r="D12" s="3">
        <f t="shared" ref="D12:D18" si="0">C12*$B$7^(A12+B12-1)*$B$22^A12*$C$22^B12</f>
        <v>0.19693593146267999</v>
      </c>
      <c r="E12" s="4">
        <f t="shared" ref="E12:E18" si="1">(B12*$A$22-A12*(1-$A$22))*D12</f>
        <v>-9.8467965731339993E-2</v>
      </c>
      <c r="H12" t="s">
        <v>44</v>
      </c>
    </row>
    <row r="13" spans="1:9" x14ac:dyDescent="0.2">
      <c r="A13" s="5">
        <v>0</v>
      </c>
      <c r="B13" s="6">
        <v>1</v>
      </c>
      <c r="C13" s="6">
        <v>1</v>
      </c>
      <c r="D13" s="6">
        <f t="shared" si="0"/>
        <v>0.60102135617910668</v>
      </c>
      <c r="E13" s="7">
        <f t="shared" si="1"/>
        <v>0.30051067808955334</v>
      </c>
    </row>
    <row r="14" spans="1:9" x14ac:dyDescent="0.2">
      <c r="A14" s="13">
        <v>2</v>
      </c>
      <c r="B14" s="14">
        <v>0</v>
      </c>
      <c r="C14" s="14">
        <f>EXP(7600.9/B6-18.376)</f>
        <v>2.6047412272771377</v>
      </c>
      <c r="D14" s="6">
        <f t="shared" si="0"/>
        <v>0.20204332297766642</v>
      </c>
      <c r="E14" s="7">
        <f t="shared" si="1"/>
        <v>-0.20204332297766642</v>
      </c>
      <c r="H14" t="s">
        <v>23</v>
      </c>
    </row>
    <row r="15" spans="1:9" x14ac:dyDescent="0.2">
      <c r="A15" s="13"/>
      <c r="B15" s="14"/>
      <c r="C15" s="14"/>
      <c r="D15" s="6">
        <f t="shared" si="0"/>
        <v>0</v>
      </c>
      <c r="E15" s="7">
        <f t="shared" si="1"/>
        <v>0</v>
      </c>
      <c r="H15" t="s">
        <v>52</v>
      </c>
    </row>
    <row r="16" spans="1:9" x14ac:dyDescent="0.2">
      <c r="A16" s="13"/>
      <c r="B16" s="14"/>
      <c r="C16" s="14"/>
      <c r="D16" s="6">
        <f t="shared" si="0"/>
        <v>0</v>
      </c>
      <c r="E16" s="7">
        <f t="shared" si="1"/>
        <v>0</v>
      </c>
      <c r="H16" t="s">
        <v>45</v>
      </c>
    </row>
    <row r="17" spans="1:9" x14ac:dyDescent="0.2">
      <c r="A17" s="13"/>
      <c r="B17" s="14"/>
      <c r="C17" s="14"/>
      <c r="D17" s="6">
        <f t="shared" si="0"/>
        <v>0</v>
      </c>
      <c r="E17" s="7">
        <f t="shared" si="1"/>
        <v>0</v>
      </c>
      <c r="I17" t="s">
        <v>48</v>
      </c>
    </row>
    <row r="18" spans="1:9" x14ac:dyDescent="0.2">
      <c r="A18" s="15"/>
      <c r="B18" s="16"/>
      <c r="C18" s="16"/>
      <c r="D18" s="8">
        <f t="shared" si="0"/>
        <v>0</v>
      </c>
      <c r="E18" s="9">
        <f t="shared" si="1"/>
        <v>0</v>
      </c>
      <c r="I18" s="6" t="s">
        <v>53</v>
      </c>
    </row>
    <row r="20" spans="1:9" x14ac:dyDescent="0.2">
      <c r="A20" s="20" t="s">
        <v>60</v>
      </c>
      <c r="H20" t="s">
        <v>26</v>
      </c>
    </row>
    <row r="21" spans="1:9" x14ac:dyDescent="0.2">
      <c r="A21" s="1" t="s">
        <v>0</v>
      </c>
      <c r="B21" s="1" t="s">
        <v>1</v>
      </c>
      <c r="C21" s="1" t="s">
        <v>2</v>
      </c>
      <c r="D21" s="1" t="s">
        <v>3</v>
      </c>
      <c r="E21" s="1" t="s">
        <v>4</v>
      </c>
      <c r="H21" t="s">
        <v>39</v>
      </c>
    </row>
    <row r="22" spans="1:9" x14ac:dyDescent="0.2">
      <c r="A22" s="18">
        <v>0.5</v>
      </c>
      <c r="B22" s="19">
        <v>0.19693593146267999</v>
      </c>
      <c r="C22" s="19">
        <v>0.60102135617910668</v>
      </c>
      <c r="D22" s="1">
        <f>SUM(D12:D18)-1</f>
        <v>6.1061945300089349E-7</v>
      </c>
      <c r="E22" s="1">
        <f>SUM(E12:E18)</f>
        <v>-6.1061945305640464E-7</v>
      </c>
      <c r="H22" t="s">
        <v>49</v>
      </c>
    </row>
    <row r="23" spans="1:9" x14ac:dyDescent="0.2">
      <c r="H23" t="s">
        <v>27</v>
      </c>
    </row>
    <row r="24" spans="1:9" x14ac:dyDescent="0.2">
      <c r="H24" t="s">
        <v>1</v>
      </c>
      <c r="I24">
        <v>0.19700000000000001</v>
      </c>
    </row>
    <row r="25" spans="1:9" x14ac:dyDescent="0.2">
      <c r="H25" t="s">
        <v>50</v>
      </c>
      <c r="I25">
        <v>0.20200000000000001</v>
      </c>
    </row>
    <row r="26" spans="1:9" x14ac:dyDescent="0.2">
      <c r="H26" t="s">
        <v>2</v>
      </c>
      <c r="I26">
        <v>0.60099999999999998</v>
      </c>
    </row>
    <row r="27" spans="1:9" x14ac:dyDescent="0.2">
      <c r="B27" s="6"/>
    </row>
  </sheetData>
  <sheetProtection sheet="1" objects="1" scenarios="1"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2:I25"/>
  <sheetViews>
    <sheetView workbookViewId="0"/>
  </sheetViews>
  <sheetFormatPr defaultRowHeight="12.75" x14ac:dyDescent="0.2"/>
  <cols>
    <col min="5" max="5" width="14.85546875" customWidth="1"/>
  </cols>
  <sheetData>
    <row r="2" spans="1:9" x14ac:dyDescent="0.2">
      <c r="H2" t="s">
        <v>33</v>
      </c>
    </row>
    <row r="3" spans="1:9" x14ac:dyDescent="0.2">
      <c r="H3" t="s">
        <v>36</v>
      </c>
    </row>
    <row r="4" spans="1:9" x14ac:dyDescent="0.2">
      <c r="A4" t="s">
        <v>25</v>
      </c>
      <c r="H4" t="s">
        <v>37</v>
      </c>
    </row>
    <row r="5" spans="1:9" x14ac:dyDescent="0.2">
      <c r="H5" t="s">
        <v>41</v>
      </c>
    </row>
    <row r="6" spans="1:9" x14ac:dyDescent="0.2">
      <c r="A6" t="s">
        <v>12</v>
      </c>
      <c r="B6" s="17">
        <v>373.15</v>
      </c>
      <c r="H6" s="20" t="s">
        <v>61</v>
      </c>
    </row>
    <row r="7" spans="1:9" x14ac:dyDescent="0.2">
      <c r="B7" s="10"/>
      <c r="H7" t="s">
        <v>42</v>
      </c>
    </row>
    <row r="8" spans="1:9" x14ac:dyDescent="0.2">
      <c r="B8" s="10"/>
      <c r="I8" t="s">
        <v>34</v>
      </c>
    </row>
    <row r="9" spans="1:9" x14ac:dyDescent="0.2">
      <c r="A9" t="s">
        <v>16</v>
      </c>
      <c r="I9" t="s">
        <v>35</v>
      </c>
    </row>
    <row r="10" spans="1:9" x14ac:dyDescent="0.2">
      <c r="A10" t="s">
        <v>17</v>
      </c>
      <c r="H10" t="s">
        <v>43</v>
      </c>
    </row>
    <row r="11" spans="1:9" x14ac:dyDescent="0.2">
      <c r="A11" s="1" t="s">
        <v>7</v>
      </c>
      <c r="B11" s="1" t="s">
        <v>8</v>
      </c>
      <c r="C11" s="1" t="s">
        <v>9</v>
      </c>
      <c r="D11" s="1" t="s">
        <v>21</v>
      </c>
      <c r="E11" s="1" t="s">
        <v>22</v>
      </c>
      <c r="H11" t="s">
        <v>44</v>
      </c>
    </row>
    <row r="12" spans="1:9" x14ac:dyDescent="0.2">
      <c r="A12" s="2">
        <v>1</v>
      </c>
      <c r="B12" s="3">
        <v>0</v>
      </c>
      <c r="C12" s="3">
        <v>1</v>
      </c>
      <c r="D12" s="11">
        <f t="shared" ref="D12:D18" si="0">C12*$B$22^A12*$C$22^B12</f>
        <v>0.17245714310740498</v>
      </c>
      <c r="E12" s="4">
        <f t="shared" ref="E12:E18" si="1">(B12*$A$22-A12*(1-$A$22))*D12</f>
        <v>-8.622857155370249E-2</v>
      </c>
    </row>
    <row r="13" spans="1:9" x14ac:dyDescent="0.2">
      <c r="A13" s="5">
        <v>0</v>
      </c>
      <c r="B13" s="6">
        <v>1</v>
      </c>
      <c r="C13" s="6">
        <v>1</v>
      </c>
      <c r="D13" s="6">
        <f t="shared" si="0"/>
        <v>0.60918095229753177</v>
      </c>
      <c r="E13" s="7">
        <f t="shared" si="1"/>
        <v>0.30459047614876589</v>
      </c>
      <c r="H13" t="s">
        <v>23</v>
      </c>
    </row>
    <row r="14" spans="1:9" x14ac:dyDescent="0.2">
      <c r="A14" s="13">
        <v>2</v>
      </c>
      <c r="B14" s="14">
        <v>0</v>
      </c>
      <c r="C14" s="14">
        <v>7.3419999999999996</v>
      </c>
      <c r="D14" s="6">
        <f t="shared" si="0"/>
        <v>0.21836184490477437</v>
      </c>
      <c r="E14" s="7">
        <f t="shared" si="1"/>
        <v>-0.21836184490477437</v>
      </c>
      <c r="H14" t="s">
        <v>24</v>
      </c>
    </row>
    <row r="15" spans="1:9" x14ac:dyDescent="0.2">
      <c r="A15" s="13"/>
      <c r="B15" s="14"/>
      <c r="C15" s="14"/>
      <c r="D15" s="6">
        <f t="shared" si="0"/>
        <v>0</v>
      </c>
      <c r="E15" s="7">
        <f t="shared" si="1"/>
        <v>0</v>
      </c>
      <c r="H15" t="s">
        <v>45</v>
      </c>
    </row>
    <row r="16" spans="1:9" x14ac:dyDescent="0.2">
      <c r="A16" s="13"/>
      <c r="B16" s="14"/>
      <c r="C16" s="14"/>
      <c r="D16" s="6">
        <f t="shared" si="0"/>
        <v>0</v>
      </c>
      <c r="E16" s="7">
        <f t="shared" si="1"/>
        <v>0</v>
      </c>
      <c r="I16" t="s">
        <v>46</v>
      </c>
    </row>
    <row r="17" spans="1:9" x14ac:dyDescent="0.2">
      <c r="A17" s="13"/>
      <c r="B17" s="14"/>
      <c r="C17" s="14"/>
      <c r="D17" s="6">
        <f t="shared" si="0"/>
        <v>0</v>
      </c>
      <c r="E17" s="7">
        <f t="shared" si="1"/>
        <v>0</v>
      </c>
      <c r="I17" s="6" t="s">
        <v>38</v>
      </c>
    </row>
    <row r="18" spans="1:9" x14ac:dyDescent="0.2">
      <c r="A18" s="15"/>
      <c r="B18" s="16"/>
      <c r="C18" s="16"/>
      <c r="D18" s="8">
        <f t="shared" si="0"/>
        <v>0</v>
      </c>
      <c r="E18" s="9">
        <f t="shared" si="1"/>
        <v>0</v>
      </c>
    </row>
    <row r="19" spans="1:9" x14ac:dyDescent="0.2">
      <c r="H19" t="s">
        <v>26</v>
      </c>
    </row>
    <row r="20" spans="1:9" x14ac:dyDescent="0.2">
      <c r="A20" s="20" t="s">
        <v>60</v>
      </c>
      <c r="H20" t="s">
        <v>39</v>
      </c>
    </row>
    <row r="21" spans="1:9" x14ac:dyDescent="0.2">
      <c r="A21" s="1" t="s">
        <v>29</v>
      </c>
      <c r="B21" s="1" t="s">
        <v>28</v>
      </c>
      <c r="C21" s="1" t="s">
        <v>30</v>
      </c>
      <c r="D21" s="1" t="s">
        <v>3</v>
      </c>
      <c r="E21" s="1" t="s">
        <v>4</v>
      </c>
      <c r="H21" t="s">
        <v>40</v>
      </c>
    </row>
    <row r="22" spans="1:9" x14ac:dyDescent="0.2">
      <c r="A22" s="18">
        <v>0.5</v>
      </c>
      <c r="B22" s="19">
        <v>0.17245714310740498</v>
      </c>
      <c r="C22" s="19">
        <v>0.60918095229753177</v>
      </c>
      <c r="D22" s="1">
        <f>SUM(D12:D18)-1</f>
        <v>-5.9690288822800142E-8</v>
      </c>
      <c r="E22" s="1">
        <f>SUM(E12:E18)</f>
        <v>5.9690289017089171E-8</v>
      </c>
      <c r="H22" t="s">
        <v>27</v>
      </c>
    </row>
    <row r="23" spans="1:9" x14ac:dyDescent="0.2">
      <c r="H23" t="s">
        <v>28</v>
      </c>
      <c r="I23">
        <v>0.17199999999999999</v>
      </c>
    </row>
    <row r="24" spans="1:9" x14ac:dyDescent="0.2">
      <c r="H24" t="s">
        <v>31</v>
      </c>
      <c r="I24">
        <v>0.218</v>
      </c>
    </row>
    <row r="25" spans="1:9" x14ac:dyDescent="0.2">
      <c r="H25" t="s">
        <v>30</v>
      </c>
      <c r="I25">
        <v>0.60899999999999999</v>
      </c>
    </row>
  </sheetData>
  <sheetProtection sheet="1" objects="1" scenarios="1"/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3"/>
  <sheetViews>
    <sheetView workbookViewId="0">
      <selection activeCell="D3" sqref="D3"/>
    </sheetView>
  </sheetViews>
  <sheetFormatPr defaultRowHeight="12.75" x14ac:dyDescent="0.2"/>
  <sheetData>
    <row r="3" spans="2:4" x14ac:dyDescent="0.2">
      <c r="B3">
        <v>1.01</v>
      </c>
      <c r="C3" s="21">
        <v>41874</v>
      </c>
      <c r="D3" s="20" t="s">
        <v>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Welcome</vt:lpstr>
      <vt:lpstr>Gas Phase Calculator</vt:lpstr>
      <vt:lpstr>Liquid Phase calculator</vt:lpstr>
      <vt:lpstr>rev.</vt:lpstr>
    </vt:vector>
  </TitlesOfParts>
  <Company>Division of Engineering Computing Service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 T.  Lira</dc:creator>
  <cp:lastModifiedBy>Carl Lira</cp:lastModifiedBy>
  <dcterms:created xsi:type="dcterms:W3CDTF">2003-11-24T14:31:49Z</dcterms:created>
  <dcterms:modified xsi:type="dcterms:W3CDTF">2014-08-23T13:55:23Z</dcterms:modified>
</cp:coreProperties>
</file>