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ra.EGR\Documents\computerrepo\Excel\"/>
    </mc:Choice>
  </mc:AlternateContent>
  <bookViews>
    <workbookView xWindow="120" yWindow="120" windowWidth="9372" windowHeight="4968"/>
  </bookViews>
  <sheets>
    <sheet name="Instructions" sheetId="1" r:id="rId1"/>
    <sheet name="Ka Calculator" sheetId="2" r:id="rId2"/>
    <sheet name="Rev." sheetId="5" r:id="rId3"/>
  </sheets>
  <definedNames>
    <definedName name="_R">'Ka Calculator'!$G$17</definedName>
    <definedName name="Da">'Ka Calculator'!$E$16</definedName>
    <definedName name="Db">'Ka Calculator'!$F$16</definedName>
    <definedName name="Dc">'Ka Calculator'!$G$16</definedName>
    <definedName name="Dd">'Ka Calculator'!$H$16</definedName>
    <definedName name="DG">'Ka Calculator'!$G$19</definedName>
    <definedName name="DH">'Ka Calculator'!$G$18</definedName>
    <definedName name="I">'Ka Calculator'!$G$22</definedName>
    <definedName name="J">'Ka Calculator'!$G$21</definedName>
    <definedName name="TK">'Ka Calculator'!$B$16</definedName>
  </definedNames>
  <calcPr calcId="152511" iterate="1" iterateDelta="9.9999999999999995E-8"/>
</workbook>
</file>

<file path=xl/calcChain.xml><?xml version="1.0" encoding="utf-8"?>
<calcChain xmlns="http://schemas.openxmlformats.org/spreadsheetml/2006/main">
  <c r="G18" i="2" l="1" a="1"/>
  <c r="G18" i="2" s="1"/>
  <c r="E16" i="2" a="1"/>
  <c r="E16" i="2" s="1"/>
  <c r="F16" i="2" a="1"/>
  <c r="G16" i="2" a="1"/>
  <c r="H16" i="2" a="1"/>
  <c r="H16" i="2" s="1"/>
  <c r="F16" i="2"/>
  <c r="G16" i="2"/>
  <c r="G19" i="2" a="1"/>
  <c r="G19" i="2" s="1"/>
  <c r="G21" i="2" l="1"/>
  <c r="B17" i="2" s="1"/>
  <c r="G20" i="2"/>
  <c r="G22" i="2" l="1"/>
  <c r="B19" i="2" s="1"/>
  <c r="B18" i="2" s="1"/>
  <c r="B20" i="2" l="1"/>
</calcChain>
</file>

<file path=xl/sharedStrings.xml><?xml version="1.0" encoding="utf-8"?>
<sst xmlns="http://schemas.openxmlformats.org/spreadsheetml/2006/main" count="47" uniqueCount="46">
  <si>
    <r>
      <t>K</t>
    </r>
    <r>
      <rPr>
        <vertAlign val="subscript"/>
        <sz val="18"/>
        <rFont val="Arial"/>
        <family val="2"/>
      </rPr>
      <t>a</t>
    </r>
    <r>
      <rPr>
        <sz val="18"/>
        <rFont val="Arial"/>
        <family val="2"/>
      </rPr>
      <t xml:space="preserve"> Calculator</t>
    </r>
  </si>
  <si>
    <t>This spreadsheet calculates equilibrium constants at standard state given</t>
  </si>
  <si>
    <t>reaction stoichiometry and heat capacities.</t>
  </si>
  <si>
    <t>Be sure to balance the chemical reaction and enter negative stoichiometric</t>
  </si>
  <si>
    <t>numbers for reactants and positive stoichiometric numbers for products.</t>
  </si>
  <si>
    <t>Enter the Gibbs energy of formation at 298 K and 1 bar in column D.</t>
  </si>
  <si>
    <t>Enter the Enthalpy of formation at 298 K and 1 bar in column C.</t>
  </si>
  <si>
    <t xml:space="preserve">Enter the heat capacity constants from Appendix H in columns E-H </t>
  </si>
  <si>
    <t>Enter the reaction temperature in cell B16</t>
  </si>
  <si>
    <t>For use with Introduction to Applied Thermodynamics, J.R. Elliott, Jr., Carl T. Lira</t>
  </si>
  <si>
    <t>Stoichiometric</t>
  </si>
  <si>
    <r>
      <t>D</t>
    </r>
    <r>
      <rPr>
        <sz val="10"/>
        <rFont val="Arial"/>
        <family val="2"/>
      </rPr>
      <t>H</t>
    </r>
    <r>
      <rPr>
        <vertAlign val="superscript"/>
        <sz val="10"/>
        <rFont val="Arial"/>
        <family val="2"/>
      </rPr>
      <t>o</t>
    </r>
    <r>
      <rPr>
        <vertAlign val="subscript"/>
        <sz val="10"/>
        <rFont val="Arial"/>
        <family val="2"/>
      </rPr>
      <t>f,298</t>
    </r>
    <r>
      <rPr>
        <sz val="10"/>
        <rFont val="Arial"/>
        <family val="2"/>
      </rPr>
      <t xml:space="preserve"> </t>
    </r>
  </si>
  <si>
    <r>
      <t>D</t>
    </r>
    <r>
      <rPr>
        <sz val="10"/>
        <rFont val="Arial"/>
        <family val="2"/>
      </rPr>
      <t>G</t>
    </r>
    <r>
      <rPr>
        <vertAlign val="superscript"/>
        <sz val="10"/>
        <rFont val="Arial"/>
        <family val="2"/>
      </rPr>
      <t>o</t>
    </r>
    <r>
      <rPr>
        <vertAlign val="subscript"/>
        <sz val="10"/>
        <rFont val="Arial"/>
        <family val="2"/>
      </rPr>
      <t>f,298</t>
    </r>
  </si>
  <si>
    <r>
      <t>Constants for C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in J/mol-K</t>
    </r>
  </si>
  <si>
    <t>Number</t>
  </si>
  <si>
    <t>Name</t>
  </si>
  <si>
    <t>(kJ/mol)</t>
  </si>
  <si>
    <t>a</t>
  </si>
  <si>
    <t>b</t>
  </si>
  <si>
    <t>c</t>
  </si>
  <si>
    <t>d</t>
  </si>
  <si>
    <t>CARBON MONOX</t>
  </si>
  <si>
    <t>H2</t>
  </si>
  <si>
    <t>METHANOL</t>
  </si>
  <si>
    <t>enter all species above line 14</t>
  </si>
  <si>
    <t>Intermediate Calculations, J and I defined in text</t>
  </si>
  <si>
    <r>
      <t>D</t>
    </r>
    <r>
      <rPr>
        <sz val="10"/>
        <rFont val="Arial"/>
        <family val="2"/>
      </rPr>
      <t>a</t>
    </r>
  </si>
  <si>
    <r>
      <t>D</t>
    </r>
    <r>
      <rPr>
        <sz val="10"/>
        <rFont val="Arial"/>
        <family val="2"/>
      </rPr>
      <t>b</t>
    </r>
  </si>
  <si>
    <r>
      <t>D</t>
    </r>
    <r>
      <rPr>
        <sz val="10"/>
        <rFont val="Arial"/>
        <family val="2"/>
      </rPr>
      <t>c</t>
    </r>
  </si>
  <si>
    <r>
      <t>D</t>
    </r>
    <r>
      <rPr>
        <sz val="10"/>
        <rFont val="Arial"/>
        <family val="2"/>
      </rPr>
      <t>d</t>
    </r>
  </si>
  <si>
    <t>Reaction T(K)</t>
  </si>
  <si>
    <r>
      <t>D</t>
    </r>
    <r>
      <rPr>
        <sz val="10"/>
        <rFont val="Arial"/>
        <family val="2"/>
      </rPr>
      <t>H</t>
    </r>
    <r>
      <rPr>
        <vertAlign val="superscript"/>
        <sz val="10"/>
        <rFont val="Arial"/>
        <family val="2"/>
      </rPr>
      <t>o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(kJ/mol)</t>
    </r>
  </si>
  <si>
    <t>R (kJ/mol-K)</t>
  </si>
  <si>
    <r>
      <t>D</t>
    </r>
    <r>
      <rPr>
        <sz val="10"/>
        <rFont val="Arial"/>
        <family val="2"/>
      </rPr>
      <t>G</t>
    </r>
    <r>
      <rPr>
        <vertAlign val="superscript"/>
        <sz val="10"/>
        <rFont val="Arial"/>
        <family val="2"/>
      </rPr>
      <t>o</t>
    </r>
    <r>
      <rPr>
        <vertAlign val="subscript"/>
        <sz val="10"/>
        <rFont val="Arial"/>
        <family val="2"/>
      </rPr>
      <t>T</t>
    </r>
    <r>
      <rPr>
        <sz val="10"/>
        <rFont val="Arial"/>
        <family val="2"/>
      </rPr>
      <t xml:space="preserve"> (kJ/mol)</t>
    </r>
  </si>
  <si>
    <r>
      <t>D</t>
    </r>
    <r>
      <rPr>
        <sz val="10"/>
        <rFont val="Arial"/>
        <family val="2"/>
      </rPr>
      <t>H</t>
    </r>
    <r>
      <rPr>
        <vertAlign val="superscript"/>
        <sz val="10"/>
        <rFont val="Arial"/>
        <family val="2"/>
      </rPr>
      <t>o</t>
    </r>
    <r>
      <rPr>
        <vertAlign val="subscript"/>
        <sz val="10"/>
        <rFont val="Arial"/>
        <family val="2"/>
      </rPr>
      <t>298</t>
    </r>
    <r>
      <rPr>
        <sz val="10"/>
        <rFont val="Arial"/>
        <family val="2"/>
      </rPr>
      <t xml:space="preserve"> (kJ/mol)</t>
    </r>
  </si>
  <si>
    <r>
      <t>ln K</t>
    </r>
    <r>
      <rPr>
        <vertAlign val="subscript"/>
        <sz val="10"/>
        <rFont val="Arial"/>
        <family val="2"/>
      </rPr>
      <t>a</t>
    </r>
  </si>
  <si>
    <r>
      <t>D</t>
    </r>
    <r>
      <rPr>
        <sz val="10"/>
        <rFont val="Arial"/>
        <family val="2"/>
      </rPr>
      <t>G</t>
    </r>
    <r>
      <rPr>
        <vertAlign val="superscript"/>
        <sz val="10"/>
        <rFont val="Arial"/>
        <family val="2"/>
      </rPr>
      <t>o</t>
    </r>
    <r>
      <rPr>
        <vertAlign val="subscript"/>
        <sz val="10"/>
        <rFont val="Arial"/>
        <family val="2"/>
      </rPr>
      <t xml:space="preserve">298 </t>
    </r>
    <r>
      <rPr>
        <sz val="10"/>
        <rFont val="Arial"/>
        <family val="2"/>
      </rPr>
      <t>(kJ/mol)</t>
    </r>
  </si>
  <si>
    <r>
      <t>K</t>
    </r>
    <r>
      <rPr>
        <vertAlign val="subscript"/>
        <sz val="10"/>
        <rFont val="Arial"/>
        <family val="2"/>
      </rPr>
      <t>a</t>
    </r>
  </si>
  <si>
    <r>
      <t>ln K</t>
    </r>
    <r>
      <rPr>
        <vertAlign val="subscript"/>
        <sz val="10"/>
        <rFont val="Arial"/>
        <family val="2"/>
      </rPr>
      <t>a,298</t>
    </r>
  </si>
  <si>
    <t>J (kJ/mol)</t>
  </si>
  <si>
    <t>I</t>
  </si>
  <si>
    <t>To avoid potential conflicts in data, the Props page has been removed.</t>
  </si>
  <si>
    <t>Data is available in Props.xlsx. For convenience you can insert a copy into this workbook,</t>
  </si>
  <si>
    <t>and update when new Props.xlsx become available.</t>
  </si>
  <si>
    <t>Copyright 1997-2014, Carl T. Lira</t>
  </si>
  <si>
    <t>http://chethermo.net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</si>
</sst>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11" x14ac:knownFonts="1">
    <font>
      <sz val="10"/>
      <name val="Arial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Symbol"/>
      <family val="1"/>
      <charset val="2"/>
    </font>
    <font>
      <sz val="10"/>
      <color indexed="12"/>
      <name val="Arial"/>
      <family val="2"/>
    </font>
    <font>
      <sz val="18"/>
      <name val="Arial"/>
      <family val="2"/>
    </font>
    <font>
      <vertAlign val="subscript"/>
      <sz val="18"/>
      <name val="Arial"/>
      <family val="2"/>
    </font>
    <font>
      <sz val="10"/>
      <name val="Times New Roman"/>
    </font>
    <font>
      <sz val="1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0" xfId="0" applyFont="1" applyBorder="1"/>
    <xf numFmtId="0" fontId="0" fillId="0" borderId="2" xfId="0" applyBorder="1"/>
    <xf numFmtId="0" fontId="5" fillId="0" borderId="0" xfId="0" applyFont="1" applyProtection="1">
      <protection locked="0"/>
    </xf>
    <xf numFmtId="0" fontId="5" fillId="0" borderId="0" xfId="0" applyNumberFormat="1" applyFont="1" applyProtection="1">
      <protection locked="0"/>
    </xf>
    <xf numFmtId="164" fontId="5" fillId="0" borderId="0" xfId="0" applyNumberFormat="1" applyFont="1" applyProtection="1">
      <protection locked="0"/>
    </xf>
    <xf numFmtId="0" fontId="0" fillId="0" borderId="3" xfId="0" applyBorder="1"/>
    <xf numFmtId="0" fontId="0" fillId="0" borderId="4" xfId="0" applyBorder="1"/>
    <xf numFmtId="0" fontId="5" fillId="0" borderId="5" xfId="0" applyFont="1" applyBorder="1" applyProtection="1">
      <protection locked="0"/>
    </xf>
    <xf numFmtId="0" fontId="4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6" fillId="0" borderId="0" xfId="0" applyFont="1"/>
    <xf numFmtId="0" fontId="0" fillId="0" borderId="1" xfId="0" applyBorder="1" applyAlignment="1">
      <alignment horizontal="centerContinuous"/>
    </xf>
    <xf numFmtId="165" fontId="0" fillId="0" borderId="7" xfId="0" applyNumberFormat="1" applyBorder="1"/>
    <xf numFmtId="165" fontId="0" fillId="0" borderId="10" xfId="0" applyNumberFormat="1" applyBorder="1"/>
    <xf numFmtId="0" fontId="0" fillId="0" borderId="11" xfId="0" applyBorder="1"/>
    <xf numFmtId="0" fontId="4" fillId="0" borderId="3" xfId="0" applyFont="1" applyBorder="1"/>
    <xf numFmtId="164" fontId="0" fillId="0" borderId="3" xfId="0" applyNumberFormat="1" applyBorder="1"/>
    <xf numFmtId="0" fontId="0" fillId="0" borderId="0" xfId="0" applyBorder="1"/>
    <xf numFmtId="0" fontId="0" fillId="0" borderId="12" xfId="0" applyBorder="1"/>
    <xf numFmtId="0" fontId="4" fillId="0" borderId="12" xfId="0" applyFont="1" applyBorder="1"/>
    <xf numFmtId="0" fontId="1" fillId="0" borderId="0" xfId="0" applyFont="1"/>
    <xf numFmtId="14" fontId="0" fillId="0" borderId="0" xfId="0" applyNumberFormat="1"/>
    <xf numFmtId="0" fontId="10" fillId="0" borderId="0" xfId="3"/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ethermo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showGridLines="0" tabSelected="1" workbookViewId="0"/>
  </sheetViews>
  <sheetFormatPr defaultRowHeight="13.2" x14ac:dyDescent="0.25"/>
  <sheetData>
    <row r="2" spans="2:2" ht="26.4" x14ac:dyDescent="0.55000000000000004">
      <c r="B2" s="15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7" spans="2:2" x14ac:dyDescent="0.25">
      <c r="B7" t="s">
        <v>3</v>
      </c>
    </row>
    <row r="8" spans="2:2" x14ac:dyDescent="0.25">
      <c r="B8" t="s">
        <v>4</v>
      </c>
    </row>
    <row r="10" spans="2:2" x14ac:dyDescent="0.25">
      <c r="B10" t="s">
        <v>5</v>
      </c>
    </row>
    <row r="11" spans="2:2" x14ac:dyDescent="0.25">
      <c r="B11" t="s">
        <v>6</v>
      </c>
    </row>
    <row r="12" spans="2:2" x14ac:dyDescent="0.25">
      <c r="B12" t="s">
        <v>7</v>
      </c>
    </row>
    <row r="14" spans="2:2" x14ac:dyDescent="0.25">
      <c r="B14" t="s">
        <v>8</v>
      </c>
    </row>
    <row r="16" spans="2:2" x14ac:dyDescent="0.25">
      <c r="B16" s="25" t="s">
        <v>44</v>
      </c>
    </row>
    <row r="17" spans="2:2" x14ac:dyDescent="0.25">
      <c r="B17" t="s">
        <v>9</v>
      </c>
    </row>
    <row r="18" spans="2:2" x14ac:dyDescent="0.25">
      <c r="B18" s="27" t="s">
        <v>45</v>
      </c>
    </row>
  </sheetData>
  <sheetProtection sheet="1" objects="1" scenarios="1"/>
  <phoneticPr fontId="0" type="noConversion"/>
  <hyperlinks>
    <hyperlink ref="B18" r:id="rId1"/>
  </hyperlinks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C10" sqref="C10"/>
    </sheetView>
  </sheetViews>
  <sheetFormatPr defaultRowHeight="13.2" x14ac:dyDescent="0.25"/>
  <cols>
    <col min="1" max="1" width="13.88671875" customWidth="1"/>
    <col min="2" max="2" width="13" customWidth="1"/>
    <col min="6" max="6" width="10.33203125" customWidth="1"/>
    <col min="7" max="8" width="10.44140625" customWidth="1"/>
  </cols>
  <sheetData>
    <row r="3" spans="1:8" ht="16.8" x14ac:dyDescent="0.35">
      <c r="A3" t="s">
        <v>10</v>
      </c>
      <c r="C3" s="2" t="s">
        <v>11</v>
      </c>
      <c r="D3" s="2" t="s">
        <v>12</v>
      </c>
      <c r="E3" s="16" t="s">
        <v>13</v>
      </c>
      <c r="F3" s="16"/>
      <c r="G3" s="16"/>
      <c r="H3" s="16"/>
    </row>
    <row r="4" spans="1:8" x14ac:dyDescent="0.25">
      <c r="A4" s="1" t="s">
        <v>14</v>
      </c>
      <c r="B4" s="1" t="s">
        <v>15</v>
      </c>
      <c r="C4" s="1" t="s">
        <v>16</v>
      </c>
      <c r="D4" s="1" t="s">
        <v>16</v>
      </c>
      <c r="E4" s="7" t="s">
        <v>17</v>
      </c>
      <c r="F4" s="7" t="s">
        <v>18</v>
      </c>
      <c r="G4" s="7" t="s">
        <v>19</v>
      </c>
      <c r="H4" s="7" t="s">
        <v>20</v>
      </c>
    </row>
    <row r="5" spans="1:8" x14ac:dyDescent="0.25">
      <c r="A5" s="4">
        <v>-1</v>
      </c>
      <c r="B5" s="4" t="s">
        <v>21</v>
      </c>
      <c r="C5" s="4">
        <v>-110.53</v>
      </c>
      <c r="D5" s="4">
        <v>-137.16</v>
      </c>
      <c r="E5" s="5">
        <v>30.87</v>
      </c>
      <c r="F5" s="6">
        <v>-1.285E-2</v>
      </c>
      <c r="G5" s="6">
        <v>2.7889999999999999E-5</v>
      </c>
      <c r="H5" s="6">
        <v>-1.2720000000000001E-8</v>
      </c>
    </row>
    <row r="6" spans="1:8" x14ac:dyDescent="0.25">
      <c r="A6" s="4">
        <v>-2</v>
      </c>
      <c r="B6" s="4" t="s">
        <v>22</v>
      </c>
      <c r="C6" s="4">
        <v>0</v>
      </c>
      <c r="D6" s="4">
        <v>0</v>
      </c>
      <c r="E6" s="5">
        <v>27.14</v>
      </c>
      <c r="F6" s="6">
        <v>9.2739999999999993E-3</v>
      </c>
      <c r="G6" s="6">
        <v>-1.381E-5</v>
      </c>
      <c r="H6" s="6">
        <v>7.645E-9</v>
      </c>
    </row>
    <row r="7" spans="1:8" x14ac:dyDescent="0.25">
      <c r="A7" s="4">
        <v>1</v>
      </c>
      <c r="B7" s="4" t="s">
        <v>23</v>
      </c>
      <c r="C7" s="4">
        <v>-200.94</v>
      </c>
      <c r="D7" s="4">
        <v>-162.24</v>
      </c>
      <c r="E7" s="5">
        <v>21.15</v>
      </c>
      <c r="F7" s="6">
        <v>7.0919999999999997E-2</v>
      </c>
      <c r="G7" s="6">
        <v>2.5870000000000001E-5</v>
      </c>
      <c r="H7" s="6">
        <v>-2.852E-8</v>
      </c>
    </row>
    <row r="8" spans="1:8" x14ac:dyDescent="0.25">
      <c r="A8" s="4"/>
      <c r="B8" s="4"/>
      <c r="C8" s="4"/>
      <c r="D8" s="4"/>
      <c r="E8" s="5"/>
      <c r="F8" s="6"/>
      <c r="G8" s="6"/>
      <c r="H8" s="6"/>
    </row>
    <row r="9" spans="1:8" x14ac:dyDescent="0.25">
      <c r="A9" s="4"/>
      <c r="B9" s="4"/>
      <c r="C9" s="4"/>
      <c r="D9" s="4"/>
      <c r="E9" s="5"/>
      <c r="F9" s="6"/>
      <c r="G9" s="6"/>
      <c r="H9" s="6"/>
    </row>
    <row r="10" spans="1:8" x14ac:dyDescent="0.25">
      <c r="A10" s="4"/>
      <c r="B10" s="4"/>
      <c r="C10" s="4"/>
      <c r="D10" s="4"/>
      <c r="E10" s="5"/>
      <c r="F10" s="6"/>
      <c r="G10" s="6"/>
      <c r="H10" s="6"/>
    </row>
    <row r="11" spans="1:8" x14ac:dyDescent="0.25">
      <c r="A11" s="4"/>
      <c r="B11" s="4"/>
      <c r="C11" s="4"/>
      <c r="D11" s="4"/>
      <c r="E11" s="5"/>
      <c r="F11" s="6"/>
      <c r="G11" s="6"/>
      <c r="H11" s="6"/>
    </row>
    <row r="12" spans="1:8" x14ac:dyDescent="0.25">
      <c r="A12" s="4"/>
      <c r="B12" s="4"/>
      <c r="C12" s="4"/>
      <c r="D12" s="4"/>
      <c r="E12" s="5"/>
      <c r="F12" s="6"/>
      <c r="G12" s="6"/>
      <c r="H12" s="6"/>
    </row>
    <row r="13" spans="1:8" x14ac:dyDescent="0.25">
      <c r="A13" s="4"/>
      <c r="B13" s="4"/>
      <c r="C13" s="4"/>
      <c r="D13" s="4"/>
      <c r="E13" s="5"/>
      <c r="F13" s="6"/>
      <c r="G13" s="6"/>
      <c r="H13" s="6"/>
    </row>
    <row r="14" spans="1:8" x14ac:dyDescent="0.25">
      <c r="A14" s="3" t="s">
        <v>24</v>
      </c>
      <c r="B14" s="3"/>
      <c r="C14" s="3"/>
      <c r="D14" s="3"/>
      <c r="E14" s="19" t="s">
        <v>25</v>
      </c>
      <c r="F14" s="19"/>
      <c r="G14" s="19"/>
      <c r="H14" s="19"/>
    </row>
    <row r="15" spans="1:8" ht="13.8" thickBot="1" x14ac:dyDescent="0.3">
      <c r="E15" s="20" t="s">
        <v>26</v>
      </c>
      <c r="F15" s="20" t="s">
        <v>27</v>
      </c>
      <c r="G15" s="20" t="s">
        <v>28</v>
      </c>
      <c r="H15" s="20" t="s">
        <v>29</v>
      </c>
    </row>
    <row r="16" spans="1:8" x14ac:dyDescent="0.25">
      <c r="A16" s="8" t="s">
        <v>30</v>
      </c>
      <c r="B16" s="9">
        <v>400</v>
      </c>
      <c r="E16" s="7">
        <f t="array" ref="E16">SUM(A5:A13*E5:E13)</f>
        <v>-64</v>
      </c>
      <c r="F16" s="21">
        <f t="array" ref="F16">SUM(A5:A13*F5:F13)</f>
        <v>6.5222000000000002E-2</v>
      </c>
      <c r="G16" s="21">
        <f t="array" ref="G16">SUM(A5:A13*G5:G13)</f>
        <v>2.5600000000000002E-5</v>
      </c>
      <c r="H16" s="21">
        <f t="array" ref="H16">SUM(A5:A13*H5:H13)</f>
        <v>-3.1089999999999996E-8</v>
      </c>
    </row>
    <row r="17" spans="1:8" ht="16.8" x14ac:dyDescent="0.35">
      <c r="A17" s="10" t="s">
        <v>31</v>
      </c>
      <c r="B17" s="17">
        <f>J+(Da*TK+Db/2*TK^2+Dc/3*TK^3+Dd/4*TK^4)/1000</f>
        <v>-94.427131288302434</v>
      </c>
      <c r="E17" s="23" t="s">
        <v>32</v>
      </c>
      <c r="F17" s="19"/>
      <c r="G17" s="7">
        <v>8.3144719999999998E-3</v>
      </c>
      <c r="H17" s="22"/>
    </row>
    <row r="18" spans="1:8" ht="16.8" x14ac:dyDescent="0.35">
      <c r="A18" s="10" t="s">
        <v>33</v>
      </c>
      <c r="B18" s="18">
        <f>-B19*_R*TK</f>
        <v>-2.1227321017188507</v>
      </c>
      <c r="E18" s="24" t="s">
        <v>34</v>
      </c>
      <c r="F18" s="19"/>
      <c r="G18" s="7">
        <f t="array" ref="G18">SUM(A5:A13*C5:C13)</f>
        <v>-90.41</v>
      </c>
      <c r="H18" s="22"/>
    </row>
    <row r="19" spans="1:8" ht="16.8" x14ac:dyDescent="0.35">
      <c r="A19" s="12" t="s">
        <v>35</v>
      </c>
      <c r="B19" s="11">
        <f>-(J/TK+(-Da*LN(TK)-Db/2*TK-Dc/6*TK^2-Dd/12*TK^3)/1000)/_R-I</f>
        <v>0.63826425229372674</v>
      </c>
      <c r="E19" s="24" t="s">
        <v>36</v>
      </c>
      <c r="F19" s="19"/>
      <c r="G19" s="7">
        <f t="array" ref="G19">SUM(A5:A13*D5:D13)</f>
        <v>-25.080000000000013</v>
      </c>
      <c r="H19" s="22"/>
    </row>
    <row r="20" spans="1:8" ht="16.2" thickBot="1" x14ac:dyDescent="0.4">
      <c r="A20" s="13" t="s">
        <v>37</v>
      </c>
      <c r="B20" s="14">
        <f>EXP(B19)</f>
        <v>1.8931919221943401</v>
      </c>
      <c r="E20" s="23" t="s">
        <v>38</v>
      </c>
      <c r="F20" s="19"/>
      <c r="G20" s="7">
        <f>-DG/_R/298.15</f>
        <v>10.117146606758402</v>
      </c>
      <c r="H20" s="22"/>
    </row>
    <row r="21" spans="1:8" x14ac:dyDescent="0.25">
      <c r="E21" s="23" t="s">
        <v>39</v>
      </c>
      <c r="F21" s="19"/>
      <c r="G21" s="7">
        <f>DH+(-Da*298.15-Db/2*298.15^2-Dc/3*298.15^3-Dd/4*298.15^4)/1000</f>
        <v>-74.39204862163578</v>
      </c>
      <c r="H21" s="22"/>
    </row>
    <row r="22" spans="1:8" x14ac:dyDescent="0.25">
      <c r="E22" s="23" t="s">
        <v>40</v>
      </c>
      <c r="F22" s="19"/>
      <c r="G22" s="7">
        <f>(DG/298.15-J/298.15+(Da*LN(298.15)+Db/2*298.15+Dc/6*298.15^2+Dd/12*298.15^3)/1000)/_R</f>
        <v>-22.757811486019222</v>
      </c>
      <c r="H22" s="22"/>
    </row>
  </sheetData>
  <sheetProtection sheet="1" objects="1" scenarios="1"/>
  <phoneticPr fontId="0" type="noConversion"/>
  <printOptions gridLines="1" gridLinesSet="0"/>
  <pageMargins left="0.75" right="0.75" top="1" bottom="1" header="0.5" footer="0.5"/>
  <pageSetup orientation="portrait" horizontalDpi="300" verticalDpi="300" copies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3.2" x14ac:dyDescent="0.25"/>
  <cols>
    <col min="3" max="3" width="10.109375" bestFit="1" customWidth="1"/>
  </cols>
  <sheetData>
    <row r="2" spans="2:4" x14ac:dyDescent="0.25">
      <c r="B2">
        <v>1.01</v>
      </c>
      <c r="C2" s="26">
        <v>41989</v>
      </c>
      <c r="D2" t="s">
        <v>41</v>
      </c>
    </row>
    <row r="3" spans="2:4" x14ac:dyDescent="0.25">
      <c r="D3" t="s">
        <v>42</v>
      </c>
    </row>
    <row r="4" spans="2:4" x14ac:dyDescent="0.25">
      <c r="D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Instructions</vt:lpstr>
      <vt:lpstr>Ka Calculator</vt:lpstr>
      <vt:lpstr>Rev.</vt:lpstr>
      <vt:lpstr>_R</vt:lpstr>
      <vt:lpstr>Da</vt:lpstr>
      <vt:lpstr>Db</vt:lpstr>
      <vt:lpstr>Dc</vt:lpstr>
      <vt:lpstr>Dd</vt:lpstr>
      <vt:lpstr>DG</vt:lpstr>
      <vt:lpstr>DH</vt:lpstr>
      <vt:lpstr>I</vt:lpstr>
      <vt:lpstr>J</vt:lpstr>
      <vt:lpstr>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 Lira</cp:lastModifiedBy>
  <dcterms:created xsi:type="dcterms:W3CDTF">1997-05-05T03:15:38Z</dcterms:created>
  <dcterms:modified xsi:type="dcterms:W3CDTF">2014-12-17T04:17:50Z</dcterms:modified>
</cp:coreProperties>
</file>