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9468" windowHeight="5016"/>
  </bookViews>
  <sheets>
    <sheet name="waxflash" sheetId="1" r:id="rId1"/>
  </sheets>
  <definedNames>
    <definedName name="solver_adj" localSheetId="0" hidden="1">waxflash!$K$33</definedName>
    <definedName name="solver_lin" localSheetId="0" hidden="1">0</definedName>
    <definedName name="solver_num" localSheetId="0" hidden="1">0</definedName>
    <definedName name="solver_opt" localSheetId="0" hidden="1">waxflash!$L$31</definedName>
    <definedName name="solver_typ" localSheetId="0" hidden="1">3</definedName>
    <definedName name="solver_val" localSheetId="0" hidden="1">1</definedName>
  </definedNames>
  <calcPr calcId="0"/>
</workbook>
</file>

<file path=xl/calcChain.xml><?xml version="1.0" encoding="utf-8"?>
<calcChain xmlns="http://schemas.openxmlformats.org/spreadsheetml/2006/main">
  <c r="D4" i="1"/>
  <c r="E4"/>
  <c r="G4"/>
  <c r="I4"/>
  <c r="J4"/>
  <c r="D5"/>
  <c r="E5"/>
  <c r="G5"/>
  <c r="I5"/>
  <c r="J5"/>
  <c r="D6"/>
  <c r="E6"/>
  <c r="G6"/>
  <c r="I6"/>
  <c r="J6"/>
  <c r="D7"/>
  <c r="E7"/>
  <c r="G7"/>
  <c r="H7"/>
  <c r="I7"/>
  <c r="J7"/>
  <c r="K7"/>
  <c r="L7"/>
  <c r="D8"/>
  <c r="E8"/>
  <c r="G8"/>
  <c r="H8"/>
  <c r="I8"/>
  <c r="J8"/>
  <c r="K8"/>
  <c r="L8"/>
  <c r="D9"/>
  <c r="E9"/>
  <c r="G9"/>
  <c r="H9"/>
  <c r="I9"/>
  <c r="J9"/>
  <c r="K9"/>
  <c r="L9"/>
  <c r="D10"/>
  <c r="E10"/>
  <c r="G10"/>
  <c r="H10"/>
  <c r="I10"/>
  <c r="J10"/>
  <c r="K10"/>
  <c r="L10"/>
  <c r="D11"/>
  <c r="E11"/>
  <c r="G11"/>
  <c r="H11"/>
  <c r="I11"/>
  <c r="J11"/>
  <c r="K11"/>
  <c r="L11"/>
  <c r="D12"/>
  <c r="E12"/>
  <c r="G12"/>
  <c r="H12"/>
  <c r="I12"/>
  <c r="J12"/>
  <c r="K12"/>
  <c r="L12"/>
  <c r="D13"/>
  <c r="E13"/>
  <c r="G13"/>
  <c r="H13"/>
  <c r="I13"/>
  <c r="J13"/>
  <c r="K13"/>
  <c r="L13"/>
  <c r="D14"/>
  <c r="E14"/>
  <c r="G14"/>
  <c r="H14"/>
  <c r="I14"/>
  <c r="J14"/>
  <c r="K14"/>
  <c r="L14"/>
  <c r="D15"/>
  <c r="E15"/>
  <c r="G15"/>
  <c r="H15"/>
  <c r="I15"/>
  <c r="J15"/>
  <c r="K15"/>
  <c r="L15"/>
  <c r="D16"/>
  <c r="E16"/>
  <c r="G16"/>
  <c r="H16"/>
  <c r="I16"/>
  <c r="J16"/>
  <c r="K16"/>
  <c r="L16"/>
  <c r="D17"/>
  <c r="E17"/>
  <c r="G17"/>
  <c r="H17"/>
  <c r="I17"/>
  <c r="J17"/>
  <c r="K17"/>
  <c r="L17"/>
  <c r="D18"/>
  <c r="E18"/>
  <c r="G18"/>
  <c r="H18"/>
  <c r="I18"/>
  <c r="J18"/>
  <c r="K18"/>
  <c r="L18"/>
  <c r="D19"/>
  <c r="E19"/>
  <c r="G19"/>
  <c r="H19"/>
  <c r="I19"/>
  <c r="J19"/>
  <c r="K19"/>
  <c r="L19"/>
  <c r="D20"/>
  <c r="E20"/>
  <c r="G20"/>
  <c r="H20"/>
  <c r="I20"/>
  <c r="J20"/>
  <c r="K20"/>
  <c r="L20"/>
  <c r="D21"/>
  <c r="E21"/>
  <c r="G21"/>
  <c r="H21"/>
  <c r="I21"/>
  <c r="J21"/>
  <c r="K21"/>
  <c r="L21"/>
  <c r="D22"/>
  <c r="E22"/>
  <c r="G22"/>
  <c r="H22"/>
  <c r="I22"/>
  <c r="J22"/>
  <c r="K22"/>
  <c r="L22"/>
  <c r="D23"/>
  <c r="E23"/>
  <c r="G23"/>
  <c r="H23"/>
  <c r="I23"/>
  <c r="J23"/>
  <c r="K23"/>
  <c r="L23"/>
  <c r="D24"/>
  <c r="E24"/>
  <c r="G24"/>
  <c r="H24"/>
  <c r="I24"/>
  <c r="J24"/>
  <c r="K24"/>
  <c r="L24"/>
  <c r="D25"/>
  <c r="E25"/>
  <c r="G25"/>
  <c r="H25"/>
  <c r="I25"/>
  <c r="J25"/>
  <c r="K25"/>
  <c r="L25"/>
  <c r="D26"/>
  <c r="E26"/>
  <c r="G26"/>
  <c r="H26"/>
  <c r="I26"/>
  <c r="J26"/>
  <c r="K26"/>
  <c r="L26"/>
  <c r="D27"/>
  <c r="E27"/>
  <c r="G27"/>
  <c r="H27"/>
  <c r="I27"/>
  <c r="J27"/>
  <c r="K27"/>
  <c r="L27"/>
  <c r="D28"/>
  <c r="E28"/>
  <c r="G28"/>
  <c r="H28"/>
  <c r="I28"/>
  <c r="J28"/>
  <c r="K28"/>
  <c r="L28"/>
  <c r="D29"/>
  <c r="E29"/>
  <c r="G29"/>
  <c r="H29"/>
  <c r="I29"/>
  <c r="J29"/>
  <c r="K29"/>
  <c r="L29"/>
  <c r="D30"/>
  <c r="E30"/>
  <c r="G30"/>
  <c r="H30"/>
  <c r="I30"/>
  <c r="J30"/>
  <c r="K30"/>
  <c r="L30"/>
  <c r="D31"/>
  <c r="E31"/>
  <c r="H31"/>
  <c r="L31"/>
</calcChain>
</file>

<file path=xl/sharedStrings.xml><?xml version="1.0" encoding="utf-8"?>
<sst xmlns="http://schemas.openxmlformats.org/spreadsheetml/2006/main" count="42" uniqueCount="42">
  <si>
    <t>Data of Hansen et al. AIChE J. 34:1937, (1988)</t>
  </si>
  <si>
    <t>Analysis of Pedersen, SPE Prod &amp; Fac, p.46, Feb.(1995)</t>
  </si>
  <si>
    <t>components</t>
  </si>
  <si>
    <t>Wt%</t>
  </si>
  <si>
    <t>Mol Wt.</t>
  </si>
  <si>
    <t>moles</t>
  </si>
  <si>
    <t>mole frct.</t>
  </si>
  <si>
    <t>density</t>
  </si>
  <si>
    <t>density2</t>
  </si>
  <si>
    <t>zi wax</t>
  </si>
  <si>
    <t>T fusion</t>
  </si>
  <si>
    <t>H fusion</t>
  </si>
  <si>
    <t>K-values</t>
  </si>
  <si>
    <t>XiS</t>
  </si>
  <si>
    <t>&lt;c4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</si>
  <si>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</si>
  <si>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</si>
  <si>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</si>
  <si>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</si>
  <si>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</si>
  <si>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</si>
  <si>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</si>
  <si>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</si>
  <si>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</si>
  <si>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</si>
  <si>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</si>
  <si>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</si>
  <si>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</si>
  <si>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</si>
  <si>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</si>
  <si>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</si>
  <si>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</si>
  <si>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</si>
  <si>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</si>
  <si>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</si>
  <si>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</si>
  <si>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</si>
  <si>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</si>
  <si>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</si>
  <si>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</si>
  <si>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&gt;c30</t>
  </si>
  <si>
    <t>T=</t>
  </si>
</sst>
</file>

<file path=xl/styles.xml><?xml version="1.0" encoding="utf-8"?>
<styleSheet xmlns="http://schemas.openxmlformats.org/spreadsheetml/2006/main">
  <numFmts count="4"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</numFmts>
  <fonts count="2">
    <font>
      <sz val="12"/>
      <name val="Times New Roman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1" fontId="1" fillId="0" borderId="0" xfId="1" applyNumberFormat="1"/>
  </cellXfs>
  <cellStyles count="2">
    <cellStyle name="Normal" xfId="0" builtinId="0"/>
    <cellStyle name="Normal_ELLYOT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/>
  </sheetViews>
  <sheetFormatPr defaultColWidth="8" defaultRowHeight="13.2"/>
  <cols>
    <col min="1" max="5" width="8" style="1"/>
    <col min="6" max="6" width="6.19921875" style="1" customWidth="1"/>
    <col min="7" max="16384" width="8" style="1"/>
  </cols>
  <sheetData>
    <row r="1" spans="1:12">
      <c r="A1" s="1" t="s">
        <v>0</v>
      </c>
    </row>
    <row r="2" spans="1:12">
      <c r="A2" s="1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</row>
    <row r="4" spans="1:12">
      <c r="A4" s="1" t="s">
        <v>14</v>
      </c>
      <c r="B4" s="1">
        <v>3.1E-2</v>
      </c>
      <c r="C4" s="1">
        <v>29</v>
      </c>
      <c r="D4" s="1">
        <f t="shared" ref="D4:D30" si="0">B4/C4</f>
        <v>1.0689655172413793E-3</v>
      </c>
      <c r="E4" s="1">
        <f t="shared" ref="E4:E30" si="1">D4/0.382669</f>
        <v>2.7934468620175123E-3</v>
      </c>
      <c r="F4" s="1">
        <v>0.41599999999999998</v>
      </c>
      <c r="G4" s="1">
        <f t="shared" ref="G4:G30" si="2">0.3915+0.0675*LN(C4)</f>
        <v>0.61879246852408709</v>
      </c>
      <c r="H4" s="1">
        <v>0</v>
      </c>
      <c r="I4" s="1">
        <f t="shared" ref="I4:I30" si="3">374.5+0.02617*C4-20172/C4</f>
        <v>-320.32727689655172</v>
      </c>
      <c r="J4" s="1">
        <f t="shared" ref="J4:J30" si="4">0.1426*4.18*I4*C4</f>
        <v>-5537.1683392700388</v>
      </c>
      <c r="K4" s="2"/>
    </row>
    <row r="5" spans="1:12">
      <c r="A5" s="1" t="s">
        <v>15</v>
      </c>
      <c r="B5" s="1">
        <v>0.85499999999999998</v>
      </c>
      <c r="C5" s="1">
        <v>71</v>
      </c>
      <c r="D5" s="1">
        <f t="shared" si="0"/>
        <v>1.2042253521126761E-2</v>
      </c>
      <c r="E5" s="1">
        <f t="shared" si="1"/>
        <v>3.1469111741810184E-2</v>
      </c>
      <c r="F5" s="1">
        <v>0.63200000000000001</v>
      </c>
      <c r="G5" s="1">
        <f t="shared" si="2"/>
        <v>0.67923089170028883</v>
      </c>
      <c r="H5" s="1">
        <v>0</v>
      </c>
      <c r="I5" s="1">
        <f t="shared" si="3"/>
        <v>92.245393943661952</v>
      </c>
      <c r="J5" s="1">
        <f t="shared" si="4"/>
        <v>3903.9014508819587</v>
      </c>
    </row>
    <row r="6" spans="1:12">
      <c r="A6" s="1" t="s">
        <v>16</v>
      </c>
      <c r="B6" s="1">
        <v>0.377</v>
      </c>
      <c r="C6" s="1">
        <v>82</v>
      </c>
      <c r="D6" s="1">
        <f t="shared" si="0"/>
        <v>4.5975609756097558E-3</v>
      </c>
      <c r="E6" s="1">
        <f t="shared" si="1"/>
        <v>1.2014458907331809E-2</v>
      </c>
      <c r="F6" s="1">
        <v>0.69499999999999995</v>
      </c>
      <c r="G6" s="1">
        <f t="shared" si="2"/>
        <v>0.68895354919033713</v>
      </c>
      <c r="H6" s="1">
        <v>0</v>
      </c>
      <c r="I6" s="1">
        <f t="shared" si="3"/>
        <v>130.64594</v>
      </c>
      <c r="J6" s="1">
        <f t="shared" si="4"/>
        <v>6385.6568614414391</v>
      </c>
    </row>
    <row r="7" spans="1:12">
      <c r="A7" s="1" t="s">
        <v>17</v>
      </c>
      <c r="B7" s="1">
        <v>2.371</v>
      </c>
      <c r="C7" s="1">
        <v>91</v>
      </c>
      <c r="D7" s="1">
        <f t="shared" si="0"/>
        <v>2.6054945054945055E-2</v>
      </c>
      <c r="E7" s="1">
        <f t="shared" si="1"/>
        <v>6.8087420342241092E-2</v>
      </c>
      <c r="F7" s="1">
        <v>0.751</v>
      </c>
      <c r="G7" s="1">
        <f t="shared" si="2"/>
        <v>0.69598301668988738</v>
      </c>
      <c r="H7" s="1">
        <f t="shared" ref="H7:H30" si="5">E7*(1-(0.8824+C7/1868.11)*((F7-G7)/G7)^0.1144)</f>
        <v>2.0664476878158498E-2</v>
      </c>
      <c r="I7" s="1">
        <f t="shared" si="3"/>
        <v>155.21114032967031</v>
      </c>
      <c r="J7" s="1">
        <f t="shared" si="4"/>
        <v>8418.9918534563585</v>
      </c>
      <c r="K7" s="1">
        <f t="shared" ref="K7:K30" si="6">EXP(-J7/8.314/$K$33*(1-$K$33/I7))</f>
        <v>28.981319867481815</v>
      </c>
      <c r="L7" s="1">
        <f>H7/K7</f>
        <v>7.1302745950314211E-4</v>
      </c>
    </row>
    <row r="8" spans="1:12">
      <c r="A8" s="1" t="s">
        <v>18</v>
      </c>
      <c r="B8" s="1">
        <v>2.2850000000000001</v>
      </c>
      <c r="C8" s="1">
        <v>103</v>
      </c>
      <c r="D8" s="1">
        <f t="shared" si="0"/>
        <v>2.2184466019417478E-2</v>
      </c>
      <c r="E8" s="1">
        <f t="shared" si="1"/>
        <v>5.7972989762477438E-2</v>
      </c>
      <c r="F8" s="1">
        <v>0.77800000000000002</v>
      </c>
      <c r="G8" s="1">
        <f t="shared" si="2"/>
        <v>0.70434420670550046</v>
      </c>
      <c r="H8" s="1">
        <f t="shared" si="5"/>
        <v>1.5993660430648548E-2</v>
      </c>
      <c r="I8" s="1">
        <f t="shared" si="3"/>
        <v>181.35084980582525</v>
      </c>
      <c r="J8" s="1">
        <f t="shared" si="4"/>
        <v>11134.036149232039</v>
      </c>
      <c r="K8" s="1">
        <f t="shared" si="6"/>
        <v>24.747058073088887</v>
      </c>
      <c r="L8" s="1">
        <f>H8/K8</f>
        <v>6.4628532342762813E-4</v>
      </c>
    </row>
    <row r="9" spans="1:12">
      <c r="A9" s="1" t="s">
        <v>19</v>
      </c>
      <c r="B9" s="1">
        <v>2.5390000000000001</v>
      </c>
      <c r="C9" s="1">
        <v>116</v>
      </c>
      <c r="D9" s="1">
        <f t="shared" si="0"/>
        <v>2.188793103448276E-2</v>
      </c>
      <c r="E9" s="1">
        <f t="shared" si="1"/>
        <v>5.7198077279535998E-2</v>
      </c>
      <c r="F9" s="1">
        <v>0.79300000000000004</v>
      </c>
      <c r="G9" s="1">
        <f t="shared" si="2"/>
        <v>0.71236733789967965</v>
      </c>
      <c r="H9" s="1">
        <f t="shared" si="5"/>
        <v>1.5092798941840863E-2</v>
      </c>
      <c r="I9" s="1">
        <f t="shared" si="3"/>
        <v>203.63916827586209</v>
      </c>
      <c r="J9" s="1">
        <f t="shared" si="4"/>
        <v>14080.40384367936</v>
      </c>
      <c r="K9" s="1">
        <f t="shared" si="6"/>
        <v>20.815507965498472</v>
      </c>
      <c r="L9" s="1">
        <f t="shared" ref="L9:L30" si="7">H9/K9</f>
        <v>7.2507473595441669E-4</v>
      </c>
    </row>
    <row r="10" spans="1:12">
      <c r="A10" s="1" t="s">
        <v>20</v>
      </c>
      <c r="B10" s="1">
        <v>2.4790000000000001</v>
      </c>
      <c r="C10" s="1">
        <v>132</v>
      </c>
      <c r="D10" s="1">
        <f t="shared" si="0"/>
        <v>1.8780303030303033E-2</v>
      </c>
      <c r="E10" s="1">
        <f t="shared" si="1"/>
        <v>4.9077147692400049E-2</v>
      </c>
      <c r="F10" s="1">
        <v>0.79800000000000004</v>
      </c>
      <c r="G10" s="1">
        <f t="shared" si="2"/>
        <v>0.72108912977458006</v>
      </c>
      <c r="H10" s="1">
        <f t="shared" si="5"/>
        <v>1.2869321031613061E-2</v>
      </c>
      <c r="I10" s="1">
        <f t="shared" si="3"/>
        <v>225.13625818181816</v>
      </c>
      <c r="J10" s="1">
        <f t="shared" si="4"/>
        <v>17713.940526733437</v>
      </c>
      <c r="K10" s="1">
        <f t="shared" si="6"/>
        <v>16.777695298376209</v>
      </c>
      <c r="L10" s="1">
        <f t="shared" si="7"/>
        <v>7.6704939520856532E-4</v>
      </c>
    </row>
    <row r="11" spans="1:12">
      <c r="A11" s="1" t="s">
        <v>21</v>
      </c>
      <c r="B11" s="1">
        <v>1.9159999999999999</v>
      </c>
      <c r="C11" s="1">
        <v>147</v>
      </c>
      <c r="D11" s="1">
        <f t="shared" si="0"/>
        <v>1.3034013605442176E-2</v>
      </c>
      <c r="E11" s="1">
        <f t="shared" si="1"/>
        <v>3.4060803476221424E-2</v>
      </c>
      <c r="F11" s="1">
        <v>0.80300000000000005</v>
      </c>
      <c r="G11" s="1">
        <f t="shared" si="2"/>
        <v>0.72835419960756465</v>
      </c>
      <c r="H11" s="1">
        <f t="shared" si="5"/>
        <v>8.8353847209002873E-3</v>
      </c>
      <c r="I11" s="1">
        <f t="shared" si="3"/>
        <v>241.12250020408163</v>
      </c>
      <c r="J11" s="1">
        <f t="shared" si="4"/>
        <v>21127.634748392036</v>
      </c>
      <c r="K11" s="1">
        <f t="shared" si="6"/>
        <v>13.669402482981193</v>
      </c>
      <c r="L11" s="1">
        <f t="shared" si="7"/>
        <v>6.463621750768258E-4</v>
      </c>
    </row>
    <row r="12" spans="1:12">
      <c r="A12" s="1" t="s">
        <v>22</v>
      </c>
      <c r="B12" s="1">
        <v>2.3519999999999999</v>
      </c>
      <c r="C12" s="1">
        <v>163</v>
      </c>
      <c r="D12" s="1">
        <f t="shared" si="0"/>
        <v>1.4429447852760735E-2</v>
      </c>
      <c r="E12" s="1">
        <f t="shared" si="1"/>
        <v>3.7707386416879173E-2</v>
      </c>
      <c r="F12" s="1">
        <v>0.81699999999999995</v>
      </c>
      <c r="G12" s="1">
        <f t="shared" si="2"/>
        <v>0.73532813855445656</v>
      </c>
      <c r="H12" s="1">
        <f t="shared" si="5"/>
        <v>9.272018669375123E-3</v>
      </c>
      <c r="I12" s="1">
        <f t="shared" si="3"/>
        <v>255.01110877300613</v>
      </c>
      <c r="J12" s="1">
        <f t="shared" si="4"/>
        <v>24776.645738209638</v>
      </c>
      <c r="K12" s="1">
        <f t="shared" si="6"/>
        <v>10.954040156628945</v>
      </c>
      <c r="L12" s="1">
        <f t="shared" si="7"/>
        <v>8.4644738715551171E-4</v>
      </c>
    </row>
    <row r="13" spans="1:12">
      <c r="A13" s="1" t="s">
        <v>23</v>
      </c>
      <c r="B13" s="1">
        <v>2.0910000000000002</v>
      </c>
      <c r="C13" s="1">
        <v>175</v>
      </c>
      <c r="D13" s="1">
        <f t="shared" si="0"/>
        <v>1.194857142857143E-2</v>
      </c>
      <c r="E13" s="1">
        <f t="shared" si="1"/>
        <v>3.1224299403848837E-2</v>
      </c>
      <c r="F13" s="1">
        <v>0.83599999999999997</v>
      </c>
      <c r="G13" s="1">
        <f t="shared" si="2"/>
        <v>0.74012305323983729</v>
      </c>
      <c r="H13" s="1">
        <f t="shared" si="5"/>
        <v>7.1009965897476136E-3</v>
      </c>
      <c r="I13" s="1">
        <f t="shared" si="3"/>
        <v>263.81117857142857</v>
      </c>
      <c r="J13" s="1">
        <f t="shared" si="4"/>
        <v>27518.645278025</v>
      </c>
      <c r="K13" s="1">
        <f t="shared" si="6"/>
        <v>9.2595357317168663</v>
      </c>
      <c r="L13" s="1">
        <f t="shared" si="7"/>
        <v>7.6688473326199638E-4</v>
      </c>
    </row>
    <row r="14" spans="1:12">
      <c r="A14" s="1" t="s">
        <v>24</v>
      </c>
      <c r="B14" s="1">
        <v>3.677</v>
      </c>
      <c r="C14" s="1">
        <v>190</v>
      </c>
      <c r="D14" s="1">
        <f t="shared" si="0"/>
        <v>1.9352631578947368E-2</v>
      </c>
      <c r="E14" s="1">
        <f t="shared" si="1"/>
        <v>5.057277066850821E-2</v>
      </c>
      <c r="F14" s="1">
        <v>0.84299999999999997</v>
      </c>
      <c r="G14" s="1">
        <f t="shared" si="2"/>
        <v>0.74567412487083284</v>
      </c>
      <c r="H14" s="1">
        <f t="shared" si="5"/>
        <v>1.1145854799866238E-2</v>
      </c>
      <c r="I14" s="1">
        <f t="shared" si="3"/>
        <v>273.30387894736845</v>
      </c>
      <c r="J14" s="1">
        <f t="shared" si="4"/>
        <v>30952.462338115998</v>
      </c>
      <c r="K14" s="1">
        <f t="shared" si="6"/>
        <v>7.4873612003276406</v>
      </c>
      <c r="L14" s="1">
        <f t="shared" si="7"/>
        <v>1.4886225602924706E-3</v>
      </c>
    </row>
    <row r="15" spans="1:12">
      <c r="A15" s="1" t="s">
        <v>25</v>
      </c>
      <c r="B15" s="1">
        <v>3.722</v>
      </c>
      <c r="C15" s="1">
        <v>205</v>
      </c>
      <c r="D15" s="1">
        <f t="shared" si="0"/>
        <v>1.8156097560975609E-2</v>
      </c>
      <c r="E15" s="1">
        <f t="shared" si="1"/>
        <v>4.7445958677017501E-2</v>
      </c>
      <c r="F15" s="1">
        <v>0.84899999999999998</v>
      </c>
      <c r="G15" s="1">
        <f t="shared" si="2"/>
        <v>0.75080317359184257</v>
      </c>
      <c r="H15" s="1">
        <f t="shared" si="5"/>
        <v>1.0146163177089973E-2</v>
      </c>
      <c r="I15" s="1">
        <f t="shared" si="3"/>
        <v>281.46484999999996</v>
      </c>
      <c r="J15" s="1">
        <f t="shared" si="4"/>
        <v>34393.29899300899</v>
      </c>
      <c r="K15" s="1">
        <f t="shared" si="6"/>
        <v>6.0384432485909052</v>
      </c>
      <c r="L15" s="1">
        <f t="shared" si="7"/>
        <v>1.6802614116573208E-3</v>
      </c>
    </row>
    <row r="16" spans="1:12">
      <c r="A16" s="1" t="s">
        <v>26</v>
      </c>
      <c r="B16" s="1">
        <v>2.0339999999999998</v>
      </c>
      <c r="C16" s="1">
        <v>215</v>
      </c>
      <c r="D16" s="1">
        <f t="shared" si="0"/>
        <v>9.4604651162790692E-3</v>
      </c>
      <c r="E16" s="1">
        <f t="shared" si="1"/>
        <v>2.4722319070212297E-2</v>
      </c>
      <c r="F16" s="1">
        <v>0.85299999999999998</v>
      </c>
      <c r="G16" s="1">
        <f t="shared" si="2"/>
        <v>0.75401806689861728</v>
      </c>
      <c r="H16" s="1">
        <f t="shared" si="5"/>
        <v>5.1736721764652528E-3</v>
      </c>
      <c r="I16" s="1">
        <f t="shared" si="3"/>
        <v>286.30329418604651</v>
      </c>
      <c r="J16" s="1">
        <f t="shared" si="4"/>
        <v>36691.089871160999</v>
      </c>
      <c r="K16" s="1">
        <f t="shared" si="6"/>
        <v>5.2242095335806527</v>
      </c>
      <c r="L16" s="1">
        <f t="shared" si="7"/>
        <v>9.9032631505483241E-4</v>
      </c>
    </row>
    <row r="17" spans="1:12">
      <c r="A17" s="1" t="s">
        <v>27</v>
      </c>
      <c r="B17" s="1">
        <v>4.1349999999999998</v>
      </c>
      <c r="C17" s="1">
        <v>237</v>
      </c>
      <c r="D17" s="1">
        <f t="shared" si="0"/>
        <v>1.7447257383966245E-2</v>
      </c>
      <c r="E17" s="1">
        <f t="shared" si="1"/>
        <v>4.5593600171339316E-2</v>
      </c>
      <c r="F17" s="1">
        <v>0.84399999999999997</v>
      </c>
      <c r="G17" s="1">
        <f t="shared" si="2"/>
        <v>0.7605940595266214</v>
      </c>
      <c r="H17" s="1">
        <f t="shared" si="5"/>
        <v>9.8588581232961336E-3</v>
      </c>
      <c r="I17" s="1">
        <f t="shared" si="3"/>
        <v>295.58836594936707</v>
      </c>
      <c r="J17" s="1">
        <f t="shared" si="4"/>
        <v>41757.211569185631</v>
      </c>
      <c r="K17" s="1">
        <f t="shared" si="6"/>
        <v>3.7830507526510231</v>
      </c>
      <c r="L17" s="1">
        <f t="shared" si="7"/>
        <v>2.6060602323104993E-3</v>
      </c>
    </row>
    <row r="18" spans="1:12">
      <c r="A18" s="1" t="s">
        <v>28</v>
      </c>
      <c r="B18" s="1">
        <v>3.7719999999999998</v>
      </c>
      <c r="C18" s="1">
        <v>251</v>
      </c>
      <c r="D18" s="1">
        <f t="shared" si="0"/>
        <v>1.5027888446215139E-2</v>
      </c>
      <c r="E18" s="1">
        <f t="shared" si="1"/>
        <v>3.9271246027807689E-2</v>
      </c>
      <c r="F18" s="1">
        <v>0.84599999999999997</v>
      </c>
      <c r="G18" s="1">
        <f t="shared" si="2"/>
        <v>0.76446807339139544</v>
      </c>
      <c r="H18" s="1">
        <f t="shared" si="5"/>
        <v>8.3616817956530583E-3</v>
      </c>
      <c r="I18" s="1">
        <f t="shared" si="3"/>
        <v>300.70213613545815</v>
      </c>
      <c r="J18" s="1">
        <f t="shared" si="4"/>
        <v>44988.969141379552</v>
      </c>
      <c r="K18" s="1">
        <f t="shared" si="6"/>
        <v>3.0715468677124846</v>
      </c>
      <c r="L18" s="1">
        <f t="shared" si="7"/>
        <v>2.7223031767965073E-3</v>
      </c>
    </row>
    <row r="19" spans="1:12">
      <c r="A19" s="1" t="s">
        <v>29</v>
      </c>
      <c r="B19" s="1">
        <v>3.407</v>
      </c>
      <c r="C19" s="1">
        <v>262</v>
      </c>
      <c r="D19" s="1">
        <f t="shared" si="0"/>
        <v>1.300381679389313E-2</v>
      </c>
      <c r="E19" s="1">
        <f t="shared" si="1"/>
        <v>3.3981892428948071E-2</v>
      </c>
      <c r="F19" s="1">
        <v>0.85699999999999998</v>
      </c>
      <c r="G19" s="1">
        <f t="shared" si="2"/>
        <v>0.76736325400387406</v>
      </c>
      <c r="H19" s="1">
        <f t="shared" si="5"/>
        <v>6.7990839531041755E-3</v>
      </c>
      <c r="I19" s="1">
        <f t="shared" si="3"/>
        <v>304.36417358778624</v>
      </c>
      <c r="J19" s="1">
        <f t="shared" si="4"/>
        <v>47532.496986196631</v>
      </c>
      <c r="K19" s="1">
        <f t="shared" si="6"/>
        <v>2.603532765035879</v>
      </c>
      <c r="L19" s="1">
        <f t="shared" si="7"/>
        <v>2.6114839207758071E-3</v>
      </c>
    </row>
    <row r="20" spans="1:12">
      <c r="A20" s="1" t="s">
        <v>30</v>
      </c>
      <c r="B20" s="1">
        <v>2.7810000000000001</v>
      </c>
      <c r="C20" s="1">
        <v>268</v>
      </c>
      <c r="D20" s="1">
        <f t="shared" si="0"/>
        <v>1.0376865671641792E-2</v>
      </c>
      <c r="E20" s="1">
        <f t="shared" si="1"/>
        <v>2.7117079438475005E-2</v>
      </c>
      <c r="F20" s="1">
        <v>0.86799999999999999</v>
      </c>
      <c r="G20" s="1">
        <f t="shared" si="2"/>
        <v>0.76889162118448284</v>
      </c>
      <c r="H20" s="1">
        <f t="shared" si="5"/>
        <v>5.1109694931257563E-3</v>
      </c>
      <c r="I20" s="1">
        <f t="shared" si="3"/>
        <v>306.24490328358206</v>
      </c>
      <c r="J20" s="1">
        <f t="shared" si="4"/>
        <v>48921.466918797429</v>
      </c>
      <c r="K20" s="1">
        <f t="shared" si="6"/>
        <v>2.3776255910028432</v>
      </c>
      <c r="L20" s="1">
        <f t="shared" si="7"/>
        <v>2.1496107345353875E-3</v>
      </c>
    </row>
    <row r="21" spans="1:12">
      <c r="A21" s="1" t="s">
        <v>31</v>
      </c>
      <c r="B21" s="1">
        <v>3.2919999999999998</v>
      </c>
      <c r="C21" s="1">
        <v>284</v>
      </c>
      <c r="D21" s="1">
        <f t="shared" si="0"/>
        <v>1.1591549295774647E-2</v>
      </c>
      <c r="E21" s="1">
        <f t="shared" si="1"/>
        <v>3.0291320425157638E-2</v>
      </c>
      <c r="F21" s="1">
        <v>0.86199999999999999</v>
      </c>
      <c r="G21" s="1">
        <f t="shared" si="2"/>
        <v>0.77280576107588139</v>
      </c>
      <c r="H21" s="1">
        <f t="shared" si="5"/>
        <v>5.8153102524089494E-3</v>
      </c>
      <c r="I21" s="1">
        <f t="shared" si="3"/>
        <v>310.90411098591551</v>
      </c>
      <c r="J21" s="1">
        <f t="shared" si="4"/>
        <v>52630.877622111359</v>
      </c>
      <c r="K21" s="1">
        <f t="shared" si="6"/>
        <v>1.8626455351144813</v>
      </c>
      <c r="L21" s="1">
        <f t="shared" si="7"/>
        <v>3.1220702719755699E-3</v>
      </c>
    </row>
    <row r="22" spans="1:12">
      <c r="A22" s="1" t="s">
        <v>32</v>
      </c>
      <c r="B22" s="1">
        <v>3.14</v>
      </c>
      <c r="C22" s="1">
        <v>299</v>
      </c>
      <c r="D22" s="1">
        <f t="shared" si="0"/>
        <v>1.0501672240802677E-2</v>
      </c>
      <c r="E22" s="1">
        <f t="shared" si="1"/>
        <v>2.7443227020748157E-2</v>
      </c>
      <c r="F22" s="1">
        <v>0.86299999999999999</v>
      </c>
      <c r="G22" s="1">
        <f t="shared" si="2"/>
        <v>0.77627994120387145</v>
      </c>
      <c r="H22" s="1">
        <f t="shared" si="5"/>
        <v>5.1796370477851855E-3</v>
      </c>
      <c r="I22" s="1">
        <f t="shared" si="3"/>
        <v>314.85994705685619</v>
      </c>
      <c r="J22" s="1">
        <f t="shared" si="4"/>
        <v>56115.70373776355</v>
      </c>
      <c r="K22" s="1">
        <f t="shared" si="6"/>
        <v>1.4776150727596569</v>
      </c>
      <c r="L22" s="1">
        <f t="shared" si="7"/>
        <v>3.5054035000546351E-3</v>
      </c>
    </row>
    <row r="23" spans="1:12">
      <c r="A23" s="1" t="s">
        <v>33</v>
      </c>
      <c r="B23" s="1">
        <v>3.4449999999999998</v>
      </c>
      <c r="C23" s="1">
        <v>315</v>
      </c>
      <c r="D23" s="1">
        <f t="shared" si="0"/>
        <v>1.0936507936507935E-2</v>
      </c>
      <c r="E23" s="1">
        <f t="shared" si="1"/>
        <v>2.8579550307205277E-2</v>
      </c>
      <c r="F23" s="1">
        <v>0.96299999999999997</v>
      </c>
      <c r="G23" s="1">
        <f t="shared" si="2"/>
        <v>0.77979865312073027</v>
      </c>
      <c r="H23" s="1">
        <f t="shared" si="5"/>
        <v>3.128690549948519E-3</v>
      </c>
      <c r="I23" s="1">
        <f t="shared" si="3"/>
        <v>318.70545476190478</v>
      </c>
      <c r="J23" s="1">
        <f t="shared" si="4"/>
        <v>59840.588747840993</v>
      </c>
      <c r="K23" s="1">
        <f t="shared" si="6"/>
        <v>1.1508734467553676</v>
      </c>
      <c r="L23" s="1">
        <f t="shared" si="7"/>
        <v>2.718535698924298E-3</v>
      </c>
    </row>
    <row r="24" spans="1:12">
      <c r="A24" s="1" t="s">
        <v>34</v>
      </c>
      <c r="B24" s="1">
        <v>3.254</v>
      </c>
      <c r="C24" s="1">
        <v>330</v>
      </c>
      <c r="D24" s="1">
        <f t="shared" si="0"/>
        <v>9.860606060606061E-3</v>
      </c>
      <c r="E24" s="1">
        <f t="shared" si="1"/>
        <v>2.5767977182907582E-2</v>
      </c>
      <c r="F24" s="1">
        <v>0.86499999999999999</v>
      </c>
      <c r="G24" s="1">
        <f t="shared" si="2"/>
        <v>0.78293875417608549</v>
      </c>
      <c r="H24" s="1">
        <f t="shared" si="5"/>
        <v>4.6850274270327482E-3</v>
      </c>
      <c r="I24" s="1">
        <f t="shared" si="3"/>
        <v>322.00882727272727</v>
      </c>
      <c r="J24" s="1">
        <f t="shared" si="4"/>
        <v>63339.922026083994</v>
      </c>
      <c r="K24" s="1">
        <f t="shared" si="6"/>
        <v>0.90802060948460128</v>
      </c>
      <c r="L24" s="1">
        <f t="shared" si="7"/>
        <v>5.1596047249324022E-3</v>
      </c>
    </row>
    <row r="25" spans="1:12">
      <c r="A25" s="1" t="s">
        <v>35</v>
      </c>
      <c r="B25" s="1">
        <v>2.9750000000000001</v>
      </c>
      <c r="C25" s="1">
        <v>342</v>
      </c>
      <c r="D25" s="1">
        <f t="shared" si="0"/>
        <v>8.698830409356725E-3</v>
      </c>
      <c r="E25" s="1">
        <f t="shared" si="1"/>
        <v>2.27319966063536E-2</v>
      </c>
      <c r="F25" s="1">
        <v>0.86699999999999999</v>
      </c>
      <c r="G25" s="1">
        <f t="shared" si="2"/>
        <v>0.78534972475172582</v>
      </c>
      <c r="H25" s="1">
        <f t="shared" si="5"/>
        <v>4.0375480430845405E-3</v>
      </c>
      <c r="I25" s="1">
        <f t="shared" si="3"/>
        <v>324.46768385964913</v>
      </c>
      <c r="J25" s="1">
        <f t="shared" si="4"/>
        <v>66144.442756935838</v>
      </c>
      <c r="K25" s="1">
        <f t="shared" si="6"/>
        <v>0.74976815294756771</v>
      </c>
      <c r="L25" s="1">
        <f t="shared" si="7"/>
        <v>5.3850620718040709E-3</v>
      </c>
    </row>
    <row r="26" spans="1:12">
      <c r="A26" s="1" t="s">
        <v>36</v>
      </c>
      <c r="B26" s="1">
        <v>3.0379999999999998</v>
      </c>
      <c r="C26" s="1">
        <v>352</v>
      </c>
      <c r="D26" s="1">
        <f t="shared" si="0"/>
        <v>8.6306818181818169E-3</v>
      </c>
      <c r="E26" s="1">
        <f t="shared" si="1"/>
        <v>2.2553909039357296E-2</v>
      </c>
      <c r="F26" s="1">
        <v>0.86899999999999999</v>
      </c>
      <c r="G26" s="1">
        <f t="shared" si="2"/>
        <v>0.78729510435287153</v>
      </c>
      <c r="H26" s="1">
        <f t="shared" si="5"/>
        <v>3.9165801544286949E-3</v>
      </c>
      <c r="I26" s="1">
        <f t="shared" si="3"/>
        <v>326.40502181818181</v>
      </c>
      <c r="J26" s="1">
        <f t="shared" si="4"/>
        <v>68484.975167882221</v>
      </c>
      <c r="K26" s="1">
        <f t="shared" si="6"/>
        <v>0.63835276774609495</v>
      </c>
      <c r="L26" s="1">
        <f t="shared" si="7"/>
        <v>6.1354479095585531E-3</v>
      </c>
    </row>
    <row r="27" spans="1:12">
      <c r="A27" s="1" t="s">
        <v>37</v>
      </c>
      <c r="B27" s="1">
        <v>2.085</v>
      </c>
      <c r="C27" s="1">
        <v>371</v>
      </c>
      <c r="D27" s="1">
        <f t="shared" si="0"/>
        <v>5.619946091644205E-3</v>
      </c>
      <c r="E27" s="1">
        <f t="shared" si="1"/>
        <v>1.4686180724449081E-2</v>
      </c>
      <c r="F27" s="1">
        <v>0.873</v>
      </c>
      <c r="G27" s="1">
        <f t="shared" si="2"/>
        <v>0.79084363922600187</v>
      </c>
      <c r="H27" s="1">
        <f t="shared" si="5"/>
        <v>2.4336297550436926E-3</v>
      </c>
      <c r="I27" s="1">
        <f t="shared" si="3"/>
        <v>329.83710234501348</v>
      </c>
      <c r="J27" s="1">
        <f t="shared" si="4"/>
        <v>72940.581852537958</v>
      </c>
      <c r="K27" s="1">
        <f t="shared" si="6"/>
        <v>0.46872151828793496</v>
      </c>
      <c r="L27" s="1">
        <f t="shared" si="7"/>
        <v>5.1920589520464844E-3</v>
      </c>
    </row>
    <row r="28" spans="1:12">
      <c r="A28" s="1" t="s">
        <v>38</v>
      </c>
      <c r="B28" s="1">
        <v>2.74</v>
      </c>
      <c r="C28" s="1">
        <v>385</v>
      </c>
      <c r="D28" s="1">
        <f t="shared" si="0"/>
        <v>7.1168831168831178E-3</v>
      </c>
      <c r="E28" s="1">
        <f t="shared" si="1"/>
        <v>1.8598013209544326E-2</v>
      </c>
      <c r="F28" s="1">
        <v>0.877</v>
      </c>
      <c r="G28" s="1">
        <f t="shared" si="2"/>
        <v>0.79334392506442553</v>
      </c>
      <c r="H28" s="1">
        <f t="shared" si="5"/>
        <v>2.947572546017655E-3</v>
      </c>
      <c r="I28" s="1">
        <f t="shared" si="3"/>
        <v>332.18064480519479</v>
      </c>
      <c r="J28" s="1">
        <f t="shared" si="4"/>
        <v>76230.867246280977</v>
      </c>
      <c r="K28" s="1">
        <f t="shared" si="6"/>
        <v>0.37230315819362292</v>
      </c>
      <c r="L28" s="1">
        <f t="shared" si="7"/>
        <v>7.9171301160027158E-3</v>
      </c>
    </row>
    <row r="29" spans="1:12">
      <c r="A29" s="1" t="s">
        <v>39</v>
      </c>
      <c r="B29" s="1">
        <v>3.1779999999999999</v>
      </c>
      <c r="C29" s="1">
        <v>399</v>
      </c>
      <c r="D29" s="1">
        <f t="shared" si="0"/>
        <v>7.9649122807017546E-3</v>
      </c>
      <c r="E29" s="1">
        <f t="shared" si="1"/>
        <v>2.0814103783430994E-2</v>
      </c>
      <c r="F29" s="1">
        <v>0.88100000000000001</v>
      </c>
      <c r="G29" s="1">
        <f t="shared" si="2"/>
        <v>0.79575489564006585</v>
      </c>
      <c r="H29" s="1">
        <f t="shared" si="5"/>
        <v>3.1463353512872971E-3</v>
      </c>
      <c r="I29" s="1">
        <f t="shared" si="3"/>
        <v>334.3854390225564</v>
      </c>
      <c r="J29" s="1">
        <f t="shared" si="4"/>
        <v>79527.267487051548</v>
      </c>
      <c r="K29" s="1">
        <f t="shared" si="6"/>
        <v>0.29504112003230931</v>
      </c>
      <c r="L29" s="1">
        <f t="shared" si="7"/>
        <v>1.0664057101405895E-2</v>
      </c>
    </row>
    <row r="30" spans="1:12">
      <c r="A30" s="1" t="s">
        <v>40</v>
      </c>
      <c r="B30" s="1">
        <v>31.129000000000001</v>
      </c>
      <c r="C30" s="1">
        <v>578</v>
      </c>
      <c r="D30" s="1">
        <f t="shared" si="0"/>
        <v>5.3856401384083048E-2</v>
      </c>
      <c r="E30" s="1">
        <f t="shared" si="1"/>
        <v>0.14073886670747579</v>
      </c>
      <c r="F30" s="1">
        <v>0.90500000000000003</v>
      </c>
      <c r="G30" s="1">
        <f t="shared" si="2"/>
        <v>0.82077123613538561</v>
      </c>
      <c r="H30" s="1">
        <f t="shared" si="5"/>
        <v>1.1466883402390214E-2</v>
      </c>
      <c r="I30" s="1">
        <f t="shared" si="3"/>
        <v>354.72660602076127</v>
      </c>
      <c r="J30" s="1">
        <f t="shared" si="4"/>
        <v>122213.00122940303</v>
      </c>
      <c r="K30" s="1">
        <f t="shared" si="6"/>
        <v>1.2318747502346388E-2</v>
      </c>
      <c r="L30" s="1">
        <f t="shared" si="7"/>
        <v>0.9308481564547112</v>
      </c>
    </row>
    <row r="31" spans="1:12">
      <c r="D31" s="1">
        <f>SUM(D4:D30)</f>
        <v>0.38363147122636082</v>
      </c>
      <c r="E31" s="1">
        <f>SUM(E4:E30)</f>
        <v>1.0025151533737013</v>
      </c>
      <c r="H31" s="1">
        <f>SUM(H7:H30)</f>
        <v>0.19318215531031202</v>
      </c>
      <c r="L31" s="1">
        <f>SUM(L7:L30)</f>
        <v>1.0000073263624267</v>
      </c>
    </row>
    <row r="32" spans="1:12">
      <c r="K32" s="1" t="s">
        <v>41</v>
      </c>
    </row>
    <row r="33" spans="11:11">
      <c r="K33" s="1">
        <v>320.70092677217565</v>
      </c>
    </row>
  </sheetData>
  <printOptions gridLines="1" gridLinesSet="0"/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waxflash</vt:lpstr>
    </vt:vector>
  </TitlesOfParts>
  <Company>chem eng dept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Richard Elliott, Jr.</dc:creator>
  <cp:lastModifiedBy>Carl</cp:lastModifiedBy>
  <dcterms:created xsi:type="dcterms:W3CDTF">1998-12-10T05:45:31Z</dcterms:created>
  <dcterms:modified xsi:type="dcterms:W3CDTF">2011-02-05T02:09:37Z</dcterms:modified>
</cp:coreProperties>
</file>