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8" yWindow="-108" windowWidth="23256" windowHeight="12456"/>
  </bookViews>
  <sheets>
    <sheet name="Tables" sheetId="1" r:id="rId1"/>
    <sheet name="Graph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7" i="1"/>
  <c r="E36"/>
  <c r="E35"/>
  <c r="E34"/>
  <c r="E33"/>
  <c r="B36"/>
  <c r="B39"/>
  <c r="B38"/>
  <c r="B37"/>
  <c r="B35"/>
  <c r="B34"/>
  <c r="B33"/>
  <c r="F23"/>
  <c r="F22"/>
  <c r="D25"/>
  <c r="D24"/>
  <c r="D23"/>
  <c r="D22"/>
  <c r="B25"/>
  <c r="B24"/>
  <c r="B23"/>
  <c r="B22"/>
  <c r="H9"/>
  <c r="H8"/>
  <c r="H7"/>
  <c r="H6"/>
  <c r="H5"/>
  <c r="H4"/>
  <c r="F8"/>
  <c r="F7"/>
  <c r="F6"/>
  <c r="F5"/>
  <c r="F4"/>
  <c r="D9"/>
  <c r="D8"/>
  <c r="D7"/>
  <c r="D6"/>
  <c r="D5"/>
  <c r="D4"/>
  <c r="B8"/>
  <c r="B7"/>
  <c r="B6"/>
  <c r="B5"/>
  <c r="B4"/>
  <c r="B45" l="1"/>
  <c r="D45" s="1"/>
  <c r="B44"/>
  <c r="B43" l="1"/>
  <c r="D43" s="1"/>
  <c r="B29"/>
  <c r="D29" s="1"/>
  <c r="B28"/>
  <c r="D28" s="1"/>
  <c r="B27"/>
  <c r="D27" s="1"/>
  <c r="D44"/>
  <c r="E47"/>
  <c r="G47" s="1"/>
  <c r="B42" l="1"/>
  <c r="D42" s="1"/>
  <c r="B14"/>
  <c r="D14" s="1"/>
  <c r="B15"/>
  <c r="D15" s="1"/>
  <c r="B16"/>
  <c r="D16" s="1"/>
  <c r="B17"/>
  <c r="D17" s="1"/>
</calcChain>
</file>

<file path=xl/sharedStrings.xml><?xml version="1.0" encoding="utf-8"?>
<sst xmlns="http://schemas.openxmlformats.org/spreadsheetml/2006/main" count="136" uniqueCount="66">
  <si>
    <t>Pasta</t>
  </si>
  <si>
    <t>HOME</t>
  </si>
  <si>
    <t>TEXTILES</t>
  </si>
  <si>
    <t>Laptop</t>
  </si>
  <si>
    <t>Jeans</t>
  </si>
  <si>
    <t>Smartphone</t>
  </si>
  <si>
    <t>Carne rossa</t>
  </si>
  <si>
    <t>Carne bianca</t>
  </si>
  <si>
    <t>Pesce</t>
  </si>
  <si>
    <t>Latticini</t>
  </si>
  <si>
    <t>Uova</t>
  </si>
  <si>
    <t>Riso</t>
  </si>
  <si>
    <t>Pane</t>
  </si>
  <si>
    <t>Cereali</t>
  </si>
  <si>
    <t>Mais</t>
  </si>
  <si>
    <t>Zucchero</t>
  </si>
  <si>
    <t>Pomodori</t>
  </si>
  <si>
    <t>Legumi</t>
  </si>
  <si>
    <t>Ortaggi a radice</t>
  </si>
  <si>
    <t>Verdure a foglia</t>
  </si>
  <si>
    <t>Frutta</t>
  </si>
  <si>
    <t>Cioccolato</t>
  </si>
  <si>
    <t>Caffè</t>
  </si>
  <si>
    <t>Olio</t>
  </si>
  <si>
    <t>Latte</t>
  </si>
  <si>
    <t>Latte di soia</t>
  </si>
  <si>
    <t>Frutta secca</t>
  </si>
  <si>
    <t>Autobus</t>
  </si>
  <si>
    <t>Treni (Regionale)</t>
  </si>
  <si>
    <t>Treno (Alta velocità)</t>
  </si>
  <si>
    <t>Traghetto</t>
  </si>
  <si>
    <t>Moto</t>
  </si>
  <si>
    <t>Macchina (Diesel)</t>
  </si>
  <si>
    <t>Macchina (Elettrica)</t>
  </si>
  <si>
    <t>Macchina (Benzina)</t>
  </si>
  <si>
    <t>Continentali</t>
  </si>
  <si>
    <t>Intercontinentali</t>
  </si>
  <si>
    <t>Frigorifero</t>
  </si>
  <si>
    <t>Forno</t>
  </si>
  <si>
    <t>Lavatrice</t>
  </si>
  <si>
    <t>Maglie (cotone)</t>
  </si>
  <si>
    <t>Maglie sportive</t>
  </si>
  <si>
    <t>Giacca (sintetico)</t>
  </si>
  <si>
    <t>Maglione</t>
  </si>
  <si>
    <t xml:space="preserve">Jeans </t>
  </si>
  <si>
    <t>Igiene Personale</t>
  </si>
  <si>
    <t>Cucina</t>
  </si>
  <si>
    <t>PRIVATI</t>
  </si>
  <si>
    <t>VOLI</t>
  </si>
  <si>
    <t>MEZZI PUBBLICI</t>
  </si>
  <si>
    <t>tCO2/Anno</t>
  </si>
  <si>
    <t>kgCO2/Giorno</t>
  </si>
  <si>
    <t>TOTALE</t>
  </si>
  <si>
    <t>DIETA</t>
  </si>
  <si>
    <t>TRASPORTI</t>
  </si>
  <si>
    <t>ABBIGLIAMENTO</t>
  </si>
  <si>
    <t>CASA</t>
  </si>
  <si>
    <t>PROTEINE</t>
  </si>
  <si>
    <t>CARBOIDRATI</t>
  </si>
  <si>
    <t>FRUTTA E VERDURA</t>
  </si>
  <si>
    <t>ALTRO</t>
  </si>
  <si>
    <t>FRUITTA E VERDURA</t>
  </si>
  <si>
    <t>I risultati sono espressi in kgCO2/Giorno</t>
  </si>
  <si>
    <t>pane</t>
  </si>
  <si>
    <t>Treno (Regionale)</t>
  </si>
  <si>
    <t>Igiene personale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</si>
</sst>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0" borderId="0" xfId="0" applyAlignment="1">
      <alignment vertical="center"/>
    </xf>
    <xf numFmtId="0" fontId="1" fillId="5" borderId="0" xfId="0" applyFont="1" applyFill="1"/>
    <xf numFmtId="0" fontId="1" fillId="0" borderId="0" xfId="0" applyFont="1"/>
    <xf numFmtId="0" fontId="0" fillId="0" borderId="2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6" borderId="0" xfId="0" applyFill="1"/>
    <xf numFmtId="0" fontId="0" fillId="2" borderId="3" xfId="0" applyFill="1" applyBorder="1"/>
  </cellXfs>
  <cellStyles count="1">
    <cellStyle name="Normale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47"/>
  <sheetViews>
    <sheetView tabSelected="1" zoomScale="85" zoomScaleNormal="85" workbookViewId="0">
      <selection activeCell="E39" sqref="E39"/>
    </sheetView>
  </sheetViews>
  <sheetFormatPr defaultRowHeight="14.4"/>
  <cols>
    <col min="1" max="1" width="31.88671875" bestFit="1" customWidth="1"/>
    <col min="2" max="2" width="15.77734375" customWidth="1"/>
    <col min="3" max="3" width="28.109375" bestFit="1" customWidth="1"/>
    <col min="4" max="4" width="25.77734375" customWidth="1"/>
    <col min="5" max="5" width="31.88671875" bestFit="1" customWidth="1"/>
    <col min="6" max="6" width="15.77734375" customWidth="1"/>
    <col min="7" max="7" width="13.109375" customWidth="1"/>
    <col min="8" max="8" width="30.21875" bestFit="1" customWidth="1"/>
    <col min="10" max="10" width="35.77734375" customWidth="1"/>
  </cols>
  <sheetData>
    <row r="1" spans="1:10">
      <c r="A1" s="10" t="s">
        <v>53</v>
      </c>
      <c r="B1" s="11"/>
      <c r="C1" s="11"/>
      <c r="D1" s="11"/>
      <c r="E1" s="11"/>
      <c r="F1" s="12"/>
      <c r="G1" s="14"/>
      <c r="H1" s="14"/>
    </row>
    <row r="2" spans="1:10">
      <c r="A2" s="13" t="s">
        <v>57</v>
      </c>
      <c r="B2" s="12"/>
      <c r="C2" s="13" t="s">
        <v>58</v>
      </c>
      <c r="D2" s="12"/>
      <c r="E2" s="13" t="s">
        <v>61</v>
      </c>
      <c r="F2" s="12"/>
      <c r="G2" s="15" t="s">
        <v>60</v>
      </c>
      <c r="H2" s="14"/>
    </row>
    <row r="3" spans="1:10">
      <c r="A3" s="1"/>
      <c r="B3" s="3"/>
      <c r="C3" s="1"/>
      <c r="D3" s="3"/>
      <c r="E3" s="1"/>
      <c r="F3" s="3"/>
      <c r="G3" s="2"/>
      <c r="H3" s="4"/>
    </row>
    <row r="4" spans="1:10">
      <c r="A4" s="2" t="s">
        <v>6</v>
      </c>
      <c r="B4" s="4" t="e">
        <f ca="1">_xlfn.XLOOKUP("Carne rossa",Sheet3!A:A,Sheet3!B:B)</f>
        <v>#NAME?</v>
      </c>
      <c r="C4" s="2" t="s">
        <v>0</v>
      </c>
      <c r="D4" s="4" t="e">
        <f ca="1">_xlfn.XLOOKUP("Pasta",Sheet3!A:A,Sheet3!B:B)</f>
        <v>#NAME?</v>
      </c>
      <c r="E4" s="2" t="s">
        <v>16</v>
      </c>
      <c r="F4" s="4" t="e">
        <f ca="1">_xlfn.XLOOKUP("Pomodori",Sheet3!A:A,Sheet3!B:B)</f>
        <v>#NAME?</v>
      </c>
      <c r="G4" s="2" t="s">
        <v>21</v>
      </c>
      <c r="H4" s="4" t="e">
        <f ca="1">_xlfn.XLOOKUP("Cioccolato",Sheet3!A:A,Sheet3!B:B)</f>
        <v>#NAME?</v>
      </c>
    </row>
    <row r="5" spans="1:10">
      <c r="A5" s="2" t="s">
        <v>7</v>
      </c>
      <c r="B5" s="4" t="e">
        <f ca="1">_xlfn.XLOOKUP("Carne bianca",Sheet3!A:A,Sheet3!B:B)</f>
        <v>#NAME?</v>
      </c>
      <c r="C5" s="2" t="s">
        <v>11</v>
      </c>
      <c r="D5" s="4" t="e">
        <f ca="1">_xlfn.XLOOKUP("Riso",Sheet3!A:A,Sheet3!B:B)</f>
        <v>#NAME?</v>
      </c>
      <c r="E5" s="2" t="s">
        <v>17</v>
      </c>
      <c r="F5" s="4" t="e">
        <f ca="1">_xlfn.XLOOKUP("Legumi",Sheet3!A:A,Sheet3!B:B)</f>
        <v>#NAME?</v>
      </c>
      <c r="G5" s="2" t="s">
        <v>22</v>
      </c>
      <c r="H5" s="4" t="e">
        <f ca="1">_xlfn.XLOOKUP("Caffè",Sheet3!A:A,Sheet3!B:B)</f>
        <v>#NAME?</v>
      </c>
    </row>
    <row r="6" spans="1:10">
      <c r="A6" s="2" t="s">
        <v>8</v>
      </c>
      <c r="B6" s="4" t="e">
        <f ca="1">_xlfn.XLOOKUP("Pesce",Sheet3!A:A,Sheet3!B:B)</f>
        <v>#NAME?</v>
      </c>
      <c r="C6" s="2" t="s">
        <v>63</v>
      </c>
      <c r="D6" s="4" t="e">
        <f ca="1">_xlfn.XLOOKUP("Pane",Sheet3!A:A,Sheet3!B:B)</f>
        <v>#NAME?</v>
      </c>
      <c r="E6" s="2" t="s">
        <v>18</v>
      </c>
      <c r="F6" s="4" t="e">
        <f ca="1">_xlfn.XLOOKUP("Ortaggi a radice",Sheet3!A:A,Sheet3!B:B)</f>
        <v>#NAME?</v>
      </c>
      <c r="G6" s="2" t="s">
        <v>23</v>
      </c>
      <c r="H6" s="4" t="e">
        <f ca="1">_xlfn.XLOOKUP("Olio",Sheet3!A:A,Sheet3!B:B)</f>
        <v>#NAME?</v>
      </c>
      <c r="J6" s="16" t="s">
        <v>62</v>
      </c>
    </row>
    <row r="7" spans="1:10">
      <c r="A7" s="2" t="s">
        <v>9</v>
      </c>
      <c r="B7" s="4" t="e">
        <f ca="1">_xlfn.XLOOKUP("Latticini",Sheet3!A:A,Sheet3!B:B)</f>
        <v>#NAME?</v>
      </c>
      <c r="C7" s="2" t="s">
        <v>13</v>
      </c>
      <c r="D7" s="4" t="e">
        <f ca="1">_xlfn.XLOOKUP("Cereali",Sheet3!A:A,Sheet3!B:B)</f>
        <v>#NAME?</v>
      </c>
      <c r="E7" s="2" t="s">
        <v>19</v>
      </c>
      <c r="F7" s="4" t="e">
        <f ca="1">_xlfn.XLOOKUP("Verdure a foglia",Sheet3!A:A,Sheet3!B:B)</f>
        <v>#NAME?</v>
      </c>
      <c r="G7" s="2" t="s">
        <v>24</v>
      </c>
      <c r="H7" s="4" t="e">
        <f ca="1">_xlfn.XLOOKUP("Latte",Sheet3!A:A,Sheet3!B:B)</f>
        <v>#NAME?</v>
      </c>
    </row>
    <row r="8" spans="1:10">
      <c r="A8" s="2" t="s">
        <v>10</v>
      </c>
      <c r="B8" s="4" t="e">
        <f ca="1">_xlfn.XLOOKUP("Uova",Sheet3!A:A,Sheet3!B:B)</f>
        <v>#NAME?</v>
      </c>
      <c r="C8" s="2" t="s">
        <v>14</v>
      </c>
      <c r="D8" s="4" t="e">
        <f ca="1">_xlfn.XLOOKUP("Mais",Sheet3!A:A,Sheet3!B:B)</f>
        <v>#NAME?</v>
      </c>
      <c r="E8" s="2" t="s">
        <v>20</v>
      </c>
      <c r="F8" s="4" t="e">
        <f ca="1">_xlfn.XLOOKUP("Frutta",Sheet3!A:A,Sheet3!B:B)</f>
        <v>#NAME?</v>
      </c>
      <c r="G8" s="2" t="s">
        <v>25</v>
      </c>
      <c r="H8" s="4" t="e">
        <f ca="1">_xlfn.XLOOKUP("Latte di soia",Sheet3!A:A,Sheet3!B:B)</f>
        <v>#NAME?</v>
      </c>
    </row>
    <row r="9" spans="1:10">
      <c r="A9" s="2"/>
      <c r="B9" s="4"/>
      <c r="C9" s="2" t="s">
        <v>15</v>
      </c>
      <c r="D9" s="4" t="e">
        <f ca="1">_xlfn.XLOOKUP("Zucchero",Sheet3!A:A,Sheet3!B:B)</f>
        <v>#NAME?</v>
      </c>
      <c r="E9" s="2"/>
      <c r="F9" s="4"/>
      <c r="G9" s="2" t="s">
        <v>26</v>
      </c>
      <c r="H9" s="4" t="e">
        <f ca="1">_xlfn.XLOOKUP("Frutta secca",Sheet3!A:A,Sheet3!B:B)</f>
        <v>#NAME?</v>
      </c>
    </row>
    <row r="10" spans="1:10">
      <c r="A10" s="2"/>
      <c r="B10" s="4"/>
      <c r="C10" s="2"/>
      <c r="D10" s="4"/>
      <c r="E10" s="2"/>
      <c r="F10" s="4"/>
      <c r="G10" s="2"/>
      <c r="H10" s="4"/>
    </row>
    <row r="11" spans="1:10">
      <c r="A11" s="2"/>
      <c r="B11" s="4"/>
      <c r="C11" s="2"/>
      <c r="D11" s="4"/>
      <c r="E11" s="2"/>
      <c r="F11" s="4"/>
      <c r="G11" s="2"/>
      <c r="H11" s="4"/>
    </row>
    <row r="12" spans="1:10">
      <c r="A12" s="2"/>
      <c r="B12" s="4"/>
      <c r="C12" s="2"/>
      <c r="D12" s="4"/>
      <c r="E12" s="2"/>
      <c r="F12" s="4"/>
      <c r="G12" s="2"/>
      <c r="H12" s="4"/>
    </row>
    <row r="13" spans="1:10">
      <c r="A13" s="2"/>
      <c r="B13" s="4"/>
      <c r="C13" s="2"/>
      <c r="D13" s="4"/>
      <c r="E13" s="2"/>
      <c r="F13" s="4"/>
      <c r="G13" s="2"/>
      <c r="H13" s="4"/>
    </row>
    <row r="14" spans="1:10">
      <c r="A14" t="s">
        <v>57</v>
      </c>
      <c r="B14" t="e">
        <f ca="1">SUM(B4:B8)</f>
        <v>#NAME?</v>
      </c>
      <c r="C14" t="s">
        <v>51</v>
      </c>
      <c r="D14" t="e">
        <f ca="1">B14*0.365</f>
        <v>#NAME?</v>
      </c>
      <c r="E14" t="s">
        <v>50</v>
      </c>
    </row>
    <row r="15" spans="1:10">
      <c r="A15" t="s">
        <v>58</v>
      </c>
      <c r="B15" t="e">
        <f ca="1">SUM(D4:D9)</f>
        <v>#NAME?</v>
      </c>
      <c r="C15" t="s">
        <v>51</v>
      </c>
      <c r="D15" t="e">
        <f ca="1">B15*0.365</f>
        <v>#NAME?</v>
      </c>
      <c r="E15" t="s">
        <v>50</v>
      </c>
    </row>
    <row r="16" spans="1:10">
      <c r="A16" t="s">
        <v>59</v>
      </c>
      <c r="B16" t="e">
        <f ca="1">SUM(F4:F13)</f>
        <v>#NAME?</v>
      </c>
      <c r="C16" t="s">
        <v>51</v>
      </c>
      <c r="D16" t="e">
        <f ca="1">B16*0.365</f>
        <v>#NAME?</v>
      </c>
      <c r="E16" t="s">
        <v>50</v>
      </c>
    </row>
    <row r="17" spans="1:6">
      <c r="A17" t="s">
        <v>60</v>
      </c>
      <c r="B17" t="e">
        <f ca="1">SUM(H4:H9)</f>
        <v>#NAME?</v>
      </c>
      <c r="C17" t="s">
        <v>51</v>
      </c>
      <c r="D17" t="e">
        <f ca="1">B17*0.365</f>
        <v>#NAME?</v>
      </c>
      <c r="E17" t="s">
        <v>50</v>
      </c>
    </row>
    <row r="19" spans="1:6">
      <c r="A19" s="9" t="s">
        <v>54</v>
      </c>
      <c r="B19" s="17"/>
      <c r="C19" s="17"/>
      <c r="D19" s="17"/>
      <c r="E19" s="17"/>
      <c r="F19" s="17"/>
    </row>
    <row r="20" spans="1:6">
      <c r="A20" s="13" t="s">
        <v>49</v>
      </c>
      <c r="B20" s="12"/>
      <c r="C20" s="13" t="s">
        <v>47</v>
      </c>
      <c r="D20" s="12"/>
      <c r="E20" s="13" t="s">
        <v>48</v>
      </c>
      <c r="F20" s="12"/>
    </row>
    <row r="21" spans="1:6">
      <c r="A21" s="1"/>
      <c r="B21" s="3"/>
      <c r="C21" s="1"/>
      <c r="D21" s="3"/>
      <c r="E21" s="1"/>
      <c r="F21" s="3"/>
    </row>
    <row r="22" spans="1:6">
      <c r="A22" s="2" t="s">
        <v>27</v>
      </c>
      <c r="B22" s="4" t="e">
        <f ca="1">_xlfn.XLOOKUP("Autobus",Sheet3!A:A,Sheet3!B:B)</f>
        <v>#NAME?</v>
      </c>
      <c r="C22" s="2" t="s">
        <v>31</v>
      </c>
      <c r="D22" s="4" t="e">
        <f ca="1">_xlfn.XLOOKUP("Moto",Sheet3!A:A,Sheet3!B:B)</f>
        <v>#NAME?</v>
      </c>
      <c r="E22" s="2" t="s">
        <v>35</v>
      </c>
      <c r="F22" s="4" t="e">
        <f ca="1">_xlfn.XLOOKUP("Continentali",Sheet3!A:A,Sheet3!B:B)</f>
        <v>#NAME?</v>
      </c>
    </row>
    <row r="23" spans="1:6">
      <c r="A23" s="2" t="s">
        <v>64</v>
      </c>
      <c r="B23" s="4" t="e">
        <f ca="1">_xlfn.XLOOKUP("Treno (Regionale)",Sheet3!A:A,Sheet3!B:B)</f>
        <v>#NAME?</v>
      </c>
      <c r="C23" s="2" t="s">
        <v>33</v>
      </c>
      <c r="D23" s="4" t="e">
        <f ca="1">_xlfn.XLOOKUP("Macchina (Elettrica)",Sheet3!A:A,Sheet3!B:B)</f>
        <v>#NAME?</v>
      </c>
      <c r="E23" s="2" t="s">
        <v>36</v>
      </c>
      <c r="F23" s="4" t="e">
        <f ca="1">_xlfn.XLOOKUP("Intercontinentali",Sheet3!A:A,Sheet3!B:B)</f>
        <v>#NAME?</v>
      </c>
    </row>
    <row r="24" spans="1:6">
      <c r="A24" s="2" t="s">
        <v>29</v>
      </c>
      <c r="B24" s="4" t="e">
        <f ca="1">_xlfn.XLOOKUP("Treno (Alta velocità",Sheet3!A:A,Sheet3!B:B)</f>
        <v>#NAME?</v>
      </c>
      <c r="C24" s="2" t="s">
        <v>34</v>
      </c>
      <c r="D24" s="4" t="e">
        <f ca="1">_xlfn.XLOOKUP("Macchina (Benzina)",Sheet3!A:A,Sheet3!B:B)</f>
        <v>#NAME?</v>
      </c>
      <c r="E24" s="2"/>
      <c r="F24" s="4"/>
    </row>
    <row r="25" spans="1:6">
      <c r="A25" s="2" t="s">
        <v>30</v>
      </c>
      <c r="B25" s="4" t="e">
        <f ca="1">_xlfn.XLOOKUP("Traghetto",Sheet3!A:A,Sheet3!B:B)</f>
        <v>#NAME?</v>
      </c>
      <c r="C25" s="2" t="s">
        <v>32</v>
      </c>
      <c r="D25" s="4" t="e">
        <f ca="1">_xlfn.XLOOKUP("Macchina (Diesel)",Sheet3!A:A,Sheet3!B:B)</f>
        <v>#NAME?</v>
      </c>
      <c r="E25" s="2"/>
      <c r="F25" s="4"/>
    </row>
    <row r="27" spans="1:6">
      <c r="A27" t="s">
        <v>48</v>
      </c>
      <c r="B27" t="e">
        <f ca="1">SUM(F22:F23)</f>
        <v>#NAME?</v>
      </c>
      <c r="C27" t="s">
        <v>51</v>
      </c>
      <c r="D27" t="e">
        <f ca="1">B27*0.365</f>
        <v>#NAME?</v>
      </c>
      <c r="E27" t="s">
        <v>50</v>
      </c>
    </row>
    <row r="28" spans="1:6">
      <c r="A28" t="s">
        <v>47</v>
      </c>
      <c r="B28" t="e">
        <f ca="1">SUM(D22:D25)</f>
        <v>#NAME?</v>
      </c>
      <c r="C28" t="s">
        <v>51</v>
      </c>
      <c r="D28" t="e">
        <f ca="1">B28*0.365</f>
        <v>#NAME?</v>
      </c>
      <c r="E28" t="s">
        <v>50</v>
      </c>
    </row>
    <row r="29" spans="1:6">
      <c r="A29" t="s">
        <v>49</v>
      </c>
      <c r="B29" t="e">
        <f ca="1">SUM(B22:B25)</f>
        <v>#NAME?</v>
      </c>
      <c r="C29" t="s">
        <v>51</v>
      </c>
      <c r="D29" t="e">
        <f ca="1">B29*0.365</f>
        <v>#NAME?</v>
      </c>
      <c r="E29" t="s">
        <v>50</v>
      </c>
    </row>
    <row r="30" spans="1:6">
      <c r="E30" s="8"/>
      <c r="F30" s="5"/>
    </row>
    <row r="31" spans="1:6">
      <c r="A31" s="10" t="s">
        <v>1</v>
      </c>
      <c r="B31" s="12"/>
      <c r="C31" s="5"/>
      <c r="D31" s="9" t="s">
        <v>2</v>
      </c>
      <c r="E31" s="14"/>
    </row>
    <row r="32" spans="1:6">
      <c r="A32" s="1"/>
      <c r="B32" s="3"/>
      <c r="D32" s="1"/>
      <c r="E32" s="3"/>
    </row>
    <row r="33" spans="1:8">
      <c r="A33" s="2" t="s">
        <v>37</v>
      </c>
      <c r="B33" s="4" t="e">
        <f ca="1">_xlfn.XLOOKUP("Frigorifero",Sheet3!A:A,Sheet3!B:B)</f>
        <v>#NAME?</v>
      </c>
      <c r="D33" s="2" t="s">
        <v>40</v>
      </c>
      <c r="E33" s="4" t="e">
        <f ca="1">_xlfn.XLOOKUP("Maglie (cotone)",Sheet3!A:A,Sheet3!B:B)</f>
        <v>#NAME?</v>
      </c>
    </row>
    <row r="34" spans="1:8">
      <c r="A34" s="2" t="s">
        <v>38</v>
      </c>
      <c r="B34" s="4" t="e">
        <f ca="1">_xlfn.XLOOKUP("Forno",Sheet3!A:A,Sheet3!B:B)</f>
        <v>#NAME?</v>
      </c>
      <c r="D34" s="2" t="s">
        <v>41</v>
      </c>
      <c r="E34" s="4" t="e">
        <f ca="1">_xlfn.XLOOKUP("Maglie sportive",Sheet3!A:A,Sheet3!B:B)</f>
        <v>#NAME?</v>
      </c>
    </row>
    <row r="35" spans="1:8">
      <c r="A35" s="2" t="s">
        <v>39</v>
      </c>
      <c r="B35" s="4" t="e">
        <f ca="1">_xlfn.XLOOKUP("Lavatrice",Sheet3!A:A,Sheet3!B:B)</f>
        <v>#NAME?</v>
      </c>
      <c r="D35" s="2" t="s">
        <v>42</v>
      </c>
      <c r="E35" s="4" t="e">
        <f ca="1">_xlfn.XLOOKUP("Giacca (sintetico)",Sheet3!A:A,Sheet3!B:B)</f>
        <v>#NAME?</v>
      </c>
    </row>
    <row r="36" spans="1:8">
      <c r="A36" s="2" t="s">
        <v>65</v>
      </c>
      <c r="B36" s="4" t="e">
        <f ca="1">_xlfn.XLOOKUP("Igiene Personale",Sheet3!A:A,Sheet3!B:B)</f>
        <v>#NAME?</v>
      </c>
      <c r="D36" s="2" t="s">
        <v>43</v>
      </c>
      <c r="E36" s="4" t="e">
        <f ca="1">_xlfn.XLOOKUP("Maglione",Sheet3!A:A,Sheet3!B:B)</f>
        <v>#NAME?</v>
      </c>
    </row>
    <row r="37" spans="1:8">
      <c r="A37" s="2" t="s">
        <v>3</v>
      </c>
      <c r="B37" s="4" t="e">
        <f ca="1">_xlfn.XLOOKUP("Laptop",Sheet3!A:A,Sheet3!B:B)</f>
        <v>#NAME?</v>
      </c>
      <c r="D37" s="2" t="s">
        <v>4</v>
      </c>
      <c r="E37" s="4" t="e">
        <f ca="1">_xlfn.XLOOKUP("Jeans",Sheet3!A:A,Sheet3!B:B)</f>
        <v>#NAME?</v>
      </c>
    </row>
    <row r="38" spans="1:8">
      <c r="A38" s="2" t="s">
        <v>5</v>
      </c>
      <c r="B38" s="4" t="e">
        <f ca="1">_xlfn.XLOOKUP("Smartphone",Sheet3!A:A,Sheet3!B:B)</f>
        <v>#NAME?</v>
      </c>
    </row>
    <row r="39" spans="1:8">
      <c r="A39" s="2" t="s">
        <v>46</v>
      </c>
      <c r="B39" s="4" t="e">
        <f ca="1">_xlfn.XLOOKUP("Cucina",Sheet3!A:A,Sheet3!B:B)</f>
        <v>#NAME?</v>
      </c>
    </row>
    <row r="42" spans="1:8">
      <c r="A42" s="7" t="s">
        <v>53</v>
      </c>
      <c r="B42" t="e">
        <f ca="1">SUM(B4:B8,D4:D9,F4:F13)</f>
        <v>#NAME?</v>
      </c>
      <c r="C42" t="s">
        <v>51</v>
      </c>
      <c r="D42" t="e">
        <f ca="1">B42*0.365</f>
        <v>#NAME?</v>
      </c>
      <c r="E42" t="s">
        <v>50</v>
      </c>
    </row>
    <row r="43" spans="1:8">
      <c r="A43" s="7" t="s">
        <v>54</v>
      </c>
      <c r="B43" t="e">
        <f ca="1">SUM(B22:B25,D22:D24,F22:F23)</f>
        <v>#NAME?</v>
      </c>
      <c r="C43" t="s">
        <v>51</v>
      </c>
      <c r="D43" t="e">
        <f ca="1">B43*0.365</f>
        <v>#NAME?</v>
      </c>
      <c r="E43" t="s">
        <v>50</v>
      </c>
    </row>
    <row r="44" spans="1:8">
      <c r="A44" s="7" t="s">
        <v>55</v>
      </c>
      <c r="B44" t="e">
        <f ca="1">SUM(E33:E37)</f>
        <v>#NAME?</v>
      </c>
      <c r="C44" t="s">
        <v>51</v>
      </c>
      <c r="D44" t="e">
        <f ca="1">B44*0.365</f>
        <v>#NAME?</v>
      </c>
      <c r="E44" t="s">
        <v>50</v>
      </c>
    </row>
    <row r="45" spans="1:8">
      <c r="A45" s="7" t="s">
        <v>56</v>
      </c>
      <c r="B45" t="e">
        <f ca="1">SUM(B33:B38)</f>
        <v>#NAME?</v>
      </c>
      <c r="C45" t="s">
        <v>51</v>
      </c>
      <c r="D45" t="e">
        <f ca="1">B45*0.365</f>
        <v>#NAME?</v>
      </c>
      <c r="E45" t="s">
        <v>50</v>
      </c>
    </row>
    <row r="47" spans="1:8">
      <c r="D47" s="6" t="s">
        <v>52</v>
      </c>
      <c r="E47" t="e">
        <f ca="1">SUM(B44,B45,B43,B42)</f>
        <v>#NAME?</v>
      </c>
      <c r="F47" t="s">
        <v>51</v>
      </c>
      <c r="G47" t="e">
        <f ca="1">E47*0.365</f>
        <v>#NAME?</v>
      </c>
      <c r="H47" t="s">
        <v>50</v>
      </c>
    </row>
  </sheetData>
  <mergeCells count="8">
    <mergeCell ref="A1:F1"/>
    <mergeCell ref="A2:B2"/>
    <mergeCell ref="C2:D2"/>
    <mergeCell ref="E2:F2"/>
    <mergeCell ref="A20:B20"/>
    <mergeCell ref="C20:D20"/>
    <mergeCell ref="E20:F20"/>
    <mergeCell ref="A31:B3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B1" workbookViewId="0">
      <selection activeCell="V6" sqref="V6"/>
    </sheetView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4"/>
  <sheetViews>
    <sheetView topLeftCell="A18" workbookViewId="0">
      <selection activeCell="D28" sqref="D28"/>
    </sheetView>
  </sheetViews>
  <sheetFormatPr defaultRowHeight="14.4"/>
  <cols>
    <col min="1" max="1" width="18.44140625" customWidth="1"/>
    <col min="2" max="2" width="12.44140625" customWidth="1"/>
    <col min="3" max="3" width="18" customWidth="1"/>
  </cols>
  <sheetData>
    <row r="1" spans="1:2">
      <c r="A1" t="s">
        <v>6</v>
      </c>
      <c r="B1">
        <v>0</v>
      </c>
    </row>
    <row r="2" spans="1:2">
      <c r="A2" t="s">
        <v>7</v>
      </c>
      <c r="B2">
        <v>0</v>
      </c>
    </row>
    <row r="3" spans="1:2">
      <c r="A3" t="s">
        <v>8</v>
      </c>
      <c r="B3">
        <v>0</v>
      </c>
    </row>
    <row r="4" spans="1:2">
      <c r="A4" t="s">
        <v>9</v>
      </c>
      <c r="B4">
        <v>0</v>
      </c>
    </row>
    <row r="5" spans="1:2">
      <c r="A5" t="s">
        <v>10</v>
      </c>
      <c r="B5">
        <v>0</v>
      </c>
    </row>
    <row r="6" spans="1:2">
      <c r="A6" t="s">
        <v>0</v>
      </c>
      <c r="B6">
        <v>0</v>
      </c>
    </row>
    <row r="7" spans="1:2">
      <c r="A7" t="s">
        <v>11</v>
      </c>
      <c r="B7">
        <v>0</v>
      </c>
    </row>
    <row r="8" spans="1:2">
      <c r="A8" t="s">
        <v>12</v>
      </c>
      <c r="B8">
        <v>0</v>
      </c>
    </row>
    <row r="9" spans="1:2">
      <c r="A9" t="s">
        <v>13</v>
      </c>
      <c r="B9">
        <v>0</v>
      </c>
    </row>
    <row r="10" spans="1:2">
      <c r="A10" t="s">
        <v>14</v>
      </c>
      <c r="B10">
        <v>0</v>
      </c>
    </row>
    <row r="11" spans="1:2">
      <c r="A11" t="s">
        <v>15</v>
      </c>
      <c r="B11">
        <v>0</v>
      </c>
    </row>
    <row r="12" spans="1:2">
      <c r="A12" t="s">
        <v>16</v>
      </c>
      <c r="B12">
        <v>0</v>
      </c>
    </row>
    <row r="13" spans="1:2">
      <c r="A13" t="s">
        <v>17</v>
      </c>
      <c r="B13">
        <v>0</v>
      </c>
    </row>
    <row r="14" spans="1:2">
      <c r="A14" t="s">
        <v>18</v>
      </c>
      <c r="B14">
        <v>0</v>
      </c>
    </row>
    <row r="15" spans="1:2">
      <c r="A15" t="s">
        <v>19</v>
      </c>
      <c r="B15">
        <v>0</v>
      </c>
    </row>
    <row r="16" spans="1:2">
      <c r="A16" t="s">
        <v>20</v>
      </c>
      <c r="B16">
        <v>0</v>
      </c>
    </row>
    <row r="17" spans="1:2">
      <c r="A17" t="s">
        <v>21</v>
      </c>
      <c r="B17">
        <v>0</v>
      </c>
    </row>
    <row r="18" spans="1:2">
      <c r="A18" t="s">
        <v>22</v>
      </c>
      <c r="B18">
        <v>0</v>
      </c>
    </row>
    <row r="19" spans="1:2">
      <c r="A19" t="s">
        <v>23</v>
      </c>
      <c r="B19">
        <v>0</v>
      </c>
    </row>
    <row r="20" spans="1:2">
      <c r="A20" t="s">
        <v>24</v>
      </c>
      <c r="B20">
        <v>0</v>
      </c>
    </row>
    <row r="21" spans="1:2">
      <c r="A21" t="s">
        <v>25</v>
      </c>
      <c r="B21">
        <v>0</v>
      </c>
    </row>
    <row r="22" spans="1:2">
      <c r="A22" t="s">
        <v>26</v>
      </c>
      <c r="B22">
        <v>0</v>
      </c>
    </row>
    <row r="23" spans="1:2">
      <c r="A23" t="s">
        <v>27</v>
      </c>
      <c r="B23">
        <v>0</v>
      </c>
    </row>
    <row r="24" spans="1:2">
      <c r="A24" t="s">
        <v>28</v>
      </c>
      <c r="B24">
        <v>0</v>
      </c>
    </row>
    <row r="25" spans="1:2">
      <c r="A25" t="s">
        <v>29</v>
      </c>
      <c r="B25">
        <v>0</v>
      </c>
    </row>
    <row r="26" spans="1:2">
      <c r="A26" t="s">
        <v>30</v>
      </c>
      <c r="B26">
        <v>0</v>
      </c>
    </row>
    <row r="27" spans="1:2">
      <c r="A27" t="s">
        <v>31</v>
      </c>
      <c r="B27">
        <v>0</v>
      </c>
    </row>
    <row r="28" spans="1:2">
      <c r="A28" t="s">
        <v>33</v>
      </c>
      <c r="B28">
        <v>0</v>
      </c>
    </row>
    <row r="29" spans="1:2">
      <c r="A29" t="s">
        <v>34</v>
      </c>
      <c r="B29">
        <v>0</v>
      </c>
    </row>
    <row r="30" spans="1:2">
      <c r="A30" t="s">
        <v>32</v>
      </c>
      <c r="B30">
        <v>0</v>
      </c>
    </row>
    <row r="31" spans="1:2">
      <c r="A31" t="s">
        <v>35</v>
      </c>
      <c r="B31">
        <v>0</v>
      </c>
    </row>
    <row r="32" spans="1:2">
      <c r="A32" t="s">
        <v>36</v>
      </c>
      <c r="B32">
        <v>0</v>
      </c>
    </row>
    <row r="33" spans="1:2">
      <c r="A33" t="s">
        <v>37</v>
      </c>
      <c r="B33">
        <v>0</v>
      </c>
    </row>
    <row r="34" spans="1:2">
      <c r="A34" t="s">
        <v>38</v>
      </c>
      <c r="B34">
        <v>0</v>
      </c>
    </row>
    <row r="35" spans="1:2">
      <c r="A35" t="s">
        <v>39</v>
      </c>
      <c r="B35">
        <v>0</v>
      </c>
    </row>
    <row r="36" spans="1:2">
      <c r="A36" t="s">
        <v>3</v>
      </c>
      <c r="B36">
        <v>0</v>
      </c>
    </row>
    <row r="37" spans="1:2">
      <c r="A37" t="s">
        <v>5</v>
      </c>
      <c r="B37">
        <v>0</v>
      </c>
    </row>
    <row r="38" spans="1:2">
      <c r="A38" t="s">
        <v>40</v>
      </c>
      <c r="B38">
        <v>0</v>
      </c>
    </row>
    <row r="39" spans="1:2">
      <c r="A39" t="s">
        <v>41</v>
      </c>
      <c r="B39">
        <v>0</v>
      </c>
    </row>
    <row r="40" spans="1:2">
      <c r="A40" t="s">
        <v>42</v>
      </c>
      <c r="B40">
        <v>0</v>
      </c>
    </row>
    <row r="41" spans="1:2">
      <c r="A41" t="s">
        <v>43</v>
      </c>
      <c r="B41">
        <v>0</v>
      </c>
    </row>
    <row r="42" spans="1:2">
      <c r="A42" t="s">
        <v>44</v>
      </c>
      <c r="B42">
        <v>0</v>
      </c>
    </row>
    <row r="43" spans="1:2">
      <c r="A43" t="s">
        <v>45</v>
      </c>
      <c r="B43">
        <v>0</v>
      </c>
    </row>
    <row r="44" spans="1:2">
      <c r="A44" t="s">
        <v>46</v>
      </c>
      <c r="B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Tables</vt:lpstr>
      <vt:lpstr>Graphs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valerio.nardomarino</dc:creator>
  <cp:lastModifiedBy>Federico Dini</cp:lastModifiedBy>
  <dcterms:created xsi:type="dcterms:W3CDTF">2015-06-05T18:17:20Z</dcterms:created>
  <dcterms:modified xsi:type="dcterms:W3CDTF">2024-06-10T22:44:23Z</dcterms:modified>
</cp:coreProperties>
</file>