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PycharmProjects\TeslaTurbine\code\sub_classes\other\"/>
    </mc:Choice>
  </mc:AlternateContent>
  <xr:revisionPtr revIDLastSave="0" documentId="13_ncr:1_{91686B60-8BA5-4C45-B1D9-5D2DFB2D6617}" xr6:coauthVersionLast="36" xr6:coauthVersionMax="36" xr10:uidLastSave="{00000000-0000-0000-0000-000000000000}"/>
  <bookViews>
    <workbookView xWindow="0" yWindow="0" windowWidth="20670" windowHeight="8940" xr2:uid="{583D16F0-860F-4A9A-9530-C99A77D2F1B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4" i="1" l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5" i="1"/>
  <c r="R15" i="1" l="1"/>
  <c r="S15" i="1" s="1"/>
  <c r="T15" i="1"/>
  <c r="T6" i="1"/>
  <c r="T7" i="1"/>
  <c r="T8" i="1"/>
  <c r="T9" i="1"/>
  <c r="T10" i="1"/>
  <c r="T11" i="1"/>
  <c r="T12" i="1"/>
  <c r="T13" i="1"/>
  <c r="S6" i="1"/>
  <c r="R14" i="1"/>
  <c r="T14" i="1" s="1"/>
  <c r="R12" i="1"/>
  <c r="S10" i="1"/>
  <c r="S11" i="1"/>
  <c r="S9" i="1"/>
  <c r="S12" i="1"/>
  <c r="S7" i="1"/>
  <c r="S8" i="1"/>
  <c r="D4" i="1"/>
  <c r="G34" i="1" s="1"/>
  <c r="D5" i="1"/>
  <c r="D6" i="1"/>
  <c r="G30" i="1" s="1"/>
  <c r="D7" i="1"/>
  <c r="R13" i="1"/>
  <c r="S13" i="1" s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38" i="1"/>
  <c r="D39" i="1"/>
  <c r="D40" i="1"/>
  <c r="D41" i="1"/>
  <c r="D42" i="1"/>
  <c r="D43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22" i="1"/>
  <c r="D44" i="1"/>
  <c r="S14" i="1" l="1"/>
  <c r="G42" i="1"/>
  <c r="G10" i="1"/>
  <c r="G26" i="1"/>
  <c r="G22" i="1"/>
  <c r="G18" i="1"/>
  <c r="G38" i="1"/>
  <c r="G11" i="1"/>
  <c r="G14" i="1"/>
  <c r="G5" i="1"/>
  <c r="G25" i="1"/>
  <c r="G41" i="1"/>
  <c r="G37" i="1"/>
  <c r="G33" i="1"/>
  <c r="G29" i="1"/>
  <c r="G21" i="1"/>
  <c r="G17" i="1"/>
  <c r="G13" i="1"/>
  <c r="G9" i="1"/>
  <c r="G40" i="1"/>
  <c r="G36" i="1"/>
  <c r="G32" i="1"/>
  <c r="G28" i="1"/>
  <c r="G24" i="1"/>
  <c r="G20" i="1"/>
  <c r="G16" i="1"/>
  <c r="G12" i="1"/>
  <c r="G8" i="1"/>
  <c r="G43" i="1"/>
  <c r="G39" i="1"/>
  <c r="G35" i="1"/>
  <c r="G31" i="1"/>
  <c r="G27" i="1"/>
  <c r="G23" i="1"/>
  <c r="G19" i="1"/>
  <c r="G15" i="1"/>
  <c r="G7" i="1"/>
  <c r="G6" i="1"/>
  <c r="G44" i="1"/>
  <c r="G4" i="1"/>
  <c r="H1" i="1" s="1"/>
  <c r="H2" i="1" s="1"/>
  <c r="H7" i="1" s="1"/>
  <c r="H40" i="1" l="1"/>
  <c r="H11" i="1"/>
  <c r="H18" i="1"/>
  <c r="H21" i="1"/>
  <c r="H19" i="1"/>
  <c r="H30" i="1"/>
  <c r="H31" i="1"/>
  <c r="H9" i="1"/>
  <c r="H33" i="1"/>
  <c r="H4" i="1"/>
  <c r="H26" i="1"/>
  <c r="H23" i="1"/>
  <c r="H10" i="1"/>
  <c r="H29" i="1"/>
  <c r="H35" i="1"/>
  <c r="H25" i="1"/>
  <c r="H8" i="1"/>
  <c r="E8" i="1" s="1"/>
  <c r="H27" i="1"/>
  <c r="H32" i="1"/>
  <c r="H13" i="1"/>
  <c r="H12" i="1"/>
  <c r="H41" i="1"/>
  <c r="H28" i="1"/>
  <c r="H42" i="1"/>
  <c r="H16" i="1"/>
  <c r="H36" i="1"/>
  <c r="H14" i="1"/>
  <c r="H43" i="1"/>
  <c r="H5" i="1"/>
  <c r="H38" i="1"/>
  <c r="H39" i="1"/>
  <c r="H17" i="1"/>
  <c r="H37" i="1"/>
  <c r="H20" i="1"/>
  <c r="H6" i="1"/>
  <c r="H15" i="1"/>
  <c r="H24" i="1"/>
  <c r="H44" i="1"/>
  <c r="H22" i="1"/>
  <c r="H34" i="1"/>
  <c r="E17" i="1" l="1"/>
  <c r="E10" i="1"/>
  <c r="E23" i="1"/>
  <c r="E5" i="1"/>
  <c r="E14" i="1"/>
  <c r="E21" i="1"/>
  <c r="E20" i="1"/>
  <c r="E16" i="1"/>
  <c r="E19" i="1"/>
  <c r="E18" i="1"/>
  <c r="E13" i="1"/>
  <c r="E12" i="1"/>
  <c r="E15" i="1"/>
  <c r="E9" i="1"/>
  <c r="E11" i="1"/>
  <c r="E38" i="1"/>
  <c r="E40" i="1"/>
  <c r="E42" i="1"/>
  <c r="E35" i="1"/>
  <c r="E32" i="1"/>
  <c r="E43" i="1"/>
  <c r="E41" i="1"/>
  <c r="E39" i="1"/>
  <c r="E34" i="1"/>
  <c r="E33" i="1"/>
  <c r="E37" i="1"/>
  <c r="E36" i="1"/>
  <c r="E31" i="1"/>
  <c r="E30" i="1"/>
  <c r="E29" i="1"/>
  <c r="E28" i="1"/>
  <c r="E27" i="1"/>
  <c r="E26" i="1"/>
  <c r="E25" i="1"/>
  <c r="E24" i="1"/>
  <c r="E22" i="1"/>
  <c r="E6" i="1"/>
  <c r="E7" i="1"/>
  <c r="E44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9.2456036745406839E-2"/>
          <c:y val="7.0951697752271656E-2"/>
          <c:w val="0.86987729658792656"/>
          <c:h val="0.86424654593928985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Foglio1!$B$4:$B$45</c:f>
              <c:numCache>
                <c:formatCode>General</c:formatCode>
                <c:ptCount val="4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xVal>
          <c:yVal>
            <c:numRef>
              <c:f>Foglio1!$G$4:$G$45</c:f>
              <c:numCache>
                <c:formatCode>General</c:formatCode>
                <c:ptCount val="42"/>
                <c:pt idx="0">
                  <c:v>50</c:v>
                </c:pt>
                <c:pt idx="1">
                  <c:v>49.99</c:v>
                </c:pt>
                <c:pt idx="2">
                  <c:v>49.95</c:v>
                </c:pt>
                <c:pt idx="3">
                  <c:v>49.86</c:v>
                </c:pt>
                <c:pt idx="4">
                  <c:v>49.7</c:v>
                </c:pt>
                <c:pt idx="5">
                  <c:v>49.45</c:v>
                </c:pt>
                <c:pt idx="6">
                  <c:v>49.09</c:v>
                </c:pt>
                <c:pt idx="7">
                  <c:v>48.6</c:v>
                </c:pt>
                <c:pt idx="8">
                  <c:v>47.96</c:v>
                </c:pt>
                <c:pt idx="9">
                  <c:v>47.15</c:v>
                </c:pt>
                <c:pt idx="10">
                  <c:v>46.15</c:v>
                </c:pt>
                <c:pt idx="11">
                  <c:v>44.94</c:v>
                </c:pt>
                <c:pt idx="12">
                  <c:v>43.5</c:v>
                </c:pt>
                <c:pt idx="13">
                  <c:v>41.81</c:v>
                </c:pt>
                <c:pt idx="14">
                  <c:v>39.85</c:v>
                </c:pt>
                <c:pt idx="15">
                  <c:v>37.6</c:v>
                </c:pt>
                <c:pt idx="16">
                  <c:v>35.04</c:v>
                </c:pt>
                <c:pt idx="17">
                  <c:v>32.150000000000006</c:v>
                </c:pt>
                <c:pt idx="18">
                  <c:v>28.910000000000004</c:v>
                </c:pt>
                <c:pt idx="19">
                  <c:v>25.300000000000004</c:v>
                </c:pt>
                <c:pt idx="20">
                  <c:v>21.300000000000004</c:v>
                </c:pt>
                <c:pt idx="21">
                  <c:v>16.89</c:v>
                </c:pt>
                <c:pt idx="22">
                  <c:v>12.049999999999997</c:v>
                </c:pt>
                <c:pt idx="23">
                  <c:v>6.759999999999998</c:v>
                </c:pt>
                <c:pt idx="24">
                  <c:v>1</c:v>
                </c:pt>
                <c:pt idx="25">
                  <c:v>-5.25</c:v>
                </c:pt>
                <c:pt idx="26">
                  <c:v>-12.009999999999998</c:v>
                </c:pt>
                <c:pt idx="27">
                  <c:v>-19.299999999999997</c:v>
                </c:pt>
                <c:pt idx="28">
                  <c:v>-27.14</c:v>
                </c:pt>
                <c:pt idx="29">
                  <c:v>-35.549999999999997</c:v>
                </c:pt>
                <c:pt idx="30">
                  <c:v>-44.55</c:v>
                </c:pt>
                <c:pt idx="31">
                  <c:v>-54.16</c:v>
                </c:pt>
                <c:pt idx="32">
                  <c:v>-64.399999999999991</c:v>
                </c:pt>
                <c:pt idx="33">
                  <c:v>-75.289999999999992</c:v>
                </c:pt>
                <c:pt idx="34">
                  <c:v>-86.85</c:v>
                </c:pt>
                <c:pt idx="35">
                  <c:v>-99.1</c:v>
                </c:pt>
                <c:pt idx="36">
                  <c:v>-112.06</c:v>
                </c:pt>
                <c:pt idx="37">
                  <c:v>-125.75</c:v>
                </c:pt>
                <c:pt idx="38">
                  <c:v>-140.19</c:v>
                </c:pt>
                <c:pt idx="39">
                  <c:v>-155.4</c:v>
                </c:pt>
                <c:pt idx="40">
                  <c:v>-171.4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F2D-486D-A010-8C57E23CC57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17329965004374454"/>
                  <c:y val="-1.905638162844524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Foglio1!$B$4:$B$45</c:f>
              <c:numCache>
                <c:formatCode>General</c:formatCode>
                <c:ptCount val="4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xVal>
          <c:yVal>
            <c:numRef>
              <c:f>Foglio1!$H$4:$H$45</c:f>
              <c:numCache>
                <c:formatCode>General</c:formatCode>
                <c:ptCount val="42"/>
                <c:pt idx="0">
                  <c:v>50</c:v>
                </c:pt>
                <c:pt idx="1">
                  <c:v>49.729233112733077</c:v>
                </c:pt>
                <c:pt idx="2">
                  <c:v>49.425352084887912</c:v>
                </c:pt>
                <c:pt idx="3">
                  <c:v>49.084307136532765</c:v>
                </c:pt>
                <c:pt idx="4">
                  <c:v>48.701553209368114</c:v>
                </c:pt>
                <c:pt idx="5">
                  <c:v>48.271989395370781</c:v>
                </c:pt>
                <c:pt idx="6">
                  <c:v>47.789890957706525</c:v>
                </c:pt>
                <c:pt idx="7">
                  <c:v>47.248833037963408</c:v>
                </c:pt>
                <c:pt idx="8">
                  <c:v>46.641605032962858</c:v>
                </c:pt>
                <c:pt idx="9">
                  <c:v>45.960114500060179</c:v>
                </c:pt>
                <c:pt idx="10">
                  <c:v>45.195279310293934</c:v>
                </c:pt>
                <c:pt idx="11">
                  <c:v>44.336906612124253</c:v>
                </c:pt>
                <c:pt idx="12">
                  <c:v>43.373556992726783</c:v>
                </c:pt>
                <c:pt idx="13">
                  <c:v>42.292392026538884</c:v>
                </c:pt>
                <c:pt idx="14">
                  <c:v>41.079003179358764</c:v>
                </c:pt>
                <c:pt idx="15">
                  <c:v>39.717219787826636</c:v>
                </c:pt>
                <c:pt idx="16">
                  <c:v>38.188893555257046</c:v>
                </c:pt>
                <c:pt idx="17">
                  <c:v>36.473656691828708</c:v>
                </c:pt>
                <c:pt idx="18">
                  <c:v>34.548650475899933</c:v>
                </c:pt>
                <c:pt idx="19">
                  <c:v>32.38822061902421</c:v>
                </c:pt>
                <c:pt idx="20">
                  <c:v>29.963575374838307</c:v>
                </c:pt>
                <c:pt idx="21">
                  <c:v>27.242401835487648</c:v>
                </c:pt>
                <c:pt idx="22">
                  <c:v>24.188435302025376</c:v>
                </c:pt>
                <c:pt idx="23">
                  <c:v>20.760975989844518</c:v>
                </c:pt>
                <c:pt idx="24">
                  <c:v>16.914346628344227</c:v>
                </c:pt>
                <c:pt idx="25">
                  <c:v>12.597283726336713</c:v>
                </c:pt>
                <c:pt idx="26">
                  <c:v>7.7522543906742243</c:v>
                </c:pt>
                <c:pt idx="27">
                  <c:v>2.3146895934334779</c:v>
                </c:pt>
                <c:pt idx="28">
                  <c:v>-3.7878763304834564</c:v>
                </c:pt>
                <c:pt idx="29">
                  <c:v>-10.636771423126753</c:v>
                </c:pt>
                <c:pt idx="30">
                  <c:v>-18.32326995093392</c:v>
                </c:pt>
                <c:pt idx="31">
                  <c:v>-26.949808804105189</c:v>
                </c:pt>
                <c:pt idx="32">
                  <c:v>-36.631352658703889</c:v>
                </c:pt>
                <c:pt idx="33">
                  <c:v>-47.49692609480573</c:v>
                </c:pt>
                <c:pt idx="34">
                  <c:v>-59.691333089021157</c:v>
                </c:pt>
                <c:pt idx="35">
                  <c:v>-73.377086796827257</c:v>
                </c:pt>
                <c:pt idx="36">
                  <c:v>-88.736575342647996</c:v>
                </c:pt>
                <c:pt idx="37">
                  <c:v>-105.97449248086431</c:v>
                </c:pt>
                <c:pt idx="38">
                  <c:v>-125.32056552083316</c:v>
                </c:pt>
                <c:pt idx="39">
                  <c:v>-147.03261687059015</c:v>
                </c:pt>
                <c:pt idx="40">
                  <c:v>-171.4000000000008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F2D-486D-A010-8C57E23CC5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2446879"/>
        <c:axId val="1948916687"/>
      </c:scatterChart>
      <c:valAx>
        <c:axId val="1842446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8916687"/>
        <c:crosses val="autoZero"/>
        <c:crossBetween val="midCat"/>
      </c:valAx>
      <c:valAx>
        <c:axId val="194891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42446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376237</xdr:colOff>
      <xdr:row>6</xdr:row>
      <xdr:rowOff>142875</xdr:rowOff>
    </xdr:from>
    <xdr:to>
      <xdr:col>16</xdr:col>
      <xdr:colOff>71437</xdr:colOff>
      <xdr:row>41</xdr:row>
      <xdr:rowOff>28575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7D182174-76F0-4433-8E15-61F1741D08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4762</xdr:colOff>
      <xdr:row>2</xdr:row>
      <xdr:rowOff>180975</xdr:rowOff>
    </xdr:from>
    <xdr:ext cx="1340688" cy="1910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C17AC38C-DD09-4066-BCAC-9123A67FCF74}"/>
                </a:ext>
              </a:extLst>
            </xdr:cNvPr>
            <xdr:cNvSpPr txBox="1"/>
          </xdr:nvSpPr>
          <xdr:spPr>
            <a:xfrm>
              <a:off x="5491162" y="561975"/>
              <a:ext cx="1340688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100" b="1" i="1">
                            <a:latin typeface="Cambria Math" panose="02040503050406030204" pitchFamily="18" charset="0"/>
                          </a:rPr>
                          <m:t>𝒓</m:t>
                        </m:r>
                      </m:e>
                      <m:sub>
                        <m:r>
                          <a:rPr lang="it-IT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</m:sSub>
                    <m:r>
                      <a:rPr lang="it-IT" sz="1100" b="1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100" b="1" i="1">
                            <a:latin typeface="Cambria Math" panose="02040503050406030204" pitchFamily="18" charset="0"/>
                          </a:rPr>
                          <m:t>𝒓</m:t>
                        </m:r>
                      </m:e>
                      <m:sub>
                        <m:r>
                          <a:rPr lang="it-IT" sz="1100" b="1" i="1">
                            <a:latin typeface="Cambria Math" panose="02040503050406030204" pitchFamily="18" charset="0"/>
                          </a:rPr>
                          <m:t>𝒆𝒙𝒕</m:t>
                        </m:r>
                      </m:sub>
                    </m:sSub>
                    <m:r>
                      <a:rPr lang="it-IT" sz="1100" b="1" i="1">
                        <a:latin typeface="Cambria Math" panose="02040503050406030204" pitchFamily="18" charset="0"/>
                      </a:rPr>
                      <m:t>−</m:t>
                    </m:r>
                    <m:d>
                      <m:dPr>
                        <m:ctrlPr>
                          <a:rPr lang="it-IT" sz="11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it-IT" sz="1100" b="1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it-IT" sz="1100" b="1" i="1">
                                <a:latin typeface="Cambria Math" panose="02040503050406030204" pitchFamily="18" charset="0"/>
                              </a:rPr>
                              <m:t>𝒂</m:t>
                            </m:r>
                          </m:e>
                          <m:sup>
                            <m:r>
                              <a:rPr lang="it-IT" sz="1100" b="1" i="1">
                                <a:latin typeface="Cambria Math" panose="02040503050406030204" pitchFamily="18" charset="0"/>
                              </a:rPr>
                              <m:t>𝒊</m:t>
                            </m:r>
                          </m:sup>
                        </m:sSup>
                        <m:r>
                          <a:rPr lang="it-IT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it-IT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e>
                    </m:d>
                    <m:r>
                      <a:rPr lang="it-IT" sz="1100" b="1" i="1">
                        <a:latin typeface="Cambria Math" panose="02040503050406030204" pitchFamily="18" charset="0"/>
                      </a:rPr>
                      <m:t>𝒃</m:t>
                    </m:r>
                  </m:oMath>
                </m:oMathPara>
              </a14:m>
              <a:endParaRPr lang="it-IT" sz="1100" b="1"/>
            </a:p>
          </xdr:txBody>
        </xdr:sp>
      </mc:Choice>
      <mc:Fallback xmlns="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C17AC38C-DD09-4066-BCAC-9123A67FCF74}"/>
                </a:ext>
              </a:extLst>
            </xdr:cNvPr>
            <xdr:cNvSpPr txBox="1"/>
          </xdr:nvSpPr>
          <xdr:spPr>
            <a:xfrm>
              <a:off x="5491162" y="561975"/>
              <a:ext cx="1340688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1" i="0">
                  <a:latin typeface="Cambria Math" panose="02040503050406030204" pitchFamily="18" charset="0"/>
                </a:rPr>
                <a:t>𝒓_𝒊=𝒓_𝒆𝒙𝒕−(𝒂^𝒊−𝟏)𝒃</a:t>
              </a:r>
              <a:endParaRPr lang="it-IT" sz="1100" b="1"/>
            </a:p>
          </xdr:txBody>
        </xdr:sp>
      </mc:Fallback>
    </mc:AlternateContent>
    <xdr:clientData/>
  </xdr:oneCellAnchor>
  <xdr:oneCellAnchor>
    <xdr:from>
      <xdr:col>8</xdr:col>
      <xdr:colOff>600075</xdr:colOff>
      <xdr:row>1</xdr:row>
      <xdr:rowOff>133350</xdr:rowOff>
    </xdr:from>
    <xdr:ext cx="1328889" cy="1910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asellaDiTesto 6">
              <a:extLst>
                <a:ext uri="{FF2B5EF4-FFF2-40B4-BE49-F238E27FC236}">
                  <a16:creationId xmlns:a16="http://schemas.microsoft.com/office/drawing/2014/main" id="{FFEBA1B0-8B07-467A-BDB0-1AB4449D482E}"/>
                </a:ext>
              </a:extLst>
            </xdr:cNvPr>
            <xdr:cNvSpPr txBox="1"/>
          </xdr:nvSpPr>
          <xdr:spPr>
            <a:xfrm>
              <a:off x="5476875" y="323850"/>
              <a:ext cx="1328889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𝑒𝑥𝑡</m:t>
                        </m:r>
                      </m:sub>
                    </m:sSub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− </m:t>
                    </m:r>
                    <m:sSub>
                      <m:sSubPr>
                        <m:ctrlPr>
                          <a:rPr lang="it-IT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it-IT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it-IT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p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p>
                        </m:sSup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e>
                    </m:d>
                    <m:r>
                      <a:rPr lang="it-IT" sz="1100" b="0" i="1">
                        <a:latin typeface="Cambria Math" panose="02040503050406030204" pitchFamily="18" charset="0"/>
                      </a:rPr>
                      <m:t>𝑏</m:t>
                    </m:r>
                  </m:oMath>
                </m:oMathPara>
              </a14:m>
              <a:endParaRPr lang="it-IT" sz="1100"/>
            </a:p>
          </xdr:txBody>
        </xdr:sp>
      </mc:Choice>
      <mc:Fallback xmlns="">
        <xdr:sp macro="" textlink="">
          <xdr:nvSpPr>
            <xdr:cNvPr id="7" name="CasellaDiTesto 6">
              <a:extLst>
                <a:ext uri="{FF2B5EF4-FFF2-40B4-BE49-F238E27FC236}">
                  <a16:creationId xmlns:a16="http://schemas.microsoft.com/office/drawing/2014/main" id="{FFEBA1B0-8B07-467A-BDB0-1AB4449D482E}"/>
                </a:ext>
              </a:extLst>
            </xdr:cNvPr>
            <xdr:cNvSpPr txBox="1"/>
          </xdr:nvSpPr>
          <xdr:spPr>
            <a:xfrm>
              <a:off x="5476875" y="323850"/>
              <a:ext cx="1328889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𝑟_𝑒𝑥𝑡</a:t>
              </a:r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− </a:t>
              </a:r>
              <a:r>
                <a:rPr lang="it-IT" sz="1100" b="0" i="0">
                  <a:latin typeface="Cambria Math" panose="02040503050406030204" pitchFamily="18" charset="0"/>
                </a:rPr>
                <a:t>𝑟_𝑖=(𝑎^𝑖−1)𝑏</a:t>
              </a:r>
              <a:endParaRPr lang="it-IT" sz="1100"/>
            </a:p>
          </xdr:txBody>
        </xdr:sp>
      </mc:Fallback>
    </mc:AlternateContent>
    <xdr:clientData/>
  </xdr:oneCellAnchor>
  <xdr:oneCellAnchor>
    <xdr:from>
      <xdr:col>12</xdr:col>
      <xdr:colOff>381000</xdr:colOff>
      <xdr:row>0</xdr:row>
      <xdr:rowOff>133350</xdr:rowOff>
    </xdr:from>
    <xdr:ext cx="1117422" cy="48891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asellaDiTesto 7">
              <a:extLst>
                <a:ext uri="{FF2B5EF4-FFF2-40B4-BE49-F238E27FC236}">
                  <a16:creationId xmlns:a16="http://schemas.microsoft.com/office/drawing/2014/main" id="{FF44815C-BF81-4429-B541-583962B57B45}"/>
                </a:ext>
              </a:extLst>
            </xdr:cNvPr>
            <xdr:cNvSpPr txBox="1"/>
          </xdr:nvSpPr>
          <xdr:spPr>
            <a:xfrm>
              <a:off x="7696200" y="133350"/>
              <a:ext cx="1117422" cy="4889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it-IT" sz="1100" b="0" i="1">
                        <a:latin typeface="Cambria Math" panose="02040503050406030204" pitchFamily="18" charset="0"/>
                      </a:rPr>
                      <m:t>= </m:t>
                    </m:r>
                    <m:sSup>
                      <m:sSup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it-IT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∆</m:t>
                                    </m:r>
                                    <m: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𝑡𝑜𝑡</m:t>
                                    </m:r>
                                  </m:sub>
                                </m:sSub>
                              </m:num>
                              <m:den>
                                <m:r>
                                  <a:rPr lang="it-I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den>
                            </m:f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+1</m:t>
                            </m:r>
                          </m:e>
                        </m:d>
                      </m:e>
                      <m:sup>
                        <m:f>
                          <m:fPr>
                            <m:ctrlPr>
                              <a:rPr lang="it-I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it-IT" sz="1100"/>
            </a:p>
          </xdr:txBody>
        </xdr:sp>
      </mc:Choice>
      <mc:Fallback>
        <xdr:sp macro="" textlink="">
          <xdr:nvSpPr>
            <xdr:cNvPr id="8" name="CasellaDiTesto 7">
              <a:extLst>
                <a:ext uri="{FF2B5EF4-FFF2-40B4-BE49-F238E27FC236}">
                  <a16:creationId xmlns:a16="http://schemas.microsoft.com/office/drawing/2014/main" id="{FF44815C-BF81-4429-B541-583962B57B45}"/>
                </a:ext>
              </a:extLst>
            </xdr:cNvPr>
            <xdr:cNvSpPr txBox="1"/>
          </xdr:nvSpPr>
          <xdr:spPr>
            <a:xfrm>
              <a:off x="7696200" y="133350"/>
              <a:ext cx="1117422" cy="4889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100" b="0" i="0">
                  <a:latin typeface="Cambria Math" panose="02040503050406030204" pitchFamily="18" charset="0"/>
                </a:rPr>
                <a:t>𝑎= </a:t>
              </a:r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(〖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∆</a:t>
              </a:r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𝑟〗_𝑡𝑜𝑡/𝑏+1)^(</a:t>
              </a:r>
              <a:r>
                <a:rPr lang="it-IT" sz="1100" b="0" i="0">
                  <a:latin typeface="Cambria Math" panose="02040503050406030204" pitchFamily="18" charset="0"/>
                </a:rPr>
                <a:t>1/𝑁)</a:t>
              </a:r>
              <a:endParaRPr lang="it-IT" sz="1100"/>
            </a:p>
          </xdr:txBody>
        </xdr:sp>
      </mc:Fallback>
    </mc:AlternateContent>
    <xdr:clientData/>
  </xdr:oneCellAnchor>
  <xdr:oneCellAnchor>
    <xdr:from>
      <xdr:col>12</xdr:col>
      <xdr:colOff>323850</xdr:colOff>
      <xdr:row>3</xdr:row>
      <xdr:rowOff>95251</xdr:rowOff>
    </xdr:from>
    <xdr:ext cx="2009973" cy="57353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CasellaDiTesto 8">
              <a:extLst>
                <a:ext uri="{FF2B5EF4-FFF2-40B4-BE49-F238E27FC236}">
                  <a16:creationId xmlns:a16="http://schemas.microsoft.com/office/drawing/2014/main" id="{7A1610DF-425F-4DD7-B74B-207BF1442D3E}"/>
                </a:ext>
              </a:extLst>
            </xdr:cNvPr>
            <xdr:cNvSpPr txBox="1"/>
          </xdr:nvSpPr>
          <xdr:spPr>
            <a:xfrm>
              <a:off x="7639050" y="666751"/>
              <a:ext cx="2009973" cy="5735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it-IT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it-IT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∆</m:t>
                            </m:r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it-IT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∆</m:t>
                            </m:r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𝑡𝑜𝑡</m:t>
                            </m:r>
                          </m:sub>
                        </m:sSub>
                      </m:den>
                    </m:f>
                    <m:r>
                      <a:rPr lang="it-IT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it-I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it-IT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sSub>
                                      <m:sSubPr>
                                        <m:ctrlPr>
                                          <a:rPr lang="it-IT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it-IT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∆</m:t>
                                        </m:r>
                                        <m:r>
                                          <a:rPr lang="it-IT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𝑟</m:t>
                                        </m:r>
                                      </m:e>
                                      <m:sub>
                                        <m:r>
                                          <a:rPr lang="it-IT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𝑡𝑜𝑡</m:t>
                                        </m:r>
                                      </m:sub>
                                    </m:sSub>
                                  </m:num>
                                  <m:den>
                                    <m: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𝑏</m:t>
                                    </m:r>
                                  </m:den>
                                </m:f>
                                <m:r>
                                  <a:rPr lang="it-I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+1</m:t>
                                </m:r>
                              </m:e>
                            </m:d>
                          </m:e>
                          <m:sup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it-I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𝑁</m:t>
                                </m:r>
                              </m:den>
                            </m:f>
                          </m:sup>
                        </m:sSup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e>
                    </m:d>
                    <m:f>
                      <m:f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num>
                      <m:den>
                        <m:sSub>
                          <m:sSubPr>
                            <m:ctrlPr>
                              <a:rPr lang="it-IT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∆</m:t>
                            </m:r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𝑡𝑜𝑡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it-IT" sz="1100"/>
            </a:p>
          </xdr:txBody>
        </xdr:sp>
      </mc:Choice>
      <mc:Fallback>
        <xdr:sp macro="" textlink="">
          <xdr:nvSpPr>
            <xdr:cNvPr id="9" name="CasellaDiTesto 8">
              <a:extLst>
                <a:ext uri="{FF2B5EF4-FFF2-40B4-BE49-F238E27FC236}">
                  <a16:creationId xmlns:a16="http://schemas.microsoft.com/office/drawing/2014/main" id="{7A1610DF-425F-4DD7-B74B-207BF1442D3E}"/>
                </a:ext>
              </a:extLst>
            </xdr:cNvPr>
            <xdr:cNvSpPr txBox="1"/>
          </xdr:nvSpPr>
          <xdr:spPr>
            <a:xfrm>
              <a:off x="7639050" y="666751"/>
              <a:ext cx="2009973" cy="5735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𝑟〗_0/〖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∆</a:t>
              </a:r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𝑟〗_𝑡𝑜𝑡 </a:t>
              </a:r>
              <a:r>
                <a:rPr lang="it-IT" sz="1100" b="0" i="0">
                  <a:latin typeface="Cambria Math" panose="02040503050406030204" pitchFamily="18" charset="0"/>
                </a:rPr>
                <a:t>=(</a:t>
              </a:r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(〖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∆</a:t>
              </a:r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𝑟〗_𝑡𝑜𝑡/𝑏+1)^(1/𝑁)</a:t>
              </a:r>
              <a:r>
                <a:rPr lang="it-IT" sz="1100" b="0" i="0">
                  <a:latin typeface="Cambria Math" panose="02040503050406030204" pitchFamily="18" charset="0"/>
                </a:rPr>
                <a:t>−1)  𝑏/</a:t>
              </a:r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∆</a:t>
              </a:r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𝑟〗_𝑡𝑜𝑡 </a:t>
              </a:r>
              <a:endParaRPr lang="it-IT" sz="1100"/>
            </a:p>
          </xdr:txBody>
        </xdr:sp>
      </mc:Fallback>
    </mc:AlternateContent>
    <xdr:clientData/>
  </xdr:oneCellAnchor>
  <xdr:oneCellAnchor>
    <xdr:from>
      <xdr:col>8</xdr:col>
      <xdr:colOff>581025</xdr:colOff>
      <xdr:row>4</xdr:row>
      <xdr:rowOff>9525</xdr:rowOff>
    </xdr:from>
    <xdr:ext cx="1998176" cy="18017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CasellaDiTesto 9">
              <a:extLst>
                <a:ext uri="{FF2B5EF4-FFF2-40B4-BE49-F238E27FC236}">
                  <a16:creationId xmlns:a16="http://schemas.microsoft.com/office/drawing/2014/main" id="{62E5DD2A-C955-4F6F-AA77-7495C2D3A911}"/>
                </a:ext>
              </a:extLst>
            </xdr:cNvPr>
            <xdr:cNvSpPr txBox="1"/>
          </xdr:nvSpPr>
          <xdr:spPr>
            <a:xfrm>
              <a:off x="5457825" y="771525"/>
              <a:ext cx="1998176" cy="180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1" i="1">
                        <a:latin typeface="Cambria Math" panose="02040503050406030204" pitchFamily="18" charset="0"/>
                      </a:rPr>
                      <m:t>𝒅</m:t>
                    </m:r>
                    <m:sSub>
                      <m:sSubPr>
                        <m:ctrlPr>
                          <a:rPr lang="it-IT" sz="11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11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𝒓</m:t>
                        </m:r>
                      </m:e>
                      <m:sub>
                        <m:r>
                          <a:rPr lang="it-IT" sz="11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𝒊</m:t>
                        </m:r>
                      </m:sub>
                    </m:sSub>
                    <m:r>
                      <a:rPr lang="it-IT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it-IT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100" b="1" i="1">
                            <a:latin typeface="Cambria Math" panose="02040503050406030204" pitchFamily="18" charset="0"/>
                          </a:rPr>
                          <m:t>𝒓</m:t>
                        </m:r>
                      </m:e>
                      <m:sub>
                        <m:r>
                          <a:rPr lang="it-IT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</m:sSub>
                    <m:r>
                      <a:rPr lang="it-IT" sz="1100" b="1" i="1">
                        <a:latin typeface="Cambria Math" panose="02040503050406030204" pitchFamily="18" charset="0"/>
                      </a:rPr>
                      <m:t>− </m:t>
                    </m:r>
                    <m:sSub>
                      <m:sSubPr>
                        <m:ctrlPr>
                          <a:rPr lang="it-IT" sz="11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11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𝒓</m:t>
                        </m:r>
                      </m:e>
                      <m:sub>
                        <m:r>
                          <a:rPr lang="it-IT" sz="11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𝒊</m:t>
                        </m:r>
                        <m:r>
                          <a:rPr lang="it-IT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it-IT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</m:sub>
                    </m:sSub>
                    <m:r>
                      <a:rPr lang="it-IT" sz="1100" b="1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it-IT" sz="11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𝒂</m:t>
                        </m:r>
                      </m:e>
                      <m:sup>
                        <m:r>
                          <a:rPr lang="it-IT" sz="11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𝒊</m:t>
                        </m:r>
                        <m:r>
                          <a:rPr lang="it-IT" sz="11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it-IT" sz="11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𝟏</m:t>
                        </m:r>
                      </m:sup>
                    </m:sSup>
                    <m:d>
                      <m:dPr>
                        <m:ctrlPr>
                          <a:rPr lang="it-IT" sz="1100" b="1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it-IT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𝒂</m:t>
                        </m:r>
                        <m:r>
                          <a:rPr lang="it-IT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it-IT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</m:e>
                    </m:d>
                    <m:r>
                      <a:rPr lang="it-IT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𝒃</m:t>
                    </m:r>
                  </m:oMath>
                </m:oMathPara>
              </a14:m>
              <a:endParaRPr lang="it-IT" sz="1100" b="1"/>
            </a:p>
          </xdr:txBody>
        </xdr:sp>
      </mc:Choice>
      <mc:Fallback>
        <xdr:sp macro="" textlink="">
          <xdr:nvSpPr>
            <xdr:cNvPr id="10" name="CasellaDiTesto 9">
              <a:extLst>
                <a:ext uri="{FF2B5EF4-FFF2-40B4-BE49-F238E27FC236}">
                  <a16:creationId xmlns:a16="http://schemas.microsoft.com/office/drawing/2014/main" id="{62E5DD2A-C955-4F6F-AA77-7495C2D3A911}"/>
                </a:ext>
              </a:extLst>
            </xdr:cNvPr>
            <xdr:cNvSpPr txBox="1"/>
          </xdr:nvSpPr>
          <xdr:spPr>
            <a:xfrm>
              <a:off x="5457825" y="771525"/>
              <a:ext cx="1998176" cy="180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t-IT" sz="1100" b="1" i="0">
                  <a:latin typeface="Cambria Math" panose="02040503050406030204" pitchFamily="18" charset="0"/>
                </a:rPr>
                <a:t>𝒅</a:t>
              </a:r>
              <a:r>
                <a:rPr lang="it-IT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𝒓_𝒊</a:t>
              </a:r>
              <a:r>
                <a:rPr lang="it-IT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it-IT" sz="1100" b="1" i="0">
                  <a:latin typeface="Cambria Math" panose="02040503050406030204" pitchFamily="18" charset="0"/>
                </a:rPr>
                <a:t>𝒓_𝒊− </a:t>
              </a:r>
              <a:r>
                <a:rPr lang="it-IT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𝒓_(𝒊</a:t>
              </a:r>
              <a:r>
                <a:rPr lang="it-IT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−𝟏</a:t>
              </a:r>
              <a:r>
                <a:rPr lang="it-IT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it-IT" sz="1100" b="1" i="0">
                  <a:latin typeface="Cambria Math" panose="02040503050406030204" pitchFamily="18" charset="0"/>
                </a:rPr>
                <a:t>=</a:t>
              </a:r>
              <a:r>
                <a:rPr lang="it-IT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𝒂^(𝒊−𝟏) (</a:t>
              </a:r>
              <a:r>
                <a:rPr lang="it-IT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𝒂−𝟏</a:t>
              </a:r>
              <a:r>
                <a:rPr lang="it-IT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it-IT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𝒃</a:t>
              </a:r>
              <a:endParaRPr lang="it-IT" sz="1100" b="1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2FDBA-7896-465D-92E4-04F9EAB2CDFF}">
  <dimension ref="B1:T44"/>
  <sheetViews>
    <sheetView tabSelected="1" topLeftCell="B1" workbookViewId="0">
      <selection activeCell="J6" sqref="J6"/>
    </sheetView>
  </sheetViews>
  <sheetFormatPr defaultRowHeight="15" x14ac:dyDescent="0.25"/>
  <cols>
    <col min="19" max="19" width="12" bestFit="1" customWidth="1"/>
  </cols>
  <sheetData>
    <row r="1" spans="2:20" x14ac:dyDescent="0.25">
      <c r="G1">
        <v>0.01</v>
      </c>
      <c r="H1">
        <f>G1*(G4-G44)</f>
        <v>2.214</v>
      </c>
    </row>
    <row r="2" spans="2:20" x14ac:dyDescent="0.25">
      <c r="B2">
        <v>2</v>
      </c>
      <c r="D2">
        <v>0.01</v>
      </c>
      <c r="G2">
        <v>50</v>
      </c>
      <c r="H2">
        <f>POWER((G4 - G44)/$H$1 + 1, 1/B44)</f>
        <v>1.122297600391565</v>
      </c>
    </row>
    <row r="4" spans="2:20" x14ac:dyDescent="0.25">
      <c r="B4">
        <v>0</v>
      </c>
      <c r="D4">
        <f t="shared" ref="D4:D7" si="0">$D$2*B4^$B$2</f>
        <v>0</v>
      </c>
      <c r="E4">
        <v>0</v>
      </c>
      <c r="G4">
        <f>$G$2 - SUM(D$4:D4)</f>
        <v>50</v>
      </c>
      <c r="H4">
        <f>$G$2 - (($H$2^B4) - 1)*$H$1</f>
        <v>50</v>
      </c>
    </row>
    <row r="5" spans="2:20" x14ac:dyDescent="0.25">
      <c r="B5">
        <v>1</v>
      </c>
      <c r="D5">
        <f t="shared" si="0"/>
        <v>0.01</v>
      </c>
      <c r="E5">
        <f>H4-H5</f>
        <v>0.27076688726692311</v>
      </c>
      <c r="F5">
        <f>$H$2^B4*($H$2-1)*$H$1</f>
        <v>0.27076688726692494</v>
      </c>
      <c r="G5">
        <f>$G$2 - SUM(D$4:D5)</f>
        <v>49.99</v>
      </c>
      <c r="H5">
        <f>$G$2 - (($H$2^B5) - 1)*$H$1</f>
        <v>49.729233112733077</v>
      </c>
    </row>
    <row r="6" spans="2:20" x14ac:dyDescent="0.25">
      <c r="B6">
        <v>2</v>
      </c>
      <c r="D6">
        <f t="shared" si="0"/>
        <v>0.04</v>
      </c>
      <c r="E6">
        <f t="shared" ref="E6:E44" si="1">H5-H6</f>
        <v>0.30388102784516491</v>
      </c>
      <c r="F6">
        <f t="shared" ref="F6:F44" si="2">$H$2^B5*($H$2-1)*$H$1</f>
        <v>0.30388102784516324</v>
      </c>
      <c r="G6">
        <f>$G$2 - SUM(D$4:D6)</f>
        <v>49.95</v>
      </c>
      <c r="H6">
        <f t="shared" ref="H6:H44" si="3">$G$2 - (($H$2^B6) - 1)*$H$1</f>
        <v>49.425352084887912</v>
      </c>
      <c r="R6">
        <v>0.6</v>
      </c>
      <c r="S6">
        <f>R6*((1/R6+1)^(1/$B$44)-1)</f>
        <v>1.489430210598095E-2</v>
      </c>
      <c r="T6">
        <f>(1/R6)^(1/$B$44 - 1)-R6</f>
        <v>7.7115200769339864E-3</v>
      </c>
    </row>
    <row r="7" spans="2:20" x14ac:dyDescent="0.25">
      <c r="B7">
        <v>3</v>
      </c>
      <c r="D7">
        <f t="shared" si="0"/>
        <v>0.09</v>
      </c>
      <c r="E7">
        <f t="shared" si="1"/>
        <v>0.34104494835514743</v>
      </c>
      <c r="F7">
        <f t="shared" si="2"/>
        <v>0.34104494835514904</v>
      </c>
      <c r="G7">
        <f>$G$2 - SUM(D$4:D7)</f>
        <v>49.86</v>
      </c>
      <c r="H7">
        <f t="shared" si="3"/>
        <v>49.084307136532765</v>
      </c>
      <c r="R7">
        <v>0.5</v>
      </c>
      <c r="S7">
        <f t="shared" ref="S7:S11" si="4">R7*((1/R7+1)^(1/$B$44)-1)</f>
        <v>1.3922977825845506E-2</v>
      </c>
      <c r="T7">
        <f t="shared" ref="T7:T13" si="5">(1/R7)^(1/$B$44 - 1)-R7</f>
        <v>8.7398460513431475E-3</v>
      </c>
    </row>
    <row r="8" spans="2:20" x14ac:dyDescent="0.25">
      <c r="B8">
        <v>4</v>
      </c>
      <c r="D8">
        <f t="shared" ref="D8:D21" si="6">$D$2*B8^$B$2</f>
        <v>0.16</v>
      </c>
      <c r="E8">
        <f t="shared" si="1"/>
        <v>0.38275392716465007</v>
      </c>
      <c r="F8">
        <f t="shared" si="2"/>
        <v>0.38275392716464907</v>
      </c>
      <c r="G8">
        <f>$G$2 - SUM(D$4:D8)</f>
        <v>49.7</v>
      </c>
      <c r="H8">
        <f t="shared" si="3"/>
        <v>48.701553209368114</v>
      </c>
      <c r="R8">
        <v>0.4</v>
      </c>
      <c r="S8">
        <f t="shared" si="4"/>
        <v>1.2725870729506462E-2</v>
      </c>
      <c r="T8">
        <f t="shared" si="5"/>
        <v>9.2686618790870368E-3</v>
      </c>
    </row>
    <row r="9" spans="2:20" x14ac:dyDescent="0.25">
      <c r="B9">
        <v>5</v>
      </c>
      <c r="D9">
        <f t="shared" si="6"/>
        <v>0.25</v>
      </c>
      <c r="E9">
        <f t="shared" ref="E9:E21" si="7">H8-H9</f>
        <v>0.42956381399733345</v>
      </c>
      <c r="F9">
        <f t="shared" si="2"/>
        <v>0.42956381399733351</v>
      </c>
      <c r="G9">
        <f>$G$2 - SUM(D$4:D9)</f>
        <v>49.45</v>
      </c>
      <c r="H9">
        <f t="shared" si="3"/>
        <v>48.271989395370781</v>
      </c>
      <c r="R9">
        <v>0.3</v>
      </c>
      <c r="S9">
        <f t="shared" si="4"/>
        <v>1.1201589947205793E-2</v>
      </c>
      <c r="T9">
        <f t="shared" si="5"/>
        <v>9.1670651675671566E-3</v>
      </c>
    </row>
    <row r="10" spans="2:20" x14ac:dyDescent="0.25">
      <c r="B10">
        <v>6</v>
      </c>
      <c r="D10">
        <f t="shared" si="6"/>
        <v>0.36</v>
      </c>
      <c r="E10">
        <f t="shared" si="7"/>
        <v>0.48209843766425564</v>
      </c>
      <c r="F10">
        <f t="shared" si="2"/>
        <v>0.48209843766425586</v>
      </c>
      <c r="G10">
        <f>$G$2 - SUM(D$4:D10)</f>
        <v>49.09</v>
      </c>
      <c r="H10">
        <f t="shared" si="3"/>
        <v>47.789890957706525</v>
      </c>
      <c r="R10">
        <v>0.2</v>
      </c>
      <c r="S10">
        <f t="shared" si="4"/>
        <v>9.1624772970948076E-3</v>
      </c>
      <c r="T10">
        <f t="shared" si="5"/>
        <v>8.2112760380060046E-3</v>
      </c>
    </row>
    <row r="11" spans="2:20" x14ac:dyDescent="0.25">
      <c r="B11">
        <v>7</v>
      </c>
      <c r="D11">
        <f t="shared" si="6"/>
        <v>0.49</v>
      </c>
      <c r="E11">
        <f t="shared" si="7"/>
        <v>0.54105791974311757</v>
      </c>
      <c r="F11">
        <f t="shared" si="2"/>
        <v>0.5410579197431169</v>
      </c>
      <c r="G11">
        <f>$G$2 - SUM(D$4:D11)</f>
        <v>48.6</v>
      </c>
      <c r="H11">
        <f t="shared" si="3"/>
        <v>47.248833037963408</v>
      </c>
      <c r="R11">
        <v>0.1</v>
      </c>
      <c r="S11">
        <f t="shared" si="4"/>
        <v>6.1780676108692985E-3</v>
      </c>
      <c r="T11">
        <f t="shared" si="5"/>
        <v>5.9253725177288719E-3</v>
      </c>
    </row>
    <row r="12" spans="2:20" x14ac:dyDescent="0.25">
      <c r="B12">
        <v>8</v>
      </c>
      <c r="D12">
        <f t="shared" si="6"/>
        <v>0.64</v>
      </c>
      <c r="E12">
        <f t="shared" si="7"/>
        <v>0.6072280050005503</v>
      </c>
      <c r="F12">
        <f t="shared" si="2"/>
        <v>0.60722800500055207</v>
      </c>
      <c r="G12">
        <f>$G$2 - SUM(D$4:D12)</f>
        <v>47.96</v>
      </c>
      <c r="H12">
        <f t="shared" si="3"/>
        <v>46.641605032962858</v>
      </c>
      <c r="R12">
        <f>R11/10</f>
        <v>0.01</v>
      </c>
      <c r="S12">
        <f>R12*((1/R12+1)^(1/$B$44)-1)</f>
        <v>1.2229760039156501E-3</v>
      </c>
      <c r="T12">
        <f t="shared" si="5"/>
        <v>1.2201845430196336E-3</v>
      </c>
    </row>
    <row r="13" spans="2:20" x14ac:dyDescent="0.25">
      <c r="B13">
        <v>9</v>
      </c>
      <c r="D13">
        <f t="shared" si="6"/>
        <v>0.81</v>
      </c>
      <c r="E13">
        <f t="shared" si="7"/>
        <v>0.68149053290267858</v>
      </c>
      <c r="F13">
        <f t="shared" si="2"/>
        <v>0.6814905329026768</v>
      </c>
      <c r="G13">
        <f>$G$2 - SUM(D$4:D13)</f>
        <v>47.15</v>
      </c>
      <c r="H13">
        <f t="shared" si="3"/>
        <v>45.960114500060179</v>
      </c>
      <c r="R13">
        <f>R12/10</f>
        <v>1E-3</v>
      </c>
      <c r="S13">
        <f>R13*((1/R13+1)^(1/$B$44)-1)</f>
        <v>1.8853192551736232E-4</v>
      </c>
      <c r="T13">
        <f t="shared" si="5"/>
        <v>1.8850222743701898E-4</v>
      </c>
    </row>
    <row r="14" spans="2:20" x14ac:dyDescent="0.25">
      <c r="B14">
        <v>10</v>
      </c>
      <c r="D14">
        <f t="shared" si="6"/>
        <v>1</v>
      </c>
      <c r="E14">
        <f t="shared" si="7"/>
        <v>0.76483518976624509</v>
      </c>
      <c r="F14">
        <f t="shared" si="2"/>
        <v>0.7648351897662431</v>
      </c>
      <c r="G14">
        <f>$G$2 - SUM(D$4:D14)</f>
        <v>46.15</v>
      </c>
      <c r="H14">
        <f t="shared" si="3"/>
        <v>45.195279310293934</v>
      </c>
      <c r="R14">
        <f>R13/10</f>
        <v>1E-4</v>
      </c>
      <c r="S14">
        <f>R14*((1/R14+1)^(1/$B$44)-1)</f>
        <v>2.5892855895427535E-5</v>
      </c>
      <c r="T14">
        <f>(1/R14)^(1/$B$44 - 1)-R14</f>
        <v>2.5892541179416712E-5</v>
      </c>
    </row>
    <row r="15" spans="2:20" x14ac:dyDescent="0.25">
      <c r="B15">
        <v>11</v>
      </c>
      <c r="D15">
        <f t="shared" si="6"/>
        <v>1.21</v>
      </c>
      <c r="E15">
        <f t="shared" si="7"/>
        <v>0.85837269816968131</v>
      </c>
      <c r="F15">
        <f t="shared" si="2"/>
        <v>0.85837269816968187</v>
      </c>
      <c r="G15">
        <f>$G$2 - SUM(D$4:D15)</f>
        <v>44.94</v>
      </c>
      <c r="H15">
        <f t="shared" si="3"/>
        <v>44.336906612124253</v>
      </c>
      <c r="R15">
        <f t="shared" ref="R15" si="8">R14/10</f>
        <v>1.0000000000000001E-5</v>
      </c>
      <c r="S15">
        <f t="shared" ref="S15" si="9">R15*((1/R15+1)^(1/$B$44)-1)</f>
        <v>3.3352176554205684E-6</v>
      </c>
      <c r="T15">
        <f t="shared" ref="T15" si="10">(1/R15)^(1/$B$44 - 1)-R15</f>
        <v>3.3352143216332448E-6</v>
      </c>
    </row>
    <row r="16" spans="2:20" x14ac:dyDescent="0.25">
      <c r="B16">
        <v>12</v>
      </c>
      <c r="D16">
        <f t="shared" si="6"/>
        <v>1.44</v>
      </c>
      <c r="E16">
        <f t="shared" si="7"/>
        <v>0.96334961939746933</v>
      </c>
      <c r="F16">
        <f t="shared" si="2"/>
        <v>0.96334961939746722</v>
      </c>
      <c r="G16">
        <f>$G$2 - SUM(D$4:D16)</f>
        <v>43.5</v>
      </c>
      <c r="H16">
        <f t="shared" si="3"/>
        <v>43.373556992726783</v>
      </c>
    </row>
    <row r="17" spans="2:8" x14ac:dyDescent="0.25">
      <c r="B17">
        <v>13</v>
      </c>
      <c r="D17">
        <f t="shared" si="6"/>
        <v>1.69</v>
      </c>
      <c r="E17">
        <f t="shared" si="7"/>
        <v>1.0811649661878988</v>
      </c>
      <c r="F17">
        <f t="shared" si="2"/>
        <v>1.0811649661879048</v>
      </c>
      <c r="G17">
        <f>$G$2 - SUM(D$4:D17)</f>
        <v>41.81</v>
      </c>
      <c r="H17">
        <f t="shared" si="3"/>
        <v>42.292392026538884</v>
      </c>
    </row>
    <row r="18" spans="2:8" x14ac:dyDescent="0.25">
      <c r="B18">
        <v>14</v>
      </c>
      <c r="D18">
        <f t="shared" si="6"/>
        <v>1.96</v>
      </c>
      <c r="E18">
        <f t="shared" si="7"/>
        <v>1.21338884718012</v>
      </c>
      <c r="F18">
        <f t="shared" si="2"/>
        <v>1.2133888471801131</v>
      </c>
      <c r="G18">
        <f>$G$2 - SUM(D$4:D18)</f>
        <v>39.85</v>
      </c>
      <c r="H18">
        <f t="shared" si="3"/>
        <v>41.079003179358764</v>
      </c>
    </row>
    <row r="19" spans="2:8" x14ac:dyDescent="0.25">
      <c r="B19">
        <v>15</v>
      </c>
      <c r="D19">
        <f t="shared" si="6"/>
        <v>2.25</v>
      </c>
      <c r="E19">
        <f t="shared" si="7"/>
        <v>1.3617833915321285</v>
      </c>
      <c r="F19">
        <f t="shared" si="2"/>
        <v>1.3617833915321285</v>
      </c>
      <c r="G19">
        <f>$G$2 - SUM(D$4:D19)</f>
        <v>37.6</v>
      </c>
      <c r="H19">
        <f t="shared" si="3"/>
        <v>39.717219787826636</v>
      </c>
    </row>
    <row r="20" spans="2:8" x14ac:dyDescent="0.25">
      <c r="B20">
        <v>16</v>
      </c>
      <c r="D20">
        <f t="shared" si="6"/>
        <v>2.56</v>
      </c>
      <c r="E20">
        <f t="shared" si="7"/>
        <v>1.5283262325695901</v>
      </c>
      <c r="F20">
        <f t="shared" si="2"/>
        <v>1.5283262325695948</v>
      </c>
      <c r="G20">
        <f>$G$2 - SUM(D$4:D20)</f>
        <v>35.04</v>
      </c>
      <c r="H20">
        <f t="shared" si="3"/>
        <v>38.188893555257046</v>
      </c>
    </row>
    <row r="21" spans="2:8" x14ac:dyDescent="0.25">
      <c r="B21">
        <v>17</v>
      </c>
      <c r="D21">
        <f t="shared" si="6"/>
        <v>2.89</v>
      </c>
      <c r="E21">
        <f t="shared" si="7"/>
        <v>1.7152368634283377</v>
      </c>
      <c r="F21">
        <f t="shared" si="2"/>
        <v>1.715236863428337</v>
      </c>
      <c r="G21">
        <f>$G$2 - SUM(D$4:D21)</f>
        <v>32.150000000000006</v>
      </c>
      <c r="H21">
        <f t="shared" si="3"/>
        <v>36.473656691828708</v>
      </c>
    </row>
    <row r="22" spans="2:8" ht="15.75" customHeight="1" x14ac:dyDescent="0.25">
      <c r="B22">
        <v>18</v>
      </c>
      <c r="D22">
        <f>$D$2*B22^$B$2</f>
        <v>3.24</v>
      </c>
      <c r="E22">
        <f t="shared" si="1"/>
        <v>1.9250062159287751</v>
      </c>
      <c r="F22">
        <f t="shared" si="2"/>
        <v>1.9250062159287773</v>
      </c>
      <c r="G22">
        <f>$G$2 - SUM(D$4:D22)</f>
        <v>28.910000000000004</v>
      </c>
      <c r="H22">
        <f t="shared" si="3"/>
        <v>34.548650475899933</v>
      </c>
    </row>
    <row r="23" spans="2:8" ht="15.75" customHeight="1" x14ac:dyDescent="0.25">
      <c r="B23">
        <v>19</v>
      </c>
      <c r="D23">
        <f t="shared" ref="D23:D37" si="11">$D$2*B23^$B$2</f>
        <v>3.61</v>
      </c>
      <c r="E23">
        <f t="shared" ref="E23:E38" si="12">H22-H23</f>
        <v>2.160429856875723</v>
      </c>
      <c r="F23">
        <f t="shared" si="2"/>
        <v>2.1604298568757137</v>
      </c>
      <c r="G23">
        <f>$G$2 - SUM(D$4:D23)</f>
        <v>25.300000000000004</v>
      </c>
      <c r="H23">
        <f t="shared" si="3"/>
        <v>32.38822061902421</v>
      </c>
    </row>
    <row r="24" spans="2:8" ht="15.75" customHeight="1" x14ac:dyDescent="0.25">
      <c r="B24">
        <v>20</v>
      </c>
      <c r="D24">
        <f t="shared" si="11"/>
        <v>4</v>
      </c>
      <c r="E24">
        <f t="shared" si="12"/>
        <v>2.4246452441859034</v>
      </c>
      <c r="F24">
        <f t="shared" si="2"/>
        <v>2.4246452441859061</v>
      </c>
      <c r="G24">
        <f>$G$2 - SUM(D$4:D24)</f>
        <v>21.300000000000004</v>
      </c>
      <c r="H24">
        <f t="shared" si="3"/>
        <v>29.963575374838307</v>
      </c>
    </row>
    <row r="25" spans="2:8" ht="15.75" customHeight="1" x14ac:dyDescent="0.25">
      <c r="B25">
        <v>21</v>
      </c>
      <c r="D25">
        <f t="shared" si="11"/>
        <v>4.41</v>
      </c>
      <c r="E25">
        <f t="shared" si="12"/>
        <v>2.7211735393506586</v>
      </c>
      <c r="F25">
        <f t="shared" si="2"/>
        <v>2.7211735393506626</v>
      </c>
      <c r="G25">
        <f>$G$2 - SUM(D$4:D25)</f>
        <v>16.89</v>
      </c>
      <c r="H25">
        <f t="shared" si="3"/>
        <v>27.242401835487648</v>
      </c>
    </row>
    <row r="26" spans="2:8" ht="15.75" customHeight="1" x14ac:dyDescent="0.25">
      <c r="B26">
        <v>22</v>
      </c>
      <c r="D26">
        <f t="shared" si="11"/>
        <v>4.84</v>
      </c>
      <c r="E26">
        <f t="shared" si="12"/>
        <v>3.0539665334622725</v>
      </c>
      <c r="F26">
        <f t="shared" si="2"/>
        <v>3.0539665334622699</v>
      </c>
      <c r="G26">
        <f>$G$2 - SUM(D$4:D26)</f>
        <v>12.049999999999997</v>
      </c>
      <c r="H26">
        <f t="shared" si="3"/>
        <v>24.188435302025376</v>
      </c>
    </row>
    <row r="27" spans="2:8" ht="15.75" customHeight="1" x14ac:dyDescent="0.25">
      <c r="B27">
        <v>23</v>
      </c>
      <c r="D27">
        <f t="shared" si="11"/>
        <v>5.29</v>
      </c>
      <c r="E27">
        <f t="shared" si="12"/>
        <v>3.4274593121808579</v>
      </c>
      <c r="F27">
        <f t="shared" si="2"/>
        <v>3.4274593121808521</v>
      </c>
      <c r="G27">
        <f>$G$2 - SUM(D$4:D27)</f>
        <v>6.759999999999998</v>
      </c>
      <c r="H27">
        <f t="shared" si="3"/>
        <v>20.760975989844518</v>
      </c>
    </row>
    <row r="28" spans="2:8" ht="15.75" customHeight="1" x14ac:dyDescent="0.25">
      <c r="B28">
        <v>24</v>
      </c>
      <c r="D28">
        <f t="shared" si="11"/>
        <v>5.76</v>
      </c>
      <c r="E28">
        <f t="shared" si="12"/>
        <v>3.8466293615002911</v>
      </c>
      <c r="F28">
        <f t="shared" si="2"/>
        <v>3.8466293615002947</v>
      </c>
      <c r="G28">
        <f>$G$2 - SUM(D$4:D28)</f>
        <v>1</v>
      </c>
      <c r="H28">
        <f t="shared" si="3"/>
        <v>16.914346628344227</v>
      </c>
    </row>
    <row r="29" spans="2:8" ht="15.75" customHeight="1" x14ac:dyDescent="0.25">
      <c r="B29">
        <v>25</v>
      </c>
      <c r="D29">
        <f t="shared" si="11"/>
        <v>6.25</v>
      </c>
      <c r="E29">
        <f t="shared" si="12"/>
        <v>4.317062902007514</v>
      </c>
      <c r="F29">
        <f t="shared" si="2"/>
        <v>4.3170629020075175</v>
      </c>
      <c r="G29">
        <f>$G$2 - SUM(D$4:D29)</f>
        <v>-5.25</v>
      </c>
      <c r="H29">
        <f t="shared" si="3"/>
        <v>12.597283726336713</v>
      </c>
    </row>
    <row r="30" spans="2:8" ht="15.75" customHeight="1" x14ac:dyDescent="0.25">
      <c r="B30">
        <v>26</v>
      </c>
      <c r="D30">
        <f t="shared" si="11"/>
        <v>6.76</v>
      </c>
      <c r="E30">
        <f t="shared" si="12"/>
        <v>4.8450293356624883</v>
      </c>
      <c r="F30">
        <f t="shared" si="2"/>
        <v>4.8450293356624838</v>
      </c>
      <c r="G30">
        <f>$G$2 - SUM(D$4:D30)</f>
        <v>-12.009999999999998</v>
      </c>
      <c r="H30">
        <f t="shared" si="3"/>
        <v>7.7522543906742243</v>
      </c>
    </row>
    <row r="31" spans="2:8" x14ac:dyDescent="0.25">
      <c r="B31">
        <v>27</v>
      </c>
      <c r="D31">
        <f t="shared" si="11"/>
        <v>7.29</v>
      </c>
      <c r="E31">
        <f t="shared" si="12"/>
        <v>5.4375647972407464</v>
      </c>
      <c r="F31">
        <f t="shared" si="2"/>
        <v>5.4375647972407446</v>
      </c>
      <c r="G31">
        <f>$G$2 - SUM(D$4:D31)</f>
        <v>-19.299999999999997</v>
      </c>
      <c r="H31">
        <f t="shared" si="3"/>
        <v>2.3146895934334779</v>
      </c>
    </row>
    <row r="32" spans="2:8" x14ac:dyDescent="0.25">
      <c r="B32">
        <v>28</v>
      </c>
      <c r="D32">
        <f t="shared" si="11"/>
        <v>7.84</v>
      </c>
      <c r="E32">
        <f t="shared" si="12"/>
        <v>6.1025659239169343</v>
      </c>
      <c r="F32">
        <f t="shared" si="2"/>
        <v>6.1025659239169334</v>
      </c>
      <c r="G32">
        <f>$G$2 - SUM(D$4:D32)</f>
        <v>-27.14</v>
      </c>
      <c r="H32">
        <f t="shared" si="3"/>
        <v>-3.7878763304834564</v>
      </c>
    </row>
    <row r="33" spans="2:8" x14ac:dyDescent="0.25">
      <c r="B33">
        <v>29</v>
      </c>
      <c r="D33">
        <f t="shared" si="11"/>
        <v>8.41</v>
      </c>
      <c r="E33">
        <f t="shared" si="12"/>
        <v>6.8488950926432963</v>
      </c>
      <c r="F33">
        <f t="shared" si="2"/>
        <v>6.8488950926433088</v>
      </c>
      <c r="G33">
        <f>$G$2 - SUM(D$4:D33)</f>
        <v>-35.549999999999997</v>
      </c>
      <c r="H33">
        <f t="shared" si="3"/>
        <v>-10.636771423126753</v>
      </c>
    </row>
    <row r="34" spans="2:8" x14ac:dyDescent="0.25">
      <c r="B34">
        <v>30</v>
      </c>
      <c r="D34">
        <f t="shared" si="11"/>
        <v>9</v>
      </c>
      <c r="E34">
        <f t="shared" si="12"/>
        <v>7.6864985278071671</v>
      </c>
      <c r="F34">
        <f t="shared" si="2"/>
        <v>7.6864985278071485</v>
      </c>
      <c r="G34">
        <f>$G$2 - SUM(D$4:D34)</f>
        <v>-44.55</v>
      </c>
      <c r="H34">
        <f t="shared" si="3"/>
        <v>-18.32326995093392</v>
      </c>
    </row>
    <row r="35" spans="2:8" x14ac:dyDescent="0.25">
      <c r="B35">
        <v>31</v>
      </c>
      <c r="D35">
        <f t="shared" si="11"/>
        <v>9.61</v>
      </c>
      <c r="E35">
        <f>H34-H35</f>
        <v>8.6265388531712688</v>
      </c>
      <c r="F35">
        <f t="shared" si="2"/>
        <v>8.6265388531712635</v>
      </c>
      <c r="G35">
        <f>$G$2 - SUM(D$4:D35)</f>
        <v>-54.16</v>
      </c>
      <c r="H35">
        <f t="shared" si="3"/>
        <v>-26.949808804105189</v>
      </c>
    </row>
    <row r="36" spans="2:8" x14ac:dyDescent="0.25">
      <c r="B36">
        <v>32</v>
      </c>
      <c r="D36">
        <f t="shared" si="11"/>
        <v>10.24</v>
      </c>
      <c r="E36">
        <f t="shared" si="12"/>
        <v>9.6815438545987007</v>
      </c>
      <c r="F36">
        <f t="shared" si="2"/>
        <v>9.6815438545987114</v>
      </c>
      <c r="G36">
        <f>$G$2 - SUM(D$4:D36)</f>
        <v>-64.399999999999991</v>
      </c>
      <c r="H36">
        <f t="shared" si="3"/>
        <v>-36.631352658703889</v>
      </c>
    </row>
    <row r="37" spans="2:8" x14ac:dyDescent="0.25">
      <c r="B37">
        <v>33</v>
      </c>
      <c r="D37">
        <f t="shared" si="11"/>
        <v>10.89</v>
      </c>
      <c r="E37">
        <f t="shared" si="12"/>
        <v>10.86557343610184</v>
      </c>
      <c r="F37">
        <f t="shared" si="2"/>
        <v>10.865573436101837</v>
      </c>
      <c r="G37">
        <f>$G$2 - SUM(D$4:D37)</f>
        <v>-75.289999999999992</v>
      </c>
      <c r="H37">
        <f t="shared" si="3"/>
        <v>-47.49692609480573</v>
      </c>
    </row>
    <row r="38" spans="2:8" x14ac:dyDescent="0.25">
      <c r="B38">
        <v>34</v>
      </c>
      <c r="D38">
        <f>$D$2*B38^$B$2</f>
        <v>11.56</v>
      </c>
      <c r="E38">
        <f t="shared" si="12"/>
        <v>12.194406994215427</v>
      </c>
      <c r="F38">
        <f t="shared" si="2"/>
        <v>12.194406994215424</v>
      </c>
      <c r="G38">
        <f>$G$2 - SUM(D$4:D38)</f>
        <v>-86.85</v>
      </c>
      <c r="H38">
        <f t="shared" si="3"/>
        <v>-59.691333089021157</v>
      </c>
    </row>
    <row r="39" spans="2:8" x14ac:dyDescent="0.25">
      <c r="B39">
        <v>35</v>
      </c>
      <c r="D39">
        <f t="shared" ref="D39:D43" si="13">$D$2*B39^$B$2</f>
        <v>12.25</v>
      </c>
      <c r="E39">
        <f t="shared" ref="E39:E43" si="14">H38-H39</f>
        <v>13.6857537078061</v>
      </c>
      <c r="F39">
        <f t="shared" si="2"/>
        <v>13.685753707806086</v>
      </c>
      <c r="G39">
        <f>$G$2 - SUM(D$4:D39)</f>
        <v>-99.1</v>
      </c>
      <c r="H39">
        <f t="shared" si="3"/>
        <v>-73.377086796827257</v>
      </c>
    </row>
    <row r="40" spans="2:8" x14ac:dyDescent="0.25">
      <c r="B40">
        <v>36</v>
      </c>
      <c r="D40">
        <f t="shared" si="13"/>
        <v>12.96</v>
      </c>
      <c r="E40">
        <f t="shared" si="14"/>
        <v>15.359488545820739</v>
      </c>
      <c r="F40">
        <f t="shared" si="2"/>
        <v>15.359488545820737</v>
      </c>
      <c r="G40">
        <f>$G$2 - SUM(D$4:D40)</f>
        <v>-112.06</v>
      </c>
      <c r="H40">
        <f t="shared" si="3"/>
        <v>-88.736575342647996</v>
      </c>
    </row>
    <row r="41" spans="2:8" x14ac:dyDescent="0.25">
      <c r="B41">
        <v>37</v>
      </c>
      <c r="D41">
        <f t="shared" si="13"/>
        <v>13.69</v>
      </c>
      <c r="E41">
        <f t="shared" si="14"/>
        <v>17.237917138216318</v>
      </c>
      <c r="F41">
        <f t="shared" si="2"/>
        <v>17.237917138216339</v>
      </c>
      <c r="G41">
        <f>$G$2 - SUM(D$4:D41)</f>
        <v>-125.75</v>
      </c>
      <c r="H41">
        <f t="shared" si="3"/>
        <v>-105.97449248086431</v>
      </c>
    </row>
    <row r="42" spans="2:8" x14ac:dyDescent="0.25">
      <c r="B42">
        <v>38</v>
      </c>
      <c r="D42">
        <f t="shared" si="13"/>
        <v>14.44</v>
      </c>
      <c r="E42">
        <f t="shared" si="14"/>
        <v>19.346073039968843</v>
      </c>
      <c r="F42">
        <f t="shared" si="2"/>
        <v>19.346073039968829</v>
      </c>
      <c r="G42">
        <f>$G$2 - SUM(D$4:D42)</f>
        <v>-140.19</v>
      </c>
      <c r="H42">
        <f t="shared" si="3"/>
        <v>-125.32056552083316</v>
      </c>
    </row>
    <row r="43" spans="2:8" x14ac:dyDescent="0.25">
      <c r="B43">
        <v>39</v>
      </c>
      <c r="D43">
        <f t="shared" si="13"/>
        <v>15.21</v>
      </c>
      <c r="E43">
        <f t="shared" si="14"/>
        <v>21.71205134975699</v>
      </c>
      <c r="F43">
        <f t="shared" si="2"/>
        <v>21.712051349756965</v>
      </c>
      <c r="G43">
        <f>$G$2 - SUM(D$4:D43)</f>
        <v>-155.4</v>
      </c>
      <c r="H43">
        <f t="shared" si="3"/>
        <v>-147.03261687059015</v>
      </c>
    </row>
    <row r="44" spans="2:8" x14ac:dyDescent="0.25">
      <c r="B44">
        <v>40</v>
      </c>
      <c r="D44">
        <f>$D$2*B44^$B$2</f>
        <v>16</v>
      </c>
      <c r="E44">
        <f t="shared" si="1"/>
        <v>24.367383129410655</v>
      </c>
      <c r="F44">
        <f>$H$2^B43*($H$2-1)*$H$1</f>
        <v>24.36738312941069</v>
      </c>
      <c r="G44">
        <f>$G$2 - SUM(D$4:D44)</f>
        <v>-171.4</v>
      </c>
      <c r="H44">
        <f t="shared" si="3"/>
        <v>-171.4000000000008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Ungar</dc:creator>
  <cp:lastModifiedBy>Pietro Ungar</cp:lastModifiedBy>
  <dcterms:created xsi:type="dcterms:W3CDTF">2024-01-24T15:39:30Z</dcterms:created>
  <dcterms:modified xsi:type="dcterms:W3CDTF">2024-01-24T17:46:52Z</dcterms:modified>
</cp:coreProperties>
</file>