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PycharmProjects\TeslaTurbine\documentation\literature\Ejector-like modelling\"/>
    </mc:Choice>
  </mc:AlternateContent>
  <xr:revisionPtr revIDLastSave="0" documentId="13_ncr:1_{17E151E4-2A84-4F25-97B8-6CDF49510A0B}" xr6:coauthVersionLast="36" xr6:coauthVersionMax="36" xr10:uidLastSave="{00000000-0000-0000-0000-000000000000}"/>
  <bookViews>
    <workbookView xWindow="0" yWindow="0" windowWidth="22095" windowHeight="9420" xr2:uid="{CAE252B1-85C4-42E3-B430-D9FC645C3EE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H28" i="1"/>
  <c r="H32" i="1"/>
  <c r="H8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H36" i="1"/>
  <c r="I36" i="1"/>
  <c r="I37" i="1"/>
  <c r="I38" i="1"/>
  <c r="I39" i="1"/>
  <c r="I40" i="1"/>
  <c r="I41" i="1"/>
  <c r="I42" i="1"/>
  <c r="I4" i="1"/>
  <c r="C33" i="1"/>
  <c r="D33" i="1"/>
  <c r="C22" i="1"/>
  <c r="D22" i="1"/>
  <c r="H22" i="1" s="1"/>
  <c r="C27" i="1"/>
  <c r="D27" i="1"/>
  <c r="C39" i="1"/>
  <c r="D39" i="1"/>
  <c r="C15" i="1"/>
  <c r="D15" i="1"/>
  <c r="C8" i="1"/>
  <c r="D8" i="1"/>
  <c r="C28" i="1"/>
  <c r="D28" i="1"/>
  <c r="C40" i="1"/>
  <c r="D40" i="1"/>
  <c r="C9" i="1"/>
  <c r="D9" i="1"/>
  <c r="C29" i="1"/>
  <c r="D29" i="1"/>
  <c r="C41" i="1"/>
  <c r="D41" i="1"/>
  <c r="C10" i="1"/>
  <c r="D10" i="1"/>
  <c r="C30" i="1"/>
  <c r="D30" i="1"/>
  <c r="C42" i="1"/>
  <c r="D42" i="1"/>
  <c r="C34" i="1"/>
  <c r="D34" i="1"/>
  <c r="C31" i="1"/>
  <c r="D31" i="1"/>
  <c r="C23" i="1"/>
  <c r="D23" i="1"/>
  <c r="C21" i="1"/>
  <c r="D21" i="1"/>
  <c r="C17" i="1"/>
  <c r="D17" i="1"/>
  <c r="C16" i="1"/>
  <c r="D16" i="1"/>
  <c r="C14" i="1"/>
  <c r="D14" i="1"/>
  <c r="C35" i="1"/>
  <c r="D35" i="1"/>
  <c r="C32" i="1"/>
  <c r="D32" i="1"/>
  <c r="C4" i="1"/>
  <c r="D4" i="1"/>
  <c r="C24" i="1"/>
  <c r="D24" i="1"/>
  <c r="C18" i="1"/>
  <c r="D18" i="1"/>
  <c r="C36" i="1"/>
  <c r="D36" i="1"/>
  <c r="C11" i="1"/>
  <c r="D11" i="1"/>
  <c r="C5" i="1"/>
  <c r="D5" i="1"/>
  <c r="C25" i="1"/>
  <c r="D25" i="1"/>
  <c r="C19" i="1"/>
  <c r="D19" i="1"/>
  <c r="C37" i="1"/>
  <c r="D37" i="1"/>
  <c r="C12" i="1"/>
  <c r="D12" i="1"/>
  <c r="C6" i="1"/>
  <c r="D6" i="1"/>
  <c r="H6" i="1" s="1"/>
  <c r="C26" i="1"/>
  <c r="D26" i="1"/>
  <c r="C20" i="1"/>
  <c r="D20" i="1"/>
  <c r="H20" i="1" s="1"/>
  <c r="C38" i="1"/>
  <c r="D38" i="1"/>
  <c r="C13" i="1"/>
  <c r="D13" i="1"/>
  <c r="C7" i="1"/>
  <c r="D7" i="1"/>
  <c r="H13" i="1" l="1"/>
  <c r="H27" i="1"/>
  <c r="H35" i="1"/>
  <c r="H11" i="1"/>
  <c r="H19" i="1"/>
  <c r="H34" i="1"/>
  <c r="H7" i="1"/>
  <c r="H17" i="1"/>
  <c r="H41" i="1"/>
  <c r="H18" i="1"/>
  <c r="H5" i="1"/>
  <c r="H25" i="1"/>
  <c r="H42" i="1"/>
  <c r="H37" i="1"/>
  <c r="H16" i="1"/>
  <c r="H31" i="1"/>
  <c r="H10" i="1"/>
  <c r="H40" i="1"/>
  <c r="H39" i="1"/>
  <c r="H4" i="1"/>
  <c r="H26" i="1"/>
  <c r="H21" i="1"/>
  <c r="H29" i="1"/>
  <c r="H38" i="1"/>
  <c r="H12" i="1"/>
  <c r="H24" i="1"/>
  <c r="H14" i="1"/>
  <c r="H23" i="1"/>
  <c r="H30" i="1"/>
  <c r="H9" i="1"/>
  <c r="H15" i="1"/>
  <c r="H33" i="1"/>
</calcChain>
</file>

<file path=xl/sharedStrings.xml><?xml version="1.0" encoding="utf-8"?>
<sst xmlns="http://schemas.openxmlformats.org/spreadsheetml/2006/main" count="68" uniqueCount="33">
  <si>
    <t>mm</t>
  </si>
  <si>
    <t>Core</t>
  </si>
  <si>
    <t>d</t>
  </si>
  <si>
    <t>A</t>
  </si>
  <si>
    <t>B</t>
  </si>
  <si>
    <t>D</t>
  </si>
  <si>
    <t>E</t>
  </si>
  <si>
    <t>F</t>
  </si>
  <si>
    <t>G</t>
  </si>
  <si>
    <t>H</t>
  </si>
  <si>
    <t>C</t>
  </si>
  <si>
    <t>EH</t>
  </si>
  <si>
    <t>EF</t>
  </si>
  <si>
    <t>AD</t>
  </si>
  <si>
    <t>EE</t>
  </si>
  <si>
    <t>AC</t>
  </si>
  <si>
    <t>ED</t>
  </si>
  <si>
    <t>EC</t>
  </si>
  <si>
    <t>AG</t>
  </si>
  <si>
    <t>EG</t>
  </si>
  <si>
    <t>AA</t>
  </si>
  <si>
    <t>AB</t>
  </si>
  <si>
    <t>Nozzle</t>
  </si>
  <si>
    <r>
      <t xml:space="preserve">d </t>
    </r>
    <r>
      <rPr>
        <b/>
        <vertAlign val="subscript"/>
        <sz val="11"/>
        <color theme="1"/>
        <rFont val="Calibri"/>
        <family val="2"/>
        <scheme val="minor"/>
      </rPr>
      <t>troath</t>
    </r>
  </si>
  <si>
    <t>Type</t>
  </si>
  <si>
    <r>
      <t>η</t>
    </r>
    <r>
      <rPr>
        <b/>
        <vertAlign val="subscript"/>
        <sz val="11"/>
        <color theme="1"/>
        <rFont val="Calibri"/>
        <family val="2"/>
        <scheme val="minor"/>
      </rPr>
      <t>mix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</si>
  <si>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ratio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</si>
  <si>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core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</si>
  <si>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troath</t>
    </r>
  </si>
  <si>
    <r>
      <t>ln(1 - d</t>
    </r>
    <r>
      <rPr>
        <b/>
        <vertAlign val="subscript"/>
        <sz val="11"/>
        <color theme="1"/>
        <rFont val="Calibri"/>
        <family val="2"/>
        <scheme val="minor"/>
      </rPr>
      <t>ratio</t>
    </r>
    <r>
      <rPr>
        <b/>
        <sz val="11"/>
        <color theme="1"/>
        <rFont val="Calibri"/>
        <family val="2"/>
        <scheme val="minor"/>
      </rPr>
      <t>)</t>
    </r>
  </si>
  <si>
    <r>
      <t>ln(1 - η</t>
    </r>
    <r>
      <rPr>
        <b/>
        <vertAlign val="subscript"/>
        <sz val="11"/>
        <color theme="1"/>
        <rFont val="Calibri"/>
        <family val="2"/>
        <scheme val="minor"/>
      </rPr>
      <t>mix</t>
    </r>
    <r>
      <rPr>
        <b/>
        <sz val="11"/>
        <color theme="1"/>
        <rFont val="Calibri"/>
        <family val="2"/>
        <scheme val="minor"/>
      </rPr>
      <t>)</t>
    </r>
  </si>
  <si>
    <r>
      <t xml:space="preserve"> η</t>
    </r>
    <r>
      <rPr>
        <b/>
        <vertAlign val="subscript"/>
        <sz val="11"/>
        <color theme="1"/>
        <rFont val="Calibri"/>
        <family val="2"/>
        <scheme val="minor"/>
      </rPr>
      <t>mix calc</t>
    </r>
  </si>
  <si>
    <r>
      <rPr>
        <b/>
        <sz val="10"/>
        <color theme="1"/>
        <rFont val="Calibri"/>
        <family val="2"/>
        <scheme val="minor"/>
      </rPr>
      <t>NOTE:</t>
    </r>
    <r>
      <rPr>
        <i/>
        <sz val="10"/>
        <color theme="1"/>
        <rFont val="Calibri"/>
        <family val="2"/>
        <scheme val="minor"/>
      </rPr>
      <t xml:space="preserve">
Data from: </t>
    </r>
    <r>
      <rPr>
        <sz val="10"/>
        <color theme="1"/>
        <rFont val="Calibri"/>
        <family val="2"/>
        <scheme val="minor"/>
      </rPr>
      <t xml:space="preserve">dr.BOU LAWZ KSAYER </t>
    </r>
    <r>
      <rPr>
        <i/>
        <sz val="10"/>
        <color theme="1"/>
        <rFont val="Calibri"/>
        <family val="2"/>
        <scheme val="minor"/>
      </rPr>
      <t>PhD Thesis (file: these-eblk-12112007.pdf - pg. 56-57)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</si>
</sst>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/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0323775153105862"/>
                  <c:y val="-0.148963254593175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Foglio1!$H$4:$H$34</c:f>
              <c:numCache>
                <c:formatCode>0.000</c:formatCode>
                <c:ptCount val="31"/>
                <c:pt idx="0">
                  <c:v>-0.50092455278327919</c:v>
                </c:pt>
                <c:pt idx="1">
                  <c:v>-0.50092455278327919</c:v>
                </c:pt>
                <c:pt idx="2">
                  <c:v>-0.50092455278327919</c:v>
                </c:pt>
                <c:pt idx="3">
                  <c:v>-0.50092455278327919</c:v>
                </c:pt>
                <c:pt idx="4">
                  <c:v>-0.50092455278327919</c:v>
                </c:pt>
                <c:pt idx="5">
                  <c:v>-0.50092455278327919</c:v>
                </c:pt>
                <c:pt idx="6">
                  <c:v>-0.50092455278327919</c:v>
                </c:pt>
                <c:pt idx="7">
                  <c:v>-0.47517456866196767</c:v>
                </c:pt>
                <c:pt idx="8">
                  <c:v>-0.47517456866196767</c:v>
                </c:pt>
                <c:pt idx="9">
                  <c:v>-0.47517456866196767</c:v>
                </c:pt>
                <c:pt idx="10">
                  <c:v>-0.46370770078892065</c:v>
                </c:pt>
                <c:pt idx="11">
                  <c:v>-0.46370770078892065</c:v>
                </c:pt>
                <c:pt idx="12">
                  <c:v>-0.42793796396022288</c:v>
                </c:pt>
                <c:pt idx="13">
                  <c:v>-0.42674250655544921</c:v>
                </c:pt>
                <c:pt idx="14">
                  <c:v>-0.42674250655544921</c:v>
                </c:pt>
                <c:pt idx="15">
                  <c:v>-0.42674250655544921</c:v>
                </c:pt>
                <c:pt idx="16">
                  <c:v>-0.42674250655544921</c:v>
                </c:pt>
                <c:pt idx="17">
                  <c:v>-0.400792202408772</c:v>
                </c:pt>
                <c:pt idx="18">
                  <c:v>-0.400792202408772</c:v>
                </c:pt>
                <c:pt idx="19">
                  <c:v>-0.39441527192157944</c:v>
                </c:pt>
                <c:pt idx="20">
                  <c:v>-0.39441527192157944</c:v>
                </c:pt>
                <c:pt idx="21">
                  <c:v>-0.39441527192157944</c:v>
                </c:pt>
                <c:pt idx="22">
                  <c:v>-0.39441527192157944</c:v>
                </c:pt>
                <c:pt idx="23">
                  <c:v>-0.39441527192157944</c:v>
                </c:pt>
                <c:pt idx="24">
                  <c:v>-0.39441527192157944</c:v>
                </c:pt>
                <c:pt idx="25">
                  <c:v>-0.39441527192157944</c:v>
                </c:pt>
                <c:pt idx="26">
                  <c:v>-0.39441527192157944</c:v>
                </c:pt>
                <c:pt idx="27">
                  <c:v>-0.38419961732882235</c:v>
                </c:pt>
                <c:pt idx="28">
                  <c:v>-0.38419961732882235</c:v>
                </c:pt>
                <c:pt idx="29">
                  <c:v>-0.38419961732882235</c:v>
                </c:pt>
                <c:pt idx="30">
                  <c:v>-0.36603538669829611</c:v>
                </c:pt>
              </c:numCache>
            </c:numRef>
          </c:xVal>
          <c:yVal>
            <c:numRef>
              <c:f>Foglio1!$I$4:$I$34</c:f>
              <c:numCache>
                <c:formatCode>0.000</c:formatCode>
                <c:ptCount val="31"/>
                <c:pt idx="0">
                  <c:v>-3.061872076058537</c:v>
                </c:pt>
                <c:pt idx="1">
                  <c:v>-2.9720157469366746</c:v>
                </c:pt>
                <c:pt idx="2">
                  <c:v>-3.1190304898984844</c:v>
                </c:pt>
                <c:pt idx="3">
                  <c:v>-3.5648934743329455</c:v>
                </c:pt>
                <c:pt idx="4">
                  <c:v>-2.8770607438364921</c:v>
                </c:pt>
                <c:pt idx="5">
                  <c:v>-2.8336134240775563</c:v>
                </c:pt>
                <c:pt idx="6">
                  <c:v>-2.8001654900100164</c:v>
                </c:pt>
                <c:pt idx="7">
                  <c:v>-3.170085660698768</c:v>
                </c:pt>
                <c:pt idx="8">
                  <c:v>-2.8859814095948724</c:v>
                </c:pt>
                <c:pt idx="9">
                  <c:v>-2.5022562881231138</c:v>
                </c:pt>
                <c:pt idx="10">
                  <c:v>-2.695627681103653</c:v>
                </c:pt>
                <c:pt idx="11">
                  <c:v>-2.5446566541937741</c:v>
                </c:pt>
                <c:pt idx="12">
                  <c:v>-3.257097037688399</c:v>
                </c:pt>
                <c:pt idx="13">
                  <c:v>-2.7870934084426633</c:v>
                </c:pt>
                <c:pt idx="14">
                  <c:v>-2.9004220937496652</c:v>
                </c:pt>
                <c:pt idx="15">
                  <c:v>-2.8319141883245966</c:v>
                </c:pt>
                <c:pt idx="16">
                  <c:v>-2.5433835795469761</c:v>
                </c:pt>
                <c:pt idx="17">
                  <c:v>-2.719616837473676</c:v>
                </c:pt>
                <c:pt idx="18">
                  <c:v>-2.2837633387534582</c:v>
                </c:pt>
                <c:pt idx="19">
                  <c:v>-2.6621212692138108</c:v>
                </c:pt>
                <c:pt idx="20">
                  <c:v>-2.8913722582297483</c:v>
                </c:pt>
                <c:pt idx="21">
                  <c:v>-2.613194670089531</c:v>
                </c:pt>
                <c:pt idx="22">
                  <c:v>-2.3005870903313732</c:v>
                </c:pt>
                <c:pt idx="23">
                  <c:v>-2.5408422821183039</c:v>
                </c:pt>
                <c:pt idx="24">
                  <c:v>-2.4949569856415015</c:v>
                </c:pt>
                <c:pt idx="25">
                  <c:v>-2.3762316331623445</c:v>
                </c:pt>
                <c:pt idx="26">
                  <c:v>-2.1883639489040232</c:v>
                </c:pt>
                <c:pt idx="27">
                  <c:v>-2.7582914175389566</c:v>
                </c:pt>
                <c:pt idx="28">
                  <c:v>-3.0812901619156365</c:v>
                </c:pt>
                <c:pt idx="29">
                  <c:v>-2.3075976348175895</c:v>
                </c:pt>
                <c:pt idx="30">
                  <c:v>-2.6227903571513869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6-4823-8B50-9B62801AA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519807"/>
        <c:axId val="1098969791"/>
      </c:scatterChart>
      <c:valAx>
        <c:axId val="109651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8969791"/>
        <c:crosses val="autoZero"/>
        <c:crossBetween val="midCat"/>
      </c:valAx>
      <c:valAx>
        <c:axId val="10989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651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Foglio1!$K$16:$K$36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Foglio1!$L$16:$L$36</c:f>
              <c:numCache>
                <c:formatCode>0.00</c:formatCode>
                <c:ptCount val="21"/>
                <c:pt idx="0">
                  <c:v>0</c:v>
                </c:pt>
                <c:pt idx="1">
                  <c:v>0.27613310822713732</c:v>
                </c:pt>
                <c:pt idx="2">
                  <c:v>0.48509416960716512</c:v>
                </c:pt>
                <c:pt idx="3">
                  <c:v>0.64079759812282444</c:v>
                </c:pt>
                <c:pt idx="4">
                  <c:v>0.75483023089398671</c:v>
                </c:pt>
                <c:pt idx="5">
                  <c:v>0.83673768160783424</c:v>
                </c:pt>
                <c:pt idx="6">
                  <c:v>0.894289615596773</c:v>
                </c:pt>
                <c:pt idx="7">
                  <c:v>0.93372432694581797</c:v>
                </c:pt>
                <c:pt idx="8">
                  <c:v>0.95997301509608035</c:v>
                </c:pt>
                <c:pt idx="9">
                  <c:v>0.97686417749303422</c:v>
                </c:pt>
                <c:pt idx="10">
                  <c:v>0.98730855630693382</c:v>
                </c:pt>
                <c:pt idx="11">
                  <c:v>0.99346510164633783</c:v>
                </c:pt>
                <c:pt idx="12">
                  <c:v>0.99688844168014901</c:v>
                </c:pt>
                <c:pt idx="13">
                  <c:v>0.99865838260857409</c:v>
                </c:pt>
                <c:pt idx="14">
                  <c:v>0.99949199977488867</c:v>
                </c:pt>
                <c:pt idx="15">
                  <c:v>0.99983892725698575</c:v>
                </c:pt>
                <c:pt idx="16">
                  <c:v>0.99996050983278595</c:v>
                </c:pt>
                <c:pt idx="17">
                  <c:v>0.99999355274374691</c:v>
                </c:pt>
                <c:pt idx="18">
                  <c:v>0.9999994988127664</c:v>
                </c:pt>
                <c:pt idx="19">
                  <c:v>0.99999999363921044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BE-450A-8DF0-3C70A2FD6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208399"/>
        <c:axId val="965330063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Foglio1!$E$4:$E$42</c:f>
              <c:numCache>
                <c:formatCode>0.00</c:formatCode>
                <c:ptCount val="39"/>
                <c:pt idx="0">
                  <c:v>0.39402985074626867</c:v>
                </c:pt>
                <c:pt idx="1">
                  <c:v>0.39402985074626867</c:v>
                </c:pt>
                <c:pt idx="2">
                  <c:v>0.39402985074626867</c:v>
                </c:pt>
                <c:pt idx="3">
                  <c:v>0.39402985074626867</c:v>
                </c:pt>
                <c:pt idx="4">
                  <c:v>0.39402985074626867</c:v>
                </c:pt>
                <c:pt idx="5">
                  <c:v>0.39402985074626867</c:v>
                </c:pt>
                <c:pt idx="6">
                  <c:v>0.39402985074626867</c:v>
                </c:pt>
                <c:pt idx="7">
                  <c:v>0.37822349570200575</c:v>
                </c:pt>
                <c:pt idx="8">
                  <c:v>0.37822349570200575</c:v>
                </c:pt>
                <c:pt idx="9">
                  <c:v>0.37822349570200575</c:v>
                </c:pt>
                <c:pt idx="10">
                  <c:v>0.37105263157894736</c:v>
                </c:pt>
                <c:pt idx="11">
                  <c:v>0.37105263157894736</c:v>
                </c:pt>
                <c:pt idx="12">
                  <c:v>0.34814814814814815</c:v>
                </c:pt>
                <c:pt idx="13">
                  <c:v>0.3473684210526316</c:v>
                </c:pt>
                <c:pt idx="14">
                  <c:v>0.3473684210526316</c:v>
                </c:pt>
                <c:pt idx="15">
                  <c:v>0.3473684210526316</c:v>
                </c:pt>
                <c:pt idx="16">
                  <c:v>0.3473684210526316</c:v>
                </c:pt>
                <c:pt idx="17">
                  <c:v>0.33021077283372369</c:v>
                </c:pt>
                <c:pt idx="18">
                  <c:v>0.33021077283372369</c:v>
                </c:pt>
                <c:pt idx="19">
                  <c:v>0.32592592592592595</c:v>
                </c:pt>
                <c:pt idx="20">
                  <c:v>0.32592592592592595</c:v>
                </c:pt>
                <c:pt idx="21">
                  <c:v>0.32592592592592595</c:v>
                </c:pt>
                <c:pt idx="22">
                  <c:v>0.32592592592592595</c:v>
                </c:pt>
                <c:pt idx="23">
                  <c:v>0.32592592592592595</c:v>
                </c:pt>
                <c:pt idx="24">
                  <c:v>0.32592592592592595</c:v>
                </c:pt>
                <c:pt idx="25">
                  <c:v>0.32592592592592595</c:v>
                </c:pt>
                <c:pt idx="26">
                  <c:v>0.32592592592592595</c:v>
                </c:pt>
                <c:pt idx="27">
                  <c:v>0.3190045248868778</c:v>
                </c:pt>
                <c:pt idx="28">
                  <c:v>0.3190045248868778</c:v>
                </c:pt>
                <c:pt idx="29">
                  <c:v>0.3190045248868778</c:v>
                </c:pt>
                <c:pt idx="30">
                  <c:v>0.30652173913043479</c:v>
                </c:pt>
                <c:pt idx="31">
                  <c:v>0.29864253393665158</c:v>
                </c:pt>
                <c:pt idx="32">
                  <c:v>0.29864253393665158</c:v>
                </c:pt>
                <c:pt idx="33">
                  <c:v>0.29864253393665158</c:v>
                </c:pt>
                <c:pt idx="34">
                  <c:v>0.29864253393665158</c:v>
                </c:pt>
                <c:pt idx="35">
                  <c:v>0.29864253393665158</c:v>
                </c:pt>
                <c:pt idx="36">
                  <c:v>0.29864253393665158</c:v>
                </c:pt>
                <c:pt idx="37">
                  <c:v>0.29864253393665158</c:v>
                </c:pt>
                <c:pt idx="38">
                  <c:v>0.29864253393665158</c:v>
                </c:pt>
              </c:numCache>
            </c:numRef>
          </c:xVal>
          <c:yVal>
            <c:numRef>
              <c:f>Foglio1!$F$4:$F$42</c:f>
              <c:numCache>
                <c:formatCode>0.000</c:formatCode>
                <c:ptCount val="39"/>
                <c:pt idx="0">
                  <c:v>0.95320000000000005</c:v>
                </c:pt>
                <c:pt idx="1">
                  <c:v>0.94879999999999998</c:v>
                </c:pt>
                <c:pt idx="2">
                  <c:v>0.95579999999999998</c:v>
                </c:pt>
                <c:pt idx="3">
                  <c:v>0.97170000000000001</c:v>
                </c:pt>
                <c:pt idx="4">
                  <c:v>0.94369999999999998</c:v>
                </c:pt>
                <c:pt idx="5">
                  <c:v>0.94120000000000004</c:v>
                </c:pt>
                <c:pt idx="6">
                  <c:v>0.93920000000000003</c:v>
                </c:pt>
                <c:pt idx="7">
                  <c:v>0.95799999999999996</c:v>
                </c:pt>
                <c:pt idx="8">
                  <c:v>0.94420000000000004</c:v>
                </c:pt>
                <c:pt idx="9">
                  <c:v>0.91810000000000003</c:v>
                </c:pt>
                <c:pt idx="10">
                  <c:v>0.9325</c:v>
                </c:pt>
                <c:pt idx="11">
                  <c:v>0.92149999999999999</c:v>
                </c:pt>
                <c:pt idx="12">
                  <c:v>0.96150000000000002</c:v>
                </c:pt>
                <c:pt idx="13">
                  <c:v>0.93840000000000001</c:v>
                </c:pt>
                <c:pt idx="14">
                  <c:v>0.94499999999999995</c:v>
                </c:pt>
                <c:pt idx="15">
                  <c:v>0.94110000000000005</c:v>
                </c:pt>
                <c:pt idx="16">
                  <c:v>0.9214</c:v>
                </c:pt>
                <c:pt idx="17">
                  <c:v>0.93410000000000004</c:v>
                </c:pt>
                <c:pt idx="18">
                  <c:v>0.89810000000000001</c:v>
                </c:pt>
                <c:pt idx="19">
                  <c:v>0.93020000000000003</c:v>
                </c:pt>
                <c:pt idx="20">
                  <c:v>0.94450000000000001</c:v>
                </c:pt>
                <c:pt idx="21">
                  <c:v>0.92669999999999997</c:v>
                </c:pt>
                <c:pt idx="22">
                  <c:v>0.89980000000000004</c:v>
                </c:pt>
                <c:pt idx="23">
                  <c:v>0.92120000000000002</c:v>
                </c:pt>
                <c:pt idx="24">
                  <c:v>0.91749999999999998</c:v>
                </c:pt>
                <c:pt idx="25">
                  <c:v>0.90710000000000002</c:v>
                </c:pt>
                <c:pt idx="26">
                  <c:v>0.88790000000000002</c:v>
                </c:pt>
                <c:pt idx="27">
                  <c:v>0.93659999999999999</c:v>
                </c:pt>
                <c:pt idx="28">
                  <c:v>0.95409999999999995</c:v>
                </c:pt>
                <c:pt idx="29">
                  <c:v>0.90049999999999997</c:v>
                </c:pt>
                <c:pt idx="30">
                  <c:v>0.9274</c:v>
                </c:pt>
                <c:pt idx="31">
                  <c:v>0.96679999999999999</c:v>
                </c:pt>
                <c:pt idx="32">
                  <c:v>0.998</c:v>
                </c:pt>
                <c:pt idx="33">
                  <c:v>0.96140000000000003</c:v>
                </c:pt>
                <c:pt idx="34">
                  <c:v>0.96</c:v>
                </c:pt>
                <c:pt idx="35">
                  <c:v>0.94020000000000004</c:v>
                </c:pt>
                <c:pt idx="36">
                  <c:v>0.93899999999999995</c:v>
                </c:pt>
                <c:pt idx="37">
                  <c:v>0.92330000000000001</c:v>
                </c:pt>
                <c:pt idx="38">
                  <c:v>0.91479999999999995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E-450A-8DF0-3C70A2FD6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208399"/>
        <c:axId val="965330063"/>
      </c:scatterChart>
      <c:valAx>
        <c:axId val="121020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5330063"/>
        <c:crosses val="autoZero"/>
        <c:crossBetween val="midCat"/>
      </c:valAx>
      <c:valAx>
        <c:axId val="9653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020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5</xdr:row>
      <xdr:rowOff>185737</xdr:rowOff>
    </xdr:from>
    <xdr:to>
      <xdr:col>21</xdr:col>
      <xdr:colOff>0</xdr:colOff>
      <xdr:row>20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8E34401-51BE-4412-B8E7-97BB0209C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604837</xdr:colOff>
      <xdr:row>21</xdr:row>
      <xdr:rowOff>23811</xdr:rowOff>
    </xdr:from>
    <xdr:to>
      <xdr:col>21</xdr:col>
      <xdr:colOff>19050</xdr:colOff>
      <xdr:row>38</xdr:row>
      <xdr:rowOff>9524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BD2905F-856D-4572-AF29-1FD98ABA6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7134-340A-4460-B43C-A8163CA27459}">
  <dimension ref="B1:T42"/>
  <sheetViews>
    <sheetView tabSelected="1" workbookViewId="0">
      <selection activeCell="AD7" sqref="AD7"/>
    </sheetView>
  </sheetViews>
  <sheetFormatPr defaultRowHeight="15" x14ac:dyDescent="0.25"/>
  <cols>
    <col min="2" max="4" width="6.85546875" style="2" customWidth="1"/>
    <col min="5" max="5" width="6.85546875" style="1" customWidth="1"/>
    <col min="6" max="7" width="9.140625" style="16"/>
    <col min="8" max="8" width="14.140625" style="16" customWidth="1"/>
    <col min="9" max="9" width="13.42578125" style="16" customWidth="1"/>
    <col min="11" max="11" width="5.5703125" style="2" customWidth="1"/>
    <col min="12" max="12" width="9.140625" style="1"/>
    <col min="14" max="14" width="9.140625" style="2"/>
    <col min="15" max="15" width="9.140625" style="1"/>
  </cols>
  <sheetData>
    <row r="1" spans="2:20" ht="15.75" thickBot="1" x14ac:dyDescent="0.3"/>
    <row r="2" spans="2:20" ht="18" x14ac:dyDescent="0.25">
      <c r="B2" s="33" t="s">
        <v>24</v>
      </c>
      <c r="C2" s="10" t="s">
        <v>27</v>
      </c>
      <c r="D2" s="10" t="s">
        <v>28</v>
      </c>
      <c r="E2" s="37" t="s">
        <v>26</v>
      </c>
      <c r="F2" s="35" t="s">
        <v>25</v>
      </c>
      <c r="H2" s="33" t="s">
        <v>29</v>
      </c>
      <c r="I2" s="35" t="s">
        <v>30</v>
      </c>
      <c r="K2" s="33" t="s">
        <v>1</v>
      </c>
      <c r="L2" s="7" t="s">
        <v>2</v>
      </c>
      <c r="N2" s="33" t="s">
        <v>22</v>
      </c>
      <c r="O2" s="7" t="s">
        <v>23</v>
      </c>
      <c r="Q2" s="39" t="s">
        <v>32</v>
      </c>
      <c r="R2" s="40"/>
      <c r="S2" s="40"/>
      <c r="T2" s="41"/>
    </row>
    <row r="3" spans="2:20" ht="15.75" thickBot="1" x14ac:dyDescent="0.3">
      <c r="B3" s="34"/>
      <c r="C3" s="22" t="s">
        <v>0</v>
      </c>
      <c r="D3" s="22" t="s">
        <v>0</v>
      </c>
      <c r="E3" s="38"/>
      <c r="F3" s="36"/>
      <c r="G3" s="17"/>
      <c r="H3" s="34"/>
      <c r="I3" s="36"/>
      <c r="K3" s="34"/>
      <c r="L3" s="8" t="s">
        <v>0</v>
      </c>
      <c r="N3" s="34"/>
      <c r="O3" s="9" t="s">
        <v>0</v>
      </c>
      <c r="Q3" s="42"/>
      <c r="R3" s="43"/>
      <c r="S3" s="43"/>
      <c r="T3" s="44"/>
    </row>
    <row r="4" spans="2:20" x14ac:dyDescent="0.25">
      <c r="B4" s="3" t="s">
        <v>20</v>
      </c>
      <c r="C4" s="15">
        <f t="shared" ref="C4:C42" si="0">VLOOKUP(MID($B4, 2, 1), $K$4:$L$11, 2)</f>
        <v>6.7</v>
      </c>
      <c r="D4" s="15">
        <f t="shared" ref="D4:D42" si="1">VLOOKUP(MID($B4, 1, 1), $N$4:$O$5, 2)</f>
        <v>2.64</v>
      </c>
      <c r="E4" s="14">
        <f>D4/C4</f>
        <v>0.39402985074626867</v>
      </c>
      <c r="F4" s="19">
        <v>0.95320000000000005</v>
      </c>
      <c r="G4" s="17"/>
      <c r="H4" s="25">
        <f>LN(1-E4)</f>
        <v>-0.50092455278327919</v>
      </c>
      <c r="I4" s="26">
        <f>LN(1-F4)</f>
        <v>-3.061872076058537</v>
      </c>
      <c r="K4" s="3" t="s">
        <v>3</v>
      </c>
      <c r="L4" s="5">
        <v>6.7</v>
      </c>
      <c r="N4" s="3" t="s">
        <v>3</v>
      </c>
      <c r="O4" s="5">
        <v>2.64</v>
      </c>
      <c r="Q4" s="42"/>
      <c r="R4" s="43"/>
      <c r="S4" s="43"/>
      <c r="T4" s="44"/>
    </row>
    <row r="5" spans="2:20" ht="15.75" thickBot="1" x14ac:dyDescent="0.3">
      <c r="B5" s="3" t="s">
        <v>20</v>
      </c>
      <c r="C5" s="15">
        <f t="shared" si="0"/>
        <v>6.7</v>
      </c>
      <c r="D5" s="15">
        <f t="shared" si="1"/>
        <v>2.64</v>
      </c>
      <c r="E5" s="14">
        <f t="shared" ref="E5:E42" si="2">D5/C5</f>
        <v>0.39402985074626867</v>
      </c>
      <c r="F5" s="19">
        <v>0.94879999999999998</v>
      </c>
      <c r="G5" s="17"/>
      <c r="H5" s="18">
        <f t="shared" ref="H5:H42" si="3">LN(1-E5)</f>
        <v>-0.50092455278327919</v>
      </c>
      <c r="I5" s="19">
        <f t="shared" ref="I5:I42" si="4">LN(1-F5)</f>
        <v>-2.9720157469366746</v>
      </c>
      <c r="K5" s="3" t="s">
        <v>4</v>
      </c>
      <c r="L5" s="5">
        <v>6.98</v>
      </c>
      <c r="N5" s="4" t="s">
        <v>6</v>
      </c>
      <c r="O5" s="6">
        <v>2.82</v>
      </c>
      <c r="Q5" s="45"/>
      <c r="R5" s="46"/>
      <c r="S5" s="46"/>
      <c r="T5" s="47"/>
    </row>
    <row r="6" spans="2:20" x14ac:dyDescent="0.25">
      <c r="B6" s="3" t="s">
        <v>20</v>
      </c>
      <c r="C6" s="15">
        <f t="shared" si="0"/>
        <v>6.7</v>
      </c>
      <c r="D6" s="15">
        <f t="shared" si="1"/>
        <v>2.64</v>
      </c>
      <c r="E6" s="14">
        <f t="shared" si="2"/>
        <v>0.39402985074626867</v>
      </c>
      <c r="F6" s="19">
        <v>0.95579999999999998</v>
      </c>
      <c r="H6" s="18">
        <f t="shared" si="3"/>
        <v>-0.50092455278327919</v>
      </c>
      <c r="I6" s="19">
        <f t="shared" si="4"/>
        <v>-3.1190304898984844</v>
      </c>
      <c r="K6" s="3" t="s">
        <v>8</v>
      </c>
      <c r="L6" s="5">
        <v>7.34</v>
      </c>
    </row>
    <row r="7" spans="2:20" x14ac:dyDescent="0.25">
      <c r="B7" s="3" t="s">
        <v>20</v>
      </c>
      <c r="C7" s="15">
        <f t="shared" si="0"/>
        <v>6.7</v>
      </c>
      <c r="D7" s="15">
        <f t="shared" si="1"/>
        <v>2.64</v>
      </c>
      <c r="E7" s="14">
        <f t="shared" si="2"/>
        <v>0.39402985074626867</v>
      </c>
      <c r="F7" s="19">
        <v>0.97170000000000001</v>
      </c>
      <c r="H7" s="18">
        <f t="shared" si="3"/>
        <v>-0.50092455278327919</v>
      </c>
      <c r="I7" s="19">
        <f t="shared" si="4"/>
        <v>-3.5648934743329455</v>
      </c>
      <c r="K7" s="3" t="s">
        <v>10</v>
      </c>
      <c r="L7" s="5">
        <v>7.6</v>
      </c>
    </row>
    <row r="8" spans="2:20" x14ac:dyDescent="0.25">
      <c r="B8" s="3" t="s">
        <v>20</v>
      </c>
      <c r="C8" s="15">
        <f t="shared" si="0"/>
        <v>6.7</v>
      </c>
      <c r="D8" s="15">
        <f t="shared" si="1"/>
        <v>2.64</v>
      </c>
      <c r="E8" s="14">
        <f t="shared" si="2"/>
        <v>0.39402985074626867</v>
      </c>
      <c r="F8" s="19">
        <v>0.94369999999999998</v>
      </c>
      <c r="H8" s="18">
        <f t="shared" si="3"/>
        <v>-0.50092455278327919</v>
      </c>
      <c r="I8" s="19">
        <f t="shared" si="4"/>
        <v>-2.8770607438364921</v>
      </c>
      <c r="K8" s="3" t="s">
        <v>5</v>
      </c>
      <c r="L8" s="5">
        <v>8.1</v>
      </c>
    </row>
    <row r="9" spans="2:20" x14ac:dyDescent="0.25">
      <c r="B9" s="3" t="s">
        <v>20</v>
      </c>
      <c r="C9" s="15">
        <f t="shared" si="0"/>
        <v>6.7</v>
      </c>
      <c r="D9" s="15">
        <f t="shared" si="1"/>
        <v>2.64</v>
      </c>
      <c r="E9" s="14">
        <f t="shared" si="2"/>
        <v>0.39402985074626867</v>
      </c>
      <c r="F9" s="19">
        <v>0.94120000000000004</v>
      </c>
      <c r="H9" s="18">
        <f t="shared" si="3"/>
        <v>-0.50092455278327919</v>
      </c>
      <c r="I9" s="19">
        <f t="shared" si="4"/>
        <v>-2.8336134240775563</v>
      </c>
      <c r="K9" s="3" t="s">
        <v>6</v>
      </c>
      <c r="L9" s="5">
        <v>8.5399999999999991</v>
      </c>
    </row>
    <row r="10" spans="2:20" x14ac:dyDescent="0.25">
      <c r="B10" s="3" t="s">
        <v>20</v>
      </c>
      <c r="C10" s="15">
        <f t="shared" si="0"/>
        <v>6.7</v>
      </c>
      <c r="D10" s="15">
        <f t="shared" si="1"/>
        <v>2.64</v>
      </c>
      <c r="E10" s="14">
        <f t="shared" si="2"/>
        <v>0.39402985074626867</v>
      </c>
      <c r="F10" s="19">
        <v>0.93920000000000003</v>
      </c>
      <c r="H10" s="18">
        <f t="shared" si="3"/>
        <v>-0.50092455278327919</v>
      </c>
      <c r="I10" s="19">
        <f t="shared" si="4"/>
        <v>-2.8001654900100164</v>
      </c>
      <c r="K10" s="3" t="s">
        <v>7</v>
      </c>
      <c r="L10" s="5">
        <v>8.84</v>
      </c>
    </row>
    <row r="11" spans="2:20" ht="15.75" thickBot="1" x14ac:dyDescent="0.3">
      <c r="B11" s="3" t="s">
        <v>21</v>
      </c>
      <c r="C11" s="15">
        <f t="shared" si="0"/>
        <v>6.98</v>
      </c>
      <c r="D11" s="15">
        <f t="shared" si="1"/>
        <v>2.64</v>
      </c>
      <c r="E11" s="14">
        <f t="shared" si="2"/>
        <v>0.37822349570200575</v>
      </c>
      <c r="F11" s="19">
        <v>0.95799999999999996</v>
      </c>
      <c r="H11" s="18">
        <f t="shared" si="3"/>
        <v>-0.47517456866196767</v>
      </c>
      <c r="I11" s="19">
        <f t="shared" si="4"/>
        <v>-3.170085660698768</v>
      </c>
      <c r="K11" s="4" t="s">
        <v>9</v>
      </c>
      <c r="L11" s="6">
        <v>9.1999999999999993</v>
      </c>
    </row>
    <row r="12" spans="2:20" ht="15.75" thickBot="1" x14ac:dyDescent="0.3">
      <c r="B12" s="3" t="s">
        <v>21</v>
      </c>
      <c r="C12" s="15">
        <f t="shared" si="0"/>
        <v>6.98</v>
      </c>
      <c r="D12" s="15">
        <f t="shared" si="1"/>
        <v>2.64</v>
      </c>
      <c r="E12" s="14">
        <f t="shared" si="2"/>
        <v>0.37822349570200575</v>
      </c>
      <c r="F12" s="19">
        <v>0.94420000000000004</v>
      </c>
      <c r="H12" s="18">
        <f t="shared" si="3"/>
        <v>-0.47517456866196767</v>
      </c>
      <c r="I12" s="19">
        <f t="shared" si="4"/>
        <v>-2.8859814095948724</v>
      </c>
    </row>
    <row r="13" spans="2:20" ht="15.75" thickBot="1" x14ac:dyDescent="0.3">
      <c r="B13" s="3" t="s">
        <v>21</v>
      </c>
      <c r="C13" s="15">
        <f t="shared" si="0"/>
        <v>6.98</v>
      </c>
      <c r="D13" s="15">
        <f t="shared" si="1"/>
        <v>2.64</v>
      </c>
      <c r="E13" s="14">
        <f t="shared" si="2"/>
        <v>0.37822349570200575</v>
      </c>
      <c r="F13" s="19">
        <v>0.91810000000000003</v>
      </c>
      <c r="H13" s="18">
        <f t="shared" si="3"/>
        <v>-0.47517456866196767</v>
      </c>
      <c r="I13" s="19">
        <f t="shared" si="4"/>
        <v>-2.5022562881231138</v>
      </c>
      <c r="K13" s="27" t="s">
        <v>3</v>
      </c>
      <c r="L13" s="28">
        <v>6.3</v>
      </c>
    </row>
    <row r="14" spans="2:20" ht="18" customHeight="1" x14ac:dyDescent="0.25">
      <c r="B14" s="3" t="s">
        <v>17</v>
      </c>
      <c r="C14" s="15">
        <f t="shared" si="0"/>
        <v>7.6</v>
      </c>
      <c r="D14" s="15">
        <f t="shared" si="1"/>
        <v>2.82</v>
      </c>
      <c r="E14" s="14">
        <f t="shared" si="2"/>
        <v>0.37105263157894736</v>
      </c>
      <c r="F14" s="19">
        <v>0.9325</v>
      </c>
      <c r="H14" s="18">
        <f t="shared" si="3"/>
        <v>-0.46370770078892065</v>
      </c>
      <c r="I14" s="19">
        <f t="shared" si="4"/>
        <v>-2.695627681103653</v>
      </c>
      <c r="K14" s="29" t="s">
        <v>26</v>
      </c>
      <c r="L14" s="31" t="s">
        <v>31</v>
      </c>
      <c r="M14" s="11"/>
    </row>
    <row r="15" spans="2:20" ht="15.75" thickBot="1" x14ac:dyDescent="0.3">
      <c r="B15" s="3" t="s">
        <v>17</v>
      </c>
      <c r="C15" s="15">
        <f t="shared" si="0"/>
        <v>7.6</v>
      </c>
      <c r="D15" s="15">
        <f t="shared" si="1"/>
        <v>2.82</v>
      </c>
      <c r="E15" s="14">
        <f t="shared" si="2"/>
        <v>0.37105263157894736</v>
      </c>
      <c r="F15" s="19">
        <v>0.92149999999999999</v>
      </c>
      <c r="H15" s="18">
        <f t="shared" si="3"/>
        <v>-0.46370770078892065</v>
      </c>
      <c r="I15" s="19">
        <f t="shared" si="4"/>
        <v>-2.5446566541937741</v>
      </c>
      <c r="K15" s="30"/>
      <c r="L15" s="32"/>
      <c r="M15" s="14"/>
    </row>
    <row r="16" spans="2:20" x14ac:dyDescent="0.25">
      <c r="B16" s="3" t="s">
        <v>16</v>
      </c>
      <c r="C16" s="15">
        <f t="shared" si="0"/>
        <v>8.1</v>
      </c>
      <c r="D16" s="15">
        <f t="shared" si="1"/>
        <v>2.82</v>
      </c>
      <c r="E16" s="14">
        <f t="shared" si="2"/>
        <v>0.34814814814814815</v>
      </c>
      <c r="F16" s="19">
        <v>0.96150000000000002</v>
      </c>
      <c r="H16" s="18">
        <f t="shared" si="3"/>
        <v>-0.42793796396022288</v>
      </c>
      <c r="I16" s="19">
        <f t="shared" si="4"/>
        <v>-3.257097037688399</v>
      </c>
      <c r="K16" s="3">
        <v>0</v>
      </c>
      <c r="L16" s="12">
        <f t="shared" ref="L16:L36" si="5">1-(1-K16)^$L$13</f>
        <v>0</v>
      </c>
      <c r="M16" s="14"/>
    </row>
    <row r="17" spans="2:13" x14ac:dyDescent="0.25">
      <c r="B17" s="3" t="s">
        <v>15</v>
      </c>
      <c r="C17" s="15">
        <f t="shared" si="0"/>
        <v>7.6</v>
      </c>
      <c r="D17" s="15">
        <f t="shared" si="1"/>
        <v>2.64</v>
      </c>
      <c r="E17" s="14">
        <f t="shared" si="2"/>
        <v>0.3473684210526316</v>
      </c>
      <c r="F17" s="19">
        <v>0.93840000000000001</v>
      </c>
      <c r="H17" s="18">
        <f t="shared" si="3"/>
        <v>-0.42674250655544921</v>
      </c>
      <c r="I17" s="19">
        <f t="shared" si="4"/>
        <v>-2.7870934084426633</v>
      </c>
      <c r="K17" s="3">
        <v>0.05</v>
      </c>
      <c r="L17" s="12">
        <f t="shared" si="5"/>
        <v>0.27613310822713732</v>
      </c>
      <c r="M17" s="14"/>
    </row>
    <row r="18" spans="2:13" x14ac:dyDescent="0.25">
      <c r="B18" s="3" t="s">
        <v>15</v>
      </c>
      <c r="C18" s="15">
        <f t="shared" si="0"/>
        <v>7.6</v>
      </c>
      <c r="D18" s="15">
        <f t="shared" si="1"/>
        <v>2.64</v>
      </c>
      <c r="E18" s="14">
        <f t="shared" si="2"/>
        <v>0.3473684210526316</v>
      </c>
      <c r="F18" s="19">
        <v>0.94499999999999995</v>
      </c>
      <c r="H18" s="18">
        <f t="shared" si="3"/>
        <v>-0.42674250655544921</v>
      </c>
      <c r="I18" s="19">
        <f t="shared" si="4"/>
        <v>-2.9004220937496652</v>
      </c>
      <c r="K18" s="3">
        <v>0.1</v>
      </c>
      <c r="L18" s="12">
        <f t="shared" si="5"/>
        <v>0.48509416960716512</v>
      </c>
      <c r="M18" s="14"/>
    </row>
    <row r="19" spans="2:13" x14ac:dyDescent="0.25">
      <c r="B19" s="3" t="s">
        <v>15</v>
      </c>
      <c r="C19" s="15">
        <f t="shared" si="0"/>
        <v>7.6</v>
      </c>
      <c r="D19" s="15">
        <f t="shared" si="1"/>
        <v>2.64</v>
      </c>
      <c r="E19" s="14">
        <f t="shared" si="2"/>
        <v>0.3473684210526316</v>
      </c>
      <c r="F19" s="19">
        <v>0.94110000000000005</v>
      </c>
      <c r="H19" s="18">
        <f t="shared" si="3"/>
        <v>-0.42674250655544921</v>
      </c>
      <c r="I19" s="19">
        <f t="shared" si="4"/>
        <v>-2.8319141883245966</v>
      </c>
      <c r="K19" s="3">
        <v>0.15</v>
      </c>
      <c r="L19" s="12">
        <f t="shared" si="5"/>
        <v>0.64079759812282444</v>
      </c>
      <c r="M19" s="14"/>
    </row>
    <row r="20" spans="2:13" x14ac:dyDescent="0.25">
      <c r="B20" s="3" t="s">
        <v>15</v>
      </c>
      <c r="C20" s="15">
        <f t="shared" si="0"/>
        <v>7.6</v>
      </c>
      <c r="D20" s="15">
        <f t="shared" si="1"/>
        <v>2.64</v>
      </c>
      <c r="E20" s="14">
        <f t="shared" si="2"/>
        <v>0.3473684210526316</v>
      </c>
      <c r="F20" s="19">
        <v>0.9214</v>
      </c>
      <c r="H20" s="18">
        <f t="shared" si="3"/>
        <v>-0.42674250655544921</v>
      </c>
      <c r="I20" s="19">
        <f t="shared" si="4"/>
        <v>-2.5433835795469761</v>
      </c>
      <c r="K20" s="3">
        <v>0.2</v>
      </c>
      <c r="L20" s="12">
        <f t="shared" si="5"/>
        <v>0.75483023089398671</v>
      </c>
      <c r="M20" s="14"/>
    </row>
    <row r="21" spans="2:13" x14ac:dyDescent="0.25">
      <c r="B21" s="3" t="s">
        <v>14</v>
      </c>
      <c r="C21" s="15">
        <f t="shared" si="0"/>
        <v>8.5399999999999991</v>
      </c>
      <c r="D21" s="15">
        <f t="shared" si="1"/>
        <v>2.82</v>
      </c>
      <c r="E21" s="14">
        <f t="shared" si="2"/>
        <v>0.33021077283372369</v>
      </c>
      <c r="F21" s="19">
        <v>0.93410000000000004</v>
      </c>
      <c r="H21" s="18">
        <f t="shared" si="3"/>
        <v>-0.400792202408772</v>
      </c>
      <c r="I21" s="19">
        <f t="shared" si="4"/>
        <v>-2.719616837473676</v>
      </c>
      <c r="K21" s="3">
        <v>0.25</v>
      </c>
      <c r="L21" s="12">
        <f t="shared" si="5"/>
        <v>0.83673768160783424</v>
      </c>
      <c r="M21" s="14"/>
    </row>
    <row r="22" spans="2:13" x14ac:dyDescent="0.25">
      <c r="B22" s="3" t="s">
        <v>14</v>
      </c>
      <c r="C22" s="15">
        <f t="shared" si="0"/>
        <v>8.5399999999999991</v>
      </c>
      <c r="D22" s="15">
        <f t="shared" si="1"/>
        <v>2.82</v>
      </c>
      <c r="E22" s="14">
        <f t="shared" si="2"/>
        <v>0.33021077283372369</v>
      </c>
      <c r="F22" s="19">
        <v>0.89810000000000001</v>
      </c>
      <c r="H22" s="18">
        <f t="shared" si="3"/>
        <v>-0.400792202408772</v>
      </c>
      <c r="I22" s="19">
        <f t="shared" si="4"/>
        <v>-2.2837633387534582</v>
      </c>
      <c r="K22" s="3">
        <v>0.3</v>
      </c>
      <c r="L22" s="12">
        <f t="shared" si="5"/>
        <v>0.894289615596773</v>
      </c>
      <c r="M22" s="14"/>
    </row>
    <row r="23" spans="2:13" x14ac:dyDescent="0.25">
      <c r="B23" s="3" t="s">
        <v>13</v>
      </c>
      <c r="C23" s="15">
        <f t="shared" si="0"/>
        <v>8.1</v>
      </c>
      <c r="D23" s="15">
        <f t="shared" si="1"/>
        <v>2.64</v>
      </c>
      <c r="E23" s="14">
        <f t="shared" si="2"/>
        <v>0.32592592592592595</v>
      </c>
      <c r="F23" s="19">
        <v>0.93020000000000003</v>
      </c>
      <c r="H23" s="18">
        <f t="shared" si="3"/>
        <v>-0.39441527192157944</v>
      </c>
      <c r="I23" s="19">
        <f t="shared" si="4"/>
        <v>-2.6621212692138108</v>
      </c>
      <c r="K23" s="3">
        <v>0.35</v>
      </c>
      <c r="L23" s="12">
        <f t="shared" si="5"/>
        <v>0.93372432694581797</v>
      </c>
      <c r="M23" s="14"/>
    </row>
    <row r="24" spans="2:13" x14ac:dyDescent="0.25">
      <c r="B24" s="3" t="s">
        <v>13</v>
      </c>
      <c r="C24" s="15">
        <f t="shared" si="0"/>
        <v>8.1</v>
      </c>
      <c r="D24" s="15">
        <f t="shared" si="1"/>
        <v>2.64</v>
      </c>
      <c r="E24" s="14">
        <f t="shared" si="2"/>
        <v>0.32592592592592595</v>
      </c>
      <c r="F24" s="19">
        <v>0.94450000000000001</v>
      </c>
      <c r="H24" s="18">
        <f t="shared" si="3"/>
        <v>-0.39441527192157944</v>
      </c>
      <c r="I24" s="19">
        <f t="shared" si="4"/>
        <v>-2.8913722582297483</v>
      </c>
      <c r="K24" s="3">
        <v>0.4</v>
      </c>
      <c r="L24" s="12">
        <f t="shared" si="5"/>
        <v>0.95997301509608035</v>
      </c>
      <c r="M24" s="14"/>
    </row>
    <row r="25" spans="2:13" x14ac:dyDescent="0.25">
      <c r="B25" s="3" t="s">
        <v>13</v>
      </c>
      <c r="C25" s="15">
        <f t="shared" si="0"/>
        <v>8.1</v>
      </c>
      <c r="D25" s="15">
        <f t="shared" si="1"/>
        <v>2.64</v>
      </c>
      <c r="E25" s="14">
        <f t="shared" si="2"/>
        <v>0.32592592592592595</v>
      </c>
      <c r="F25" s="19">
        <v>0.92669999999999997</v>
      </c>
      <c r="H25" s="18">
        <f t="shared" si="3"/>
        <v>-0.39441527192157944</v>
      </c>
      <c r="I25" s="19">
        <f t="shared" si="4"/>
        <v>-2.613194670089531</v>
      </c>
      <c r="K25" s="3">
        <v>0.45</v>
      </c>
      <c r="L25" s="12">
        <f t="shared" si="5"/>
        <v>0.97686417749303422</v>
      </c>
      <c r="M25" s="14"/>
    </row>
    <row r="26" spans="2:13" x14ac:dyDescent="0.25">
      <c r="B26" s="3" t="s">
        <v>13</v>
      </c>
      <c r="C26" s="15">
        <f t="shared" si="0"/>
        <v>8.1</v>
      </c>
      <c r="D26" s="15">
        <f t="shared" si="1"/>
        <v>2.64</v>
      </c>
      <c r="E26" s="14">
        <f t="shared" si="2"/>
        <v>0.32592592592592595</v>
      </c>
      <c r="F26" s="19">
        <v>0.89980000000000004</v>
      </c>
      <c r="H26" s="18">
        <f t="shared" si="3"/>
        <v>-0.39441527192157944</v>
      </c>
      <c r="I26" s="19">
        <f t="shared" si="4"/>
        <v>-2.3005870903313732</v>
      </c>
      <c r="K26" s="3">
        <v>0.5</v>
      </c>
      <c r="L26" s="12">
        <f t="shared" si="5"/>
        <v>0.98730855630693382</v>
      </c>
      <c r="M26" s="11"/>
    </row>
    <row r="27" spans="2:13" x14ac:dyDescent="0.25">
      <c r="B27" s="3" t="s">
        <v>13</v>
      </c>
      <c r="C27" s="15">
        <f t="shared" si="0"/>
        <v>8.1</v>
      </c>
      <c r="D27" s="15">
        <f t="shared" si="1"/>
        <v>2.64</v>
      </c>
      <c r="E27" s="14">
        <f t="shared" si="2"/>
        <v>0.32592592592592595</v>
      </c>
      <c r="F27" s="19">
        <v>0.92120000000000002</v>
      </c>
      <c r="H27" s="18">
        <f t="shared" si="3"/>
        <v>-0.39441527192157944</v>
      </c>
      <c r="I27" s="19">
        <f t="shared" si="4"/>
        <v>-2.5408422821183039</v>
      </c>
      <c r="K27" s="3">
        <v>0.55000000000000004</v>
      </c>
      <c r="L27" s="12">
        <f t="shared" si="5"/>
        <v>0.99346510164633783</v>
      </c>
      <c r="M27" s="11"/>
    </row>
    <row r="28" spans="2:13" x14ac:dyDescent="0.25">
      <c r="B28" s="3" t="s">
        <v>13</v>
      </c>
      <c r="C28" s="15">
        <f t="shared" si="0"/>
        <v>8.1</v>
      </c>
      <c r="D28" s="15">
        <f t="shared" si="1"/>
        <v>2.64</v>
      </c>
      <c r="E28" s="14">
        <f t="shared" si="2"/>
        <v>0.32592592592592595</v>
      </c>
      <c r="F28" s="19">
        <v>0.91749999999999998</v>
      </c>
      <c r="H28" s="18">
        <f t="shared" si="3"/>
        <v>-0.39441527192157944</v>
      </c>
      <c r="I28" s="19">
        <f t="shared" si="4"/>
        <v>-2.4949569856415015</v>
      </c>
      <c r="K28" s="3">
        <v>0.6</v>
      </c>
      <c r="L28" s="12">
        <f t="shared" si="5"/>
        <v>0.99688844168014901</v>
      </c>
    </row>
    <row r="29" spans="2:13" x14ac:dyDescent="0.25">
      <c r="B29" s="3" t="s">
        <v>13</v>
      </c>
      <c r="C29" s="15">
        <f t="shared" si="0"/>
        <v>8.1</v>
      </c>
      <c r="D29" s="15">
        <f t="shared" si="1"/>
        <v>2.64</v>
      </c>
      <c r="E29" s="14">
        <f t="shared" si="2"/>
        <v>0.32592592592592595</v>
      </c>
      <c r="F29" s="19">
        <v>0.90710000000000002</v>
      </c>
      <c r="H29" s="18">
        <f t="shared" si="3"/>
        <v>-0.39441527192157944</v>
      </c>
      <c r="I29" s="19">
        <f t="shared" si="4"/>
        <v>-2.3762316331623445</v>
      </c>
      <c r="K29" s="3">
        <v>0.65</v>
      </c>
      <c r="L29" s="12">
        <f t="shared" si="5"/>
        <v>0.99865838260857409</v>
      </c>
    </row>
    <row r="30" spans="2:13" x14ac:dyDescent="0.25">
      <c r="B30" s="3" t="s">
        <v>13</v>
      </c>
      <c r="C30" s="15">
        <f t="shared" si="0"/>
        <v>8.1</v>
      </c>
      <c r="D30" s="15">
        <f t="shared" si="1"/>
        <v>2.64</v>
      </c>
      <c r="E30" s="14">
        <f t="shared" si="2"/>
        <v>0.32592592592592595</v>
      </c>
      <c r="F30" s="19">
        <v>0.88790000000000002</v>
      </c>
      <c r="H30" s="18">
        <f t="shared" si="3"/>
        <v>-0.39441527192157944</v>
      </c>
      <c r="I30" s="19">
        <f t="shared" si="4"/>
        <v>-2.1883639489040232</v>
      </c>
      <c r="K30" s="3">
        <v>0.7</v>
      </c>
      <c r="L30" s="12">
        <f t="shared" si="5"/>
        <v>0.99949199977488867</v>
      </c>
    </row>
    <row r="31" spans="2:13" x14ac:dyDescent="0.25">
      <c r="B31" s="3" t="s">
        <v>12</v>
      </c>
      <c r="C31" s="15">
        <f t="shared" si="0"/>
        <v>8.84</v>
      </c>
      <c r="D31" s="15">
        <f t="shared" si="1"/>
        <v>2.82</v>
      </c>
      <c r="E31" s="14">
        <f t="shared" si="2"/>
        <v>0.3190045248868778</v>
      </c>
      <c r="F31" s="19">
        <v>0.93659999999999999</v>
      </c>
      <c r="H31" s="18">
        <f t="shared" si="3"/>
        <v>-0.38419961732882235</v>
      </c>
      <c r="I31" s="19">
        <f t="shared" si="4"/>
        <v>-2.7582914175389566</v>
      </c>
      <c r="K31" s="3">
        <v>0.75</v>
      </c>
      <c r="L31" s="12">
        <f t="shared" si="5"/>
        <v>0.99983892725698575</v>
      </c>
    </row>
    <row r="32" spans="2:13" x14ac:dyDescent="0.25">
      <c r="B32" s="3" t="s">
        <v>19</v>
      </c>
      <c r="C32" s="15">
        <f t="shared" si="0"/>
        <v>8.84</v>
      </c>
      <c r="D32" s="15">
        <f t="shared" si="1"/>
        <v>2.82</v>
      </c>
      <c r="E32" s="14">
        <f t="shared" si="2"/>
        <v>0.3190045248868778</v>
      </c>
      <c r="F32" s="19">
        <v>0.95409999999999995</v>
      </c>
      <c r="H32" s="18">
        <f t="shared" si="3"/>
        <v>-0.38419961732882235</v>
      </c>
      <c r="I32" s="19">
        <f t="shared" si="4"/>
        <v>-3.0812901619156365</v>
      </c>
      <c r="K32" s="3">
        <v>0.8</v>
      </c>
      <c r="L32" s="12">
        <f t="shared" si="5"/>
        <v>0.99996050983278595</v>
      </c>
    </row>
    <row r="33" spans="2:12" x14ac:dyDescent="0.25">
      <c r="B33" s="3" t="s">
        <v>12</v>
      </c>
      <c r="C33" s="15">
        <f t="shared" si="0"/>
        <v>8.84</v>
      </c>
      <c r="D33" s="15">
        <f t="shared" si="1"/>
        <v>2.82</v>
      </c>
      <c r="E33" s="14">
        <f t="shared" si="2"/>
        <v>0.3190045248868778</v>
      </c>
      <c r="F33" s="19">
        <v>0.90049999999999997</v>
      </c>
      <c r="H33" s="18">
        <f t="shared" si="3"/>
        <v>-0.38419961732882235</v>
      </c>
      <c r="I33" s="19">
        <f t="shared" si="4"/>
        <v>-2.3075976348175895</v>
      </c>
      <c r="K33" s="3">
        <v>0.85</v>
      </c>
      <c r="L33" s="12">
        <f t="shared" si="5"/>
        <v>0.99999355274374691</v>
      </c>
    </row>
    <row r="34" spans="2:12" x14ac:dyDescent="0.25">
      <c r="B34" s="3" t="s">
        <v>11</v>
      </c>
      <c r="C34" s="15">
        <f t="shared" si="0"/>
        <v>9.1999999999999993</v>
      </c>
      <c r="D34" s="15">
        <f t="shared" si="1"/>
        <v>2.82</v>
      </c>
      <c r="E34" s="14">
        <f t="shared" si="2"/>
        <v>0.30652173913043479</v>
      </c>
      <c r="F34" s="19">
        <v>0.9274</v>
      </c>
      <c r="H34" s="18">
        <f t="shared" si="3"/>
        <v>-0.36603538669829611</v>
      </c>
      <c r="I34" s="19">
        <f t="shared" si="4"/>
        <v>-2.6227903571513869</v>
      </c>
      <c r="K34" s="3">
        <v>0.9</v>
      </c>
      <c r="L34" s="12">
        <f t="shared" si="5"/>
        <v>0.9999994988127664</v>
      </c>
    </row>
    <row r="35" spans="2:12" x14ac:dyDescent="0.25">
      <c r="B35" s="3" t="s">
        <v>18</v>
      </c>
      <c r="C35" s="15">
        <f t="shared" si="0"/>
        <v>8.84</v>
      </c>
      <c r="D35" s="15">
        <f t="shared" si="1"/>
        <v>2.64</v>
      </c>
      <c r="E35" s="14">
        <f t="shared" si="2"/>
        <v>0.29864253393665158</v>
      </c>
      <c r="F35" s="19">
        <v>0.96679999999999999</v>
      </c>
      <c r="H35" s="18">
        <f t="shared" si="3"/>
        <v>-0.35473758459850624</v>
      </c>
      <c r="I35" s="19">
        <f t="shared" si="4"/>
        <v>-3.4052054030596941</v>
      </c>
      <c r="K35" s="3">
        <v>0.95</v>
      </c>
      <c r="L35" s="12">
        <f t="shared" si="5"/>
        <v>0.99999999363921044</v>
      </c>
    </row>
    <row r="36" spans="2:12" ht="15.75" thickBot="1" x14ac:dyDescent="0.3">
      <c r="B36" s="3" t="s">
        <v>18</v>
      </c>
      <c r="C36" s="15">
        <f t="shared" si="0"/>
        <v>8.84</v>
      </c>
      <c r="D36" s="15">
        <f t="shared" si="1"/>
        <v>2.64</v>
      </c>
      <c r="E36" s="14">
        <f t="shared" si="2"/>
        <v>0.29864253393665158</v>
      </c>
      <c r="F36" s="19">
        <v>0.998</v>
      </c>
      <c r="H36" s="18">
        <f t="shared" si="3"/>
        <v>-0.35473758459850624</v>
      </c>
      <c r="I36" s="19">
        <f t="shared" si="4"/>
        <v>-6.2146080984221905</v>
      </c>
      <c r="K36" s="4">
        <v>1</v>
      </c>
      <c r="L36" s="13">
        <f t="shared" si="5"/>
        <v>1</v>
      </c>
    </row>
    <row r="37" spans="2:12" x14ac:dyDescent="0.25">
      <c r="B37" s="3" t="s">
        <v>18</v>
      </c>
      <c r="C37" s="15">
        <f t="shared" si="0"/>
        <v>8.84</v>
      </c>
      <c r="D37" s="15">
        <f t="shared" si="1"/>
        <v>2.64</v>
      </c>
      <c r="E37" s="14">
        <f t="shared" si="2"/>
        <v>0.29864253393665158</v>
      </c>
      <c r="F37" s="19">
        <v>0.96140000000000003</v>
      </c>
      <c r="H37" s="18">
        <f t="shared" si="3"/>
        <v>-0.35473758459850624</v>
      </c>
      <c r="I37" s="19">
        <f t="shared" si="4"/>
        <v>-3.2545030025113526</v>
      </c>
    </row>
    <row r="38" spans="2:12" x14ac:dyDescent="0.25">
      <c r="B38" s="3" t="s">
        <v>18</v>
      </c>
      <c r="C38" s="15">
        <f t="shared" si="0"/>
        <v>8.84</v>
      </c>
      <c r="D38" s="15">
        <f t="shared" si="1"/>
        <v>2.64</v>
      </c>
      <c r="E38" s="14">
        <f t="shared" si="2"/>
        <v>0.29864253393665158</v>
      </c>
      <c r="F38" s="19">
        <v>0.96</v>
      </c>
      <c r="H38" s="18">
        <f t="shared" si="3"/>
        <v>-0.35473758459850624</v>
      </c>
      <c r="I38" s="19">
        <f t="shared" si="4"/>
        <v>-3.2188758248681997</v>
      </c>
    </row>
    <row r="39" spans="2:12" x14ac:dyDescent="0.25">
      <c r="B39" s="3" t="s">
        <v>18</v>
      </c>
      <c r="C39" s="15">
        <f t="shared" si="0"/>
        <v>8.84</v>
      </c>
      <c r="D39" s="15">
        <f t="shared" si="1"/>
        <v>2.64</v>
      </c>
      <c r="E39" s="14">
        <f t="shared" si="2"/>
        <v>0.29864253393665158</v>
      </c>
      <c r="F39" s="19">
        <v>0.94020000000000004</v>
      </c>
      <c r="H39" s="18">
        <f t="shared" si="3"/>
        <v>-0.35473758459850624</v>
      </c>
      <c r="I39" s="19">
        <f t="shared" si="4"/>
        <v>-2.8167496180255518</v>
      </c>
    </row>
    <row r="40" spans="2:12" x14ac:dyDescent="0.25">
      <c r="B40" s="3" t="s">
        <v>18</v>
      </c>
      <c r="C40" s="15">
        <f t="shared" si="0"/>
        <v>8.84</v>
      </c>
      <c r="D40" s="15">
        <f t="shared" si="1"/>
        <v>2.64</v>
      </c>
      <c r="E40" s="14">
        <f t="shared" si="2"/>
        <v>0.29864253393665158</v>
      </c>
      <c r="F40" s="19">
        <v>0.93899999999999995</v>
      </c>
      <c r="H40" s="18">
        <f t="shared" si="3"/>
        <v>-0.35473758459850624</v>
      </c>
      <c r="I40" s="19">
        <f t="shared" si="4"/>
        <v>-2.796881414808825</v>
      </c>
    </row>
    <row r="41" spans="2:12" x14ac:dyDescent="0.25">
      <c r="B41" s="3" t="s">
        <v>18</v>
      </c>
      <c r="C41" s="15">
        <f t="shared" si="0"/>
        <v>8.84</v>
      </c>
      <c r="D41" s="15">
        <f t="shared" si="1"/>
        <v>2.64</v>
      </c>
      <c r="E41" s="14">
        <f t="shared" si="2"/>
        <v>0.29864253393665158</v>
      </c>
      <c r="F41" s="19">
        <v>0.92330000000000001</v>
      </c>
      <c r="H41" s="18">
        <f t="shared" si="3"/>
        <v>-0.35473758459850624</v>
      </c>
      <c r="I41" s="19">
        <f t="shared" si="4"/>
        <v>-2.5678535706089267</v>
      </c>
    </row>
    <row r="42" spans="2:12" ht="15.75" thickBot="1" x14ac:dyDescent="0.3">
      <c r="B42" s="4" t="s">
        <v>18</v>
      </c>
      <c r="C42" s="23">
        <f t="shared" si="0"/>
        <v>8.84</v>
      </c>
      <c r="D42" s="23">
        <f t="shared" si="1"/>
        <v>2.64</v>
      </c>
      <c r="E42" s="24">
        <f t="shared" si="2"/>
        <v>0.29864253393665158</v>
      </c>
      <c r="F42" s="21">
        <v>0.91479999999999995</v>
      </c>
      <c r="H42" s="20">
        <f t="shared" si="3"/>
        <v>-0.35473758459850624</v>
      </c>
      <c r="I42" s="21">
        <f t="shared" si="4"/>
        <v>-2.4627538451468665</v>
      </c>
    </row>
  </sheetData>
  <sortState ref="A4:F42">
    <sortCondition ref="A4"/>
  </sortState>
  <mergeCells count="10">
    <mergeCell ref="Q2:T5"/>
    <mergeCell ref="K14:K15"/>
    <mergeCell ref="L14:L15"/>
    <mergeCell ref="K2:K3"/>
    <mergeCell ref="N2:N3"/>
    <mergeCell ref="B2:B3"/>
    <mergeCell ref="F2:F3"/>
    <mergeCell ref="E2:E3"/>
    <mergeCell ref="I2:I3"/>
    <mergeCell ref="H2: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Ungar</dc:creator>
  <cp:lastModifiedBy>Pietro Ungar</cp:lastModifiedBy>
  <dcterms:created xsi:type="dcterms:W3CDTF">2025-04-15T06:55:30Z</dcterms:created>
  <dcterms:modified xsi:type="dcterms:W3CDTF">2025-04-15T07:57:56Z</dcterms:modified>
</cp:coreProperties>
</file>