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ba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QQ Destino</t>
        </is>
      </c>
      <c r="B1" s="1" t="inlineStr">
        <is>
          <t>Alojamento</t>
        </is>
      </c>
      <c r="C1" s="1" t="inlineStr">
        <is>
          <t>Ano Emissao</t>
        </is>
      </c>
      <c r="D1" s="1" t="inlineStr">
        <is>
          <t>Mes Emissao</t>
        </is>
      </c>
      <c r="E1" s="1" t="inlineStr">
        <is>
          <t>Concessionaria</t>
        </is>
      </c>
      <c r="F1" s="1" t="inlineStr">
        <is>
          <t>Tipo Servico</t>
        </is>
      </c>
      <c r="G1" s="1" t="inlineStr">
        <is>
          <t>Tipo Documento</t>
        </is>
      </c>
      <c r="H1" s="1" t="inlineStr">
        <is>
          <t>N. Contrato</t>
        </is>
      </c>
      <c r="I1" s="1" t="inlineStr">
        <is>
          <t>N. Cliente</t>
        </is>
      </c>
      <c r="J1" s="1" t="inlineStr">
        <is>
          <t>N. Contribuinte</t>
        </is>
      </c>
      <c r="K1" s="1" t="inlineStr">
        <is>
          <t>Local / Instalacao</t>
        </is>
      </c>
      <c r="L1" s="1" t="inlineStr">
        <is>
          <t>N. Documento / N. Fatura</t>
        </is>
      </c>
      <c r="M1" s="1" t="inlineStr">
        <is>
          <t>Periodo Referencia</t>
        </is>
      </c>
      <c r="N1" s="1" t="inlineStr">
        <is>
          <t>Inicio Referencia</t>
        </is>
      </c>
      <c r="O1" s="1" t="inlineStr">
        <is>
          <t>Fim Referencia</t>
        </is>
      </c>
      <c r="P1" s="1" t="inlineStr">
        <is>
          <t>Emissao</t>
        </is>
      </c>
      <c r="Q1" s="1" t="inlineStr">
        <is>
          <t>Vencimento</t>
        </is>
      </c>
      <c r="R1" s="1" t="inlineStr">
        <is>
          <t>Valor</t>
        </is>
      </c>
      <c r="S1" s="1" t="inlineStr">
        <is>
          <t>Diretorio Google</t>
        </is>
      </c>
      <c r="T1" s="1" t="inlineStr">
        <is>
          <t>Arquivo Google</t>
        </is>
      </c>
      <c r="U1" s="1" t="inlineStr">
        <is>
          <t>Arquivo Original</t>
        </is>
      </c>
      <c r="V1" s="1" t="inlineStr">
        <is>
          <t>Data Processamento</t>
        </is>
      </c>
    </row>
    <row r="2">
      <c r="A2" t="inlineStr">
        <is>
          <t>Sim</t>
        </is>
      </c>
      <c r="B2" t="inlineStr">
        <is>
          <t>SM_Silveira29_1Fr</t>
        </is>
      </c>
      <c r="C2" t="inlineStr">
        <is>
          <t>2023</t>
        </is>
      </c>
      <c r="D2" t="inlineStr">
        <is>
          <t>01</t>
        </is>
      </c>
      <c r="E2" t="inlineStr">
        <is>
          <t>EDP</t>
        </is>
      </c>
      <c r="F2" t="inlineStr">
        <is>
          <t>TELECOM</t>
        </is>
      </c>
      <c r="G2" t="inlineStr">
        <is>
          <t>CONTA_CONSUMO</t>
        </is>
      </c>
      <c r="H2" t="inlineStr">
        <is>
          <t>160805628013</t>
        </is>
      </c>
      <c r="I2" t="inlineStr"/>
      <c r="J2" t="inlineStr"/>
      <c r="K2" t="inlineStr"/>
      <c r="L2" t="inlineStr">
        <is>
          <t>196004659447</t>
        </is>
      </c>
      <c r="M2" t="inlineStr">
        <is>
          <t>2022/12/25 ~ 2023/1/24</t>
        </is>
      </c>
      <c r="N2" t="inlineStr">
        <is>
          <t>2022/12/25</t>
        </is>
      </c>
      <c r="O2" t="inlineStr">
        <is>
          <t>2023/1/24</t>
        </is>
      </c>
      <c r="P2" t="inlineStr">
        <is>
          <t>2023/1/26</t>
        </is>
      </c>
      <c r="Q2" t="inlineStr">
        <is>
          <t>2023/2/17</t>
        </is>
      </c>
      <c r="R2" t="n">
        <v>114.28</v>
      </c>
      <c r="S2" t="inlineStr">
        <is>
          <t>SM_SamuelMoreira</t>
        </is>
      </c>
      <c r="T2">
        <f>HYPERLINK("https://drive.google.com/file/d/13nwao1x3meOM3e6HrCSg1aBHMML84BSw/view?usp=share_link","2023.02.17_EDP_SM_Silveira29_1Fr.pdf")</f>
        <v/>
      </c>
      <c r="U2" t="inlineStr">
        <is>
          <t>/Users/sergio/work/Luiza/billing_mgmt/downloads/196004659447.PDF</t>
        </is>
      </c>
      <c r="V2" t="inlineStr">
        <is>
          <t>2023/05/07.22:14:02</t>
        </is>
      </c>
    </row>
    <row r="3">
      <c r="A3" t="inlineStr">
        <is>
          <t>Não</t>
        </is>
      </c>
      <c r="B3" t="inlineStr">
        <is>
          <t>MB_Tras156_1</t>
        </is>
      </c>
      <c r="C3" t="inlineStr">
        <is>
          <t>2023</t>
        </is>
      </c>
      <c r="D3" t="inlineStr">
        <is>
          <t>02</t>
        </is>
      </c>
      <c r="E3" t="inlineStr">
        <is>
          <t>EDP</t>
        </is>
      </c>
      <c r="F3" t="inlineStr">
        <is>
          <t>TELECOM</t>
        </is>
      </c>
      <c r="G3" t="inlineStr">
        <is>
          <t>CONTA_CONSUMO</t>
        </is>
      </c>
      <c r="H3" t="inlineStr">
        <is>
          <t>160805853755</t>
        </is>
      </c>
      <c r="I3" t="inlineStr"/>
      <c r="J3" t="inlineStr"/>
      <c r="K3" t="inlineStr"/>
      <c r="L3" t="inlineStr">
        <is>
          <t>192004801773</t>
        </is>
      </c>
      <c r="M3" t="inlineStr">
        <is>
          <t>2022/12/27 ~ 2023/2/10</t>
        </is>
      </c>
      <c r="N3" t="inlineStr">
        <is>
          <t>2022/12/27</t>
        </is>
      </c>
      <c r="O3" t="inlineStr">
        <is>
          <t>2023/2/10</t>
        </is>
      </c>
      <c r="P3" t="inlineStr">
        <is>
          <t>2023/2/16</t>
        </is>
      </c>
      <c r="Q3" t="inlineStr">
        <is>
          <t>2023/3/10</t>
        </is>
      </c>
      <c r="R3" t="n">
        <v>123.33</v>
      </c>
      <c r="S3" t="inlineStr">
        <is>
          <t>MB_MarcoBezelga</t>
        </is>
      </c>
      <c r="T3">
        <f>HYPERLINK("https://drive.google.com/file/d/172t6nNQN5_t0DcXE81m77sVFu6mO_kDY/view?usp=share_link","2023.03.10_EDP_MB_Tras156_1.pdf")</f>
        <v/>
      </c>
      <c r="U3" t="inlineStr">
        <is>
          <t>/Users/sergio/work/Luiza/billing_mgmt/downloads/FATURA_EDP_FEVEREIRO_PISO_1_FT2023_K3423_340007048257[1].PDF</t>
        </is>
      </c>
      <c r="V3" t="inlineStr">
        <is>
          <t>2023/05/07.22:14:02</t>
        </is>
      </c>
    </row>
    <row r="4">
      <c r="A4" t="inlineStr">
        <is>
          <t>Não</t>
        </is>
      </c>
      <c r="B4" t="inlineStr">
        <is>
          <t>HM_Mouzinho85_3TrEs</t>
        </is>
      </c>
      <c r="C4" t="inlineStr">
        <is>
          <t>2023</t>
        </is>
      </c>
      <c r="D4" t="inlineStr">
        <is>
          <t>04</t>
        </is>
      </c>
      <c r="E4" t="inlineStr">
        <is>
          <t>EDP</t>
        </is>
      </c>
      <c r="F4" t="inlineStr">
        <is>
          <t>TELECOM</t>
        </is>
      </c>
      <c r="G4" t="inlineStr">
        <is>
          <t>CONTA_CONSUMO</t>
        </is>
      </c>
      <c r="H4" t="inlineStr">
        <is>
          <t>160805827525</t>
        </is>
      </c>
      <c r="I4" t="inlineStr"/>
      <c r="J4" t="inlineStr"/>
      <c r="K4" t="inlineStr"/>
      <c r="L4" t="inlineStr">
        <is>
          <t>172005278538</t>
        </is>
      </c>
      <c r="M4" t="inlineStr">
        <is>
          <t>2023/3/16 ~ 2023/4/15</t>
        </is>
      </c>
      <c r="N4" t="inlineStr">
        <is>
          <t>2023/3/16</t>
        </is>
      </c>
      <c r="O4" t="inlineStr">
        <is>
          <t>2023/4/15</t>
        </is>
      </c>
      <c r="P4" t="inlineStr">
        <is>
          <t>2023/4/18</t>
        </is>
      </c>
      <c r="Q4" t="inlineStr">
        <is>
          <t>2023/5/11</t>
        </is>
      </c>
      <c r="R4" t="n">
        <v>77.44</v>
      </c>
      <c r="S4" t="inlineStr">
        <is>
          <t>HM_HaliimMoghazi</t>
        </is>
      </c>
      <c r="T4">
        <f>HYPERLINK("https://drive.google.com/file/d/1rK8_MT_N00RyT4FzUl7wtT7EEZqXQMBt/view?usp=share_link","2023.05.11_EDP_HM_Mouzinho85_3TrEs.pdf")</f>
        <v/>
      </c>
      <c r="U4" t="inlineStr">
        <is>
          <t>/Users/sergio/work/Luiza/billing_mgmt/downloads/172005278538.PDF</t>
        </is>
      </c>
      <c r="V4" t="inlineStr">
        <is>
          <t>2023/05/07.22:14:02</t>
        </is>
      </c>
    </row>
    <row r="5">
      <c r="A5" t="inlineStr">
        <is>
          <t>Não</t>
        </is>
      </c>
      <c r="B5" t="inlineStr">
        <is>
          <t>SR_Ricardo96_44</t>
        </is>
      </c>
      <c r="C5" t="inlineStr">
        <is>
          <t>2023</t>
        </is>
      </c>
      <c r="D5" t="inlineStr">
        <is>
          <t>01</t>
        </is>
      </c>
      <c r="E5" t="inlineStr">
        <is>
          <t>EDP</t>
        </is>
      </c>
      <c r="F5" t="inlineStr">
        <is>
          <t>TELECOM</t>
        </is>
      </c>
      <c r="G5" t="inlineStr">
        <is>
          <t>CONTA_CONSUMO</t>
        </is>
      </c>
      <c r="H5" t="inlineStr">
        <is>
          <t>160805465102</t>
        </is>
      </c>
      <c r="I5" t="inlineStr"/>
      <c r="J5" t="inlineStr"/>
      <c r="K5" t="inlineStr"/>
      <c r="L5" t="inlineStr">
        <is>
          <t>222001527266</t>
        </is>
      </c>
      <c r="M5" t="inlineStr">
        <is>
          <t>2022/12/25 ~ 2023/1/24</t>
        </is>
      </c>
      <c r="N5" t="inlineStr">
        <is>
          <t>2022/12/25</t>
        </is>
      </c>
      <c r="O5" t="inlineStr">
        <is>
          <t>2023/1/24</t>
        </is>
      </c>
      <c r="P5" t="inlineStr">
        <is>
          <t>2023/1/27</t>
        </is>
      </c>
      <c r="Q5" t="inlineStr">
        <is>
          <t>2023/2/17</t>
        </is>
      </c>
      <c r="R5" t="n">
        <v>76.39</v>
      </c>
      <c r="S5" t="inlineStr">
        <is>
          <t>SR_SandyRibeiro</t>
        </is>
      </c>
      <c r="T5">
        <f>HYPERLINK("https://drive.google.com/file/d/1Do-CqJDhenBzhLYQXxRqxw9oAhZ7TEHz/view?usp=share_link","2023.02.17_EDP_SR_Ricardo96_44.pdf")</f>
        <v/>
      </c>
      <c r="U5" t="inlineStr">
        <is>
          <t>/Users/sergio/work/Luiza/billing_mgmt/downloads/222001527266.PDF</t>
        </is>
      </c>
      <c r="V5" t="inlineStr">
        <is>
          <t>2023/05/07.22:14:02</t>
        </is>
      </c>
    </row>
    <row r="6">
      <c r="A6" t="inlineStr">
        <is>
          <t>Não</t>
        </is>
      </c>
      <c r="B6" t="inlineStr">
        <is>
          <t>CF_1Herculano21</t>
        </is>
      </c>
      <c r="C6" t="inlineStr">
        <is>
          <t>2023</t>
        </is>
      </c>
      <c r="D6" t="inlineStr">
        <is>
          <t>01</t>
        </is>
      </c>
      <c r="E6" t="inlineStr">
        <is>
          <t>EDP</t>
        </is>
      </c>
      <c r="F6" t="inlineStr">
        <is>
          <t>TELECOM</t>
        </is>
      </c>
      <c r="G6" t="inlineStr">
        <is>
          <t>CONTA_CONSUMO</t>
        </is>
      </c>
      <c r="H6" t="inlineStr">
        <is>
          <t>160804960767</t>
        </is>
      </c>
      <c r="I6" t="inlineStr"/>
      <c r="J6" t="inlineStr"/>
      <c r="K6" t="inlineStr"/>
      <c r="L6" t="inlineStr">
        <is>
          <t>222001525704</t>
        </is>
      </c>
      <c r="M6" t="inlineStr">
        <is>
          <t>2022/12/15 ~ 2023/1/14</t>
        </is>
      </c>
      <c r="N6" t="inlineStr">
        <is>
          <t>2022/12/15</t>
        </is>
      </c>
      <c r="O6" t="inlineStr">
        <is>
          <t>2023/1/14</t>
        </is>
      </c>
      <c r="P6" t="inlineStr">
        <is>
          <t>2023/1/26</t>
        </is>
      </c>
      <c r="Q6" t="inlineStr">
        <is>
          <t>2023/2/17</t>
        </is>
      </c>
      <c r="R6" t="n">
        <v>87.79000000000001</v>
      </c>
      <c r="S6" t="inlineStr">
        <is>
          <t>CF_CasasFTU</t>
        </is>
      </c>
      <c r="T6">
        <f>HYPERLINK("https://drive.google.com/file/d/1HrrGPb4j3Wdn08IlKeH93Krg-X6YkGKQ/view?usp=share_link","2023.02.17_EDP_CF_1Herculano21.pdf")</f>
        <v/>
      </c>
      <c r="U6" t="inlineStr">
        <is>
          <t>/Users/sergio/work/Luiza/billing_mgmt/downloads/222001525704.PDF</t>
        </is>
      </c>
      <c r="V6" t="inlineStr">
        <is>
          <t>2023/05/07.22:14:02</t>
        </is>
      </c>
    </row>
    <row r="7">
      <c r="A7" t="inlineStr">
        <is>
          <t>Sim</t>
        </is>
      </c>
      <c r="B7" t="inlineStr">
        <is>
          <t>QD_Mercadores77_1C</t>
        </is>
      </c>
      <c r="C7" t="inlineStr">
        <is>
          <t>2023</t>
        </is>
      </c>
      <c r="D7" t="inlineStr">
        <is>
          <t>05</t>
        </is>
      </c>
      <c r="E7" t="inlineStr">
        <is>
          <t>EDP</t>
        </is>
      </c>
      <c r="F7" t="inlineStr">
        <is>
          <t>TELECOM</t>
        </is>
      </c>
      <c r="G7" t="inlineStr">
        <is>
          <t>CONTA_CONSUMO</t>
        </is>
      </c>
      <c r="H7" t="inlineStr">
        <is>
          <t>160804062879</t>
        </is>
      </c>
      <c r="I7" t="inlineStr"/>
      <c r="J7" t="inlineStr"/>
      <c r="K7" t="inlineStr"/>
      <c r="L7" t="inlineStr">
        <is>
          <t>192004909080</t>
        </is>
      </c>
      <c r="M7" t="inlineStr">
        <is>
          <t>2023/3/31 ~ 2023/4/30</t>
        </is>
      </c>
      <c r="N7" t="inlineStr">
        <is>
          <t>2023/3/31</t>
        </is>
      </c>
      <c r="O7" t="inlineStr">
        <is>
          <t>2023/4/30</t>
        </is>
      </c>
      <c r="P7" t="inlineStr">
        <is>
          <t>2023/5/1</t>
        </is>
      </c>
      <c r="Q7" t="inlineStr">
        <is>
          <t>2023/5/22</t>
        </is>
      </c>
      <c r="R7" t="n">
        <v>139.5</v>
      </c>
      <c r="S7" t="inlineStr">
        <is>
          <t>QD_QualquerDestino</t>
        </is>
      </c>
      <c r="T7">
        <f>HYPERLINK("https://drive.google.com/file/d/1JajhfIrdhHS5kYvgMteXrB8F_PxAG2FQ/view?usp=share_link","2023.05.22_EDP_QD_Mercadores77_1C.pdf")</f>
        <v/>
      </c>
      <c r="U7" t="inlineStr">
        <is>
          <t>/Users/sergio/work/Luiza/billing_mgmt/downloads/2023_05_03_10_17_05_CD3E9611-EC23-4CC9-A82E-032DAB215798.PDF</t>
        </is>
      </c>
      <c r="V7" t="inlineStr">
        <is>
          <t>2023/05/07.22:14:02</t>
        </is>
      </c>
    </row>
    <row r="8">
      <c r="A8" t="inlineStr">
        <is>
          <t>Não</t>
        </is>
      </c>
      <c r="B8" t="inlineStr">
        <is>
          <t>LA_Pia24A_2Es</t>
        </is>
      </c>
      <c r="C8" t="inlineStr">
        <is>
          <t>2023</t>
        </is>
      </c>
      <c r="D8" t="inlineStr">
        <is>
          <t>01</t>
        </is>
      </c>
      <c r="E8" t="inlineStr">
        <is>
          <t>EDP</t>
        </is>
      </c>
      <c r="F8" t="inlineStr">
        <is>
          <t>TELECOM</t>
        </is>
      </c>
      <c r="G8" t="inlineStr">
        <is>
          <t>CONTA_CONSUMO</t>
        </is>
      </c>
      <c r="H8" t="inlineStr">
        <is>
          <t>160805391700</t>
        </is>
      </c>
      <c r="I8" t="inlineStr"/>
      <c r="J8" t="inlineStr"/>
      <c r="K8" t="inlineStr"/>
      <c r="L8" t="inlineStr">
        <is>
          <t>106007420385</t>
        </is>
      </c>
      <c r="M8" t="inlineStr">
        <is>
          <t>2022/12/14 ~ 2023/1/13</t>
        </is>
      </c>
      <c r="N8" t="inlineStr">
        <is>
          <t>2022/12/14</t>
        </is>
      </c>
      <c r="O8" t="inlineStr">
        <is>
          <t>2023/1/13</t>
        </is>
      </c>
      <c r="P8" t="inlineStr">
        <is>
          <t>2023/1/15</t>
        </is>
      </c>
      <c r="Q8" t="inlineStr">
        <is>
          <t>2023/2/3</t>
        </is>
      </c>
      <c r="R8" t="n">
        <v>216.44</v>
      </c>
      <c r="S8" t="inlineStr">
        <is>
          <t>LA_LeslieAlderman</t>
        </is>
      </c>
      <c r="T8">
        <f>HYPERLINK("https://drive.google.com/file/d/12XSXa0iPweUxE-ZaJt3VyGMFHnjF39P4/view?usp=share_link","2023.02.03_EDP_LA_Pia24A_2Es.pdf")</f>
        <v/>
      </c>
      <c r="U8" t="inlineStr">
        <is>
          <t>/Users/sergio/work/Luiza/billing_mgmt/downloads/106007420385.PDF</t>
        </is>
      </c>
      <c r="V8" t="inlineStr">
        <is>
          <t>2023/05/07.22:14:02</t>
        </is>
      </c>
    </row>
    <row r="9">
      <c r="A9" t="inlineStr">
        <is>
          <t>Não</t>
        </is>
      </c>
      <c r="B9" t="inlineStr">
        <is>
          <t>LV_Loule235_1D</t>
        </is>
      </c>
      <c r="C9" t="inlineStr">
        <is>
          <t>2023</t>
        </is>
      </c>
      <c r="D9" t="inlineStr">
        <is>
          <t>02</t>
        </is>
      </c>
      <c r="E9" t="inlineStr">
        <is>
          <t>EDP</t>
        </is>
      </c>
      <c r="F9" t="inlineStr">
        <is>
          <t>TELECOM</t>
        </is>
      </c>
      <c r="G9" t="inlineStr">
        <is>
          <t>CONTA_CONSUMO</t>
        </is>
      </c>
      <c r="H9" t="inlineStr">
        <is>
          <t>160804828893</t>
        </is>
      </c>
      <c r="I9" t="inlineStr"/>
      <c r="J9" t="inlineStr"/>
      <c r="K9" t="inlineStr"/>
      <c r="L9" t="inlineStr">
        <is>
          <t>174005151846</t>
        </is>
      </c>
      <c r="M9" t="inlineStr">
        <is>
          <t>2023/1/1 ~ 2023/1/31</t>
        </is>
      </c>
      <c r="N9" t="inlineStr">
        <is>
          <t>2023/1/1</t>
        </is>
      </c>
      <c r="O9" t="inlineStr">
        <is>
          <t>2023/1/31</t>
        </is>
      </c>
      <c r="P9" t="inlineStr">
        <is>
          <t>2023/2/5</t>
        </is>
      </c>
      <c r="Q9" t="inlineStr">
        <is>
          <t>2023/2/28</t>
        </is>
      </c>
      <c r="R9" t="n">
        <v>100.93</v>
      </c>
      <c r="S9" t="inlineStr">
        <is>
          <t>LV_LoboViajante</t>
        </is>
      </c>
      <c r="T9">
        <f>HYPERLINK("https://drive.google.com/file/d/1fHfboZ3aWKXDZlLMOVglRrvid5sESMrp/view?usp=share_link","2023.02.28_EDP_LV_Loule235_1D.pdf")</f>
        <v/>
      </c>
      <c r="U9" t="inlineStr">
        <is>
          <t>/Users/sergio/work/Luiza/billing_mgmt/downloads/174005151846.PDF</t>
        </is>
      </c>
      <c r="V9" t="inlineStr">
        <is>
          <t>2023/05/07.22:14:02</t>
        </is>
      </c>
    </row>
    <row r="10">
      <c r="A10" t="inlineStr">
        <is>
          <t>Não</t>
        </is>
      </c>
      <c r="B10" t="inlineStr">
        <is>
          <t>RK_Alexandre189_1Tr</t>
        </is>
      </c>
      <c r="C10" t="inlineStr">
        <is>
          <t>2023</t>
        </is>
      </c>
      <c r="D10" t="inlineStr">
        <is>
          <t>01</t>
        </is>
      </c>
      <c r="E10" t="inlineStr">
        <is>
          <t>EDP</t>
        </is>
      </c>
      <c r="F10" t="inlineStr">
        <is>
          <t>TELECOM</t>
        </is>
      </c>
      <c r="G10" t="inlineStr">
        <is>
          <t>CONTA_CONSUMO</t>
        </is>
      </c>
      <c r="H10" t="inlineStr">
        <is>
          <t>160805759941</t>
        </is>
      </c>
      <c r="I10" t="inlineStr"/>
      <c r="J10" t="inlineStr"/>
      <c r="K10" t="inlineStr"/>
      <c r="L10" t="inlineStr">
        <is>
          <t>202004451939</t>
        </is>
      </c>
      <c r="M10" t="inlineStr">
        <is>
          <t>2022/12/11 ~ 2023/1/10</t>
        </is>
      </c>
      <c r="N10" t="inlineStr">
        <is>
          <t>2022/12/11</t>
        </is>
      </c>
      <c r="O10" t="inlineStr">
        <is>
          <t>2023/1/10</t>
        </is>
      </c>
      <c r="P10" t="inlineStr">
        <is>
          <t>2023/1/12</t>
        </is>
      </c>
      <c r="Q10" t="inlineStr">
        <is>
          <t>2023/2/2</t>
        </is>
      </c>
      <c r="R10" t="n">
        <v>93.04000000000001</v>
      </c>
      <c r="S10" t="inlineStr">
        <is>
          <t>RK_RafaelKraft</t>
        </is>
      </c>
      <c r="T10">
        <f>HYPERLINK("https://drive.google.com/file/d/1PTk0XTNCiOyN0j6unlKwF4GvfgvRCZuv/view?usp=share_link","2023.02.02_EDP_RK_Alexandre189_1Tr.pdf")</f>
        <v/>
      </c>
      <c r="U10" t="inlineStr">
        <is>
          <t>/Users/sergio/work/Luiza/billing_mgmt/downloads/202004451939.PDF</t>
        </is>
      </c>
      <c r="V10" t="inlineStr">
        <is>
          <t>2023/05/07.22:14:02</t>
        </is>
      </c>
    </row>
    <row r="11">
      <c r="A11" t="inlineStr">
        <is>
          <t>Sim</t>
        </is>
      </c>
      <c r="B11" t="inlineStr">
        <is>
          <t>JR_Mouzinho85_3Fr</t>
        </is>
      </c>
      <c r="C11" t="inlineStr">
        <is>
          <t>2023</t>
        </is>
      </c>
      <c r="D11" t="inlineStr">
        <is>
          <t>04</t>
        </is>
      </c>
      <c r="E11" t="inlineStr">
        <is>
          <t>EDP</t>
        </is>
      </c>
      <c r="F11" t="inlineStr">
        <is>
          <t>TELECOM</t>
        </is>
      </c>
      <c r="G11" t="inlineStr">
        <is>
          <t>CONTA_CONSUMO</t>
        </is>
      </c>
      <c r="H11" t="inlineStr">
        <is>
          <t>160805565692</t>
        </is>
      </c>
      <c r="I11" t="inlineStr"/>
      <c r="J11" t="inlineStr"/>
      <c r="K11" t="inlineStr"/>
      <c r="L11" t="inlineStr">
        <is>
          <t>156005391106</t>
        </is>
      </c>
      <c r="M11" t="inlineStr">
        <is>
          <t>2023/3/16 ~ 2023/4/15</t>
        </is>
      </c>
      <c r="N11" t="inlineStr">
        <is>
          <t>2023/3/16</t>
        </is>
      </c>
      <c r="O11" t="inlineStr">
        <is>
          <t>2023/4/15</t>
        </is>
      </c>
      <c r="P11" t="inlineStr">
        <is>
          <t>2023/4/18</t>
        </is>
      </c>
      <c r="Q11" t="inlineStr">
        <is>
          <t>2023/5/11</t>
        </is>
      </c>
      <c r="R11" t="n">
        <v>40.35</v>
      </c>
      <c r="S11" t="inlineStr">
        <is>
          <t>JR_JulianaEstefano_RenatoMarcondes</t>
        </is>
      </c>
      <c r="T11">
        <f>HYPERLINK("https://drive.google.com/file/d/1HeWR24xuHxolZUKC3vqQbl4UO51UEObM/view?usp=share_link","2023.05.11_EDP_JR_Mouzinho85_3Fr.pdf")</f>
        <v/>
      </c>
      <c r="U11" t="inlineStr">
        <is>
          <t>/Users/sergio/work/Luiza/billing_mgmt/downloads/156005391106.PDF</t>
        </is>
      </c>
      <c r="V11" t="inlineStr">
        <is>
          <t>2023/05/07.22:14:02</t>
        </is>
      </c>
    </row>
    <row r="12">
      <c r="A12" t="inlineStr">
        <is>
          <t>Não</t>
        </is>
      </c>
      <c r="B12" t="inlineStr">
        <is>
          <t>CF_1Herculano17</t>
        </is>
      </c>
      <c r="C12" t="inlineStr">
        <is>
          <t>2023</t>
        </is>
      </c>
      <c r="D12" t="inlineStr">
        <is>
          <t>04</t>
        </is>
      </c>
      <c r="E12" t="inlineStr">
        <is>
          <t>EDP</t>
        </is>
      </c>
      <c r="F12" t="inlineStr">
        <is>
          <t>TELECOM</t>
        </is>
      </c>
      <c r="G12" t="inlineStr">
        <is>
          <t>CONTA_CONSUMO</t>
        </is>
      </c>
      <c r="H12" t="inlineStr">
        <is>
          <t>160805217491</t>
        </is>
      </c>
      <c r="I12" t="inlineStr"/>
      <c r="J12" t="inlineStr"/>
      <c r="K12" t="inlineStr"/>
      <c r="L12" t="inlineStr">
        <is>
          <t>108007512116</t>
        </is>
      </c>
      <c r="M12" t="inlineStr">
        <is>
          <t>2023/3/14 ~ 2023/4/13</t>
        </is>
      </c>
      <c r="N12" t="inlineStr">
        <is>
          <t>2023/3/14</t>
        </is>
      </c>
      <c r="O12" t="inlineStr">
        <is>
          <t>2023/4/13</t>
        </is>
      </c>
      <c r="P12" t="inlineStr">
        <is>
          <t>2023/4/17</t>
        </is>
      </c>
      <c r="Q12" t="inlineStr">
        <is>
          <t>2023/5/10</t>
        </is>
      </c>
      <c r="R12" t="n">
        <v>55.69</v>
      </c>
      <c r="S12" t="inlineStr">
        <is>
          <t>CF_CasasFTU</t>
        </is>
      </c>
      <c r="T12">
        <f>HYPERLINK("https://drive.google.com/file/d/1A3wAON3Eu9Q7eM60qohVmLDEsSKNILJt/view?usp=share_link","2023.05.10_EDP_CF_1Herculano17.pdf")</f>
        <v/>
      </c>
      <c r="U12" t="inlineStr">
        <is>
          <t>/Users/sergio/work/Luiza/billing_mgmt/downloads/108007512116.PDF</t>
        </is>
      </c>
      <c r="V12" t="inlineStr">
        <is>
          <t>2023/05/07.22:14:02</t>
        </is>
      </c>
    </row>
    <row r="13">
      <c r="A13" t="inlineStr">
        <is>
          <t>Não</t>
        </is>
      </c>
      <c r="B13" t="inlineStr">
        <is>
          <t>LA_Pia24A_2Es</t>
        </is>
      </c>
      <c r="C13" t="inlineStr">
        <is>
          <t>2023</t>
        </is>
      </c>
      <c r="D13" t="inlineStr">
        <is>
          <t>04</t>
        </is>
      </c>
      <c r="E13" t="inlineStr">
        <is>
          <t>EDP</t>
        </is>
      </c>
      <c r="F13" t="inlineStr">
        <is>
          <t>TELECOM</t>
        </is>
      </c>
      <c r="G13" t="inlineStr">
        <is>
          <t>CONTA_CONSUMO</t>
        </is>
      </c>
      <c r="H13" t="inlineStr">
        <is>
          <t>160805391700</t>
        </is>
      </c>
      <c r="I13" t="inlineStr"/>
      <c r="J13" t="inlineStr"/>
      <c r="K13" t="inlineStr"/>
      <c r="L13" t="inlineStr">
        <is>
          <t>240000982493</t>
        </is>
      </c>
      <c r="M13" t="inlineStr">
        <is>
          <t>2023/3/14 ~ 2023/4/13</t>
        </is>
      </c>
      <c r="N13" t="inlineStr">
        <is>
          <t>2023/3/14</t>
        </is>
      </c>
      <c r="O13" t="inlineStr">
        <is>
          <t>2023/4/13</t>
        </is>
      </c>
      <c r="P13" t="inlineStr">
        <is>
          <t>2023/4/16</t>
        </is>
      </c>
      <c r="Q13" t="inlineStr">
        <is>
          <t>2023/5/9</t>
        </is>
      </c>
      <c r="R13" t="n">
        <v>124.01</v>
      </c>
      <c r="S13" t="inlineStr">
        <is>
          <t>LA_LeslieAlderman</t>
        </is>
      </c>
      <c r="T13">
        <f>HYPERLINK("https://drive.google.com/file/d/14grYEq7IPyGknseb4WdwNHBWocT8jq6C/view?usp=share_link","2023.05.09_EDP_LA_Pia24A_2Es.pdf")</f>
        <v/>
      </c>
      <c r="U13" t="inlineStr">
        <is>
          <t>/Users/sergio/work/Luiza/billing_mgmt/downloads/240000982493.PDF</t>
        </is>
      </c>
      <c r="V13" t="inlineStr">
        <is>
          <t>2023/05/07.22:14:02</t>
        </is>
      </c>
    </row>
    <row r="14">
      <c r="A14" t="inlineStr">
        <is>
          <t>Não</t>
        </is>
      </c>
      <c r="B14" t="inlineStr">
        <is>
          <t>DD_Alho8_1Es</t>
        </is>
      </c>
      <c r="C14" t="inlineStr">
        <is>
          <t>2023</t>
        </is>
      </c>
      <c r="D14" t="inlineStr">
        <is>
          <t>04</t>
        </is>
      </c>
      <c r="E14" t="inlineStr">
        <is>
          <t>EDP</t>
        </is>
      </c>
      <c r="F14" t="inlineStr">
        <is>
          <t>TELECOM</t>
        </is>
      </c>
      <c r="G14" t="inlineStr">
        <is>
          <t>CONTA_CONSUMO</t>
        </is>
      </c>
      <c r="H14" t="inlineStr">
        <is>
          <t>160805862189</t>
        </is>
      </c>
      <c r="I14" t="inlineStr"/>
      <c r="J14" t="inlineStr"/>
      <c r="K14" t="inlineStr"/>
      <c r="L14" t="inlineStr">
        <is>
          <t>204004520569</t>
        </is>
      </c>
      <c r="M14" t="inlineStr">
        <is>
          <t>2023/3/23 ~ 2023/4/22</t>
        </is>
      </c>
      <c r="N14" t="inlineStr">
        <is>
          <t>2023/3/23</t>
        </is>
      </c>
      <c r="O14" t="inlineStr">
        <is>
          <t>2023/4/22</t>
        </is>
      </c>
      <c r="P14" t="inlineStr">
        <is>
          <t>2023/4/28</t>
        </is>
      </c>
      <c r="Q14" t="inlineStr">
        <is>
          <t>2023/5/22</t>
        </is>
      </c>
      <c r="R14" t="n">
        <v>56.33</v>
      </c>
      <c r="S14" t="inlineStr">
        <is>
          <t>DD_DanielDaly</t>
        </is>
      </c>
      <c r="T14">
        <f>HYPERLINK("https://drive.google.com/file/d/1w1dwjUM9DLGR1TxljmvIc7Y98WJzNmh7/view?usp=share_link","2023.05.22_EDP_DD_Alho8_1Es.pdf")</f>
        <v/>
      </c>
      <c r="U14" t="inlineStr">
        <is>
          <t>/Users/sergio/work/Luiza/billing_mgmt/downloads/204004520569.PDF</t>
        </is>
      </c>
      <c r="V14" t="inlineStr">
        <is>
          <t>2023/05/07.22:14:02</t>
        </is>
      </c>
    </row>
    <row r="15">
      <c r="A15" t="inlineStr">
        <is>
          <t>Não</t>
        </is>
      </c>
      <c r="B15" t="inlineStr">
        <is>
          <t>LF_Mercadores83_2Tr</t>
        </is>
      </c>
      <c r="C15" t="inlineStr">
        <is>
          <t>2023</t>
        </is>
      </c>
      <c r="D15" t="inlineStr">
        <is>
          <t>04</t>
        </is>
      </c>
      <c r="E15" t="inlineStr">
        <is>
          <t>EDP</t>
        </is>
      </c>
      <c r="F15" t="inlineStr">
        <is>
          <t>TELECOM</t>
        </is>
      </c>
      <c r="G15" t="inlineStr">
        <is>
          <t>CONTA_CONSUMO</t>
        </is>
      </c>
      <c r="H15" t="inlineStr">
        <is>
          <t>160805775589</t>
        </is>
      </c>
      <c r="I15" t="inlineStr"/>
      <c r="J15" t="inlineStr"/>
      <c r="K15" t="inlineStr"/>
      <c r="L15" t="inlineStr">
        <is>
          <t>122006118375</t>
        </is>
      </c>
      <c r="M15" t="inlineStr">
        <is>
          <t>2023/3/30 ~ 2023/4/29</t>
        </is>
      </c>
      <c r="N15" t="inlineStr">
        <is>
          <t>2023/3/30</t>
        </is>
      </c>
      <c r="O15" t="inlineStr">
        <is>
          <t>2023/4/29</t>
        </is>
      </c>
      <c r="P15" t="inlineStr">
        <is>
          <t>2023/4/30</t>
        </is>
      </c>
      <c r="Q15" t="inlineStr">
        <is>
          <t>2023/5/22</t>
        </is>
      </c>
      <c r="R15" t="n">
        <v>62.57</v>
      </c>
      <c r="S15" t="inlineStr">
        <is>
          <t>LF_LaurenzFauser</t>
        </is>
      </c>
      <c r="T15">
        <f>HYPERLINK("https://drive.google.com/file/d/1hSaTg5Q1Gu82DZDfXuZnV47YJg_bVUL0/view?usp=share_link","2023.05.22_EDP_LF_Mercadores83_2Tr.pdf")</f>
        <v/>
      </c>
      <c r="U15" t="inlineStr">
        <is>
          <t>/Users/sergio/work/Luiza/billing_mgmt/downloads/2023_05_03_10_17_17_AB846C4C-A33F-4A92-80AC-3DC7910D5875.PDF</t>
        </is>
      </c>
      <c r="V15" t="inlineStr">
        <is>
          <t>2023/05/07.22:14:02</t>
        </is>
      </c>
    </row>
    <row r="16">
      <c r="A16" t="inlineStr">
        <is>
          <t>Sim</t>
        </is>
      </c>
      <c r="B16" t="inlineStr">
        <is>
          <t>JR_Mouzinho85_3Fr</t>
        </is>
      </c>
      <c r="C16" t="inlineStr">
        <is>
          <t>2023</t>
        </is>
      </c>
      <c r="D16" t="inlineStr">
        <is>
          <t>01</t>
        </is>
      </c>
      <c r="E16" t="inlineStr">
        <is>
          <t>EDP</t>
        </is>
      </c>
      <c r="F16" t="inlineStr">
        <is>
          <t>TELECOM</t>
        </is>
      </c>
      <c r="G16" t="inlineStr">
        <is>
          <t>CONTA_CONSUMO</t>
        </is>
      </c>
      <c r="H16" t="inlineStr">
        <is>
          <t>160805565692</t>
        </is>
      </c>
      <c r="I16" t="inlineStr"/>
      <c r="J16" t="inlineStr"/>
      <c r="K16" t="inlineStr"/>
      <c r="L16" t="inlineStr">
        <is>
          <t>236001161058</t>
        </is>
      </c>
      <c r="M16" t="inlineStr">
        <is>
          <t>2022/12/16 ~ 2023/1/15</t>
        </is>
      </c>
      <c r="N16" t="inlineStr">
        <is>
          <t>2022/12/16</t>
        </is>
      </c>
      <c r="O16" t="inlineStr">
        <is>
          <t>2023/1/15</t>
        </is>
      </c>
      <c r="P16" t="inlineStr">
        <is>
          <t>2023/1/24</t>
        </is>
      </c>
      <c r="Q16" t="inlineStr">
        <is>
          <t>2023/2/17</t>
        </is>
      </c>
      <c r="R16" t="n">
        <v>180.43</v>
      </c>
      <c r="S16" t="inlineStr">
        <is>
          <t>JR_JulianaEstefano_RenatoMarcondes</t>
        </is>
      </c>
      <c r="T16">
        <f>HYPERLINK("https://drive.google.com/file/d/1qR0issFSY3Nl9LABtbgHfVKup87E32kE/view?usp=share_link","2023.02.17_EDP_JR_Mouzinho85_3Fr.pdf")</f>
        <v/>
      </c>
      <c r="U16" t="inlineStr">
        <is>
          <t>/Users/sergio/work/Luiza/billing_mgmt/downloads/236001161058.PDF</t>
        </is>
      </c>
      <c r="V16" t="inlineStr">
        <is>
          <t>2023/05/07.22:14:02</t>
        </is>
      </c>
    </row>
    <row r="17">
      <c r="A17" t="inlineStr">
        <is>
          <t>Não</t>
        </is>
      </c>
      <c r="B17" t="inlineStr">
        <is>
          <t>MB_Tras156_1</t>
        </is>
      </c>
      <c r="C17" t="inlineStr">
        <is>
          <t>2023</t>
        </is>
      </c>
      <c r="D17" t="inlineStr">
        <is>
          <t>03</t>
        </is>
      </c>
      <c r="E17" t="inlineStr">
        <is>
          <t>EDP</t>
        </is>
      </c>
      <c r="F17" t="inlineStr">
        <is>
          <t>TELECOM</t>
        </is>
      </c>
      <c r="G17" t="inlineStr">
        <is>
          <t>CONTA_CONSUMO</t>
        </is>
      </c>
      <c r="H17" t="inlineStr">
        <is>
          <t>160805853755</t>
        </is>
      </c>
      <c r="I17" t="inlineStr"/>
      <c r="J17" t="inlineStr"/>
      <c r="K17" t="inlineStr"/>
      <c r="L17" t="inlineStr">
        <is>
          <t>212003964405</t>
        </is>
      </c>
      <c r="M17" t="inlineStr">
        <is>
          <t>2023/2/11 ~ 2023/3/10</t>
        </is>
      </c>
      <c r="N17" t="inlineStr">
        <is>
          <t>2023/2/11</t>
        </is>
      </c>
      <c r="O17" t="inlineStr">
        <is>
          <t>2023/3/10</t>
        </is>
      </c>
      <c r="P17" t="inlineStr">
        <is>
          <t>2023/3/16</t>
        </is>
      </c>
      <c r="Q17" t="inlineStr">
        <is>
          <t>2023/4/6</t>
        </is>
      </c>
      <c r="R17" t="n">
        <v>64.37</v>
      </c>
      <c r="S17" t="inlineStr">
        <is>
          <t>MB_MarcoBezelga</t>
        </is>
      </c>
      <c r="T17">
        <f>HYPERLINK("https://drive.google.com/file/d/1DPmqVT7OrRXBZbx9gVaFm6Anpi6AFbKb/view?usp=share_link","2023.04.06_EDP_MB_Tras156_1.pdf")</f>
        <v/>
      </c>
      <c r="U17" t="inlineStr">
        <is>
          <t>/Users/sergio/work/Luiza/billing_mgmt/downloads/FATURA EDP_MARCO_1_ FT2023_K3423_340011390211.PDF</t>
        </is>
      </c>
      <c r="V17" t="inlineStr">
        <is>
          <t>2023/05/07.22:14:02</t>
        </is>
      </c>
    </row>
    <row r="18">
      <c r="A18" t="inlineStr">
        <is>
          <t>Sim</t>
        </is>
      </c>
      <c r="B18" t="inlineStr">
        <is>
          <t>QD_Mercadores77_1C</t>
        </is>
      </c>
      <c r="C18" t="inlineStr">
        <is>
          <t>2023</t>
        </is>
      </c>
      <c r="D18" t="inlineStr">
        <is>
          <t>03</t>
        </is>
      </c>
      <c r="E18" t="inlineStr">
        <is>
          <t>EDP</t>
        </is>
      </c>
      <c r="F18" t="inlineStr">
        <is>
          <t>TELECOM</t>
        </is>
      </c>
      <c r="G18" t="inlineStr">
        <is>
          <t>CONTA_CONSUMO</t>
        </is>
      </c>
      <c r="H18" t="inlineStr">
        <is>
          <t>160804062879</t>
        </is>
      </c>
      <c r="I18" t="inlineStr"/>
      <c r="J18" t="inlineStr"/>
      <c r="K18" t="inlineStr"/>
      <c r="L18" t="inlineStr">
        <is>
          <t>218003033666</t>
        </is>
      </c>
      <c r="M18" t="inlineStr">
        <is>
          <t>2023/1/31 ~ 2023/2/28</t>
        </is>
      </c>
      <c r="N18" t="inlineStr">
        <is>
          <t>2023/1/31</t>
        </is>
      </c>
      <c r="O18" t="inlineStr">
        <is>
          <t>2023/2/28</t>
        </is>
      </c>
      <c r="P18" t="inlineStr">
        <is>
          <t>2023/3/1</t>
        </is>
      </c>
      <c r="Q18" t="inlineStr">
        <is>
          <t>2023/3/22</t>
        </is>
      </c>
      <c r="R18" t="n">
        <v>90.56</v>
      </c>
      <c r="S18" t="inlineStr">
        <is>
          <t>QD_QualquerDestino</t>
        </is>
      </c>
      <c r="T18">
        <f>HYPERLINK("https://drive.google.com/file/d/1Aka_t6Z5DD45xLU25JUzMpLQtomUxG6H/view?usp=share_link","2023.03.22_EDP_QD_Mercadores77_1C.pdf")</f>
        <v/>
      </c>
      <c r="U18" t="inlineStr">
        <is>
          <t>/Users/sergio/work/Luiza/billing_mgmt/downloads/218003033666.PDF</t>
        </is>
      </c>
      <c r="V18" t="inlineStr">
        <is>
          <t>2023/05/07.22:14:02</t>
        </is>
      </c>
    </row>
    <row r="19">
      <c r="A19" t="inlineStr">
        <is>
          <t>Não</t>
        </is>
      </c>
      <c r="B19" t="inlineStr">
        <is>
          <t>JH_Tras31_31</t>
        </is>
      </c>
      <c r="C19" t="inlineStr">
        <is>
          <t>2023</t>
        </is>
      </c>
      <c r="D19" t="inlineStr">
        <is>
          <t>01</t>
        </is>
      </c>
      <c r="E19" t="inlineStr">
        <is>
          <t>EDP</t>
        </is>
      </c>
      <c r="F19" t="inlineStr">
        <is>
          <t>TELECOM</t>
        </is>
      </c>
      <c r="G19" t="inlineStr">
        <is>
          <t>CONTA_CONSUMO</t>
        </is>
      </c>
      <c r="H19" t="inlineStr">
        <is>
          <t>160805723305</t>
        </is>
      </c>
      <c r="I19" t="inlineStr"/>
      <c r="J19" t="inlineStr"/>
      <c r="K19" t="inlineStr"/>
      <c r="L19" t="inlineStr">
        <is>
          <t>186004852621</t>
        </is>
      </c>
      <c r="M19" t="inlineStr">
        <is>
          <t>2022/12/17 ~ 2023/1/16</t>
        </is>
      </c>
      <c r="N19" t="inlineStr">
        <is>
          <t>2022/12/17</t>
        </is>
      </c>
      <c r="O19" t="inlineStr">
        <is>
          <t>2023/1/16</t>
        </is>
      </c>
      <c r="P19" t="inlineStr">
        <is>
          <t>2023/1/18</t>
        </is>
      </c>
      <c r="Q19" t="inlineStr">
        <is>
          <t>2023/2/8</t>
        </is>
      </c>
      <c r="R19" t="n">
        <v>86.67</v>
      </c>
      <c r="S19" t="inlineStr">
        <is>
          <t>JH_JonasHagele</t>
        </is>
      </c>
      <c r="T19">
        <f>HYPERLINK("https://drive.google.com/file/d/1fJ9L4oQ-ql6TBGOib5RjZqdrmNEVXSOG/view?usp=share_link","2023.02.08_EDP_JH_Tras31_31.pdf")</f>
        <v/>
      </c>
      <c r="U19" t="inlineStr">
        <is>
          <t>/Users/sergio/work/Luiza/billing_mgmt/downloads/186004852621.PDF</t>
        </is>
      </c>
      <c r="V19" t="inlineStr">
        <is>
          <t>2023/05/07.22:14:02</t>
        </is>
      </c>
    </row>
    <row r="20">
      <c r="A20" t="inlineStr">
        <is>
          <t>Sim</t>
        </is>
      </c>
      <c r="B20" t="inlineStr">
        <is>
          <t>TJ_Almada55_4DrTr</t>
        </is>
      </c>
      <c r="C20" t="inlineStr">
        <is>
          <t>2023</t>
        </is>
      </c>
      <c r="D20" t="inlineStr">
        <is>
          <t>05</t>
        </is>
      </c>
      <c r="E20" t="inlineStr">
        <is>
          <t>EDP</t>
        </is>
      </c>
      <c r="F20" t="inlineStr">
        <is>
          <t>TELECOM</t>
        </is>
      </c>
      <c r="G20" t="inlineStr">
        <is>
          <t>CONTA_CONSUMO</t>
        </is>
      </c>
      <c r="H20" t="inlineStr">
        <is>
          <t>160805224874</t>
        </is>
      </c>
      <c r="I20" t="inlineStr"/>
      <c r="J20" t="inlineStr"/>
      <c r="K20" t="inlineStr"/>
      <c r="L20" t="inlineStr">
        <is>
          <t>126006084637</t>
        </is>
      </c>
      <c r="M20" t="inlineStr">
        <is>
          <t>2023/3/30 ~ 2023/4/29</t>
        </is>
      </c>
      <c r="N20" t="inlineStr">
        <is>
          <t>2023/3/30</t>
        </is>
      </c>
      <c r="O20" t="inlineStr">
        <is>
          <t>2023/4/29</t>
        </is>
      </c>
      <c r="P20" t="inlineStr">
        <is>
          <t>2023/5/1</t>
        </is>
      </c>
      <c r="Q20" t="inlineStr">
        <is>
          <t>2023/5/22</t>
        </is>
      </c>
      <c r="R20" t="n">
        <v>82.23999999999999</v>
      </c>
      <c r="S20" t="inlineStr">
        <is>
          <t>TJ_Theo_JeremyDiDio</t>
        </is>
      </c>
      <c r="T20">
        <f>HYPERLINK("https://drive.google.com/file/d/1t0FYN7Wrd5pURT4__HKmxmWwBU3bHnRq/view?usp=share_link","2023.05.22_EDP_TJ_Almada55_4DrTr.pdf")</f>
        <v/>
      </c>
      <c r="U20" t="inlineStr">
        <is>
          <t>/Users/sergio/work/Luiza/billing_mgmt/downloads/2023_05_03_10_17_13_260B4E41-F0AB-448A-BA57-0AB2A32A9CA0.PDF</t>
        </is>
      </c>
      <c r="V20" t="inlineStr">
        <is>
          <t>2023/05/07.22:14:02</t>
        </is>
      </c>
    </row>
    <row r="21">
      <c r="A21" t="inlineStr">
        <is>
          <t>Não</t>
        </is>
      </c>
      <c r="B21" t="inlineStr">
        <is>
          <t>CF_1Herculano21</t>
        </is>
      </c>
      <c r="C21" t="inlineStr">
        <is>
          <t>2023</t>
        </is>
      </c>
      <c r="D21" t="inlineStr">
        <is>
          <t>04</t>
        </is>
      </c>
      <c r="E21" t="inlineStr">
        <is>
          <t>EDP</t>
        </is>
      </c>
      <c r="F21" t="inlineStr">
        <is>
          <t>TELECOM</t>
        </is>
      </c>
      <c r="G21" t="inlineStr">
        <is>
          <t>CONTA_CONSUMO</t>
        </is>
      </c>
      <c r="H21" t="inlineStr">
        <is>
          <t>160804960767</t>
        </is>
      </c>
      <c r="I21" t="inlineStr"/>
      <c r="J21" t="inlineStr"/>
      <c r="K21" t="inlineStr"/>
      <c r="L21" t="inlineStr">
        <is>
          <t>120006121642</t>
        </is>
      </c>
      <c r="M21" t="inlineStr">
        <is>
          <t>2023/3/15 ~ 2023/4/14</t>
        </is>
      </c>
      <c r="N21" t="inlineStr">
        <is>
          <t>2023/3/15</t>
        </is>
      </c>
      <c r="O21" t="inlineStr">
        <is>
          <t>2023/4/14</t>
        </is>
      </c>
      <c r="P21" t="inlineStr">
        <is>
          <t>2023/4/16</t>
        </is>
      </c>
      <c r="Q21" t="inlineStr">
        <is>
          <t>2023/5/9</t>
        </is>
      </c>
      <c r="R21" t="n">
        <v>56.24</v>
      </c>
      <c r="S21" t="inlineStr">
        <is>
          <t>CF_CasasFTU</t>
        </is>
      </c>
      <c r="T21">
        <f>HYPERLINK("https://drive.google.com/file/d/1zmE71cptl3b5b8NTo-iB-1WYTrz4hneu/view?usp=share_link","2023.05.09_EDP_CF_1Herculano21.pdf")</f>
        <v/>
      </c>
      <c r="U21" t="inlineStr">
        <is>
          <t>/Users/sergio/work/Luiza/billing_mgmt/downloads/120006121642.PDF</t>
        </is>
      </c>
      <c r="V21" t="inlineStr">
        <is>
          <t>2023/05/07.22:14:02</t>
        </is>
      </c>
    </row>
    <row r="22">
      <c r="A22" t="inlineStr">
        <is>
          <t>Não</t>
        </is>
      </c>
      <c r="B22" t="inlineStr">
        <is>
          <t>FC_Camoes312_2Tr</t>
        </is>
      </c>
      <c r="C22" t="inlineStr">
        <is>
          <t>2023</t>
        </is>
      </c>
      <c r="D22" t="inlineStr">
        <is>
          <t>04</t>
        </is>
      </c>
      <c r="E22" t="inlineStr">
        <is>
          <t>EDP</t>
        </is>
      </c>
      <c r="F22" t="inlineStr">
        <is>
          <t>TELECOM</t>
        </is>
      </c>
      <c r="G22" t="inlineStr">
        <is>
          <t>CONTA_CONSUMO</t>
        </is>
      </c>
      <c r="H22" t="inlineStr">
        <is>
          <t>160804372671</t>
        </is>
      </c>
      <c r="I22" t="inlineStr"/>
      <c r="J22" t="inlineStr"/>
      <c r="K22" t="inlineStr"/>
      <c r="L22" t="inlineStr">
        <is>
          <t>130005889808</t>
        </is>
      </c>
      <c r="M22" t="inlineStr">
        <is>
          <t>2023/3/12 ~ 2023/4/11</t>
        </is>
      </c>
      <c r="N22" t="inlineStr">
        <is>
          <t>2023/3/12</t>
        </is>
      </c>
      <c r="O22" t="inlineStr">
        <is>
          <t>2023/4/11</t>
        </is>
      </c>
      <c r="P22" t="inlineStr">
        <is>
          <t>2023/4/13</t>
        </is>
      </c>
      <c r="Q22" t="inlineStr">
        <is>
          <t>2023/5/8</t>
        </is>
      </c>
      <c r="R22" t="n">
        <v>68.93000000000001</v>
      </c>
      <c r="S22" t="inlineStr">
        <is>
          <t>FC_FernandoCavalcante</t>
        </is>
      </c>
      <c r="T22">
        <f>HYPERLINK("https://drive.google.com/file/d/1KfDY5_47fnvyT3pk_AmHHnvgP4kMLgxV/view?usp=share_link","2023.05.08_EDP_FC_Camoes312_2Tr.pdf")</f>
        <v/>
      </c>
      <c r="U22" t="inlineStr">
        <is>
          <t>/Users/sergio/work/Luiza/billing_mgmt/downloads/130005889808.PDF</t>
        </is>
      </c>
      <c r="V22" t="inlineStr">
        <is>
          <t>2023/05/07.22:14:02</t>
        </is>
      </c>
    </row>
    <row r="23">
      <c r="A23" t="inlineStr">
        <is>
          <t>Não</t>
        </is>
      </c>
      <c r="B23" t="inlineStr">
        <is>
          <t>CK_Bonjardim661_1Fr</t>
        </is>
      </c>
      <c r="C23" t="inlineStr">
        <is>
          <t>2023</t>
        </is>
      </c>
      <c r="D23" t="inlineStr">
        <is>
          <t>04</t>
        </is>
      </c>
      <c r="E23" t="inlineStr">
        <is>
          <t>EDP</t>
        </is>
      </c>
      <c r="F23" t="inlineStr">
        <is>
          <t>TELECOM</t>
        </is>
      </c>
      <c r="G23" t="inlineStr">
        <is>
          <t>CONTA_CONSUMO</t>
        </is>
      </c>
      <c r="H23" t="inlineStr">
        <is>
          <t>160802976006</t>
        </is>
      </c>
      <c r="I23" t="inlineStr"/>
      <c r="J23" t="inlineStr"/>
      <c r="K23" t="inlineStr"/>
      <c r="L23" t="inlineStr">
        <is>
          <t>142005499318</t>
        </is>
      </c>
      <c r="M23" t="inlineStr">
        <is>
          <t>2023/3/26 ~ 2023/4/25</t>
        </is>
      </c>
      <c r="N23" t="inlineStr">
        <is>
          <t>2023/3/26</t>
        </is>
      </c>
      <c r="O23" t="inlineStr">
        <is>
          <t>2023/4/25</t>
        </is>
      </c>
      <c r="P23" t="inlineStr">
        <is>
          <t>2023/4/28</t>
        </is>
      </c>
      <c r="Q23" t="inlineStr">
        <is>
          <t>2023/5/22</t>
        </is>
      </c>
      <c r="R23" t="n">
        <v>63.41</v>
      </c>
      <c r="S23" t="inlineStr">
        <is>
          <t>CK_CarlosKlein</t>
        </is>
      </c>
      <c r="T23">
        <f>HYPERLINK("https://drive.google.com/file/d/1GVSJHgaUrrzTD2FfM8EvLAGZesLlBMfv/view?usp=share_link","2023.05.22_EDP_CK_Bonjardim661_1Fr.pdf")</f>
        <v/>
      </c>
      <c r="U23" t="inlineStr">
        <is>
          <t>/Users/sergio/work/Luiza/billing_mgmt/downloads/142005499318.PDF</t>
        </is>
      </c>
      <c r="V23" t="inlineStr">
        <is>
          <t>2023/05/07.22:14:02</t>
        </is>
      </c>
    </row>
    <row r="24">
      <c r="A24" t="inlineStr">
        <is>
          <t>Não</t>
        </is>
      </c>
      <c r="B24" t="inlineStr">
        <is>
          <t>SR_Ricardo96_44</t>
        </is>
      </c>
      <c r="C24" t="inlineStr">
        <is>
          <t>2023</t>
        </is>
      </c>
      <c r="D24" t="inlineStr">
        <is>
          <t>02</t>
        </is>
      </c>
      <c r="E24" t="inlineStr">
        <is>
          <t>EDP</t>
        </is>
      </c>
      <c r="F24" t="inlineStr">
        <is>
          <t>TELECOM</t>
        </is>
      </c>
      <c r="G24" t="inlineStr">
        <is>
          <t>CONTA_CONSUMO</t>
        </is>
      </c>
      <c r="H24" t="inlineStr">
        <is>
          <t>160805465102</t>
        </is>
      </c>
      <c r="I24" t="inlineStr"/>
      <c r="J24" t="inlineStr"/>
      <c r="K24" t="inlineStr"/>
      <c r="L24" t="inlineStr">
        <is>
          <t>152005356728</t>
        </is>
      </c>
      <c r="M24" t="inlineStr">
        <is>
          <t>2023/1/25 ~ 2023/2/24</t>
        </is>
      </c>
      <c r="N24" t="inlineStr">
        <is>
          <t>2023/1/25</t>
        </is>
      </c>
      <c r="O24" t="inlineStr">
        <is>
          <t>2023/2/24</t>
        </is>
      </c>
      <c r="P24" t="inlineStr">
        <is>
          <t>2023/2/28</t>
        </is>
      </c>
      <c r="Q24" t="inlineStr">
        <is>
          <t>2023/3/21</t>
        </is>
      </c>
      <c r="R24" t="n">
        <v>61.01</v>
      </c>
      <c r="S24" t="inlineStr">
        <is>
          <t>SR_SandyRibeiro</t>
        </is>
      </c>
      <c r="T24">
        <f>HYPERLINK("https://drive.google.com/file/d/1hIg9zzYUXZXMjnV6QuaKzmdBrjFUKn0I/view?usp=share_link","2023.03.21_EDP_SR_Ricardo96_44.pdf")</f>
        <v/>
      </c>
      <c r="U24" t="inlineStr">
        <is>
          <t>/Users/sergio/work/Luiza/billing_mgmt/downloads/152005356728.PDF</t>
        </is>
      </c>
      <c r="V24" t="inlineStr">
        <is>
          <t>2023/05/07.22:14:02</t>
        </is>
      </c>
    </row>
    <row r="25">
      <c r="A25" t="inlineStr">
        <is>
          <t>Não</t>
        </is>
      </c>
      <c r="B25" t="inlineStr">
        <is>
          <t>JH_Tras31_31</t>
        </is>
      </c>
      <c r="C25" t="inlineStr">
        <is>
          <t>2023</t>
        </is>
      </c>
      <c r="D25" t="inlineStr">
        <is>
          <t>04</t>
        </is>
      </c>
      <c r="E25" t="inlineStr">
        <is>
          <t>EDP</t>
        </is>
      </c>
      <c r="F25" t="inlineStr">
        <is>
          <t>TELECOM</t>
        </is>
      </c>
      <c r="G25" t="inlineStr">
        <is>
          <t>CONTA_CONSUMO</t>
        </is>
      </c>
      <c r="H25" t="inlineStr">
        <is>
          <t>160805723305</t>
        </is>
      </c>
      <c r="I25" t="inlineStr"/>
      <c r="J25" t="inlineStr"/>
      <c r="K25" t="inlineStr"/>
      <c r="L25" t="inlineStr">
        <is>
          <t>122006100337</t>
        </is>
      </c>
      <c r="M25" t="inlineStr">
        <is>
          <t>2023/3/17 ~ 2023/4/16</t>
        </is>
      </c>
      <c r="N25" t="inlineStr">
        <is>
          <t>2023/3/17</t>
        </is>
      </c>
      <c r="O25" t="inlineStr">
        <is>
          <t>2023/4/16</t>
        </is>
      </c>
      <c r="P25" t="inlineStr">
        <is>
          <t>2023/4/18</t>
        </is>
      </c>
      <c r="Q25" t="inlineStr">
        <is>
          <t>2023/5/11</t>
        </is>
      </c>
      <c r="R25" t="n">
        <v>70.94</v>
      </c>
      <c r="S25" t="inlineStr">
        <is>
          <t>JH_JonasHagele</t>
        </is>
      </c>
      <c r="T25">
        <f>HYPERLINK("https://drive.google.com/file/d/1iHOYmxdFCjYV0Na6HzKo8_7DFdln-ZMi/view?usp=share_link","2023.05.11_EDP_JH_Tras31_31.pdf")</f>
        <v/>
      </c>
      <c r="U25" t="inlineStr">
        <is>
          <t>/Users/sergio/work/Luiza/billing_mgmt/downloads/122006100337.PDF</t>
        </is>
      </c>
      <c r="V25" t="inlineStr">
        <is>
          <t>2023/05/07.22:14:02</t>
        </is>
      </c>
    </row>
    <row r="26">
      <c r="A26" t="inlineStr">
        <is>
          <t>Não</t>
        </is>
      </c>
      <c r="B26" t="inlineStr">
        <is>
          <t>RK_Alexandre189_1Tr</t>
        </is>
      </c>
      <c r="C26" t="inlineStr">
        <is>
          <t>2023</t>
        </is>
      </c>
      <c r="D26" t="inlineStr">
        <is>
          <t>04</t>
        </is>
      </c>
      <c r="E26" t="inlineStr">
        <is>
          <t>EDP</t>
        </is>
      </c>
      <c r="F26" t="inlineStr">
        <is>
          <t>TELECOM</t>
        </is>
      </c>
      <c r="G26" t="inlineStr">
        <is>
          <t>CONTA_CONSUMO</t>
        </is>
      </c>
      <c r="H26" t="inlineStr">
        <is>
          <t>160805759941</t>
        </is>
      </c>
      <c r="I26" t="inlineStr"/>
      <c r="J26" t="inlineStr"/>
      <c r="K26" t="inlineStr"/>
      <c r="L26" t="inlineStr">
        <is>
          <t>114006418216</t>
        </is>
      </c>
      <c r="M26" t="inlineStr">
        <is>
          <t>2023/3/11 ~ 2023/4/10</t>
        </is>
      </c>
      <c r="N26" t="inlineStr">
        <is>
          <t>2023/3/11</t>
        </is>
      </c>
      <c r="O26" t="inlineStr">
        <is>
          <t>2023/4/10</t>
        </is>
      </c>
      <c r="P26" t="inlineStr">
        <is>
          <t>2023/4/13</t>
        </is>
      </c>
      <c r="Q26" t="inlineStr">
        <is>
          <t>2023/5/8</t>
        </is>
      </c>
      <c r="R26" t="n">
        <v>102.4</v>
      </c>
      <c r="S26" t="inlineStr">
        <is>
          <t>RK_RafaelKraft</t>
        </is>
      </c>
      <c r="T26">
        <f>HYPERLINK("https://drive.google.com/file/d/1zUo0b5cxr6sGuS2_3wFOdVC5OGzFBTPk/view?usp=share_link","2023.05.08_EDP_RK_Alexandre189_1Tr.pdf")</f>
        <v/>
      </c>
      <c r="U26" t="inlineStr">
        <is>
          <t>/Users/sergio/work/Luiza/billing_mgmt/downloads/114006418216.PDF</t>
        </is>
      </c>
      <c r="V26" t="inlineStr">
        <is>
          <t>2023/05/07.22:14:02</t>
        </is>
      </c>
    </row>
    <row r="27">
      <c r="A27" t="inlineStr">
        <is>
          <t>Não</t>
        </is>
      </c>
      <c r="B27" t="inlineStr">
        <is>
          <t>MB_Tras156_2</t>
        </is>
      </c>
      <c r="C27" t="inlineStr">
        <is>
          <t>2023</t>
        </is>
      </c>
      <c r="D27" t="inlineStr">
        <is>
          <t>03</t>
        </is>
      </c>
      <c r="E27" t="inlineStr">
        <is>
          <t>EDP</t>
        </is>
      </c>
      <c r="F27" t="inlineStr">
        <is>
          <t>TELECOM</t>
        </is>
      </c>
      <c r="G27" t="inlineStr">
        <is>
          <t>CONTA_CONSUMO</t>
        </is>
      </c>
      <c r="H27" t="inlineStr">
        <is>
          <t>160805853770</t>
        </is>
      </c>
      <c r="I27" t="inlineStr"/>
      <c r="J27" t="inlineStr"/>
      <c r="K27" t="inlineStr"/>
      <c r="L27" t="inlineStr">
        <is>
          <t>230001447694</t>
        </is>
      </c>
      <c r="M27" t="inlineStr">
        <is>
          <t>2023/1/25 ~ 2023/2/24</t>
        </is>
      </c>
      <c r="N27" t="inlineStr">
        <is>
          <t>2023/1/25</t>
        </is>
      </c>
      <c r="O27" t="inlineStr">
        <is>
          <t>2023/2/24</t>
        </is>
      </c>
      <c r="P27" t="inlineStr">
        <is>
          <t>2023/3/2</t>
        </is>
      </c>
      <c r="Q27" t="inlineStr">
        <is>
          <t>2023/3/23</t>
        </is>
      </c>
      <c r="R27" t="n">
        <v>75</v>
      </c>
      <c r="S27" t="inlineStr">
        <is>
          <t>MB_MarcoBezelga</t>
        </is>
      </c>
      <c r="T27">
        <f>HYPERLINK("https://drive.google.com/file/d/1HdIIaPvAD-dPtHo97zv2usccNL0VyKub/view?usp=share_link","2023.03.23_EDP_MB_Tras156_2.pdf")</f>
        <v/>
      </c>
      <c r="U27" t="inlineStr">
        <is>
          <t>/Users/sergio/work/Luiza/billing_mgmt/downloads/FATURA EDP FEVEREIRO_2_FT2023_K3423_340009209598.PDF</t>
        </is>
      </c>
      <c r="V27" t="inlineStr">
        <is>
          <t>2023/05/07.22:14:02</t>
        </is>
      </c>
    </row>
    <row r="28">
      <c r="A28" t="inlineStr">
        <is>
          <t>Não</t>
        </is>
      </c>
      <c r="B28" t="inlineStr">
        <is>
          <t>CF_1Herculano21</t>
        </is>
      </c>
      <c r="C28" t="inlineStr">
        <is>
          <t>2023</t>
        </is>
      </c>
      <c r="D28" t="inlineStr">
        <is>
          <t>03</t>
        </is>
      </c>
      <c r="E28" t="inlineStr">
        <is>
          <t>EDP</t>
        </is>
      </c>
      <c r="F28" t="inlineStr">
        <is>
          <t>TELECOM</t>
        </is>
      </c>
      <c r="G28" t="inlineStr">
        <is>
          <t>CONTA_CONSUMO</t>
        </is>
      </c>
      <c r="H28" t="inlineStr">
        <is>
          <t>160804960767</t>
        </is>
      </c>
      <c r="I28" t="inlineStr"/>
      <c r="J28" t="inlineStr"/>
      <c r="K28" t="inlineStr"/>
      <c r="L28" t="inlineStr">
        <is>
          <t>190004911516</t>
        </is>
      </c>
      <c r="M28" t="inlineStr">
        <is>
          <t>2023/2/15 ~ 2023/3/14</t>
        </is>
      </c>
      <c r="N28" t="inlineStr">
        <is>
          <t>2023/2/15</t>
        </is>
      </c>
      <c r="O28" t="inlineStr">
        <is>
          <t>2023/3/14</t>
        </is>
      </c>
      <c r="P28" t="inlineStr">
        <is>
          <t>2023/3/16</t>
        </is>
      </c>
      <c r="Q28" t="inlineStr">
        <is>
          <t>2023/4/6</t>
        </is>
      </c>
      <c r="R28" t="n">
        <v>71.79000000000001</v>
      </c>
      <c r="S28" t="inlineStr">
        <is>
          <t>CF_CasasFTU</t>
        </is>
      </c>
      <c r="T28">
        <f>HYPERLINK("https://drive.google.com/file/d/1zBhxWOSzJTce9wAq1Zkp0-UA4CwoGCFZ/view?usp=share_link","2023.04.06_EDP_CF_1Herculano21.pdf")</f>
        <v/>
      </c>
      <c r="U28" t="inlineStr">
        <is>
          <t>/Users/sergio/work/Luiza/billing_mgmt/downloads/190004911516.PDF</t>
        </is>
      </c>
      <c r="V28" t="inlineStr">
        <is>
          <t>2023/05/07.22:14:02</t>
        </is>
      </c>
    </row>
    <row r="29">
      <c r="A29" t="inlineStr">
        <is>
          <t>Não</t>
        </is>
      </c>
      <c r="B29" t="inlineStr">
        <is>
          <t>BD_Fernandes108_3</t>
        </is>
      </c>
      <c r="C29" t="inlineStr">
        <is>
          <t>2023</t>
        </is>
      </c>
      <c r="D29" t="inlineStr">
        <is>
          <t>03</t>
        </is>
      </c>
      <c r="E29" t="inlineStr">
        <is>
          <t>EDP</t>
        </is>
      </c>
      <c r="F29" t="inlineStr">
        <is>
          <t>TELECOM</t>
        </is>
      </c>
      <c r="G29" t="inlineStr">
        <is>
          <t>CONTA_CONSUMO</t>
        </is>
      </c>
      <c r="H29" t="inlineStr">
        <is>
          <t>160804653875</t>
        </is>
      </c>
      <c r="I29" t="inlineStr"/>
      <c r="J29" t="inlineStr"/>
      <c r="K29" t="inlineStr"/>
      <c r="L29" t="inlineStr">
        <is>
          <t>144005434459</t>
        </is>
      </c>
      <c r="M29" t="inlineStr">
        <is>
          <t>2023/2/7 ~ 2023/3/6</t>
        </is>
      </c>
      <c r="N29" t="inlineStr">
        <is>
          <t>2023/2/7</t>
        </is>
      </c>
      <c r="O29" t="inlineStr">
        <is>
          <t>2023/3/6</t>
        </is>
      </c>
      <c r="P29" t="inlineStr">
        <is>
          <t>2023/3/10</t>
        </is>
      </c>
      <c r="Q29" t="inlineStr">
        <is>
          <t>2023/3/31</t>
        </is>
      </c>
      <c r="R29" t="n">
        <v>119.56</v>
      </c>
      <c r="S29" t="inlineStr">
        <is>
          <t>BD_BryanDavis</t>
        </is>
      </c>
      <c r="T29">
        <f>HYPERLINK("https://drive.google.com/file/d/1O6EYdaGAA4ZypZADFhwHaC8WWZucagK1/view?usp=share_link","2023.03.31_EDP_BD_Fernandes108_3.pdf")</f>
        <v/>
      </c>
      <c r="U29" t="inlineStr">
        <is>
          <t>/Users/sergio/work/Luiza/billing_mgmt/downloads/144005434459.PDF</t>
        </is>
      </c>
      <c r="V29" t="inlineStr">
        <is>
          <t>2023/05/07.22:14:02</t>
        </is>
      </c>
    </row>
    <row r="30">
      <c r="A30" t="inlineStr">
        <is>
          <t>Não</t>
        </is>
      </c>
      <c r="B30" t="inlineStr">
        <is>
          <t>LS_Bessa641_4Dr</t>
        </is>
      </c>
      <c r="C30" t="inlineStr">
        <is>
          <t>2023</t>
        </is>
      </c>
      <c r="D30" t="inlineStr">
        <is>
          <t>04</t>
        </is>
      </c>
      <c r="E30" t="inlineStr">
        <is>
          <t>EDP</t>
        </is>
      </c>
      <c r="F30" t="inlineStr">
        <is>
          <t>TELECOM</t>
        </is>
      </c>
      <c r="G30" t="inlineStr">
        <is>
          <t>CONTA_CONSUMO</t>
        </is>
      </c>
      <c r="H30" t="inlineStr">
        <is>
          <t>160804634353</t>
        </is>
      </c>
      <c r="I30" t="inlineStr"/>
      <c r="J30" t="inlineStr"/>
      <c r="K30" t="inlineStr"/>
      <c r="L30" t="inlineStr">
        <is>
          <t>240000985092</t>
        </is>
      </c>
      <c r="M30" t="inlineStr">
        <is>
          <t>2023/3/17 ~ 2023/4/16</t>
        </is>
      </c>
      <c r="N30" t="inlineStr">
        <is>
          <t>2023/3/17</t>
        </is>
      </c>
      <c r="O30" t="inlineStr">
        <is>
          <t>2023/4/16</t>
        </is>
      </c>
      <c r="P30" t="inlineStr">
        <is>
          <t>2023/4/18</t>
        </is>
      </c>
      <c r="Q30" t="inlineStr">
        <is>
          <t>2023/5/11</t>
        </is>
      </c>
      <c r="R30" t="n">
        <v>52</v>
      </c>
      <c r="S30" t="inlineStr">
        <is>
          <t>LS_LucieneSantos</t>
        </is>
      </c>
      <c r="T30">
        <f>HYPERLINK("https://drive.google.com/file/d/1Tk_z4PW4sclvXPflgMWZiDtCReQwnbUd/view?usp=share_link","2023.05.11_EDP_LS_Bessa641_4Dr.pdf")</f>
        <v/>
      </c>
      <c r="U30" t="inlineStr">
        <is>
          <t>/Users/sergio/work/Luiza/billing_mgmt/downloads/240000985092.PDF</t>
        </is>
      </c>
      <c r="V30" t="inlineStr">
        <is>
          <t>2023/05/07.22:14:02</t>
        </is>
      </c>
    </row>
    <row r="31">
      <c r="A31" t="inlineStr">
        <is>
          <t>Sim</t>
        </is>
      </c>
      <c r="B31" t="inlineStr">
        <is>
          <t>VL_Infante45_5P</t>
        </is>
      </c>
      <c r="C31" t="inlineStr">
        <is>
          <t>2023</t>
        </is>
      </c>
      <c r="D31" t="inlineStr">
        <is>
          <t>05</t>
        </is>
      </c>
      <c r="E31" t="inlineStr">
        <is>
          <t>EDP</t>
        </is>
      </c>
      <c r="F31" t="inlineStr">
        <is>
          <t>TELECOM</t>
        </is>
      </c>
      <c r="G31" t="inlineStr">
        <is>
          <t>CONTA_CONSUMO</t>
        </is>
      </c>
      <c r="H31" t="inlineStr">
        <is>
          <t>160805226546</t>
        </is>
      </c>
      <c r="I31" t="inlineStr"/>
      <c r="J31" t="inlineStr"/>
      <c r="K31" t="inlineStr"/>
      <c r="L31" t="inlineStr">
        <is>
          <t>126006084638</t>
        </is>
      </c>
      <c r="M31" t="inlineStr">
        <is>
          <t>2023/4/1 ~ 2023/4/30</t>
        </is>
      </c>
      <c r="N31" t="inlineStr">
        <is>
          <t>2023/4/1</t>
        </is>
      </c>
      <c r="O31" t="inlineStr">
        <is>
          <t>2023/4/30</t>
        </is>
      </c>
      <c r="P31" t="inlineStr">
        <is>
          <t>2023/5/1</t>
        </is>
      </c>
      <c r="Q31" t="inlineStr">
        <is>
          <t>2023/5/22</t>
        </is>
      </c>
      <c r="R31" t="n">
        <v>65.2</v>
      </c>
      <c r="S31" t="inlineStr">
        <is>
          <t>VL_VytautasLeoncikas</t>
        </is>
      </c>
      <c r="T31">
        <f>HYPERLINK("https://drive.google.com/file/d/1CyAC9xxjTHdpxh6emlfr_xzd8Rwb4f6d/view?usp=share_link","2023.05.22_EDP_VL_Infante45_5P.pdf")</f>
        <v/>
      </c>
      <c r="U31" t="inlineStr">
        <is>
          <t>/Users/sergio/work/Luiza/billing_mgmt/downloads/2023_05_03_10_17_11_80B4C718-8900-425C-AC34-2A86651AE6C9.PDF</t>
        </is>
      </c>
      <c r="V31" t="inlineStr">
        <is>
          <t>2023/05/07.22:14:02</t>
        </is>
      </c>
    </row>
    <row r="32">
      <c r="A32" t="inlineStr">
        <is>
          <t>Não</t>
        </is>
      </c>
      <c r="B32" t="inlineStr">
        <is>
          <t>MB_Tras156_3</t>
        </is>
      </c>
      <c r="C32" t="inlineStr">
        <is>
          <t>2023</t>
        </is>
      </c>
      <c r="D32" t="inlineStr">
        <is>
          <t>02</t>
        </is>
      </c>
      <c r="E32" t="inlineStr">
        <is>
          <t>EDP</t>
        </is>
      </c>
      <c r="F32" t="inlineStr">
        <is>
          <t>TELECOM</t>
        </is>
      </c>
      <c r="G32" t="inlineStr">
        <is>
          <t>CONTA_CONSUMO</t>
        </is>
      </c>
      <c r="H32" t="inlineStr">
        <is>
          <t>160805853777</t>
        </is>
      </c>
      <c r="I32" t="inlineStr"/>
      <c r="J32" t="inlineStr"/>
      <c r="K32" t="inlineStr"/>
      <c r="L32" t="inlineStr">
        <is>
          <t>192004801774</t>
        </is>
      </c>
      <c r="M32" t="inlineStr">
        <is>
          <t>2022/12/27 ~ 2023/2/10</t>
        </is>
      </c>
      <c r="N32" t="inlineStr">
        <is>
          <t>2022/12/27</t>
        </is>
      </c>
      <c r="O32" t="inlineStr">
        <is>
          <t>2023/2/10</t>
        </is>
      </c>
      <c r="P32" t="inlineStr">
        <is>
          <t>2023/2/16</t>
        </is>
      </c>
      <c r="Q32" t="inlineStr">
        <is>
          <t>2023/3/10</t>
        </is>
      </c>
      <c r="R32" t="n">
        <v>123.33</v>
      </c>
      <c r="S32" t="inlineStr">
        <is>
          <t>MB_MarcoBezelga</t>
        </is>
      </c>
      <c r="T32">
        <f>HYPERLINK("https://drive.google.com/file/d/1dElYjUR-I7rCu75cOLmyI_Yz-QR1Onjr/view?usp=share_link","2023.03.10_EDP_MB_Tras156_3.pdf")</f>
        <v/>
      </c>
      <c r="U32" t="inlineStr">
        <is>
          <t>/Users/sergio/work/Luiza/billing_mgmt/downloads/FATURA_EDP_FEVERIRO_PISO_3_FT2023_K3423_340007048258[1].PDF</t>
        </is>
      </c>
      <c r="V32" t="inlineStr">
        <is>
          <t>2023/05/07.22:14:02</t>
        </is>
      </c>
    </row>
    <row r="33">
      <c r="A33" t="inlineStr">
        <is>
          <t>Não</t>
        </is>
      </c>
      <c r="B33" t="inlineStr">
        <is>
          <t>BD_Fernandes108_3</t>
        </is>
      </c>
      <c r="C33" t="inlineStr">
        <is>
          <t>2023</t>
        </is>
      </c>
      <c r="D33" t="inlineStr">
        <is>
          <t>04</t>
        </is>
      </c>
      <c r="E33" t="inlineStr">
        <is>
          <t>EDP</t>
        </is>
      </c>
      <c r="F33" t="inlineStr">
        <is>
          <t>TELECOM</t>
        </is>
      </c>
      <c r="G33" t="inlineStr">
        <is>
          <t>CONTA_CONSUMO</t>
        </is>
      </c>
      <c r="H33" t="inlineStr">
        <is>
          <t>160804653875</t>
        </is>
      </c>
      <c r="I33" t="inlineStr"/>
      <c r="J33" t="inlineStr"/>
      <c r="K33" t="inlineStr"/>
      <c r="L33" t="inlineStr">
        <is>
          <t>170005283376</t>
        </is>
      </c>
      <c r="M33" t="inlineStr">
        <is>
          <t>2023/3/7 ~ 2023/4/6</t>
        </is>
      </c>
      <c r="N33" t="inlineStr">
        <is>
          <t>2023/3/7</t>
        </is>
      </c>
      <c r="O33" t="inlineStr">
        <is>
          <t>2023/4/6</t>
        </is>
      </c>
      <c r="P33" t="inlineStr">
        <is>
          <t>2023/4/13</t>
        </is>
      </c>
      <c r="Q33" t="inlineStr">
        <is>
          <t>2023/5/8</t>
        </is>
      </c>
      <c r="R33" t="n">
        <v>130.78</v>
      </c>
      <c r="S33" t="inlineStr">
        <is>
          <t>BD_BryanDavis</t>
        </is>
      </c>
      <c r="T33">
        <f>HYPERLINK("https://drive.google.com/file/d/1uWPDCh9upx8AUD019Qc1YgNzRXTcHVXZ/view?usp=share_link","2023.05.08_EDP_BD_Fernandes108_3.pdf")</f>
        <v/>
      </c>
      <c r="U33" t="inlineStr">
        <is>
          <t>/Users/sergio/work/Luiza/billing_mgmt/downloads/170005283376.PDF</t>
        </is>
      </c>
      <c r="V33" t="inlineStr">
        <is>
          <t>2023/05/07.22:14:02</t>
        </is>
      </c>
    </row>
    <row r="34">
      <c r="A34" t="inlineStr">
        <is>
          <t>Não</t>
        </is>
      </c>
      <c r="B34" t="inlineStr">
        <is>
          <t>MS_Almada55_2DrTr</t>
        </is>
      </c>
      <c r="C34" t="inlineStr">
        <is>
          <t>2023</t>
        </is>
      </c>
      <c r="D34" t="inlineStr">
        <is>
          <t>05</t>
        </is>
      </c>
      <c r="E34" t="inlineStr">
        <is>
          <t>EDP</t>
        </is>
      </c>
      <c r="F34" t="inlineStr">
        <is>
          <t>TELECOM</t>
        </is>
      </c>
      <c r="G34" t="inlineStr">
        <is>
          <t>CONTA_CONSUMO</t>
        </is>
      </c>
      <c r="H34" t="inlineStr">
        <is>
          <t>160804997817</t>
        </is>
      </c>
      <c r="I34" t="inlineStr"/>
      <c r="J34" t="inlineStr"/>
      <c r="K34" t="inlineStr"/>
      <c r="L34" t="inlineStr">
        <is>
          <t>142005506138</t>
        </is>
      </c>
      <c r="M34" t="inlineStr">
        <is>
          <t>2023/3/30 ~ 2023/4/29</t>
        </is>
      </c>
      <c r="N34" t="inlineStr">
        <is>
          <t>2023/3/30</t>
        </is>
      </c>
      <c r="O34" t="inlineStr">
        <is>
          <t>2023/4/29</t>
        </is>
      </c>
      <c r="P34" t="inlineStr">
        <is>
          <t>2023/5/1</t>
        </is>
      </c>
      <c r="Q34" t="inlineStr">
        <is>
          <t>2023/5/22</t>
        </is>
      </c>
      <c r="R34" t="n">
        <v>63.4</v>
      </c>
      <c r="S34" t="inlineStr">
        <is>
          <t>MS_MartinStuerchler</t>
        </is>
      </c>
      <c r="T34">
        <f>HYPERLINK("https://drive.google.com/file/d/1NqZt7ceAIV0VmJQ7CACUtKtpcuXTFS6S/view?usp=share_link","2023.05.22_EDP_MS_Almada55_2DrTr.pdf")</f>
        <v/>
      </c>
      <c r="U34" t="inlineStr">
        <is>
          <t>/Users/sergio/work/Luiza/billing_mgmt/downloads/2023_05_03_10_17_08_1A4AB5F5-F87F-41DF-982A-10E88B78080C.PDF</t>
        </is>
      </c>
      <c r="V34" t="inlineStr">
        <is>
          <t>2023/05/07.22:14:02</t>
        </is>
      </c>
    </row>
    <row r="35">
      <c r="A35" t="inlineStr">
        <is>
          <t>Não</t>
        </is>
      </c>
      <c r="B35" t="inlineStr">
        <is>
          <t>BD_Fernandes108_4</t>
        </is>
      </c>
      <c r="C35" t="inlineStr">
        <is>
          <t>2023</t>
        </is>
      </c>
      <c r="D35" t="inlineStr">
        <is>
          <t>04</t>
        </is>
      </c>
      <c r="E35" t="inlineStr">
        <is>
          <t>EDP</t>
        </is>
      </c>
      <c r="F35" t="inlineStr">
        <is>
          <t>TELECOM</t>
        </is>
      </c>
      <c r="G35" t="inlineStr">
        <is>
          <t>CONTA_CONSUMO</t>
        </is>
      </c>
      <c r="H35" t="inlineStr">
        <is>
          <t>160804653729</t>
        </is>
      </c>
      <c r="I35" t="inlineStr"/>
      <c r="J35" t="inlineStr"/>
      <c r="K35" t="inlineStr"/>
      <c r="L35" t="inlineStr">
        <is>
          <t>170005283375</t>
        </is>
      </c>
      <c r="M35" t="inlineStr">
        <is>
          <t>2023/3/7 ~ 2023/4/6</t>
        </is>
      </c>
      <c r="N35" t="inlineStr">
        <is>
          <t>2023/3/7</t>
        </is>
      </c>
      <c r="O35" t="inlineStr">
        <is>
          <t>2023/4/6</t>
        </is>
      </c>
      <c r="P35" t="inlineStr">
        <is>
          <t>2023/4/13</t>
        </is>
      </c>
      <c r="Q35" t="inlineStr">
        <is>
          <t>2023/5/8</t>
        </is>
      </c>
      <c r="R35" t="n">
        <v>86.37</v>
      </c>
      <c r="S35" t="inlineStr">
        <is>
          <t>BD_BryanDavis</t>
        </is>
      </c>
      <c r="T35">
        <f>HYPERLINK("https://drive.google.com/file/d/1lnm2yKFsUBMTj8DsOvnoPqQZEajJjZO1/view?usp=share_link","2023.05.08_EDP_BD_Fernandes108_4.pdf")</f>
        <v/>
      </c>
      <c r="U35" t="inlineStr">
        <is>
          <t>/Users/sergio/work/Luiza/billing_mgmt/downloads/170005283375.PDF</t>
        </is>
      </c>
      <c r="V35" t="inlineStr">
        <is>
          <t>2023/05/07.22:14:02</t>
        </is>
      </c>
    </row>
    <row r="36">
      <c r="A36" t="inlineStr">
        <is>
          <t>Não</t>
        </is>
      </c>
      <c r="B36" t="inlineStr">
        <is>
          <t>OD_Ribeira26_1Es</t>
        </is>
      </c>
      <c r="C36" t="inlineStr">
        <is>
          <t>2023</t>
        </is>
      </c>
      <c r="D36" t="inlineStr">
        <is>
          <t>04</t>
        </is>
      </c>
      <c r="E36" t="inlineStr">
        <is>
          <t>EDP</t>
        </is>
      </c>
      <c r="F36" t="inlineStr">
        <is>
          <t>TELECOM</t>
        </is>
      </c>
      <c r="G36" t="inlineStr">
        <is>
          <t>CONTA_CONSUMO</t>
        </is>
      </c>
      <c r="H36" t="inlineStr">
        <is>
          <t>160803566520</t>
        </is>
      </c>
      <c r="I36" t="inlineStr"/>
      <c r="J36" t="inlineStr"/>
      <c r="K36" t="inlineStr"/>
      <c r="L36" t="inlineStr">
        <is>
          <t>178005192450</t>
        </is>
      </c>
      <c r="M36" t="inlineStr">
        <is>
          <t>2023/3/14 ~ 2023/4/13</t>
        </is>
      </c>
      <c r="N36" t="inlineStr">
        <is>
          <t>2023/3/14</t>
        </is>
      </c>
      <c r="O36" t="inlineStr">
        <is>
          <t>2023/4/13</t>
        </is>
      </c>
      <c r="P36" t="inlineStr">
        <is>
          <t>2023/4/16</t>
        </is>
      </c>
      <c r="Q36" t="inlineStr">
        <is>
          <t>2023/5/9</t>
        </is>
      </c>
      <c r="R36" t="n">
        <v>97.92</v>
      </c>
      <c r="S36" t="inlineStr">
        <is>
          <t>OD_OtavioDias</t>
        </is>
      </c>
      <c r="T36">
        <f>HYPERLINK("https://drive.google.com/file/d/11Wtk6XbSuMRrFzdnebnMOlNAjJumSqAa/view?usp=share_link","2023.05.09_EDP_OD_Ribeira26_1Es.pdf")</f>
        <v/>
      </c>
      <c r="U36" t="inlineStr">
        <is>
          <t>/Users/sergio/work/Luiza/billing_mgmt/downloads/178005192450.PDF</t>
        </is>
      </c>
      <c r="V36" t="inlineStr">
        <is>
          <t>2023/05/07.22:14:02</t>
        </is>
      </c>
    </row>
    <row r="37">
      <c r="A37" t="inlineStr">
        <is>
          <t>Sim</t>
        </is>
      </c>
      <c r="B37" t="inlineStr">
        <is>
          <t>VL_Infante45_5P</t>
        </is>
      </c>
      <c r="C37" t="inlineStr">
        <is>
          <t>2023</t>
        </is>
      </c>
      <c r="D37" t="inlineStr">
        <is>
          <t>03</t>
        </is>
      </c>
      <c r="E37" t="inlineStr">
        <is>
          <t>EDP</t>
        </is>
      </c>
      <c r="F37" t="inlineStr">
        <is>
          <t>TELECOM</t>
        </is>
      </c>
      <c r="G37" t="inlineStr">
        <is>
          <t>CONTA_CONSUMO</t>
        </is>
      </c>
      <c r="H37" t="inlineStr">
        <is>
          <t>160805226546</t>
        </is>
      </c>
      <c r="I37" t="inlineStr"/>
      <c r="J37" t="inlineStr"/>
      <c r="K37" t="inlineStr"/>
      <c r="L37" t="inlineStr">
        <is>
          <t>134005769806</t>
        </is>
      </c>
      <c r="M37" t="inlineStr">
        <is>
          <t>2023/2/1 ~ 2023/2/28</t>
        </is>
      </c>
      <c r="N37" t="inlineStr">
        <is>
          <t>2023/2/1</t>
        </is>
      </c>
      <c r="O37" t="inlineStr">
        <is>
          <t>2023/2/28</t>
        </is>
      </c>
      <c r="P37" t="inlineStr">
        <is>
          <t>2023/3/1</t>
        </is>
      </c>
      <c r="Q37" t="inlineStr">
        <is>
          <t>2023/3/22</t>
        </is>
      </c>
      <c r="R37" t="n">
        <v>150.73</v>
      </c>
      <c r="S37" t="inlineStr">
        <is>
          <t>VL_VytautasLeoncikas</t>
        </is>
      </c>
      <c r="T37">
        <f>HYPERLINK("https://drive.google.com/file/d/1CsQdyfh0_ou3aSRpW-2iR0emuKj8TEUI/view?usp=share_link","2023.03.22_EDP_VL_Infante45_5P.pdf")</f>
        <v/>
      </c>
      <c r="U37" t="inlineStr">
        <is>
          <t>/Users/sergio/work/Luiza/billing_mgmt/downloads/134005769806.PDF</t>
        </is>
      </c>
      <c r="V37" t="inlineStr">
        <is>
          <t>2023/05/07.22:14:02</t>
        </is>
      </c>
    </row>
    <row r="38">
      <c r="A38" t="inlineStr">
        <is>
          <t>Não</t>
        </is>
      </c>
      <c r="B38" t="inlineStr">
        <is>
          <t>MB_Tras156_3</t>
        </is>
      </c>
      <c r="C38" t="inlineStr">
        <is>
          <t>2023</t>
        </is>
      </c>
      <c r="D38" t="inlineStr">
        <is>
          <t>03</t>
        </is>
      </c>
      <c r="E38" t="inlineStr">
        <is>
          <t>EDP</t>
        </is>
      </c>
      <c r="F38" t="inlineStr">
        <is>
          <t>TELECOM</t>
        </is>
      </c>
      <c r="G38" t="inlineStr">
        <is>
          <t>CONTA_CONSUMO</t>
        </is>
      </c>
      <c r="H38" t="inlineStr">
        <is>
          <t>160805853777</t>
        </is>
      </c>
      <c r="I38" t="inlineStr"/>
      <c r="J38" t="inlineStr"/>
      <c r="K38" t="inlineStr"/>
      <c r="L38" t="inlineStr">
        <is>
          <t>212003964406</t>
        </is>
      </c>
      <c r="M38" t="inlineStr">
        <is>
          <t>2023/2/11 ~ 2023/3/10</t>
        </is>
      </c>
      <c r="N38" t="inlineStr">
        <is>
          <t>2023/2/11</t>
        </is>
      </c>
      <c r="O38" t="inlineStr">
        <is>
          <t>2023/3/10</t>
        </is>
      </c>
      <c r="P38" t="inlineStr">
        <is>
          <t>2023/3/16</t>
        </is>
      </c>
      <c r="Q38" t="inlineStr">
        <is>
          <t>2023/4/6</t>
        </is>
      </c>
      <c r="R38" t="n">
        <v>64.37</v>
      </c>
      <c r="S38" t="inlineStr">
        <is>
          <t>MB_MarcoBezelga</t>
        </is>
      </c>
      <c r="T38">
        <f>HYPERLINK("https://drive.google.com/file/d/1rO8uhvyszDsWrA9IKTG7SfBKy2SigdPG/view?usp=share_link","2023.04.06_EDP_MB_Tras156_3.pdf")</f>
        <v/>
      </c>
      <c r="U38" t="inlineStr">
        <is>
          <t>/Users/sergio/work/Luiza/billing_mgmt/downloads/FATURA EDP_MARCO_3_ FT2023_K3423_340011390212.PDF</t>
        </is>
      </c>
      <c r="V38" t="inlineStr">
        <is>
          <t>2023/05/07.22:14:02</t>
        </is>
      </c>
    </row>
    <row r="39">
      <c r="A39" t="inlineStr">
        <is>
          <t>Não</t>
        </is>
      </c>
      <c r="B39" t="inlineStr">
        <is>
          <t>HM_Almada295_2Tr</t>
        </is>
      </c>
      <c r="C39" t="inlineStr">
        <is>
          <t>2023</t>
        </is>
      </c>
      <c r="D39" t="inlineStr">
        <is>
          <t>04</t>
        </is>
      </c>
      <c r="E39" t="inlineStr">
        <is>
          <t>GALP</t>
        </is>
      </c>
      <c r="F39" t="inlineStr">
        <is>
          <t>AGUA</t>
        </is>
      </c>
      <c r="G39" t="inlineStr">
        <is>
          <t>CONTA_CONSUMO</t>
        </is>
      </c>
      <c r="H39" t="inlineStr">
        <is>
          <t>1510082</t>
        </is>
      </c>
      <c r="I39" t="inlineStr">
        <is>
          <t>307979288</t>
        </is>
      </c>
      <c r="J39" t="inlineStr"/>
      <c r="K39" t="inlineStr"/>
      <c r="L39" t="inlineStr">
        <is>
          <t>FT0001/125531690</t>
        </is>
      </c>
      <c r="M39" t="inlineStr">
        <is>
          <t>2023/3/14 ~ 2023/4/11</t>
        </is>
      </c>
      <c r="N39" t="inlineStr">
        <is>
          <t>2023/3/14</t>
        </is>
      </c>
      <c r="O39" t="inlineStr">
        <is>
          <t>2023/4/11</t>
        </is>
      </c>
      <c r="P39" t="inlineStr">
        <is>
          <t>2023/4/15</t>
        </is>
      </c>
      <c r="Q39" t="inlineStr">
        <is>
          <t>2023/5/08</t>
        </is>
      </c>
      <c r="R39" t="n">
        <v>35.87</v>
      </c>
      <c r="S39" t="inlineStr">
        <is>
          <t>HM_HaliimMoghazi</t>
        </is>
      </c>
      <c r="T39">
        <f>HYPERLINK("https://drive.google.com/file/d/1pum3BASZwhKu39DGTf5V1iFH3srdqD3D/view?usp=share_link","2023.05.08_Galp_HM_Almada295_2Tr.pdf")</f>
        <v/>
      </c>
      <c r="U39" t="inlineStr">
        <is>
          <t>/Users/sergio/work/Luiza/billing_mgmt/downloads/BB_327844586082.PDF</t>
        </is>
      </c>
      <c r="V39" t="inlineStr">
        <is>
          <t>2023/05/07.22:14:02</t>
        </is>
      </c>
    </row>
    <row r="40">
      <c r="A40" t="inlineStr">
        <is>
          <t>Não</t>
        </is>
      </c>
      <c r="B40" t="inlineStr">
        <is>
          <t>DM_Cedofeita630_RCTr</t>
        </is>
      </c>
      <c r="C40" t="inlineStr">
        <is>
          <t>2023</t>
        </is>
      </c>
      <c r="D40" t="inlineStr">
        <is>
          <t>04</t>
        </is>
      </c>
      <c r="E40" t="inlineStr">
        <is>
          <t>GALP</t>
        </is>
      </c>
      <c r="F40" t="inlineStr">
        <is>
          <t>AGUA</t>
        </is>
      </c>
      <c r="G40" t="inlineStr">
        <is>
          <t>CONTA_CONSUMO</t>
        </is>
      </c>
      <c r="H40" t="inlineStr">
        <is>
          <t>1518998</t>
        </is>
      </c>
      <c r="I40" t="inlineStr">
        <is>
          <t>304946427</t>
        </is>
      </c>
      <c r="J40" t="inlineStr"/>
      <c r="K40" t="inlineStr"/>
      <c r="L40" t="inlineStr">
        <is>
          <t>FT0001/125653662</t>
        </is>
      </c>
      <c r="M40" t="inlineStr">
        <is>
          <t>2023/3/26 ~ 2023/4/23</t>
        </is>
      </c>
      <c r="N40" t="inlineStr">
        <is>
          <t>2023/3/26</t>
        </is>
      </c>
      <c r="O40" t="inlineStr">
        <is>
          <t>2023/4/23</t>
        </is>
      </c>
      <c r="P40" t="inlineStr">
        <is>
          <t>2023/4/27</t>
        </is>
      </c>
      <c r="Q40" t="inlineStr">
        <is>
          <t>2023/5/18</t>
        </is>
      </c>
      <c r="R40" t="n">
        <v>49.6</v>
      </c>
      <c r="S40" t="inlineStr">
        <is>
          <t>DM_DouglasMello</t>
        </is>
      </c>
      <c r="T40">
        <f>HYPERLINK("https://drive.google.com/file/d/1A7-Xa0pIDUX-qHSCdtMMIWnWC6C89wqS/view?usp=share_link","2023.05.18_Galp_DM_Cedofeita630_RCTr.pdf")</f>
        <v/>
      </c>
      <c r="U40" t="inlineStr">
        <is>
          <t>/Users/sergio/work/Luiza/billing_mgmt/downloads/BB_232315843529.PDF</t>
        </is>
      </c>
      <c r="V40" t="inlineStr">
        <is>
          <t>2023/05/07.22:14:02</t>
        </is>
      </c>
    </row>
    <row r="41">
      <c r="A41" t="inlineStr">
        <is>
          <t>Não</t>
        </is>
      </c>
      <c r="B41" t="inlineStr">
        <is>
          <t>JH_Tras31_31</t>
        </is>
      </c>
      <c r="C41" t="inlineStr">
        <is>
          <t>2023</t>
        </is>
      </c>
      <c r="D41" t="inlineStr">
        <is>
          <t>04</t>
        </is>
      </c>
      <c r="E41" t="inlineStr">
        <is>
          <t>GALP</t>
        </is>
      </c>
      <c r="F41" t="inlineStr">
        <is>
          <t>AGUA</t>
        </is>
      </c>
      <c r="G41" t="inlineStr">
        <is>
          <t>CONTA_CONSUMO</t>
        </is>
      </c>
      <c r="H41" t="inlineStr">
        <is>
          <t>1522347</t>
        </is>
      </c>
      <c r="I41" t="inlineStr">
        <is>
          <t>225637642</t>
        </is>
      </c>
      <c r="J41" t="inlineStr"/>
      <c r="K41" t="inlineStr"/>
      <c r="L41" t="inlineStr">
        <is>
          <t>FT0001/125548177</t>
        </is>
      </c>
      <c r="M41" t="inlineStr">
        <is>
          <t>2023/3/11 ~ 2023/4/12</t>
        </is>
      </c>
      <c r="N41" t="inlineStr">
        <is>
          <t>2023/3/11</t>
        </is>
      </c>
      <c r="O41" t="inlineStr">
        <is>
          <t>2023/4/12</t>
        </is>
      </c>
      <c r="P41" t="inlineStr">
        <is>
          <t>2023/4/16</t>
        </is>
      </c>
      <c r="Q41" t="inlineStr">
        <is>
          <t>2023/5/08</t>
        </is>
      </c>
      <c r="R41" t="n">
        <v>66.62</v>
      </c>
      <c r="S41" t="inlineStr">
        <is>
          <t>JH_JonasHagele</t>
        </is>
      </c>
      <c r="T41">
        <f>HYPERLINK("https://drive.google.com/file/d/1JlvUebBAoJgmVE2RZkYa1OYHsNivXXM-/view?usp=share_link","2023.05.08_Galp_JH_Tras31_31.pdf")</f>
        <v/>
      </c>
      <c r="U41" t="inlineStr">
        <is>
          <t>/Users/sergio/work/Luiza/billing_mgmt/downloads/BB_374855422198.PDF</t>
        </is>
      </c>
      <c r="V41" t="inlineStr">
        <is>
          <t>2023/05/07.22:14:02</t>
        </is>
      </c>
    </row>
    <row r="42">
      <c r="A42" t="inlineStr">
        <is>
          <t>Não</t>
        </is>
      </c>
      <c r="B42" t="inlineStr">
        <is>
          <t>JH_Tras31_31</t>
        </is>
      </c>
      <c r="C42" t="inlineStr">
        <is>
          <t>2022</t>
        </is>
      </c>
      <c r="D42" t="inlineStr">
        <is>
          <t>09</t>
        </is>
      </c>
      <c r="E42" t="inlineStr">
        <is>
          <t>GALP</t>
        </is>
      </c>
      <c r="F42" t="inlineStr">
        <is>
          <t>AGUA</t>
        </is>
      </c>
      <c r="G42" t="inlineStr">
        <is>
          <t>NOTA_CREDITO</t>
        </is>
      </c>
      <c r="H42" t="inlineStr">
        <is>
          <t>1522347</t>
        </is>
      </c>
      <c r="I42" t="inlineStr">
        <is>
          <t>225637642</t>
        </is>
      </c>
      <c r="J42" t="inlineStr"/>
      <c r="K42" t="inlineStr"/>
      <c r="L42" t="inlineStr">
        <is>
          <t>NC0005/501527110</t>
        </is>
      </c>
      <c r="M42" t="inlineStr"/>
      <c r="N42" t="inlineStr"/>
      <c r="O42" t="inlineStr"/>
      <c r="P42" t="inlineStr">
        <is>
          <t>2022/9/29</t>
        </is>
      </c>
      <c r="Q42" t="inlineStr"/>
      <c r="R42" t="n">
        <v>-39.53</v>
      </c>
      <c r="S42" t="inlineStr">
        <is>
          <t>JH_JonasHagele</t>
        </is>
      </c>
      <c r="T42">
        <f>HYPERLINK("https://drive.google.com/file/d/1c7lU3obHhex4Z-0PLXxBRyTfkC7s783u/view?usp=share_link","2022.09.29NC_Galp_JH_Tras31_31.pdf")</f>
        <v/>
      </c>
      <c r="U42" t="inlineStr">
        <is>
          <t>/Users/sergio/work/Luiza/billing_mgmt/downloads/2023_04_29_16_44_08_6C998501-BCD8-41DB-850C-D87B9AF2FBB8.PDF</t>
        </is>
      </c>
      <c r="V42" t="inlineStr">
        <is>
          <t>2023/05/07.22:14:02</t>
        </is>
      </c>
    </row>
    <row r="43">
      <c r="A43" t="inlineStr">
        <is>
          <t>Não</t>
        </is>
      </c>
      <c r="B43" t="inlineStr">
        <is>
          <t>HM_Almada547_43</t>
        </is>
      </c>
      <c r="C43" t="inlineStr">
        <is>
          <t>2023</t>
        </is>
      </c>
      <c r="D43" t="inlineStr">
        <is>
          <t>04</t>
        </is>
      </c>
      <c r="E43" t="inlineStr">
        <is>
          <t>GALP</t>
        </is>
      </c>
      <c r="F43" t="inlineStr">
        <is>
          <t>AGUA</t>
        </is>
      </c>
      <c r="G43" t="inlineStr">
        <is>
          <t>CONTA_CONSUMO</t>
        </is>
      </c>
      <c r="H43" t="inlineStr">
        <is>
          <t>1555817</t>
        </is>
      </c>
      <c r="I43" t="inlineStr">
        <is>
          <t>307979288</t>
        </is>
      </c>
      <c r="J43" t="inlineStr"/>
      <c r="K43" t="inlineStr"/>
      <c r="L43" t="inlineStr">
        <is>
          <t>FT0001/125490414</t>
        </is>
      </c>
      <c r="M43" t="inlineStr">
        <is>
          <t>2023/3/04 ~ 2023/4/02</t>
        </is>
      </c>
      <c r="N43" t="inlineStr">
        <is>
          <t>2023/3/04</t>
        </is>
      </c>
      <c r="O43" t="inlineStr">
        <is>
          <t>2023/4/02</t>
        </is>
      </c>
      <c r="P43" t="inlineStr">
        <is>
          <t>2023/4/14</t>
        </is>
      </c>
      <c r="Q43" t="inlineStr">
        <is>
          <t>2023/5/05</t>
        </is>
      </c>
      <c r="R43" t="n">
        <v>96.95999999999999</v>
      </c>
      <c r="S43" t="inlineStr">
        <is>
          <t>HM_HaliimMoghazi</t>
        </is>
      </c>
      <c r="T43">
        <f>HYPERLINK("https://drive.google.com/file/d/1YkLyaTWmlWlnDCNyAMhfAGigJHVU9S-M/view?usp=share_link","2023.05.05_Galp_HM_Almada547_43.pdf")</f>
        <v/>
      </c>
      <c r="U43" t="inlineStr">
        <is>
          <t>/Users/sergio/work/Luiza/billing_mgmt/downloads/BB_622382677522.PDF</t>
        </is>
      </c>
      <c r="V43" t="inlineStr">
        <is>
          <t>2023/05/07.22:14:02</t>
        </is>
      </c>
    </row>
    <row r="44">
      <c r="A44" t="inlineStr">
        <is>
          <t>Não</t>
        </is>
      </c>
      <c r="B44" t="inlineStr">
        <is>
          <t>HM_Mouzinho85_3TrEs</t>
        </is>
      </c>
      <c r="C44" t="inlineStr">
        <is>
          <t>2023</t>
        </is>
      </c>
      <c r="D44" t="inlineStr">
        <is>
          <t>04</t>
        </is>
      </c>
      <c r="E44" t="inlineStr">
        <is>
          <t>GALP</t>
        </is>
      </c>
      <c r="F44" t="inlineStr">
        <is>
          <t>AGUA</t>
        </is>
      </c>
      <c r="G44" t="inlineStr">
        <is>
          <t>CONTA_CONSUMO</t>
        </is>
      </c>
      <c r="H44" t="inlineStr">
        <is>
          <t>1520904</t>
        </is>
      </c>
      <c r="I44" t="inlineStr">
        <is>
          <t>305731858</t>
        </is>
      </c>
      <c r="J44" t="inlineStr"/>
      <c r="K44" t="inlineStr"/>
      <c r="L44" t="inlineStr">
        <is>
          <t>FT0001/125485446</t>
        </is>
      </c>
      <c r="M44" t="inlineStr">
        <is>
          <t>2023/3/05 ~ 2023/4/05</t>
        </is>
      </c>
      <c r="N44" t="inlineStr">
        <is>
          <t>2023/3/05</t>
        </is>
      </c>
      <c r="O44" t="inlineStr">
        <is>
          <t>2023/4/05</t>
        </is>
      </c>
      <c r="P44" t="inlineStr">
        <is>
          <t>2023/4/14</t>
        </is>
      </c>
      <c r="Q44" t="inlineStr">
        <is>
          <t>2023/5/05</t>
        </is>
      </c>
      <c r="R44" t="n">
        <v>84.09</v>
      </c>
      <c r="S44" t="inlineStr">
        <is>
          <t>HM_HaliimMoghazi</t>
        </is>
      </c>
      <c r="T44">
        <f>HYPERLINK("https://drive.google.com/file/d/1b7JSPmy2o4Ul-lMMe7EGV7MLkdcBKhso/view?usp=share_link","2023.05.05_Galp_HM_Mouzinho85_3TrEs.pdf")</f>
        <v/>
      </c>
      <c r="U44" t="inlineStr">
        <is>
          <t>/Users/sergio/work/Luiza/billing_mgmt/downloads/BB_108255443263.PDF</t>
        </is>
      </c>
      <c r="V44" t="inlineStr">
        <is>
          <t>2023/05/07.22:14:02</t>
        </is>
      </c>
    </row>
    <row r="45">
      <c r="A45" t="inlineStr">
        <is>
          <t>Não</t>
        </is>
      </c>
      <c r="B45" t="inlineStr">
        <is>
          <t>JH_Tras31_31</t>
        </is>
      </c>
      <c r="C45" t="inlineStr">
        <is>
          <t>2022</t>
        </is>
      </c>
      <c r="D45" t="inlineStr">
        <is>
          <t>09</t>
        </is>
      </c>
      <c r="E45" t="inlineStr">
        <is>
          <t>GALP</t>
        </is>
      </c>
      <c r="F45" t="inlineStr">
        <is>
          <t>AGUA</t>
        </is>
      </c>
      <c r="G45" t="inlineStr">
        <is>
          <t>NOTA_CREDITO</t>
        </is>
      </c>
      <c r="H45" t="inlineStr">
        <is>
          <t>1522347</t>
        </is>
      </c>
      <c r="I45" t="inlineStr">
        <is>
          <t>225637642</t>
        </is>
      </c>
      <c r="J45" t="inlineStr"/>
      <c r="K45" t="inlineStr"/>
      <c r="L45" t="inlineStr">
        <is>
          <t>NC0005/501527110</t>
        </is>
      </c>
      <c r="M45" t="inlineStr"/>
      <c r="N45" t="inlineStr"/>
      <c r="O45" t="inlineStr"/>
      <c r="P45" t="inlineStr">
        <is>
          <t>2022/9/29</t>
        </is>
      </c>
      <c r="Q45" t="inlineStr"/>
      <c r="R45" t="n">
        <v>-39.53</v>
      </c>
      <c r="S45" t="inlineStr">
        <is>
          <t>JH_JonasHagele</t>
        </is>
      </c>
      <c r="T45">
        <f>HYPERLINK("https://drive.google.com/file/d/1c7lU3obHhex4Z-0PLXxBRyTfkC7s783u/view?usp=share_link","2022.09.29NC_Galp_JH_Tras31_31.pdf")</f>
        <v/>
      </c>
      <c r="U45" t="inlineStr">
        <is>
          <t>/Users/sergio/work/Luiza/billing_mgmt/downloads/NOTAS DE CRÉDITO GALP.PDF</t>
        </is>
      </c>
      <c r="V45" t="inlineStr">
        <is>
          <t>2023/05/07.22:14:02</t>
        </is>
      </c>
    </row>
    <row r="46">
      <c r="A46" t="inlineStr">
        <is>
          <t>Não</t>
        </is>
      </c>
      <c r="B46" t="inlineStr">
        <is>
          <t>AD_Alexandre233_2Fr</t>
        </is>
      </c>
      <c r="C46" t="inlineStr">
        <is>
          <t>2023</t>
        </is>
      </c>
      <c r="D46" t="inlineStr">
        <is>
          <t>04</t>
        </is>
      </c>
      <c r="E46" t="inlineStr">
        <is>
          <t>GALP</t>
        </is>
      </c>
      <c r="F46" t="inlineStr">
        <is>
          <t>AGUA</t>
        </is>
      </c>
      <c r="G46" t="inlineStr">
        <is>
          <t>CONTA_CONSUMO</t>
        </is>
      </c>
      <c r="H46" t="inlineStr">
        <is>
          <t>1504131</t>
        </is>
      </c>
      <c r="I46" t="inlineStr">
        <is>
          <t>306524961</t>
        </is>
      </c>
      <c r="J46" t="inlineStr"/>
      <c r="K46" t="inlineStr"/>
      <c r="L46" t="inlineStr">
        <is>
          <t>FT0001/125553658</t>
        </is>
      </c>
      <c r="M46" t="inlineStr">
        <is>
          <t>2023/3/14 ~ 2023/4/12</t>
        </is>
      </c>
      <c r="N46" t="inlineStr">
        <is>
          <t>2023/3/14</t>
        </is>
      </c>
      <c r="O46" t="inlineStr">
        <is>
          <t>2023/4/12</t>
        </is>
      </c>
      <c r="P46" t="inlineStr">
        <is>
          <t>2023/4/16</t>
        </is>
      </c>
      <c r="Q46" t="inlineStr">
        <is>
          <t>2023/5/08</t>
        </is>
      </c>
      <c r="R46" t="n">
        <v>43.55</v>
      </c>
      <c r="S46" t="inlineStr">
        <is>
          <t>AD_AlessiaDiDio</t>
        </is>
      </c>
      <c r="T46">
        <f>HYPERLINK("https://drive.google.com/file/d/1gkdyoJYS2yhE_5iw0EF3k2cfAYc1LsoA/view?usp=share_link","2023.05.08_Galp_AD_Alexandre233_2Fr.pdf")</f>
        <v/>
      </c>
      <c r="U46" t="inlineStr">
        <is>
          <t>/Users/sergio/work/Luiza/billing_mgmt/downloads/BB_710710784601.PDF</t>
        </is>
      </c>
      <c r="V46" t="inlineStr">
        <is>
          <t>2023/05/07.22:14:02</t>
        </is>
      </c>
    </row>
    <row r="47">
      <c r="A47" t="inlineStr">
        <is>
          <t>Não</t>
        </is>
      </c>
      <c r="B47" t="inlineStr">
        <is>
          <t>DM_Cedofeita630_RCTr</t>
        </is>
      </c>
      <c r="C47" t="inlineStr">
        <is>
          <t>2023</t>
        </is>
      </c>
      <c r="D47" t="inlineStr">
        <is>
          <t>01</t>
        </is>
      </c>
      <c r="E47" t="inlineStr">
        <is>
          <t>GALP</t>
        </is>
      </c>
      <c r="F47" t="inlineStr">
        <is>
          <t>AGUA</t>
        </is>
      </c>
      <c r="G47" t="inlineStr">
        <is>
          <t>CONTA_CONSUMO</t>
        </is>
      </c>
      <c r="H47" t="inlineStr">
        <is>
          <t>1518998</t>
        </is>
      </c>
      <c r="I47" t="inlineStr">
        <is>
          <t>304946427</t>
        </is>
      </c>
      <c r="J47" t="inlineStr"/>
      <c r="K47" t="inlineStr"/>
      <c r="L47" t="inlineStr">
        <is>
          <t>FT0001/124584742</t>
        </is>
      </c>
      <c r="M47" t="inlineStr">
        <is>
          <t>2022/12/23 ~ 2023/1/26</t>
        </is>
      </c>
      <c r="N47" t="inlineStr">
        <is>
          <t>2022/12/23</t>
        </is>
      </c>
      <c r="O47" t="inlineStr">
        <is>
          <t>2023/1/26</t>
        </is>
      </c>
      <c r="P47" t="inlineStr">
        <is>
          <t>2023/1/30</t>
        </is>
      </c>
      <c r="Q47" t="inlineStr">
        <is>
          <t>2023/2/20</t>
        </is>
      </c>
      <c r="R47" t="n">
        <v>150.9</v>
      </c>
      <c r="S47" t="inlineStr">
        <is>
          <t>DM_DouglasMello</t>
        </is>
      </c>
      <c r="T47">
        <f>HYPERLINK("https://drive.google.com/file/d/1W5l_pZsEpPdOm4-LuSdjwMFlVXaaLkIW/view?usp=share_link","2023.02.20_Galp_DM_Cedofeita630_RCTr.pdf")</f>
        <v/>
      </c>
      <c r="U47" t="inlineStr">
        <is>
          <t>/Users/sergio/work/Luiza/billing_mgmt/downloads/GALP_BB_232690858904.PDF</t>
        </is>
      </c>
      <c r="V47" t="inlineStr">
        <is>
          <t>2023/05/07.22:14:02</t>
        </is>
      </c>
    </row>
    <row r="48">
      <c r="A48" t="inlineStr">
        <is>
          <t>Não</t>
        </is>
      </c>
      <c r="B48" t="inlineStr">
        <is>
          <t>MS_Viterbo81_1Fr</t>
        </is>
      </c>
      <c r="C48" t="inlineStr">
        <is>
          <t>2023</t>
        </is>
      </c>
      <c r="D48" t="inlineStr">
        <is>
          <t>04</t>
        </is>
      </c>
      <c r="E48" t="inlineStr">
        <is>
          <t>AGUAS_DE_PORTO</t>
        </is>
      </c>
      <c r="F48" t="inlineStr">
        <is>
          <t>AGUA</t>
        </is>
      </c>
      <c r="G48" t="inlineStr">
        <is>
          <t>CONTA_CONSUMO</t>
        </is>
      </c>
      <c r="H48" t="inlineStr">
        <is>
          <t>4997875</t>
        </is>
      </c>
      <c r="I48" t="inlineStr">
        <is>
          <t>4178288</t>
        </is>
      </c>
      <c r="J48" t="inlineStr"/>
      <c r="K48" t="inlineStr">
        <is>
          <t>10011395</t>
        </is>
      </c>
      <c r="L48" t="inlineStr">
        <is>
          <t>230402709035724</t>
        </is>
      </c>
      <c r="M48" t="inlineStr">
        <is>
          <t>2023/03/14 ~ 2023/04/17</t>
        </is>
      </c>
      <c r="N48" t="inlineStr">
        <is>
          <t>2023/03/14</t>
        </is>
      </c>
      <c r="O48" t="inlineStr">
        <is>
          <t>2023/04/17</t>
        </is>
      </c>
      <c r="P48" t="inlineStr">
        <is>
          <t>2023/4/17</t>
        </is>
      </c>
      <c r="Q48" t="inlineStr">
        <is>
          <t>2023/5/02</t>
        </is>
      </c>
      <c r="R48" t="n">
        <v>27.24</v>
      </c>
      <c r="S48" t="inlineStr">
        <is>
          <t>MS_MartinStuerchler</t>
        </is>
      </c>
      <c r="T48">
        <f>HYPERLINK("https://drive.google.com/file/d/1dAVE0Dd4Gelbe2NC95IyiNyllKZoPDVq/view?usp=share_link","2023.05.02_Aguas_MS_Viterbo81_1Fr.pdf")</f>
        <v/>
      </c>
      <c r="U48" t="inlineStr">
        <is>
          <t>/Users/sergio/work/Luiza/billing_mgmt/downloads/985.AR.DP.144881342.PDF</t>
        </is>
      </c>
      <c r="V48" t="inlineStr">
        <is>
          <t>2023/05/07.22:14:02</t>
        </is>
      </c>
    </row>
    <row r="49">
      <c r="A49" t="inlineStr">
        <is>
          <t>Não</t>
        </is>
      </c>
      <c r="B49" t="inlineStr">
        <is>
          <t>MS_Almada55_2DrTr</t>
        </is>
      </c>
      <c r="C49" t="inlineStr">
        <is>
          <t>2023</t>
        </is>
      </c>
      <c r="D49" t="inlineStr">
        <is>
          <t>02</t>
        </is>
      </c>
      <c r="E49" t="inlineStr">
        <is>
          <t>AGUAS_DE_PORTO</t>
        </is>
      </c>
      <c r="F49" t="inlineStr">
        <is>
          <t>AGUA</t>
        </is>
      </c>
      <c r="G49" t="inlineStr">
        <is>
          <t>CONTA_CONSUMO</t>
        </is>
      </c>
      <c r="H49" t="inlineStr">
        <is>
          <t>4985873</t>
        </is>
      </c>
      <c r="I49" t="inlineStr">
        <is>
          <t>4178288</t>
        </is>
      </c>
      <c r="J49" t="inlineStr"/>
      <c r="K49" t="inlineStr">
        <is>
          <t>10015220</t>
        </is>
      </c>
      <c r="L49" t="inlineStr">
        <is>
          <t>230202709023681</t>
        </is>
      </c>
      <c r="M49" t="inlineStr">
        <is>
          <t>2023/01/11 ~ 2023/02/06</t>
        </is>
      </c>
      <c r="N49" t="inlineStr">
        <is>
          <t>2023/01/11</t>
        </is>
      </c>
      <c r="O49" t="inlineStr">
        <is>
          <t>2023/02/06</t>
        </is>
      </c>
      <c r="P49" t="inlineStr">
        <is>
          <t>2023/2/09</t>
        </is>
      </c>
      <c r="Q49" t="inlineStr">
        <is>
          <t>2023/2/24</t>
        </is>
      </c>
      <c r="R49" t="n">
        <v>11.92</v>
      </c>
      <c r="S49" t="inlineStr">
        <is>
          <t>MS_MartinStuerchler</t>
        </is>
      </c>
      <c r="T49">
        <f>HYPERLINK("https://drive.google.com/file/d/1rKICdSFtiVI88nxpCFwM031G-_3D-Fgu/view?usp=share_link","2023.02.24_Aguas_MS_Almada55_2DrTr.pdf")</f>
        <v/>
      </c>
      <c r="U49" t="inlineStr">
        <is>
          <t>/Users/sergio/work/Luiza/billing_mgmt/downloads/985.AR.DP.144257465.PDF</t>
        </is>
      </c>
      <c r="V49" t="inlineStr">
        <is>
          <t>2023/05/07.22:14:02</t>
        </is>
      </c>
    </row>
    <row r="50">
      <c r="A50" t="inlineStr">
        <is>
          <t>Não</t>
        </is>
      </c>
      <c r="B50" t="inlineStr">
        <is>
          <t>JH_Conceicao67_22</t>
        </is>
      </c>
      <c r="C50" t="inlineStr">
        <is>
          <t>2023</t>
        </is>
      </c>
      <c r="D50" t="inlineStr">
        <is>
          <t>02</t>
        </is>
      </c>
      <c r="E50" t="inlineStr">
        <is>
          <t>AGUAS_DE_PORTO</t>
        </is>
      </c>
      <c r="F50" t="inlineStr">
        <is>
          <t>AGUA</t>
        </is>
      </c>
      <c r="G50" t="inlineStr">
        <is>
          <t>CONTA_CONSUMO</t>
        </is>
      </c>
      <c r="H50" t="inlineStr">
        <is>
          <t>5025861</t>
        </is>
      </c>
      <c r="I50" t="inlineStr">
        <is>
          <t>4204002</t>
        </is>
      </c>
      <c r="J50" t="inlineStr"/>
      <c r="K50" t="inlineStr">
        <is>
          <t>10018180</t>
        </is>
      </c>
      <c r="L50" t="inlineStr">
        <is>
          <t>230202709014631</t>
        </is>
      </c>
      <c r="M50" t="inlineStr">
        <is>
          <t>2023/01/06 ~ 2023/02/06</t>
        </is>
      </c>
      <c r="N50" t="inlineStr">
        <is>
          <t>2023/01/06</t>
        </is>
      </c>
      <c r="O50" t="inlineStr">
        <is>
          <t>2023/02/06</t>
        </is>
      </c>
      <c r="P50" t="inlineStr">
        <is>
          <t>2023/2/07</t>
        </is>
      </c>
      <c r="Q50" t="inlineStr">
        <is>
          <t>2023/2/22</t>
        </is>
      </c>
      <c r="R50" t="n">
        <v>14.33</v>
      </c>
      <c r="S50" t="inlineStr">
        <is>
          <t>JH_JonasHagele</t>
        </is>
      </c>
      <c r="T50">
        <f>HYPERLINK("https://drive.google.com/file/d/1bjVec2mdLo2u2l42aZFimb-6p2i66EIB/view?usp=share_link","2023.02.22_Aguas_JH_Conceicao67_22.pdf")</f>
        <v/>
      </c>
      <c r="U50" t="inlineStr">
        <is>
          <t>/Users/sergio/work/Luiza/billing_mgmt/downloads/985.AR.DP.144218788.PDF</t>
        </is>
      </c>
      <c r="V50" t="inlineStr">
        <is>
          <t>2023/05/07.22:14:02</t>
        </is>
      </c>
    </row>
    <row r="51">
      <c r="A51" t="inlineStr">
        <is>
          <t>Não</t>
        </is>
      </c>
      <c r="B51" t="inlineStr">
        <is>
          <t>DM_Cedofeita630_RCTr</t>
        </is>
      </c>
      <c r="C51" t="inlineStr">
        <is>
          <t>2023</t>
        </is>
      </c>
      <c r="D51" t="inlineStr">
        <is>
          <t>02</t>
        </is>
      </c>
      <c r="E51" t="inlineStr">
        <is>
          <t>AGUAS_DE_PORTO</t>
        </is>
      </c>
      <c r="F51" t="inlineStr">
        <is>
          <t>AGUA</t>
        </is>
      </c>
      <c r="G51" t="inlineStr">
        <is>
          <t>NOTA_CREDITO</t>
        </is>
      </c>
      <c r="H51" t="inlineStr">
        <is>
          <t>5038938</t>
        </is>
      </c>
      <c r="I51" t="inlineStr">
        <is>
          <t>4212935</t>
        </is>
      </c>
      <c r="J51" t="inlineStr"/>
      <c r="K51" t="inlineStr">
        <is>
          <t>10021322</t>
        </is>
      </c>
      <c r="L51" t="inlineStr">
        <is>
          <t>93193395</t>
        </is>
      </c>
      <c r="M51" t="inlineStr"/>
      <c r="N51" t="inlineStr"/>
      <c r="O51" t="inlineStr"/>
      <c r="P51" t="inlineStr">
        <is>
          <t>2023/2/24</t>
        </is>
      </c>
      <c r="Q51" t="inlineStr"/>
      <c r="R51" t="n">
        <v>-6.62</v>
      </c>
      <c r="S51" t="inlineStr">
        <is>
          <t>DM_DouglasMello</t>
        </is>
      </c>
      <c r="T51">
        <f>HYPERLINK("https://drive.google.com/file/d/1IJSh6hUpSVnNYvEbfnjEP64TSRhkcp2I/view?usp=share_link","2023.02.24NC_Aguas_DM_Cedofeita630_RCTr.pdf")</f>
        <v/>
      </c>
      <c r="U51" t="inlineStr">
        <is>
          <t>/Users/sergio/work/Luiza/billing_mgmt/downloads/2023_04_29_16_43_20_6C46803D-F117-4EEE-B3B2-F392F592BC9D.PDF</t>
        </is>
      </c>
      <c r="V51" t="inlineStr">
        <is>
          <t>2023/05/07.22:14:02</t>
        </is>
      </c>
    </row>
    <row r="52">
      <c r="A52" t="inlineStr">
        <is>
          <t>Não</t>
        </is>
      </c>
      <c r="B52" t="inlineStr">
        <is>
          <t>MB_Tras156_RC_SC</t>
        </is>
      </c>
      <c r="C52" t="inlineStr">
        <is>
          <t>2023</t>
        </is>
      </c>
      <c r="D52" t="inlineStr">
        <is>
          <t>03</t>
        </is>
      </c>
      <c r="E52" t="inlineStr">
        <is>
          <t>AGUAS_DE_PORTO</t>
        </is>
      </c>
      <c r="F52" t="inlineStr">
        <is>
          <t>AGUA</t>
        </is>
      </c>
      <c r="G52" t="inlineStr">
        <is>
          <t>CONTA_CONSUMO</t>
        </is>
      </c>
      <c r="H52" t="inlineStr">
        <is>
          <t>5061371</t>
        </is>
      </c>
      <c r="I52" t="inlineStr">
        <is>
          <t>4227864</t>
        </is>
      </c>
      <c r="J52" t="inlineStr"/>
      <c r="K52" t="inlineStr">
        <is>
          <t>189078</t>
        </is>
      </c>
      <c r="L52" t="inlineStr">
        <is>
          <t>230302709016486</t>
        </is>
      </c>
      <c r="M52" t="inlineStr">
        <is>
          <t>2023/02/08 ~ 2023/03/08</t>
        </is>
      </c>
      <c r="N52" t="inlineStr">
        <is>
          <t>2023/02/08</t>
        </is>
      </c>
      <c r="O52" t="inlineStr">
        <is>
          <t>2023/03/08</t>
        </is>
      </c>
      <c r="P52" t="inlineStr">
        <is>
          <t>2023/3/09</t>
        </is>
      </c>
      <c r="Q52" t="inlineStr">
        <is>
          <t>2023/3/29</t>
        </is>
      </c>
      <c r="R52" t="n">
        <v>19.23</v>
      </c>
      <c r="S52" t="inlineStr">
        <is>
          <t>MB_MarcoBezelga</t>
        </is>
      </c>
      <c r="T52">
        <f>HYPERLINK("https://drive.google.com/file/d/1L-WtUjktIhp0KZDI9QQBVqZxl58p78tw/view?usp=share_link","2023.03.29_Aguas_MB_Tras156_RC_SC.pdf")</f>
        <v/>
      </c>
      <c r="U52" t="inlineStr">
        <is>
          <t>/Users/sergio/work/Luiza/billing_mgmt/downloads/FATURA AGUA_MARCO_FRACCAO SC_FT_1182344720.PDF</t>
        </is>
      </c>
      <c r="V52" t="inlineStr">
        <is>
          <t>2023/05/07.22:14:02</t>
        </is>
      </c>
    </row>
    <row r="53">
      <c r="A53" t="inlineStr">
        <is>
          <t>Não</t>
        </is>
      </c>
      <c r="B53" t="inlineStr">
        <is>
          <t>MB_Tras156_RC_SC</t>
        </is>
      </c>
      <c r="C53" t="inlineStr">
        <is>
          <t>2023</t>
        </is>
      </c>
      <c r="D53" t="inlineStr">
        <is>
          <t>02</t>
        </is>
      </c>
      <c r="E53" t="inlineStr">
        <is>
          <t>AGUAS_DE_PORTO</t>
        </is>
      </c>
      <c r="F53" t="inlineStr">
        <is>
          <t>AGUA</t>
        </is>
      </c>
      <c r="G53" t="inlineStr">
        <is>
          <t>CONTA_CONSUMO</t>
        </is>
      </c>
      <c r="H53" t="inlineStr">
        <is>
          <t>5061371</t>
        </is>
      </c>
      <c r="I53" t="inlineStr">
        <is>
          <t>4227864</t>
        </is>
      </c>
      <c r="J53" t="inlineStr"/>
      <c r="K53" t="inlineStr">
        <is>
          <t>189078</t>
        </is>
      </c>
      <c r="L53" t="inlineStr">
        <is>
          <t>230202709013201</t>
        </is>
      </c>
      <c r="M53" t="inlineStr">
        <is>
          <t>2023/01/10 ~ 2023/02/07</t>
        </is>
      </c>
      <c r="N53" t="inlineStr">
        <is>
          <t>2023/01/10</t>
        </is>
      </c>
      <c r="O53" t="inlineStr">
        <is>
          <t>2023/02/07</t>
        </is>
      </c>
      <c r="P53" t="inlineStr">
        <is>
          <t>2023/2/07</t>
        </is>
      </c>
      <c r="Q53" t="inlineStr">
        <is>
          <t>2023/2/27</t>
        </is>
      </c>
      <c r="R53" t="n">
        <v>18.64</v>
      </c>
      <c r="S53" t="inlineStr">
        <is>
          <t>MB_MarcoBezelga</t>
        </is>
      </c>
      <c r="T53">
        <f>HYPERLINK("https://drive.google.com/file/d/1l8luuW5bKbbvkQWI2W7Yq8cI9vwHUftK/view?usp=share_link","2023.02.27_Aguas_MB_Tras156_RC_SC.pdf")</f>
        <v/>
      </c>
      <c r="U53" t="inlineStr">
        <is>
          <t>/Users/sergio/work/Luiza/billing_mgmt/downloads/FATURA_AGUA_FEVEREIRO_FRACCAO_SC_FT_93155179.PDF</t>
        </is>
      </c>
      <c r="V53" t="inlineStr">
        <is>
          <t>2023/05/07.22:14:02</t>
        </is>
      </c>
    </row>
    <row r="54">
      <c r="A54" t="inlineStr">
        <is>
          <t>Não</t>
        </is>
      </c>
      <c r="B54" t="inlineStr">
        <is>
          <t>MB_Tras156_RC</t>
        </is>
      </c>
      <c r="C54" t="inlineStr">
        <is>
          <t>2023</t>
        </is>
      </c>
      <c r="D54" t="inlineStr">
        <is>
          <t>03</t>
        </is>
      </c>
      <c r="E54" t="inlineStr">
        <is>
          <t>AGUAS_DE_PORTO</t>
        </is>
      </c>
      <c r="F54" t="inlineStr">
        <is>
          <t>AGUA</t>
        </is>
      </c>
      <c r="G54" t="inlineStr">
        <is>
          <t>CONTA_CONSUMO</t>
        </is>
      </c>
      <c r="H54" t="inlineStr">
        <is>
          <t>5061060</t>
        </is>
      </c>
      <c r="I54" t="inlineStr">
        <is>
          <t>4227864</t>
        </is>
      </c>
      <c r="J54" t="inlineStr"/>
      <c r="K54" t="inlineStr">
        <is>
          <t>189077</t>
        </is>
      </c>
      <c r="L54" t="inlineStr">
        <is>
          <t>230302709017231</t>
        </is>
      </c>
      <c r="M54" t="inlineStr">
        <is>
          <t>2023/02/08 ~ 2023/03/08</t>
        </is>
      </c>
      <c r="N54" t="inlineStr">
        <is>
          <t>2023/02/08</t>
        </is>
      </c>
      <c r="O54" t="inlineStr">
        <is>
          <t>2023/03/08</t>
        </is>
      </c>
      <c r="P54" t="inlineStr">
        <is>
          <t>2023/3/09</t>
        </is>
      </c>
      <c r="Q54" t="inlineStr">
        <is>
          <t>2023/3/29</t>
        </is>
      </c>
      <c r="R54" t="n">
        <v>27.67</v>
      </c>
      <c r="S54" t="inlineStr">
        <is>
          <t>MB_MarcoBezelga</t>
        </is>
      </c>
      <c r="T54">
        <f>HYPERLINK("https://drive.google.com/file/d/1tpsDdehqW01SO93x2Z4nWvEpEtiljSbv/view?usp=share_link","2023.03.29_Aguas_MB_Tras156_RC.pdf")</f>
        <v/>
      </c>
      <c r="U54" t="inlineStr">
        <is>
          <t>/Users/sergio/work/Luiza/billing_mgmt/downloads/FATURA AGUA_MARCO_FRACCAO B_FT_93227031.PDF</t>
        </is>
      </c>
      <c r="V54" t="inlineStr">
        <is>
          <t>2023/05/07.22:14:02</t>
        </is>
      </c>
    </row>
    <row r="55">
      <c r="A55" t="inlineStr">
        <is>
          <t>Não</t>
        </is>
      </c>
      <c r="B55" t="inlineStr">
        <is>
          <t>CF_1Herculano17</t>
        </is>
      </c>
      <c r="C55" t="inlineStr">
        <is>
          <t>2023</t>
        </is>
      </c>
      <c r="D55" t="inlineStr">
        <is>
          <t>01</t>
        </is>
      </c>
      <c r="E55" t="inlineStr">
        <is>
          <t>AGUAS_DE_PORTO</t>
        </is>
      </c>
      <c r="F55" t="inlineStr">
        <is>
          <t>AGUA</t>
        </is>
      </c>
      <c r="G55" t="inlineStr">
        <is>
          <t>CONTA_CONSUMO</t>
        </is>
      </c>
      <c r="H55" t="inlineStr">
        <is>
          <t>4996994</t>
        </is>
      </c>
      <c r="I55" t="inlineStr">
        <is>
          <t>4177430</t>
        </is>
      </c>
      <c r="J55" t="inlineStr"/>
      <c r="K55" t="inlineStr">
        <is>
          <t>10017662</t>
        </is>
      </c>
      <c r="L55" t="inlineStr">
        <is>
          <t>230102709039057</t>
        </is>
      </c>
      <c r="M55" t="inlineStr">
        <is>
          <t>2022/12/20 ~ 2023/01/18</t>
        </is>
      </c>
      <c r="N55" t="inlineStr">
        <is>
          <t>2022/12/20</t>
        </is>
      </c>
      <c r="O55" t="inlineStr">
        <is>
          <t>2023/01/18</t>
        </is>
      </c>
      <c r="P55" t="inlineStr">
        <is>
          <t>2023/1/19</t>
        </is>
      </c>
      <c r="Q55" t="inlineStr">
        <is>
          <t>2023/2/03</t>
        </is>
      </c>
      <c r="R55" t="n">
        <v>39.62</v>
      </c>
      <c r="S55" t="inlineStr">
        <is>
          <t>CF_CasasFTU</t>
        </is>
      </c>
      <c r="T55">
        <f>HYPERLINK("https://drive.google.com/file/d/1psEFCxJQ4mB_Orh6TxskPBljomEcR-UW/view?usp=share_link","2023.02.03_Aguas_CF_1Herculano17.pdf")</f>
        <v/>
      </c>
      <c r="U55" t="inlineStr">
        <is>
          <t>/Users/sergio/work/Luiza/billing_mgmt/downloads/985.AR.DP.144063409.PDF</t>
        </is>
      </c>
      <c r="V55" t="inlineStr">
        <is>
          <t>2023/05/07.22:14:02</t>
        </is>
      </c>
    </row>
    <row r="56">
      <c r="A56" t="inlineStr">
        <is>
          <t>Não</t>
        </is>
      </c>
      <c r="B56" t="inlineStr">
        <is>
          <t>MB_Tras156_RC</t>
        </is>
      </c>
      <c r="C56" t="inlineStr">
        <is>
          <t>2023</t>
        </is>
      </c>
      <c r="D56" t="inlineStr">
        <is>
          <t>02</t>
        </is>
      </c>
      <c r="E56" t="inlineStr">
        <is>
          <t>AGUAS_DE_PORTO</t>
        </is>
      </c>
      <c r="F56" t="inlineStr">
        <is>
          <t>AGUA</t>
        </is>
      </c>
      <c r="G56" t="inlineStr">
        <is>
          <t>CONTA_CONSUMO</t>
        </is>
      </c>
      <c r="H56" t="inlineStr">
        <is>
          <t>5061060</t>
        </is>
      </c>
      <c r="I56" t="inlineStr">
        <is>
          <t>4227864</t>
        </is>
      </c>
      <c r="J56" t="inlineStr"/>
      <c r="K56" t="inlineStr">
        <is>
          <t>189077</t>
        </is>
      </c>
      <c r="L56" t="inlineStr">
        <is>
          <t>230202709014062</t>
        </is>
      </c>
      <c r="M56" t="inlineStr">
        <is>
          <t>2023/01/10 ~ 2023/02/07</t>
        </is>
      </c>
      <c r="N56" t="inlineStr">
        <is>
          <t>2023/01/10</t>
        </is>
      </c>
      <c r="O56" t="inlineStr">
        <is>
          <t>2023/02/07</t>
        </is>
      </c>
      <c r="P56" t="inlineStr">
        <is>
          <t>2023/2/07</t>
        </is>
      </c>
      <c r="Q56" t="inlineStr">
        <is>
          <t>2023/2/27</t>
        </is>
      </c>
      <c r="R56" t="n">
        <v>26.83</v>
      </c>
      <c r="S56" t="inlineStr">
        <is>
          <t>MB_MarcoBezelga</t>
        </is>
      </c>
      <c r="T56">
        <f>HYPERLINK("https://drive.google.com/file/d/1VyS5RhRB6jaArcPKPdhkuYDGLRSK1lwI/view?usp=share_link","2023.02.27_Aguas_MB_Tras156_RC.pdf")</f>
        <v/>
      </c>
      <c r="U56" t="inlineStr">
        <is>
          <t>/Users/sergio/work/Luiza/billing_mgmt/downloads/FATURA_AGUA_FEVEREIRO_FRACCAO_B_FT_93156047.PDF</t>
        </is>
      </c>
      <c r="V56" t="inlineStr">
        <is>
          <t>2023/05/07.22:14:02</t>
        </is>
      </c>
    </row>
    <row r="57">
      <c r="A57" t="inlineStr">
        <is>
          <t>Não</t>
        </is>
      </c>
      <c r="B57" t="inlineStr">
        <is>
          <t>LV_Camoes719_RCTr</t>
        </is>
      </c>
      <c r="C57" t="inlineStr">
        <is>
          <t>2023</t>
        </is>
      </c>
      <c r="D57" t="inlineStr">
        <is>
          <t>04</t>
        </is>
      </c>
      <c r="E57" t="inlineStr">
        <is>
          <t>AGUAS_DE_PORTO</t>
        </is>
      </c>
      <c r="F57" t="inlineStr">
        <is>
          <t>AGUA</t>
        </is>
      </c>
      <c r="G57" t="inlineStr">
        <is>
          <t>CONTA_CONSUMO</t>
        </is>
      </c>
      <c r="H57" t="inlineStr">
        <is>
          <t>4957062</t>
        </is>
      </c>
      <c r="I57" t="inlineStr">
        <is>
          <t>4159449</t>
        </is>
      </c>
      <c r="J57" t="inlineStr"/>
      <c r="K57" t="inlineStr">
        <is>
          <t>10015919</t>
        </is>
      </c>
      <c r="L57" t="inlineStr">
        <is>
          <t>230402709025522</t>
        </is>
      </c>
      <c r="M57" t="inlineStr">
        <is>
          <t>2023/03/11 ~ 2023/04/11</t>
        </is>
      </c>
      <c r="N57" t="inlineStr">
        <is>
          <t>2023/03/11</t>
        </is>
      </c>
      <c r="O57" t="inlineStr">
        <is>
          <t>2023/04/11</t>
        </is>
      </c>
      <c r="P57" t="inlineStr">
        <is>
          <t>2023/4/13</t>
        </is>
      </c>
      <c r="Q57" t="inlineStr">
        <is>
          <t>2023/4/28</t>
        </is>
      </c>
      <c r="R57" t="n">
        <v>50.84</v>
      </c>
      <c r="S57" t="inlineStr">
        <is>
          <t>LV_LoboViajante</t>
        </is>
      </c>
      <c r="T57">
        <f>HYPERLINK("https://drive.google.com/file/d/1qKlgssqVhnl6FR6H435tn1H0aqJw8E1R/view?usp=share_link","2023.04.28_Aguas_LV_Camoes719_RCTr.pdf")</f>
        <v/>
      </c>
      <c r="U57" t="inlineStr">
        <is>
          <t>/Users/sergio/work/Luiza/billing_mgmt/downloads/985.AR.DP.144846546.PDF</t>
        </is>
      </c>
      <c r="V57" t="inlineStr">
        <is>
          <t>2023/05/07.22:14:02</t>
        </is>
      </c>
    </row>
    <row r="58">
      <c r="A58" t="inlineStr">
        <is>
          <t>Não</t>
        </is>
      </c>
      <c r="B58" t="inlineStr">
        <is>
          <t>AD_Alexandre233_2Fr</t>
        </is>
      </c>
      <c r="C58" t="inlineStr">
        <is>
          <t>2023</t>
        </is>
      </c>
      <c r="D58" t="inlineStr">
        <is>
          <t>04</t>
        </is>
      </c>
      <c r="E58" t="inlineStr">
        <is>
          <t>AGUAS_DE_PORTO</t>
        </is>
      </c>
      <c r="F58" t="inlineStr">
        <is>
          <t>AGUA</t>
        </is>
      </c>
      <c r="G58" t="inlineStr">
        <is>
          <t>CONTA_CONSUMO</t>
        </is>
      </c>
      <c r="H58" t="inlineStr">
        <is>
          <t>5025531</t>
        </is>
      </c>
      <c r="I58" t="inlineStr">
        <is>
          <t>4203800</t>
        </is>
      </c>
      <c r="J58" t="inlineStr"/>
      <c r="K58" t="inlineStr">
        <is>
          <t>202088</t>
        </is>
      </c>
      <c r="L58" t="inlineStr">
        <is>
          <t>230402709008154</t>
        </is>
      </c>
      <c r="M58" t="inlineStr">
        <is>
          <t>2023/03/03 ~ 2023/04/05</t>
        </is>
      </c>
      <c r="N58" t="inlineStr">
        <is>
          <t>2023/03/03</t>
        </is>
      </c>
      <c r="O58" t="inlineStr">
        <is>
          <t>2023/04/05</t>
        </is>
      </c>
      <c r="P58" t="inlineStr">
        <is>
          <t>2023/4/05</t>
        </is>
      </c>
      <c r="Q58" t="inlineStr">
        <is>
          <t>2023/4/20</t>
        </is>
      </c>
      <c r="R58" t="n">
        <v>15.33</v>
      </c>
      <c r="S58" t="inlineStr">
        <is>
          <t>AD_AlessiaDiDio</t>
        </is>
      </c>
      <c r="T58">
        <f>HYPERLINK("https://drive.google.com/file/d/1Xgfy8DtAQZqg7cAujanBKzweevpWPmdc/view?usp=share_link","2023.04.20_Aguas_AD_Alexandre233_2Fr.pdf")</f>
        <v/>
      </c>
      <c r="U58" t="inlineStr">
        <is>
          <t>/Users/sergio/work/Luiza/billing_mgmt/downloads/985.AR.DP.144766339.PDF</t>
        </is>
      </c>
      <c r="V58" t="inlineStr">
        <is>
          <t>2023/05/07.22:14:02</t>
        </is>
      </c>
    </row>
    <row r="59">
      <c r="A59" t="inlineStr">
        <is>
          <t>Não</t>
        </is>
      </c>
      <c r="B59" t="inlineStr">
        <is>
          <t>MB_Tras156_3</t>
        </is>
      </c>
      <c r="C59" t="inlineStr">
        <is>
          <t>2023</t>
        </is>
      </c>
      <c r="D59" t="inlineStr">
        <is>
          <t>02</t>
        </is>
      </c>
      <c r="E59" t="inlineStr">
        <is>
          <t>AGUAS_DE_PORTO</t>
        </is>
      </c>
      <c r="F59" t="inlineStr">
        <is>
          <t>AGUA</t>
        </is>
      </c>
      <c r="G59" t="inlineStr">
        <is>
          <t>CONTA_CONSUMO</t>
        </is>
      </c>
      <c r="H59" t="inlineStr">
        <is>
          <t>5061085</t>
        </is>
      </c>
      <c r="I59" t="inlineStr">
        <is>
          <t>4227864</t>
        </is>
      </c>
      <c r="J59" t="inlineStr"/>
      <c r="K59" t="inlineStr">
        <is>
          <t>10023323</t>
        </is>
      </c>
      <c r="L59" t="inlineStr">
        <is>
          <t>230202709014048</t>
        </is>
      </c>
      <c r="M59" t="inlineStr">
        <is>
          <t>2023/01/10 ~ 2023/02/07</t>
        </is>
      </c>
      <c r="N59" t="inlineStr">
        <is>
          <t>2023/01/10</t>
        </is>
      </c>
      <c r="O59" t="inlineStr">
        <is>
          <t>2023/02/07</t>
        </is>
      </c>
      <c r="P59" t="inlineStr">
        <is>
          <t>2023/2/07</t>
        </is>
      </c>
      <c r="Q59" t="inlineStr">
        <is>
          <t>2023/2/27</t>
        </is>
      </c>
      <c r="R59" t="n">
        <v>22.76</v>
      </c>
      <c r="S59" t="inlineStr">
        <is>
          <t>MB_MarcoBezelga</t>
        </is>
      </c>
      <c r="T59">
        <f>HYPERLINK("https://drive.google.com/file/d/1SqgwJ4_rNn7YgKJutsyRo7jEi1UI8S6s/view?usp=share_link","2023.02.27_Aguas_MB_Tras156_3.pdf")</f>
        <v/>
      </c>
      <c r="U59" t="inlineStr">
        <is>
          <t>/Users/sergio/work/Luiza/billing_mgmt/downloads/FATURA_AGUA_FEVEREIRO_FRACCAO_E_FT_93156033.PDF</t>
        </is>
      </c>
      <c r="V59" t="inlineStr">
        <is>
          <t>2023/05/07.22:14:02</t>
        </is>
      </c>
    </row>
    <row r="60">
      <c r="A60" t="inlineStr">
        <is>
          <t>Não</t>
        </is>
      </c>
      <c r="B60" t="inlineStr">
        <is>
          <t>MB_Tras156_RC_SC</t>
        </is>
      </c>
      <c r="C60" t="inlineStr">
        <is>
          <t>2023</t>
        </is>
      </c>
      <c r="D60" t="inlineStr">
        <is>
          <t>02</t>
        </is>
      </c>
      <c r="E60" t="inlineStr">
        <is>
          <t>AGUAS_DE_PORTO</t>
        </is>
      </c>
      <c r="F60" t="inlineStr">
        <is>
          <t>AGUA</t>
        </is>
      </c>
      <c r="G60" t="inlineStr">
        <is>
          <t>CONTA_CONSUMO</t>
        </is>
      </c>
      <c r="H60" t="inlineStr">
        <is>
          <t>5061371</t>
        </is>
      </c>
      <c r="I60" t="inlineStr">
        <is>
          <t>4227864</t>
        </is>
      </c>
      <c r="J60" t="inlineStr"/>
      <c r="K60" t="inlineStr">
        <is>
          <t>189078</t>
        </is>
      </c>
      <c r="L60" t="inlineStr">
        <is>
          <t>230202709013201</t>
        </is>
      </c>
      <c r="M60" t="inlineStr">
        <is>
          <t>2023/01/10 ~ 2023/02/07</t>
        </is>
      </c>
      <c r="N60" t="inlineStr">
        <is>
          <t>2023/01/10</t>
        </is>
      </c>
      <c r="O60" t="inlineStr">
        <is>
          <t>2023/02/07</t>
        </is>
      </c>
      <c r="P60" t="inlineStr">
        <is>
          <t>2023/2/07</t>
        </is>
      </c>
      <c r="Q60" t="inlineStr">
        <is>
          <t>2023/2/27</t>
        </is>
      </c>
      <c r="R60" t="n">
        <v>18.64</v>
      </c>
      <c r="S60" t="inlineStr">
        <is>
          <t>MB_MarcoBezelga</t>
        </is>
      </c>
      <c r="T60">
        <f>HYPERLINK("https://drive.google.com/file/d/1l8luuW5bKbbvkQWI2W7Yq8cI9vwHUftK/view?usp=share_link","2023.02.27_Aguas_MB_Tras156_RC_SC.pdf")</f>
        <v/>
      </c>
      <c r="U60" t="inlineStr">
        <is>
          <t>/Users/sergio/work/Luiza/billing_mgmt/downloads/FATURA AGUA_FEVEREIRO_FRACCAO SC_FT_93155179.PDF</t>
        </is>
      </c>
      <c r="V60" t="inlineStr">
        <is>
          <t>2023/05/07.22:14:02</t>
        </is>
      </c>
    </row>
    <row r="61">
      <c r="A61" t="inlineStr">
        <is>
          <t>Não</t>
        </is>
      </c>
      <c r="B61" t="inlineStr">
        <is>
          <t>MS_Almada55_2DrTr</t>
        </is>
      </c>
      <c r="C61" t="inlineStr">
        <is>
          <t>2023</t>
        </is>
      </c>
      <c r="D61" t="inlineStr">
        <is>
          <t>04</t>
        </is>
      </c>
      <c r="E61" t="inlineStr">
        <is>
          <t>AGUAS_DE_PORTO</t>
        </is>
      </c>
      <c r="F61" t="inlineStr">
        <is>
          <t>AGUA</t>
        </is>
      </c>
      <c r="G61" t="inlineStr">
        <is>
          <t>CONTA_CONSUMO</t>
        </is>
      </c>
      <c r="H61" t="inlineStr">
        <is>
          <t>4985873</t>
        </is>
      </c>
      <c r="I61" t="inlineStr">
        <is>
          <t>4178288</t>
        </is>
      </c>
      <c r="J61" t="inlineStr"/>
      <c r="K61" t="inlineStr">
        <is>
          <t>10015220</t>
        </is>
      </c>
      <c r="L61" t="inlineStr">
        <is>
          <t>230402709017295</t>
        </is>
      </c>
      <c r="M61" t="inlineStr">
        <is>
          <t>2023/03/07 ~ 2023/04/05</t>
        </is>
      </c>
      <c r="N61" t="inlineStr">
        <is>
          <t>2023/03/07</t>
        </is>
      </c>
      <c r="O61" t="inlineStr">
        <is>
          <t>2023/04/05</t>
        </is>
      </c>
      <c r="P61" t="inlineStr">
        <is>
          <t>2023/4/11</t>
        </is>
      </c>
      <c r="Q61" t="inlineStr">
        <is>
          <t>2023/4/26</t>
        </is>
      </c>
      <c r="R61" t="n">
        <v>11.63</v>
      </c>
      <c r="S61" t="inlineStr">
        <is>
          <t>MS_MartinStuerchler</t>
        </is>
      </c>
      <c r="T61">
        <f>HYPERLINK("https://drive.google.com/file/d/1MQZrfgujP6hIZIpSOSojpzn0UXYEEeko/view?usp=share_link","2023.04.26_Aguas_MS_Almada55_2DrTr.pdf")</f>
        <v/>
      </c>
      <c r="U61" t="inlineStr">
        <is>
          <t>/Users/sergio/work/Luiza/billing_mgmt/downloads/985.AR.DP.144813668.PDF</t>
        </is>
      </c>
      <c r="V61" t="inlineStr">
        <is>
          <t>2023/05/07.22:14:02</t>
        </is>
      </c>
    </row>
    <row r="62">
      <c r="A62" t="inlineStr">
        <is>
          <t>Não</t>
        </is>
      </c>
      <c r="B62" t="inlineStr">
        <is>
          <t>MB_Tras156_1</t>
        </is>
      </c>
      <c r="C62" t="inlineStr">
        <is>
          <t>2023</t>
        </is>
      </c>
      <c r="D62" t="inlineStr">
        <is>
          <t>02</t>
        </is>
      </c>
      <c r="E62" t="inlineStr">
        <is>
          <t>AGUAS_DE_PORTO</t>
        </is>
      </c>
      <c r="F62" t="inlineStr">
        <is>
          <t>AGUA</t>
        </is>
      </c>
      <c r="G62" t="inlineStr">
        <is>
          <t>CONTA_CONSUMO</t>
        </is>
      </c>
      <c r="H62" t="inlineStr">
        <is>
          <t>5061070</t>
        </is>
      </c>
      <c r="I62" t="inlineStr">
        <is>
          <t>4227864</t>
        </is>
      </c>
      <c r="J62" t="inlineStr"/>
      <c r="K62" t="inlineStr">
        <is>
          <t>38836</t>
        </is>
      </c>
      <c r="L62" t="inlineStr">
        <is>
          <t>230202709013196</t>
        </is>
      </c>
      <c r="M62" t="inlineStr">
        <is>
          <t>2023/01/10 ~ 2023/02/07</t>
        </is>
      </c>
      <c r="N62" t="inlineStr">
        <is>
          <t>2023/01/10</t>
        </is>
      </c>
      <c r="O62" t="inlineStr">
        <is>
          <t>2023/02/07</t>
        </is>
      </c>
      <c r="P62" t="inlineStr">
        <is>
          <t>2023/2/07</t>
        </is>
      </c>
      <c r="Q62" t="inlineStr">
        <is>
          <t>2023/2/27</t>
        </is>
      </c>
      <c r="R62" t="n">
        <v>22.76</v>
      </c>
      <c r="S62" t="inlineStr">
        <is>
          <t>MB_MarcoBezelga</t>
        </is>
      </c>
      <c r="T62">
        <f>HYPERLINK("https://drive.google.com/file/d/1gT-dEsDlQC5egpKiVab4jOptrAFAUMve/view?usp=share_link","2023.02.27_Aguas_MB_Tras156_1.pdf")</f>
        <v/>
      </c>
      <c r="U62" t="inlineStr">
        <is>
          <t>/Users/sergio/work/Luiza/billing_mgmt/downloads/FATURA_AGUA_FEVEREIRO_FRACCAO_C_FT_93155174.PDF</t>
        </is>
      </c>
      <c r="V62" t="inlineStr">
        <is>
          <t>2023/05/07.22:14:02</t>
        </is>
      </c>
    </row>
    <row r="63">
      <c r="A63" t="inlineStr">
        <is>
          <t>Não</t>
        </is>
      </c>
      <c r="B63" t="inlineStr">
        <is>
          <t>DM_Cedofeita630_RCTr</t>
        </is>
      </c>
      <c r="C63" t="inlineStr">
        <is>
          <t>2023</t>
        </is>
      </c>
      <c r="D63" t="inlineStr">
        <is>
          <t>02</t>
        </is>
      </c>
      <c r="E63" t="inlineStr">
        <is>
          <t>AGUAS_DE_PORTO</t>
        </is>
      </c>
      <c r="F63" t="inlineStr">
        <is>
          <t>AGUA</t>
        </is>
      </c>
      <c r="G63" t="inlineStr">
        <is>
          <t>NOTA_CREDITO</t>
        </is>
      </c>
      <c r="H63" t="inlineStr">
        <is>
          <t>5038938</t>
        </is>
      </c>
      <c r="I63" t="inlineStr">
        <is>
          <t>4212935</t>
        </is>
      </c>
      <c r="J63" t="inlineStr"/>
      <c r="K63" t="inlineStr">
        <is>
          <t>10021322</t>
        </is>
      </c>
      <c r="L63" t="inlineStr">
        <is>
          <t>93193395</t>
        </is>
      </c>
      <c r="M63" t="inlineStr"/>
      <c r="N63" t="inlineStr"/>
      <c r="O63" t="inlineStr"/>
      <c r="P63" t="inlineStr">
        <is>
          <t>2023/2/24</t>
        </is>
      </c>
      <c r="Q63" t="inlineStr"/>
      <c r="R63" t="n">
        <v>-6.62</v>
      </c>
      <c r="S63" t="inlineStr">
        <is>
          <t>DM_DouglasMello</t>
        </is>
      </c>
      <c r="T63">
        <f>HYPERLINK("https://drive.google.com/file/d/1IJSh6hUpSVnNYvEbfnjEP64TSRhkcp2I/view?usp=share_link","2023.02.24NC_Aguas_DM_Cedofeita630_RCTr.pdf")</f>
        <v/>
      </c>
      <c r="U63" t="inlineStr">
        <is>
          <t>/Users/sergio/work/Luiza/billing_mgmt/downloads/985.AR.DV.144369906.PDF</t>
        </is>
      </c>
      <c r="V63" t="inlineStr">
        <is>
          <t>2023/05/07.22:14:02</t>
        </is>
      </c>
    </row>
    <row r="64">
      <c r="A64" t="inlineStr">
        <is>
          <t>Não</t>
        </is>
      </c>
      <c r="B64" t="inlineStr">
        <is>
          <t>SR_Ricardo96_44</t>
        </is>
      </c>
      <c r="C64" t="inlineStr">
        <is>
          <t>2023</t>
        </is>
      </c>
      <c r="D64" t="inlineStr">
        <is>
          <t>03</t>
        </is>
      </c>
      <c r="E64" t="inlineStr">
        <is>
          <t>AGUAS_DE_PORTO</t>
        </is>
      </c>
      <c r="F64" t="inlineStr">
        <is>
          <t>AGUA</t>
        </is>
      </c>
      <c r="G64" t="inlineStr">
        <is>
          <t>CONTA_CONSUMO</t>
        </is>
      </c>
      <c r="H64" t="inlineStr">
        <is>
          <t>5024036</t>
        </is>
      </c>
      <c r="I64" t="inlineStr">
        <is>
          <t>4202977</t>
        </is>
      </c>
      <c r="J64" t="inlineStr"/>
      <c r="K64" t="inlineStr">
        <is>
          <t>10018817</t>
        </is>
      </c>
      <c r="L64" t="inlineStr">
        <is>
          <t>230302709045747</t>
        </is>
      </c>
      <c r="M64" t="inlineStr">
        <is>
          <t>2023/02/15 ~ 2023/03/17</t>
        </is>
      </c>
      <c r="N64" t="inlineStr">
        <is>
          <t>2023/02/15</t>
        </is>
      </c>
      <c r="O64" t="inlineStr">
        <is>
          <t>2023/03/17</t>
        </is>
      </c>
      <c r="P64" t="inlineStr">
        <is>
          <t>2023/3/22</t>
        </is>
      </c>
      <c r="Q64" t="inlineStr">
        <is>
          <t>2023/4/06</t>
        </is>
      </c>
      <c r="R64" t="n">
        <v>14.39</v>
      </c>
      <c r="S64" t="inlineStr">
        <is>
          <t>SR_SandyRibeiro</t>
        </is>
      </c>
      <c r="T64">
        <f>HYPERLINK("https://drive.google.com/file/d/1xiJXGp-QU9BB8PJZqhn72I1e-X6g6Tir/view?usp=share_link","2023.04.06_Aguas_SR_Ricardo96_44.pdf")</f>
        <v/>
      </c>
      <c r="U64" t="inlineStr">
        <is>
          <t>/Users/sergio/work/Luiza/billing_mgmt/downloads/985.AR.DP.144645432.PDF</t>
        </is>
      </c>
      <c r="V64" t="inlineStr">
        <is>
          <t>2023/05/07.22:14:02</t>
        </is>
      </c>
    </row>
    <row r="65">
      <c r="A65" t="inlineStr">
        <is>
          <t>Não</t>
        </is>
      </c>
      <c r="B65" t="inlineStr">
        <is>
          <t>MB_Tras156_1</t>
        </is>
      </c>
      <c r="C65" t="inlineStr">
        <is>
          <t>2023</t>
        </is>
      </c>
      <c r="D65" t="inlineStr">
        <is>
          <t>03</t>
        </is>
      </c>
      <c r="E65" t="inlineStr">
        <is>
          <t>AGUAS_DE_PORTO</t>
        </is>
      </c>
      <c r="F65" t="inlineStr">
        <is>
          <t>AGUA</t>
        </is>
      </c>
      <c r="G65" t="inlineStr">
        <is>
          <t>CONTA_CONSUMO</t>
        </is>
      </c>
      <c r="H65" t="inlineStr">
        <is>
          <t>5061070</t>
        </is>
      </c>
      <c r="I65" t="inlineStr">
        <is>
          <t>4227864</t>
        </is>
      </c>
      <c r="J65" t="inlineStr"/>
      <c r="K65" t="inlineStr">
        <is>
          <t>38836</t>
        </is>
      </c>
      <c r="L65" t="inlineStr">
        <is>
          <t>230302709016510</t>
        </is>
      </c>
      <c r="M65" t="inlineStr">
        <is>
          <t>2023/02/08 ~ 2023/03/08</t>
        </is>
      </c>
      <c r="N65" t="inlineStr">
        <is>
          <t>2023/02/08</t>
        </is>
      </c>
      <c r="O65" t="inlineStr">
        <is>
          <t>2023/03/08</t>
        </is>
      </c>
      <c r="P65" t="inlineStr">
        <is>
          <t>2023/3/09</t>
        </is>
      </c>
      <c r="Q65" t="inlineStr">
        <is>
          <t>2023/3/29</t>
        </is>
      </c>
      <c r="R65" t="n">
        <v>23.48</v>
      </c>
      <c r="S65" t="inlineStr">
        <is>
          <t>MB_MarcoBezelga</t>
        </is>
      </c>
      <c r="T65">
        <f>HYPERLINK("https://drive.google.com/file/d/1fguu1WzWOiKq9nyLk0X1Mem37b7f_IYY/view?usp=share_link","2023.03.29_Aguas_MB_Tras156_1.pdf")</f>
        <v/>
      </c>
      <c r="U65" t="inlineStr">
        <is>
          <t>/Users/sergio/work/Luiza/billing_mgmt/downloads/FATURA AGUA_MARCO_FRACCAO C_FT_93226305.PDF</t>
        </is>
      </c>
      <c r="V65" t="inlineStr">
        <is>
          <t>2023/05/07.22:14:02</t>
        </is>
      </c>
    </row>
    <row r="66">
      <c r="A66" t="inlineStr">
        <is>
          <t>Não</t>
        </is>
      </c>
      <c r="B66" t="inlineStr">
        <is>
          <t>RM_Victor104_J</t>
        </is>
      </c>
      <c r="C66" t="inlineStr">
        <is>
          <t>2023</t>
        </is>
      </c>
      <c r="D66" t="inlineStr">
        <is>
          <t>04</t>
        </is>
      </c>
      <c r="E66" t="inlineStr">
        <is>
          <t>AGUAS_DE_PORTO</t>
        </is>
      </c>
      <c r="F66" t="inlineStr">
        <is>
          <t>AGUA</t>
        </is>
      </c>
      <c r="G66" t="inlineStr">
        <is>
          <t>CONTA_CONSUMO</t>
        </is>
      </c>
      <c r="H66" t="inlineStr">
        <is>
          <t>4980909</t>
        </is>
      </c>
      <c r="I66" t="inlineStr">
        <is>
          <t>4175241</t>
        </is>
      </c>
      <c r="J66" t="inlineStr"/>
      <c r="K66" t="inlineStr">
        <is>
          <t>134668</t>
        </is>
      </c>
      <c r="L66" t="inlineStr">
        <is>
          <t>230402709031356</t>
        </is>
      </c>
      <c r="M66" t="inlineStr">
        <is>
          <t>2023/03/15 ~ 2023/04/13</t>
        </is>
      </c>
      <c r="N66" t="inlineStr">
        <is>
          <t>2023/03/15</t>
        </is>
      </c>
      <c r="O66" t="inlineStr">
        <is>
          <t>2023/04/13</t>
        </is>
      </c>
      <c r="P66" t="inlineStr">
        <is>
          <t>2023/4/14</t>
        </is>
      </c>
      <c r="Q66" t="inlineStr">
        <is>
          <t>2023/4/29</t>
        </is>
      </c>
      <c r="R66" t="n">
        <v>32.61</v>
      </c>
      <c r="S66" t="inlineStr">
        <is>
          <t>RM_RaquelMoreira</t>
        </is>
      </c>
      <c r="T66">
        <f>HYPERLINK("https://drive.google.com/file/d/166a2qileOpRDRbqjzwspzvCjNrhO4zJ4/view?usp=share_link","2023.04.29_Aguas_RM_Victor104_J.pdf")</f>
        <v/>
      </c>
      <c r="U66" t="inlineStr">
        <is>
          <t>/Users/sergio/work/Luiza/billing_mgmt/downloads/985.AR.DP.144864357.PDF</t>
        </is>
      </c>
      <c r="V66" t="inlineStr">
        <is>
          <t>2023/05/07.22:14:02</t>
        </is>
      </c>
    </row>
    <row r="67">
      <c r="A67" t="inlineStr">
        <is>
          <t>Não</t>
        </is>
      </c>
      <c r="B67" t="inlineStr">
        <is>
          <t>MB_Tras156_3</t>
        </is>
      </c>
      <c r="C67" t="inlineStr">
        <is>
          <t>2023</t>
        </is>
      </c>
      <c r="D67" t="inlineStr">
        <is>
          <t>03</t>
        </is>
      </c>
      <c r="E67" t="inlineStr">
        <is>
          <t>AGUAS_DE_PORTO</t>
        </is>
      </c>
      <c r="F67" t="inlineStr">
        <is>
          <t>AGUA</t>
        </is>
      </c>
      <c r="G67" t="inlineStr">
        <is>
          <t>CONTA_CONSUMO</t>
        </is>
      </c>
      <c r="H67" t="inlineStr">
        <is>
          <t>5061085</t>
        </is>
      </c>
      <c r="I67" t="inlineStr">
        <is>
          <t>4227864</t>
        </is>
      </c>
      <c r="J67" t="inlineStr"/>
      <c r="K67" t="inlineStr">
        <is>
          <t>10023323</t>
        </is>
      </c>
      <c r="L67" t="inlineStr">
        <is>
          <t>230302709017283</t>
        </is>
      </c>
      <c r="M67" t="inlineStr">
        <is>
          <t>2023/02/08 ~ 2023/03/08</t>
        </is>
      </c>
      <c r="N67" t="inlineStr">
        <is>
          <t>2023/02/08</t>
        </is>
      </c>
      <c r="O67" t="inlineStr">
        <is>
          <t>2023/03/08</t>
        </is>
      </c>
      <c r="P67" t="inlineStr">
        <is>
          <t>2023/3/09</t>
        </is>
      </c>
      <c r="Q67" t="inlineStr">
        <is>
          <t>2023/3/29</t>
        </is>
      </c>
      <c r="R67" t="n">
        <v>23.48</v>
      </c>
      <c r="S67" t="inlineStr">
        <is>
          <t>MB_MarcoBezelga</t>
        </is>
      </c>
      <c r="T67">
        <f>HYPERLINK("https://drive.google.com/file/d/1BM1aElPjpqYd4prIlxuBJD8rC6CPK6BW/view?usp=share_link","2023.03.29_Aguas_MB_Tras156_3.pdf")</f>
        <v/>
      </c>
      <c r="U67" t="inlineStr">
        <is>
          <t>/Users/sergio/work/Luiza/billing_mgmt/downloads/FATURA AGUA_MARCO_FRACCAO E_FT_93227083.PDF</t>
        </is>
      </c>
      <c r="V67" t="inlineStr">
        <is>
          <t>2023/05/07.22:14:02</t>
        </is>
      </c>
    </row>
    <row r="68">
      <c r="A68" t="inlineStr">
        <is>
          <t>Não</t>
        </is>
      </c>
      <c r="B68" t="inlineStr">
        <is>
          <t>MB_Tras156_2</t>
        </is>
      </c>
      <c r="C68" t="inlineStr">
        <is>
          <t>2023</t>
        </is>
      </c>
      <c r="D68" t="inlineStr">
        <is>
          <t>03</t>
        </is>
      </c>
      <c r="E68" t="inlineStr">
        <is>
          <t>AGUAS_DE_PORTO</t>
        </is>
      </c>
      <c r="F68" t="inlineStr">
        <is>
          <t>AGUA</t>
        </is>
      </c>
      <c r="G68" t="inlineStr">
        <is>
          <t>CONTA_CONSUMO</t>
        </is>
      </c>
      <c r="H68" t="inlineStr">
        <is>
          <t>5061073</t>
        </is>
      </c>
      <c r="I68" t="inlineStr">
        <is>
          <t>4227864</t>
        </is>
      </c>
      <c r="J68" t="inlineStr"/>
      <c r="K68" t="inlineStr">
        <is>
          <t>10023322</t>
        </is>
      </c>
      <c r="L68" t="inlineStr">
        <is>
          <t>230302709015800</t>
        </is>
      </c>
      <c r="M68" t="inlineStr">
        <is>
          <t>2023/02/08 ~ 2023/03/08</t>
        </is>
      </c>
      <c r="N68" t="inlineStr">
        <is>
          <t>2023/02/08</t>
        </is>
      </c>
      <c r="O68" t="inlineStr">
        <is>
          <t>2023/03/08</t>
        </is>
      </c>
      <c r="P68" t="inlineStr">
        <is>
          <t>2023/3/09</t>
        </is>
      </c>
      <c r="Q68" t="inlineStr">
        <is>
          <t>2023/3/29</t>
        </is>
      </c>
      <c r="R68" t="n">
        <v>23.48</v>
      </c>
      <c r="S68" t="inlineStr">
        <is>
          <t>MB_MarcoBezelga</t>
        </is>
      </c>
      <c r="T68">
        <f>HYPERLINK("https://drive.google.com/file/d/19jYzqNT4h1ymmA3Uwrunybn0sM5uSkq9/view?usp=share_link","2023.03.29_Aguas_MB_Tras156_2.pdf")</f>
        <v/>
      </c>
      <c r="U68" t="inlineStr">
        <is>
          <t>/Users/sergio/work/Luiza/billing_mgmt/downloads/FATURA AGUA_MARCO_FRACCAO D_FT_93225593.PDF</t>
        </is>
      </c>
      <c r="V68" t="inlineStr">
        <is>
          <t>2023/05/07.22:14:02</t>
        </is>
      </c>
    </row>
    <row r="69">
      <c r="A69" t="inlineStr">
        <is>
          <t>Não</t>
        </is>
      </c>
      <c r="B69" t="inlineStr">
        <is>
          <t>MB_Tras156_2</t>
        </is>
      </c>
      <c r="C69" t="inlineStr">
        <is>
          <t>2023</t>
        </is>
      </c>
      <c r="D69" t="inlineStr">
        <is>
          <t>02</t>
        </is>
      </c>
      <c r="E69" t="inlineStr">
        <is>
          <t>AGUAS_DE_PORTO</t>
        </is>
      </c>
      <c r="F69" t="inlineStr">
        <is>
          <t>AGUA</t>
        </is>
      </c>
      <c r="G69" t="inlineStr">
        <is>
          <t>CONTA_CONSUMO</t>
        </is>
      </c>
      <c r="H69" t="inlineStr">
        <is>
          <t>5061073</t>
        </is>
      </c>
      <c r="I69" t="inlineStr">
        <is>
          <t>4227864</t>
        </is>
      </c>
      <c r="J69" t="inlineStr"/>
      <c r="K69" t="inlineStr">
        <is>
          <t>10023322</t>
        </is>
      </c>
      <c r="L69" t="inlineStr">
        <is>
          <t>230202709012358</t>
        </is>
      </c>
      <c r="M69" t="inlineStr">
        <is>
          <t>2023/01/10 ~ 2023/02/07</t>
        </is>
      </c>
      <c r="N69" t="inlineStr">
        <is>
          <t>2023/01/10</t>
        </is>
      </c>
      <c r="O69" t="inlineStr">
        <is>
          <t>2023/02/07</t>
        </is>
      </c>
      <c r="P69" t="inlineStr">
        <is>
          <t>2023/2/07</t>
        </is>
      </c>
      <c r="Q69" t="inlineStr">
        <is>
          <t>2023/2/27</t>
        </is>
      </c>
      <c r="R69" t="n">
        <v>22.76</v>
      </c>
      <c r="S69" t="inlineStr">
        <is>
          <t>MB_MarcoBezelga</t>
        </is>
      </c>
      <c r="T69">
        <f>HYPERLINK("https://drive.google.com/file/d/1P9nAgvNfNc7F1q_oXZ_A62Z__rY9C4vj/view?usp=share_link","2023.02.27_Aguas_MB_Tras156_2.pdf")</f>
        <v/>
      </c>
      <c r="U69" t="inlineStr">
        <is>
          <t>/Users/sergio/work/Luiza/billing_mgmt/downloads/FATURA AGUA_FEVEREIRO_FRACCAO D_FT_93154312.PDF</t>
        </is>
      </c>
      <c r="V69" t="inlineStr">
        <is>
          <t>2023/05/07.22:14:02</t>
        </is>
      </c>
    </row>
    <row r="70">
      <c r="A70" t="inlineStr">
        <is>
          <t>Não</t>
        </is>
      </c>
      <c r="B70" t="inlineStr">
        <is>
          <t>RK_Alexandre189_1Tr</t>
        </is>
      </c>
      <c r="C70" t="inlineStr">
        <is>
          <t>2023</t>
        </is>
      </c>
      <c r="D70" t="inlineStr">
        <is>
          <t>04</t>
        </is>
      </c>
      <c r="E70" t="inlineStr">
        <is>
          <t>AGUAS_DE_PORTO</t>
        </is>
      </c>
      <c r="F70" t="inlineStr">
        <is>
          <t>AGUA</t>
        </is>
      </c>
      <c r="G70" t="inlineStr">
        <is>
          <t>CONTA_CONSUMO</t>
        </is>
      </c>
      <c r="H70" t="inlineStr">
        <is>
          <t>5060112</t>
        </is>
      </c>
      <c r="I70" t="inlineStr">
        <is>
          <t>4227318</t>
        </is>
      </c>
      <c r="J70" t="inlineStr"/>
      <c r="K70" t="inlineStr">
        <is>
          <t>55401</t>
        </is>
      </c>
      <c r="L70" t="inlineStr">
        <is>
          <t>230402709008354</t>
        </is>
      </c>
      <c r="M70" t="inlineStr">
        <is>
          <t>2023/03/03 ~ 2023/04/05</t>
        </is>
      </c>
      <c r="N70" t="inlineStr">
        <is>
          <t>2023/03/03</t>
        </is>
      </c>
      <c r="O70" t="inlineStr">
        <is>
          <t>2023/04/05</t>
        </is>
      </c>
      <c r="P70" t="inlineStr">
        <is>
          <t>2023/4/05</t>
        </is>
      </c>
      <c r="Q70" t="inlineStr">
        <is>
          <t>2023/4/20</t>
        </is>
      </c>
      <c r="R70" t="n">
        <v>15.33</v>
      </c>
      <c r="S70" t="inlineStr">
        <is>
          <t>RK_RafaelKraft</t>
        </is>
      </c>
      <c r="T70">
        <f>HYPERLINK("https://drive.google.com/file/d/1ignr6gv4kT5jwGnNEwCv0cZ8g00iNSu1/view?usp=share_link","2023.04.20_Aguas_RK_Alexandre189_1Tr.pdf")</f>
        <v/>
      </c>
      <c r="U70" t="inlineStr">
        <is>
          <t>/Users/sergio/work/Luiza/billing_mgmt/downloads/985.AR.DP.144766551.PDF</t>
        </is>
      </c>
      <c r="V70" t="inlineStr">
        <is>
          <t>2023/05/07.22:14:02</t>
        </is>
      </c>
    </row>
    <row r="71">
      <c r="A71" t="inlineStr">
        <is>
          <t>Não</t>
        </is>
      </c>
      <c r="B71" t="inlineStr">
        <is>
          <t>LF_Conceicao67_2</t>
        </is>
      </c>
      <c r="C71" t="inlineStr">
        <is>
          <t>2023</t>
        </is>
      </c>
      <c r="D71" t="inlineStr">
        <is>
          <t>01</t>
        </is>
      </c>
      <c r="E71" t="inlineStr">
        <is>
          <t>AGUAS_DE_PORTO</t>
        </is>
      </c>
      <c r="F71" t="inlineStr">
        <is>
          <t>AGUA</t>
        </is>
      </c>
      <c r="G71" t="inlineStr">
        <is>
          <t>CONTA_CONSUMO</t>
        </is>
      </c>
      <c r="H71" t="inlineStr">
        <is>
          <t>5054289</t>
        </is>
      </c>
      <c r="I71" t="inlineStr">
        <is>
          <t>4223046</t>
        </is>
      </c>
      <c r="J71" t="inlineStr"/>
      <c r="K71" t="inlineStr">
        <is>
          <t>10018181</t>
        </is>
      </c>
      <c r="L71" t="inlineStr">
        <is>
          <t>230102709008303</t>
        </is>
      </c>
      <c r="M71" t="inlineStr">
        <is>
          <t>2022/11/16 ~ 2023/01/05</t>
        </is>
      </c>
      <c r="N71" t="inlineStr">
        <is>
          <t>2022/11/16</t>
        </is>
      </c>
      <c r="O71" t="inlineStr">
        <is>
          <t>2023/01/05</t>
        </is>
      </c>
      <c r="P71" t="inlineStr">
        <is>
          <t>2023/1/05</t>
        </is>
      </c>
      <c r="Q71" t="inlineStr">
        <is>
          <t>2023/1/20</t>
        </is>
      </c>
      <c r="R71" t="n">
        <v>30.86</v>
      </c>
      <c r="S71" t="inlineStr">
        <is>
          <t>LF_LaurenzFauser</t>
        </is>
      </c>
      <c r="T71">
        <f>HYPERLINK("https://drive.google.com/file/d/1m7BhcjQ9qREnxtTL9jHoO742jEYa7i9P/view?usp=share_link","2023.01.20_Aguas_LF_Conceicao67_2.pdf")</f>
        <v/>
      </c>
      <c r="U71" t="inlineStr">
        <is>
          <t>/Users/sergio/work/Luiza/billing_mgmt/downloads/985.AR.DP.143909844.PDF</t>
        </is>
      </c>
      <c r="V71" t="inlineStr">
        <is>
          <t>2023/05/07.22:14:02</t>
        </is>
      </c>
    </row>
    <row r="72">
      <c r="A72" t="inlineStr">
        <is>
          <t>Não</t>
        </is>
      </c>
      <c r="B72" t="inlineStr">
        <is>
          <t>JH_Conceicao67_22</t>
        </is>
      </c>
      <c r="C72" t="inlineStr">
        <is>
          <t>2023</t>
        </is>
      </c>
      <c r="D72" t="inlineStr">
        <is>
          <t>04</t>
        </is>
      </c>
      <c r="E72" t="inlineStr">
        <is>
          <t>AGUAS_DE_PORTO</t>
        </is>
      </c>
      <c r="F72" t="inlineStr">
        <is>
          <t>AGUA</t>
        </is>
      </c>
      <c r="G72" t="inlineStr">
        <is>
          <t>CONTA_CONSUMO</t>
        </is>
      </c>
      <c r="H72" t="inlineStr">
        <is>
          <t>5025861</t>
        </is>
      </c>
      <c r="I72" t="inlineStr">
        <is>
          <t>4204002</t>
        </is>
      </c>
      <c r="J72" t="inlineStr"/>
      <c r="K72" t="inlineStr">
        <is>
          <t>10018180</t>
        </is>
      </c>
      <c r="L72" t="inlineStr">
        <is>
          <t>230402709010807</t>
        </is>
      </c>
      <c r="M72" t="inlineStr">
        <is>
          <t>2023/03/07 ~ 2023/04/03</t>
        </is>
      </c>
      <c r="N72" t="inlineStr">
        <is>
          <t>2023/03/07</t>
        </is>
      </c>
      <c r="O72" t="inlineStr">
        <is>
          <t>2023/04/03</t>
        </is>
      </c>
      <c r="P72" t="inlineStr">
        <is>
          <t>2023/4/06</t>
        </is>
      </c>
      <c r="Q72" t="inlineStr">
        <is>
          <t>2023/4/21</t>
        </is>
      </c>
      <c r="R72" t="n">
        <v>16.53</v>
      </c>
      <c r="S72" t="inlineStr">
        <is>
          <t>JH_JonasHagele</t>
        </is>
      </c>
      <c r="T72">
        <f>HYPERLINK("https://drive.google.com/file/d/1rSFsjssNdZu5KRFaaYlsbKgfSTBhyC4f/view?usp=share_link","2023.04.21_Aguas_JH_Conceicao67_22.pdf")</f>
        <v/>
      </c>
      <c r="U72" t="inlineStr">
        <is>
          <t>/Users/sergio/work/Luiza/billing_mgmt/downloads/985.AR.DP.144780410.PDF</t>
        </is>
      </c>
      <c r="V72" t="inlineStr">
        <is>
          <t>2023/05/07.22:14:02</t>
        </is>
      </c>
    </row>
    <row r="73">
      <c r="A73" t="inlineStr">
        <is>
          <t>Não</t>
        </is>
      </c>
      <c r="B73" t="inlineStr">
        <is>
          <t>LF_Conceicao67_2</t>
        </is>
      </c>
      <c r="C73" t="inlineStr">
        <is>
          <t>2023</t>
        </is>
      </c>
      <c r="D73" t="inlineStr">
        <is>
          <t>04</t>
        </is>
      </c>
      <c r="E73" t="inlineStr">
        <is>
          <t>AGUAS_DE_PORTO</t>
        </is>
      </c>
      <c r="F73" t="inlineStr">
        <is>
          <t>AGUA</t>
        </is>
      </c>
      <c r="G73" t="inlineStr">
        <is>
          <t>CONTA_CONSUMO</t>
        </is>
      </c>
      <c r="H73" t="inlineStr">
        <is>
          <t>5054289</t>
        </is>
      </c>
      <c r="I73" t="inlineStr">
        <is>
          <t>4223046</t>
        </is>
      </c>
      <c r="J73" t="inlineStr"/>
      <c r="K73" t="inlineStr">
        <is>
          <t>10018181</t>
        </is>
      </c>
      <c r="L73" t="inlineStr">
        <is>
          <t>230402709011232</t>
        </is>
      </c>
      <c r="M73" t="inlineStr">
        <is>
          <t>2023/03/07 ~ 2023/04/03</t>
        </is>
      </c>
      <c r="N73" t="inlineStr">
        <is>
          <t>2023/03/07</t>
        </is>
      </c>
      <c r="O73" t="inlineStr">
        <is>
          <t>2023/04/03</t>
        </is>
      </c>
      <c r="P73" t="inlineStr">
        <is>
          <t>2023/4/06</t>
        </is>
      </c>
      <c r="Q73" t="inlineStr">
        <is>
          <t>2023/4/21</t>
        </is>
      </c>
      <c r="R73" t="n">
        <v>16.46</v>
      </c>
      <c r="S73" t="inlineStr">
        <is>
          <t>LF_LaurenzFauser</t>
        </is>
      </c>
      <c r="T73">
        <f>HYPERLINK("https://drive.google.com/file/d/1uO7CSuvZsb6O4ySRxrN5em2Y6Ff3NUyW/view?usp=share_link","2023.04.21_Aguas_LF_Conceicao67_2.pdf")</f>
        <v/>
      </c>
      <c r="U73" t="inlineStr">
        <is>
          <t>/Users/sergio/work/Luiza/billing_mgmt/downloads/985.AR.DP.144780835.PDF</t>
        </is>
      </c>
      <c r="V73" t="inlineStr">
        <is>
          <t>2023/05/07.22:14:02</t>
        </is>
      </c>
    </row>
    <row r="74">
      <c r="A74" t="inlineStr">
        <is>
          <t>Não</t>
        </is>
      </c>
      <c r="B74" t="inlineStr">
        <is>
          <t>MB_Tras156_2</t>
        </is>
      </c>
      <c r="C74" t="inlineStr">
        <is>
          <t>2023</t>
        </is>
      </c>
      <c r="D74" t="inlineStr">
        <is>
          <t>02</t>
        </is>
      </c>
      <c r="E74" t="inlineStr">
        <is>
          <t>AGUAS_DE_PORTO</t>
        </is>
      </c>
      <c r="F74" t="inlineStr">
        <is>
          <t>AGUA</t>
        </is>
      </c>
      <c r="G74" t="inlineStr">
        <is>
          <t>CONTA_CONSUMO</t>
        </is>
      </c>
      <c r="H74" t="inlineStr">
        <is>
          <t>5061073</t>
        </is>
      </c>
      <c r="I74" t="inlineStr">
        <is>
          <t>4227864</t>
        </is>
      </c>
      <c r="J74" t="inlineStr"/>
      <c r="K74" t="inlineStr">
        <is>
          <t>10023322</t>
        </is>
      </c>
      <c r="L74" t="inlineStr">
        <is>
          <t>230202709012358</t>
        </is>
      </c>
      <c r="M74" t="inlineStr">
        <is>
          <t>2023/01/10 ~ 2023/02/07</t>
        </is>
      </c>
      <c r="N74" t="inlineStr">
        <is>
          <t>2023/01/10</t>
        </is>
      </c>
      <c r="O74" t="inlineStr">
        <is>
          <t>2023/02/07</t>
        </is>
      </c>
      <c r="P74" t="inlineStr">
        <is>
          <t>2023/2/07</t>
        </is>
      </c>
      <c r="Q74" t="inlineStr">
        <is>
          <t>2023/2/27</t>
        </is>
      </c>
      <c r="R74" t="n">
        <v>22.76</v>
      </c>
      <c r="S74" t="inlineStr">
        <is>
          <t>MB_MarcoBezelga</t>
        </is>
      </c>
      <c r="T74">
        <f>HYPERLINK("https://drive.google.com/file/d/1P9nAgvNfNc7F1q_oXZ_A62Z__rY9C4vj/view?usp=share_link","2023.02.27_Aguas_MB_Tras156_2.pdf")</f>
        <v/>
      </c>
      <c r="U74" t="inlineStr">
        <is>
          <t>/Users/sergio/work/Luiza/billing_mgmt/downloads/FATURA_AGUA_FEVEREIRO_FRACCAO_D_FT_93154312.PDF</t>
        </is>
      </c>
      <c r="V74" t="inlineStr">
        <is>
          <t>2023/05/07.22:14:02</t>
        </is>
      </c>
    </row>
    <row r="75">
      <c r="A75" t="inlineStr">
        <is>
          <t>Não</t>
        </is>
      </c>
      <c r="B75" t="inlineStr">
        <is>
          <t>MB_Tras156_3</t>
        </is>
      </c>
      <c r="C75" t="inlineStr">
        <is>
          <t>2023</t>
        </is>
      </c>
      <c r="D75" t="inlineStr">
        <is>
          <t>02</t>
        </is>
      </c>
      <c r="E75" t="inlineStr">
        <is>
          <t>AGUAS_DE_PORTO</t>
        </is>
      </c>
      <c r="F75" t="inlineStr">
        <is>
          <t>AGUA</t>
        </is>
      </c>
      <c r="G75" t="inlineStr">
        <is>
          <t>CONTA_CONSUMO</t>
        </is>
      </c>
      <c r="H75" t="inlineStr">
        <is>
          <t>5061085</t>
        </is>
      </c>
      <c r="I75" t="inlineStr">
        <is>
          <t>4227864</t>
        </is>
      </c>
      <c r="J75" t="inlineStr"/>
      <c r="K75" t="inlineStr">
        <is>
          <t>10023323</t>
        </is>
      </c>
      <c r="L75" t="inlineStr">
        <is>
          <t>230202709014048</t>
        </is>
      </c>
      <c r="M75" t="inlineStr">
        <is>
          <t>2023/01/10 ~ 2023/02/07</t>
        </is>
      </c>
      <c r="N75" t="inlineStr">
        <is>
          <t>2023/01/10</t>
        </is>
      </c>
      <c r="O75" t="inlineStr">
        <is>
          <t>2023/02/07</t>
        </is>
      </c>
      <c r="P75" t="inlineStr">
        <is>
          <t>2023/2/07</t>
        </is>
      </c>
      <c r="Q75" t="inlineStr">
        <is>
          <t>2023/2/27</t>
        </is>
      </c>
      <c r="R75" t="n">
        <v>22.76</v>
      </c>
      <c r="S75" t="inlineStr">
        <is>
          <t>MB_MarcoBezelga</t>
        </is>
      </c>
      <c r="T75">
        <f>HYPERLINK("https://drive.google.com/file/d/1SqgwJ4_rNn7YgKJutsyRo7jEi1UI8S6s/view?usp=share_link","2023.02.27_Aguas_MB_Tras156_3.pdf")</f>
        <v/>
      </c>
      <c r="U75" t="inlineStr">
        <is>
          <t>/Users/sergio/work/Luiza/billing_mgmt/downloads/FATURA AGUA_FEVEREIRO_FRACCAO E_FT_93156033.PDF</t>
        </is>
      </c>
      <c r="V75" t="inlineStr">
        <is>
          <t>2023/05/07.22:14:02</t>
        </is>
      </c>
    </row>
    <row r="76">
      <c r="A76" t="inlineStr">
        <is>
          <t>Sim</t>
        </is>
      </c>
      <c r="B76" t="inlineStr">
        <is>
          <t>VL_Infante45_5P</t>
        </is>
      </c>
      <c r="C76" t="inlineStr">
        <is>
          <t>2023</t>
        </is>
      </c>
      <c r="D76" t="inlineStr">
        <is>
          <t>03</t>
        </is>
      </c>
      <c r="E76" t="inlineStr">
        <is>
          <t>AGUAS_DE_PORTO</t>
        </is>
      </c>
      <c r="F76" t="inlineStr">
        <is>
          <t>AGUA</t>
        </is>
      </c>
      <c r="G76" t="inlineStr">
        <is>
          <t>CONTA_CONSUMO</t>
        </is>
      </c>
      <c r="H76" t="inlineStr">
        <is>
          <t>4993263</t>
        </is>
      </c>
      <c r="I76" t="inlineStr">
        <is>
          <t>4140129</t>
        </is>
      </c>
      <c r="J76" t="inlineStr"/>
      <c r="K76" t="inlineStr">
        <is>
          <t>10018093</t>
        </is>
      </c>
      <c r="L76" t="inlineStr">
        <is>
          <t>230302709032395</t>
        </is>
      </c>
      <c r="M76" t="inlineStr">
        <is>
          <t>2023/02/16 ~ 2023/03/15</t>
        </is>
      </c>
      <c r="N76" t="inlineStr">
        <is>
          <t>2023/02/16</t>
        </is>
      </c>
      <c r="O76" t="inlineStr">
        <is>
          <t>2023/03/15</t>
        </is>
      </c>
      <c r="P76" t="inlineStr">
        <is>
          <t>2023/3/16</t>
        </is>
      </c>
      <c r="Q76" t="inlineStr">
        <is>
          <t>2023/3/31</t>
        </is>
      </c>
      <c r="R76" t="n">
        <v>27.27</v>
      </c>
      <c r="S76" t="inlineStr">
        <is>
          <t>VL_VytautasLeoncikas</t>
        </is>
      </c>
      <c r="T76">
        <f>HYPERLINK("https://drive.google.com/file/d/13NPeixxOPchGL0nhTBNgnhl9zEucS_w4/view?usp=share_link","2023.03.31_Aguas_VL_Infante45_5P.pdf")</f>
        <v/>
      </c>
      <c r="U76" t="inlineStr">
        <is>
          <t>/Users/sergio/work/Luiza/billing_mgmt/downloads/985.AR.DP.144597688.PDF</t>
        </is>
      </c>
      <c r="V76" t="inlineStr">
        <is>
          <t>2023/05/07.22:14:02</t>
        </is>
      </c>
    </row>
    <row r="77">
      <c r="A77" t="inlineStr">
        <is>
          <t>Não</t>
        </is>
      </c>
      <c r="B77" t="inlineStr">
        <is>
          <t>MB_Tras156_1</t>
        </is>
      </c>
      <c r="C77" t="inlineStr">
        <is>
          <t>2023</t>
        </is>
      </c>
      <c r="D77" t="inlineStr">
        <is>
          <t>02</t>
        </is>
      </c>
      <c r="E77" t="inlineStr">
        <is>
          <t>AGUAS_DE_PORTO</t>
        </is>
      </c>
      <c r="F77" t="inlineStr">
        <is>
          <t>AGUA</t>
        </is>
      </c>
      <c r="G77" t="inlineStr">
        <is>
          <t>CONTA_CONSUMO</t>
        </is>
      </c>
      <c r="H77" t="inlineStr">
        <is>
          <t>5061070</t>
        </is>
      </c>
      <c r="I77" t="inlineStr">
        <is>
          <t>4227864</t>
        </is>
      </c>
      <c r="J77" t="inlineStr"/>
      <c r="K77" t="inlineStr">
        <is>
          <t>38836</t>
        </is>
      </c>
      <c r="L77" t="inlineStr">
        <is>
          <t>230202709013196</t>
        </is>
      </c>
      <c r="M77" t="inlineStr">
        <is>
          <t>2023/01/10 ~ 2023/02/07</t>
        </is>
      </c>
      <c r="N77" t="inlineStr">
        <is>
          <t>2023/01/10</t>
        </is>
      </c>
      <c r="O77" t="inlineStr">
        <is>
          <t>2023/02/07</t>
        </is>
      </c>
      <c r="P77" t="inlineStr">
        <is>
          <t>2023/2/07</t>
        </is>
      </c>
      <c r="Q77" t="inlineStr">
        <is>
          <t>2023/2/27</t>
        </is>
      </c>
      <c r="R77" t="n">
        <v>22.76</v>
      </c>
      <c r="S77" t="inlineStr">
        <is>
          <t>MB_MarcoBezelga</t>
        </is>
      </c>
      <c r="T77">
        <f>HYPERLINK("https://drive.google.com/file/d/1gT-dEsDlQC5egpKiVab4jOptrAFAUMve/view?usp=share_link","2023.02.27_Aguas_MB_Tras156_1.pdf")</f>
        <v/>
      </c>
      <c r="U77" t="inlineStr">
        <is>
          <t>/Users/sergio/work/Luiza/billing_mgmt/downloads/FATURA AGUA_FEVEREIRO_FRACCAO C_FT_93155174.PDF</t>
        </is>
      </c>
      <c r="V77" t="inlineStr">
        <is>
          <t>2023/05/07.22:14:02</t>
        </is>
      </c>
    </row>
    <row r="78">
      <c r="A78" t="inlineStr">
        <is>
          <t>Não</t>
        </is>
      </c>
      <c r="B78" t="inlineStr">
        <is>
          <t>LS_Bessa641_4Dr</t>
        </is>
      </c>
      <c r="C78" t="inlineStr">
        <is>
          <t>2023</t>
        </is>
      </c>
      <c r="D78" t="inlineStr">
        <is>
          <t>02</t>
        </is>
      </c>
      <c r="E78" t="inlineStr">
        <is>
          <t>AGUAS_DE_PORTO</t>
        </is>
      </c>
      <c r="F78" t="inlineStr">
        <is>
          <t>AGUA</t>
        </is>
      </c>
      <c r="G78" t="inlineStr">
        <is>
          <t>CONTA_CONSUMO</t>
        </is>
      </c>
      <c r="H78" t="inlineStr">
        <is>
          <t>4967688</t>
        </is>
      </c>
      <c r="I78" t="inlineStr">
        <is>
          <t>4166519</t>
        </is>
      </c>
      <c r="J78" t="inlineStr"/>
      <c r="K78" t="inlineStr">
        <is>
          <t>160170</t>
        </is>
      </c>
      <c r="L78" t="inlineStr">
        <is>
          <t>230202709009140</t>
        </is>
      </c>
      <c r="M78" t="inlineStr">
        <is>
          <t>2022/12/29 ~ 2023/01/27</t>
        </is>
      </c>
      <c r="N78" t="inlineStr">
        <is>
          <t>2022/12/29</t>
        </is>
      </c>
      <c r="O78" t="inlineStr">
        <is>
          <t>2023/01/27</t>
        </is>
      </c>
      <c r="P78" t="inlineStr">
        <is>
          <t>2023/2/04</t>
        </is>
      </c>
      <c r="Q78" t="inlineStr">
        <is>
          <t>2023/2/20</t>
        </is>
      </c>
      <c r="R78" t="n">
        <v>35.51</v>
      </c>
      <c r="S78" t="inlineStr">
        <is>
          <t>LS_LucieneSantos</t>
        </is>
      </c>
      <c r="T78">
        <f>HYPERLINK("https://drive.google.com/file/d/1-v074STeKUQ1RowsYyoAOfN9Aa1CZ50-/view?usp=share_link","2023.02.20_Aguas_LS_Bessa641_4Dr.pdf")</f>
        <v/>
      </c>
      <c r="U78" t="inlineStr">
        <is>
          <t>/Users/sergio/work/Luiza/billing_mgmt/downloads/AGPT_985.AR.DP.144171436.PDF</t>
        </is>
      </c>
      <c r="V78" t="inlineStr">
        <is>
          <t>2023/05/07.22:14:02</t>
        </is>
      </c>
    </row>
    <row r="79">
      <c r="A79" t="inlineStr">
        <is>
          <t>Não</t>
        </is>
      </c>
      <c r="B79" t="inlineStr">
        <is>
          <t>MB_Tras156_RC</t>
        </is>
      </c>
      <c r="C79" t="inlineStr">
        <is>
          <t>2023</t>
        </is>
      </c>
      <c r="D79" t="inlineStr">
        <is>
          <t>02</t>
        </is>
      </c>
      <c r="E79" t="inlineStr">
        <is>
          <t>AGUAS_DE_PORTO</t>
        </is>
      </c>
      <c r="F79" t="inlineStr">
        <is>
          <t>AGUA</t>
        </is>
      </c>
      <c r="G79" t="inlineStr">
        <is>
          <t>CONTA_CONSUMO</t>
        </is>
      </c>
      <c r="H79" t="inlineStr">
        <is>
          <t>5061060</t>
        </is>
      </c>
      <c r="I79" t="inlineStr">
        <is>
          <t>4227864</t>
        </is>
      </c>
      <c r="J79" t="inlineStr"/>
      <c r="K79" t="inlineStr">
        <is>
          <t>189077</t>
        </is>
      </c>
      <c r="L79" t="inlineStr">
        <is>
          <t>230202709014062</t>
        </is>
      </c>
      <c r="M79" t="inlineStr">
        <is>
          <t>2023/01/10 ~ 2023/02/07</t>
        </is>
      </c>
      <c r="N79" t="inlineStr">
        <is>
          <t>2023/01/10</t>
        </is>
      </c>
      <c r="O79" t="inlineStr">
        <is>
          <t>2023/02/07</t>
        </is>
      </c>
      <c r="P79" t="inlineStr">
        <is>
          <t>2023/2/07</t>
        </is>
      </c>
      <c r="Q79" t="inlineStr">
        <is>
          <t>2023/2/27</t>
        </is>
      </c>
      <c r="R79" t="n">
        <v>26.83</v>
      </c>
      <c r="S79" t="inlineStr">
        <is>
          <t>MB_MarcoBezelga</t>
        </is>
      </c>
      <c r="T79">
        <f>HYPERLINK("https://drive.google.com/file/d/1VyS5RhRB6jaArcPKPdhkuYDGLRSK1lwI/view?usp=share_link","2023.02.27_Aguas_MB_Tras156_RC.pdf")</f>
        <v/>
      </c>
      <c r="U79" t="inlineStr">
        <is>
          <t>/Users/sergio/work/Luiza/billing_mgmt/downloads/FATURA AGUA_FEVEREIRO_FRACCAO B_FT_93156047.PDF</t>
        </is>
      </c>
      <c r="V79" t="inlineStr">
        <is>
          <t>2023/05/07.22:14:02</t>
        </is>
      </c>
    </row>
    <row r="80">
      <c r="A80" t="inlineStr">
        <is>
          <t>Sim</t>
        </is>
      </c>
      <c r="B80" t="inlineStr">
        <is>
          <t>HC_Mouzinho213_1B</t>
        </is>
      </c>
      <c r="C80" t="inlineStr">
        <is>
          <t>2023</t>
        </is>
      </c>
      <c r="D80" t="inlineStr">
        <is>
          <t>01</t>
        </is>
      </c>
      <c r="E80" t="inlineStr">
        <is>
          <t>AGUAS_DE_PORTO</t>
        </is>
      </c>
      <c r="F80" t="inlineStr">
        <is>
          <t>AGUA</t>
        </is>
      </c>
      <c r="G80" t="inlineStr">
        <is>
          <t>CONTA_CONSUMO</t>
        </is>
      </c>
      <c r="H80" t="inlineStr">
        <is>
          <t>4951664</t>
        </is>
      </c>
      <c r="I80" t="inlineStr">
        <is>
          <t>4140129</t>
        </is>
      </c>
      <c r="J80" t="inlineStr"/>
      <c r="K80" t="inlineStr">
        <is>
          <t>34978</t>
        </is>
      </c>
      <c r="L80" t="inlineStr">
        <is>
          <t>230102709031579</t>
        </is>
      </c>
      <c r="M80" t="inlineStr">
        <is>
          <t>2022/12/16 ~ 2023/01/13</t>
        </is>
      </c>
      <c r="N80" t="inlineStr">
        <is>
          <t>2022/12/16</t>
        </is>
      </c>
      <c r="O80" t="inlineStr">
        <is>
          <t>2023/01/13</t>
        </is>
      </c>
      <c r="P80" t="inlineStr">
        <is>
          <t>2023/1/16</t>
        </is>
      </c>
      <c r="Q80" t="inlineStr">
        <is>
          <t>2023/1/31</t>
        </is>
      </c>
      <c r="R80" t="n">
        <v>38.97</v>
      </c>
      <c r="S80" t="inlineStr">
        <is>
          <t>HC_HongChung</t>
        </is>
      </c>
      <c r="T80">
        <f>HYPERLINK("https://drive.google.com/file/d/14MYOr1WAf7A3qKCaSQAhDw2Pd24X2OQ9/view?usp=share_link","2023.01.31_Aguas_HC_Mouzinho213_1B.pdf")</f>
        <v/>
      </c>
      <c r="U80" t="inlineStr">
        <is>
          <t>/Users/sergio/work/Luiza/billing_mgmt/downloads/985.AR.DP.144030538.PDF</t>
        </is>
      </c>
      <c r="V80" t="inlineStr">
        <is>
          <t>2023/05/07.22:14:02</t>
        </is>
      </c>
    </row>
    <row r="81">
      <c r="A81" t="inlineStr">
        <is>
          <t>Sim</t>
        </is>
      </c>
      <c r="B81" t="inlineStr">
        <is>
          <t>AV_Guimaraes80_5</t>
        </is>
      </c>
      <c r="C81" t="inlineStr">
        <is>
          <t>2023</t>
        </is>
      </c>
      <c r="D81" t="inlineStr">
        <is>
          <t>04</t>
        </is>
      </c>
      <c r="E81" t="inlineStr">
        <is>
          <t>AGUAS_DE_PORTO</t>
        </is>
      </c>
      <c r="F81" t="inlineStr">
        <is>
          <t>AGUA</t>
        </is>
      </c>
      <c r="G81" t="inlineStr">
        <is>
          <t>CONTA_CONSUMO</t>
        </is>
      </c>
      <c r="H81" t="inlineStr">
        <is>
          <t>5063479</t>
        </is>
      </c>
      <c r="I81" t="inlineStr">
        <is>
          <t>4140129</t>
        </is>
      </c>
      <c r="J81" t="inlineStr"/>
      <c r="K81" t="inlineStr">
        <is>
          <t>10022201</t>
        </is>
      </c>
      <c r="L81" t="inlineStr">
        <is>
          <t>230402709022070</t>
        </is>
      </c>
      <c r="M81" t="inlineStr">
        <is>
          <t>2023/03/09 ~ 2023/04/10</t>
        </is>
      </c>
      <c r="N81" t="inlineStr">
        <is>
          <t>2023/03/09</t>
        </is>
      </c>
      <c r="O81" t="inlineStr">
        <is>
          <t>2023/04/10</t>
        </is>
      </c>
      <c r="P81" t="inlineStr">
        <is>
          <t>2023/4/12</t>
        </is>
      </c>
      <c r="Q81" t="inlineStr">
        <is>
          <t>2023/4/27</t>
        </is>
      </c>
      <c r="R81" t="n">
        <v>76.87</v>
      </c>
      <c r="S81" t="inlineStr">
        <is>
          <t>AV_AdanVillamarin</t>
        </is>
      </c>
      <c r="T81">
        <f>HYPERLINK("https://drive.google.com/file/d/1CrzzW-k2Z9qyywtTKMDp_Eeq3Pvo1sRZ/view?usp=share_link","2023.04.27_Aguas_AV_Guimaraes80_5.pdf")</f>
        <v/>
      </c>
      <c r="U81" t="inlineStr">
        <is>
          <t>/Users/sergio/work/Luiza/billing_mgmt/downloads/985.AR.DP.144830409.PDF</t>
        </is>
      </c>
      <c r="V81" t="inlineStr">
        <is>
          <t>2023/05/07.22:14:02</t>
        </is>
      </c>
    </row>
    <row r="82">
      <c r="A82" t="inlineStr">
        <is>
          <t>Não</t>
        </is>
      </c>
      <c r="B82" t="inlineStr">
        <is>
          <t>PM_Cedofeita68_3Fr</t>
        </is>
      </c>
      <c r="C82" t="inlineStr">
        <is>
          <t>2023</t>
        </is>
      </c>
      <c r="D82" t="inlineStr">
        <is>
          <t>04</t>
        </is>
      </c>
      <c r="E82" t="inlineStr">
        <is>
          <t>AGUAS_DE_PORTO</t>
        </is>
      </c>
      <c r="F82" t="inlineStr">
        <is>
          <t>AGUA</t>
        </is>
      </c>
      <c r="G82" t="inlineStr">
        <is>
          <t>CONTA_CONSUMO</t>
        </is>
      </c>
      <c r="H82" t="inlineStr">
        <is>
          <t>5001031</t>
        </is>
      </c>
      <c r="I82" t="inlineStr">
        <is>
          <t>4187935</t>
        </is>
      </c>
      <c r="J82" t="inlineStr"/>
      <c r="K82" t="inlineStr">
        <is>
          <t>10015246</t>
        </is>
      </c>
      <c r="L82" t="inlineStr">
        <is>
          <t>230402709016656</t>
        </is>
      </c>
      <c r="M82" t="inlineStr">
        <is>
          <t>2023/03/08 ~ 2023/04/06</t>
        </is>
      </c>
      <c r="N82" t="inlineStr">
        <is>
          <t>2023/03/08</t>
        </is>
      </c>
      <c r="O82" t="inlineStr">
        <is>
          <t>2023/04/06</t>
        </is>
      </c>
      <c r="P82" t="inlineStr">
        <is>
          <t>2023/4/11</t>
        </is>
      </c>
      <c r="Q82" t="inlineStr">
        <is>
          <t>2023/4/26</t>
        </is>
      </c>
      <c r="R82" t="n">
        <v>18.8</v>
      </c>
      <c r="S82" t="inlineStr">
        <is>
          <t>PM_PriscillaMenezes</t>
        </is>
      </c>
      <c r="T82">
        <f>HYPERLINK("https://drive.google.com/file/d/1lOgrFQBuig_JXDQthUIOMkUwlVBwixer/view?usp=share_link","2023.04.26_Aguas_PM_Cedofeita68_3Fr.pdf")</f>
        <v/>
      </c>
      <c r="U82" t="inlineStr">
        <is>
          <t>/Users/sergio/work/Luiza/billing_mgmt/downloads/985.AR.DP.144813029.PDF</t>
        </is>
      </c>
      <c r="V82" t="inlineStr">
        <is>
          <t>2023/05/07.22:14:02</t>
        </is>
      </c>
    </row>
    <row r="83">
      <c r="A83" t="inlineStr">
        <is>
          <t>Não</t>
        </is>
      </c>
      <c r="B83" t="inlineStr">
        <is>
          <t>HM_Anibal80_2Fr</t>
        </is>
      </c>
      <c r="C83" t="inlineStr">
        <is>
          <t>2023</t>
        </is>
      </c>
      <c r="D83" t="inlineStr">
        <is>
          <t>04</t>
        </is>
      </c>
      <c r="E83" t="inlineStr">
        <is>
          <t>AGUAS_DE_PORTO</t>
        </is>
      </c>
      <c r="F83" t="inlineStr">
        <is>
          <t>AGUA</t>
        </is>
      </c>
      <c r="G83" t="inlineStr">
        <is>
          <t>CONTA_CONSUMO</t>
        </is>
      </c>
      <c r="H83" t="inlineStr">
        <is>
          <t>5060743</t>
        </is>
      </c>
      <c r="I83" t="inlineStr">
        <is>
          <t>4212916</t>
        </is>
      </c>
      <c r="J83" t="inlineStr"/>
      <c r="K83" t="inlineStr">
        <is>
          <t>10018171</t>
        </is>
      </c>
      <c r="L83" t="inlineStr">
        <is>
          <t>230402709063680</t>
        </is>
      </c>
      <c r="M83" t="inlineStr">
        <is>
          <t>2023/03/24 ~ 2023/04/26</t>
        </is>
      </c>
      <c r="N83" t="inlineStr">
        <is>
          <t>2023/03/24</t>
        </is>
      </c>
      <c r="O83" t="inlineStr">
        <is>
          <t>2023/04/26</t>
        </is>
      </c>
      <c r="P83" t="inlineStr">
        <is>
          <t>2023/4/28</t>
        </is>
      </c>
      <c r="Q83" t="inlineStr">
        <is>
          <t>2023/5/13</t>
        </is>
      </c>
      <c r="R83" t="n">
        <v>20.68</v>
      </c>
      <c r="S83" t="inlineStr">
        <is>
          <t>HM_HaliimMoghazi</t>
        </is>
      </c>
      <c r="T83">
        <f>HYPERLINK("https://drive.google.com/file/d/1-EOFFOkr8E-jhfRYMRdj_GZ4RjJecQij/view?usp=share_link","2023.05.13_Aguas_HM_Anibal80_2Fr.pdf")</f>
        <v/>
      </c>
      <c r="U83" t="inlineStr">
        <is>
          <t>/Users/sergio/work/Luiza/billing_mgmt/downloads/2023_05_03_10_16_59_5A05366F-C4AD-4585-868B-917089FB4DF2.PDF</t>
        </is>
      </c>
      <c r="V83" t="inlineStr">
        <is>
          <t>2023/05/07.22:14:02</t>
        </is>
      </c>
    </row>
    <row r="84">
      <c r="A84" t="inlineStr">
        <is>
          <t>Não</t>
        </is>
      </c>
      <c r="B84" t="inlineStr">
        <is>
          <t>LV_Camoes719_RCTr</t>
        </is>
      </c>
      <c r="C84" t="inlineStr">
        <is>
          <t>2023</t>
        </is>
      </c>
      <c r="D84" t="inlineStr">
        <is>
          <t>01</t>
        </is>
      </c>
      <c r="E84" t="inlineStr">
        <is>
          <t>AGUAS_DE_PORTO</t>
        </is>
      </c>
      <c r="F84" t="inlineStr">
        <is>
          <t>AGUA</t>
        </is>
      </c>
      <c r="G84" t="inlineStr">
        <is>
          <t>CONTA_CONSUMO</t>
        </is>
      </c>
      <c r="H84" t="inlineStr">
        <is>
          <t>4957062</t>
        </is>
      </c>
      <c r="I84" t="inlineStr">
        <is>
          <t>4159449</t>
        </is>
      </c>
      <c r="J84" t="inlineStr"/>
      <c r="K84" t="inlineStr">
        <is>
          <t>10015919</t>
        </is>
      </c>
      <c r="L84" t="inlineStr">
        <is>
          <t>230102709026437</t>
        </is>
      </c>
      <c r="M84" t="inlineStr">
        <is>
          <t>2022/12/15 ~ 2023/01/12</t>
        </is>
      </c>
      <c r="N84" t="inlineStr">
        <is>
          <t>2022/12/15</t>
        </is>
      </c>
      <c r="O84" t="inlineStr">
        <is>
          <t>2023/01/12</t>
        </is>
      </c>
      <c r="P84" t="inlineStr">
        <is>
          <t>2023/1/13</t>
        </is>
      </c>
      <c r="Q84" t="inlineStr">
        <is>
          <t>2023/1/28</t>
        </is>
      </c>
      <c r="R84" t="n">
        <v>47.17</v>
      </c>
      <c r="S84" t="inlineStr">
        <is>
          <t>LV_LoboViajante</t>
        </is>
      </c>
      <c r="T84">
        <f>HYPERLINK("https://drive.google.com/file/d/1P9MvmnB7zWRioh7XCclKYRCXbOip4Fjv/view?usp=share_link","2023.01.28_Aguas_LV_Camoes719_RCTr.pdf")</f>
        <v/>
      </c>
      <c r="U84" t="inlineStr">
        <is>
          <t>/Users/sergio/work/Luiza/billing_mgmt/downloads/985.AR.DP.144007813.PDF</t>
        </is>
      </c>
      <c r="V84" t="inlineStr">
        <is>
          <t>2023/05/07.22:14:02</t>
        </is>
      </c>
    </row>
    <row r="85">
      <c r="A85" t="inlineStr">
        <is>
          <t>Sim</t>
        </is>
      </c>
      <c r="B85" t="inlineStr">
        <is>
          <t>TJ_Almada55_4DrTr</t>
        </is>
      </c>
      <c r="C85" t="inlineStr">
        <is>
          <t>2023</t>
        </is>
      </c>
      <c r="D85" t="inlineStr">
        <is>
          <t>04</t>
        </is>
      </c>
      <c r="E85" t="inlineStr">
        <is>
          <t>AGUAS_DE_PORTO</t>
        </is>
      </c>
      <c r="F85" t="inlineStr">
        <is>
          <t>AGUA</t>
        </is>
      </c>
      <c r="G85" t="inlineStr">
        <is>
          <t>CONTA_CONSUMO</t>
        </is>
      </c>
      <c r="H85" t="inlineStr">
        <is>
          <t>4997889</t>
        </is>
      </c>
      <c r="I85" t="inlineStr">
        <is>
          <t>4140129</t>
        </is>
      </c>
      <c r="J85" t="inlineStr"/>
      <c r="K85" t="inlineStr">
        <is>
          <t>10015226</t>
        </is>
      </c>
      <c r="L85" t="inlineStr">
        <is>
          <t>230402709016503</t>
        </is>
      </c>
      <c r="M85" t="inlineStr">
        <is>
          <t>2023/03/07 ~ 2023/04/05</t>
        </is>
      </c>
      <c r="N85" t="inlineStr">
        <is>
          <t>2023/03/07</t>
        </is>
      </c>
      <c r="O85" t="inlineStr">
        <is>
          <t>2023/04/05</t>
        </is>
      </c>
      <c r="P85" t="inlineStr">
        <is>
          <t>2023/4/11</t>
        </is>
      </c>
      <c r="Q85" t="inlineStr">
        <is>
          <t>2023/4/26</t>
        </is>
      </c>
      <c r="R85" t="n">
        <v>41.05</v>
      </c>
      <c r="S85" t="inlineStr">
        <is>
          <t>TJ_Theo_JeremyDiDio</t>
        </is>
      </c>
      <c r="T85">
        <f>HYPERLINK("https://drive.google.com/file/d/1x7VKGdfNh8EZUtkyZQaf5_B0Vb0-8uaS/view?usp=share_link","2023.04.26_Aguas_TJ_Almada55_4DrTr.pdf")</f>
        <v/>
      </c>
      <c r="U85" t="inlineStr">
        <is>
          <t>/Users/sergio/work/Luiza/billing_mgmt/downloads/985.AR.DP.144812876.PDF</t>
        </is>
      </c>
      <c r="V85" t="inlineStr">
        <is>
          <t>2023/05/07.22:14:02</t>
        </is>
      </c>
    </row>
    <row r="86">
      <c r="A86" t="inlineStr">
        <is>
          <t>Não</t>
        </is>
      </c>
      <c r="B86" t="inlineStr">
        <is>
          <t>MB_Tras156_RC</t>
        </is>
      </c>
      <c r="C86" t="inlineStr">
        <is>
          <t>2023</t>
        </is>
      </c>
      <c r="D86" t="inlineStr">
        <is>
          <t>03</t>
        </is>
      </c>
      <c r="E86" t="inlineStr">
        <is>
          <t>AGUAS_DE_PORTO</t>
        </is>
      </c>
      <c r="F86" t="inlineStr">
        <is>
          <t>AGUA</t>
        </is>
      </c>
      <c r="G86" t="inlineStr">
        <is>
          <t>CONTA_CONSUMO_RATEIO</t>
        </is>
      </c>
      <c r="H86" t="inlineStr">
        <is>
          <t>5061371</t>
        </is>
      </c>
      <c r="I86" t="inlineStr">
        <is>
          <t>4227864</t>
        </is>
      </c>
      <c r="J86" t="inlineStr"/>
      <c r="K86" t="inlineStr">
        <is>
          <t>189078</t>
        </is>
      </c>
      <c r="L86" t="inlineStr">
        <is>
          <t>230302709016486</t>
        </is>
      </c>
      <c r="M86" t="inlineStr">
        <is>
          <t>2023/02/08 ~ 2023/03/08</t>
        </is>
      </c>
      <c r="N86" t="inlineStr">
        <is>
          <t>2023/02/08</t>
        </is>
      </c>
      <c r="O86" t="inlineStr">
        <is>
          <t>2023/03/08</t>
        </is>
      </c>
      <c r="P86" t="inlineStr">
        <is>
          <t>2023/3/09</t>
        </is>
      </c>
      <c r="Q86" t="inlineStr">
        <is>
          <t>2023/3/29</t>
        </is>
      </c>
      <c r="R86" t="n">
        <v>4.81</v>
      </c>
      <c r="S86" t="inlineStr">
        <is>
          <t>MB_MarcoBezelga</t>
        </is>
      </c>
      <c r="T86">
        <f>HYPERLINK("https://drive.google.com/file/d/10TZYTopFVcgogVjLNY-6LSviLovJ6gUz/view?usp=share_link","2023.03.09_Aguas_MB_Tras156_RC.pdf")</f>
        <v/>
      </c>
      <c r="U86" t="inlineStr">
        <is>
          <t>/Users/sergio/work/Luiza/billing_mgmt/downloads/FATURA AGUA_MARCO_FRACCAO SC_FT_1182344720.PDF</t>
        </is>
      </c>
      <c r="V86" t="inlineStr">
        <is>
          <t>2023/05/07.22:14:02</t>
        </is>
      </c>
    </row>
    <row r="87">
      <c r="A87" t="inlineStr">
        <is>
          <t>Não</t>
        </is>
      </c>
      <c r="B87" t="inlineStr">
        <is>
          <t>MB_Tras156_1</t>
        </is>
      </c>
      <c r="C87" t="inlineStr">
        <is>
          <t>2023</t>
        </is>
      </c>
      <c r="D87" t="inlineStr">
        <is>
          <t>03</t>
        </is>
      </c>
      <c r="E87" t="inlineStr">
        <is>
          <t>AGUAS_DE_PORTO</t>
        </is>
      </c>
      <c r="F87" t="inlineStr">
        <is>
          <t>AGUA</t>
        </is>
      </c>
      <c r="G87" t="inlineStr">
        <is>
          <t>CONTA_CONSUMO_RATEIO</t>
        </is>
      </c>
      <c r="H87" t="inlineStr">
        <is>
          <t>5061371</t>
        </is>
      </c>
      <c r="I87" t="inlineStr">
        <is>
          <t>4227864</t>
        </is>
      </c>
      <c r="J87" t="inlineStr"/>
      <c r="K87" t="inlineStr">
        <is>
          <t>189078</t>
        </is>
      </c>
      <c r="L87" t="inlineStr">
        <is>
          <t>230302709016486</t>
        </is>
      </c>
      <c r="M87" t="inlineStr">
        <is>
          <t>2023/02/08 ~ 2023/03/08</t>
        </is>
      </c>
      <c r="N87" t="inlineStr">
        <is>
          <t>2023/02/08</t>
        </is>
      </c>
      <c r="O87" t="inlineStr">
        <is>
          <t>2023/03/08</t>
        </is>
      </c>
      <c r="P87" t="inlineStr">
        <is>
          <t>2023/3/09</t>
        </is>
      </c>
      <c r="Q87" t="inlineStr">
        <is>
          <t>2023/3/29</t>
        </is>
      </c>
      <c r="R87" t="n">
        <v>4.81</v>
      </c>
      <c r="S87" t="inlineStr">
        <is>
          <t>MB_MarcoBezelga</t>
        </is>
      </c>
      <c r="T87">
        <f>HYPERLINK("https://drive.google.com/file/d/1falbZQepC_ildNEnupqyTZcsnbPZvMTQ/view?usp=share_link","2023.03.09_Aguas_MB_Tras156_1.pdf")</f>
        <v/>
      </c>
      <c r="U87" t="inlineStr">
        <is>
          <t>/Users/sergio/work/Luiza/billing_mgmt/downloads/FATURA AGUA_MARCO_FRACCAO SC_FT_1182344720.PDF</t>
        </is>
      </c>
      <c r="V87" t="inlineStr">
        <is>
          <t>2023/05/07.22:14:02</t>
        </is>
      </c>
    </row>
    <row r="88">
      <c r="A88" t="inlineStr">
        <is>
          <t>Não</t>
        </is>
      </c>
      <c r="B88" t="inlineStr">
        <is>
          <t>MB_Tras156_2</t>
        </is>
      </c>
      <c r="C88" t="inlineStr">
        <is>
          <t>2023</t>
        </is>
      </c>
      <c r="D88" t="inlineStr">
        <is>
          <t>03</t>
        </is>
      </c>
      <c r="E88" t="inlineStr">
        <is>
          <t>AGUAS_DE_PORTO</t>
        </is>
      </c>
      <c r="F88" t="inlineStr">
        <is>
          <t>AGUA</t>
        </is>
      </c>
      <c r="G88" t="inlineStr">
        <is>
          <t>CONTA_CONSUMO_RATEIO</t>
        </is>
      </c>
      <c r="H88" t="inlineStr">
        <is>
          <t>5061371</t>
        </is>
      </c>
      <c r="I88" t="inlineStr">
        <is>
          <t>4227864</t>
        </is>
      </c>
      <c r="J88" t="inlineStr"/>
      <c r="K88" t="inlineStr">
        <is>
          <t>189078</t>
        </is>
      </c>
      <c r="L88" t="inlineStr">
        <is>
          <t>230302709016486</t>
        </is>
      </c>
      <c r="M88" t="inlineStr">
        <is>
          <t>2023/02/08 ~ 2023/03/08</t>
        </is>
      </c>
      <c r="N88" t="inlineStr">
        <is>
          <t>2023/02/08</t>
        </is>
      </c>
      <c r="O88" t="inlineStr">
        <is>
          <t>2023/03/08</t>
        </is>
      </c>
      <c r="P88" t="inlineStr">
        <is>
          <t>2023/3/09</t>
        </is>
      </c>
      <c r="Q88" t="inlineStr">
        <is>
          <t>2023/3/29</t>
        </is>
      </c>
      <c r="R88" t="n">
        <v>4.81</v>
      </c>
      <c r="S88" t="inlineStr">
        <is>
          <t>MB_MarcoBezelga</t>
        </is>
      </c>
      <c r="T88">
        <f>HYPERLINK("https://drive.google.com/file/d/1oJcZSEJ1PTHigfPSQHtQDZXPSabM1nzK/view?usp=share_link","2023.03.09_Aguas_MB_Tras156_2.pdf")</f>
        <v/>
      </c>
      <c r="U88" t="inlineStr">
        <is>
          <t>/Users/sergio/work/Luiza/billing_mgmt/downloads/FATURA AGUA_MARCO_FRACCAO SC_FT_1182344720.PDF</t>
        </is>
      </c>
      <c r="V88" t="inlineStr">
        <is>
          <t>2023/05/07.22:14:02</t>
        </is>
      </c>
    </row>
    <row r="89">
      <c r="A89" t="inlineStr">
        <is>
          <t>Não</t>
        </is>
      </c>
      <c r="B89" t="inlineStr">
        <is>
          <t>MB_Tras156_3</t>
        </is>
      </c>
      <c r="C89" t="inlineStr">
        <is>
          <t>2023</t>
        </is>
      </c>
      <c r="D89" t="inlineStr">
        <is>
          <t>03</t>
        </is>
      </c>
      <c r="E89" t="inlineStr">
        <is>
          <t>AGUAS_DE_PORTO</t>
        </is>
      </c>
      <c r="F89" t="inlineStr">
        <is>
          <t>AGUA</t>
        </is>
      </c>
      <c r="G89" t="inlineStr">
        <is>
          <t>CONTA_CONSUMO_RATEIO</t>
        </is>
      </c>
      <c r="H89" t="inlineStr">
        <is>
          <t>5061371</t>
        </is>
      </c>
      <c r="I89" t="inlineStr">
        <is>
          <t>4227864</t>
        </is>
      </c>
      <c r="J89" t="inlineStr"/>
      <c r="K89" t="inlineStr">
        <is>
          <t>189078</t>
        </is>
      </c>
      <c r="L89" t="inlineStr">
        <is>
          <t>230302709016486</t>
        </is>
      </c>
      <c r="M89" t="inlineStr">
        <is>
          <t>2023/02/08 ~ 2023/03/08</t>
        </is>
      </c>
      <c r="N89" t="inlineStr">
        <is>
          <t>2023/02/08</t>
        </is>
      </c>
      <c r="O89" t="inlineStr">
        <is>
          <t>2023/03/08</t>
        </is>
      </c>
      <c r="P89" t="inlineStr">
        <is>
          <t>2023/3/09</t>
        </is>
      </c>
      <c r="Q89" t="inlineStr">
        <is>
          <t>2023/3/29</t>
        </is>
      </c>
      <c r="R89" t="n">
        <v>4.81</v>
      </c>
      <c r="S89" t="inlineStr">
        <is>
          <t>MB_MarcoBezelga</t>
        </is>
      </c>
      <c r="T89">
        <f>HYPERLINK("https://drive.google.com/file/d/1G5dgXQc_AW-S-DgOpHXLk_ETf0tlhFu3/view?usp=share_link","2023.03.09_Aguas_MB_Tras156_3.pdf")</f>
        <v/>
      </c>
      <c r="U89" t="inlineStr">
        <is>
          <t>/Users/sergio/work/Luiza/billing_mgmt/downloads/FATURA AGUA_MARCO_FRACCAO SC_FT_1182344720.PDF</t>
        </is>
      </c>
      <c r="V89" t="inlineStr">
        <is>
          <t>2023/05/07.22:14:02</t>
        </is>
      </c>
    </row>
    <row r="90">
      <c r="A90" t="inlineStr">
        <is>
          <t>Não</t>
        </is>
      </c>
      <c r="B90" t="inlineStr">
        <is>
          <t>MB_Tras156_RC</t>
        </is>
      </c>
      <c r="C90" t="inlineStr">
        <is>
          <t>2023</t>
        </is>
      </c>
      <c r="D90" t="inlineStr">
        <is>
          <t>02</t>
        </is>
      </c>
      <c r="E90" t="inlineStr">
        <is>
          <t>AGUAS_DE_PORTO</t>
        </is>
      </c>
      <c r="F90" t="inlineStr">
        <is>
          <t>AGUA</t>
        </is>
      </c>
      <c r="G90" t="inlineStr">
        <is>
          <t>CONTA_CONSUMO_RATEIO</t>
        </is>
      </c>
      <c r="H90" t="inlineStr">
        <is>
          <t>5061371</t>
        </is>
      </c>
      <c r="I90" t="inlineStr">
        <is>
          <t>4227864</t>
        </is>
      </c>
      <c r="J90" t="inlineStr"/>
      <c r="K90" t="inlineStr">
        <is>
          <t>189078</t>
        </is>
      </c>
      <c r="L90" t="inlineStr">
        <is>
          <t>230202709013201</t>
        </is>
      </c>
      <c r="M90" t="inlineStr">
        <is>
          <t>2023/01/10 ~ 2023/02/07</t>
        </is>
      </c>
      <c r="N90" t="inlineStr">
        <is>
          <t>2023/01/10</t>
        </is>
      </c>
      <c r="O90" t="inlineStr">
        <is>
          <t>2023/02/07</t>
        </is>
      </c>
      <c r="P90" t="inlineStr">
        <is>
          <t>2023/2/07</t>
        </is>
      </c>
      <c r="Q90" t="inlineStr">
        <is>
          <t>2023/2/27</t>
        </is>
      </c>
      <c r="R90" t="n">
        <v>4.66</v>
      </c>
      <c r="S90" t="inlineStr">
        <is>
          <t>MB_MarcoBezelga</t>
        </is>
      </c>
      <c r="T90">
        <f>HYPERLINK("https://drive.google.com/file/d/1yENmfArdc3N-HbO4YVXfYP3EsrOg2qJi/view?usp=share_link","2023.02.07_Aguas_MB_Tras156_RC.pdf")</f>
        <v/>
      </c>
      <c r="U90" t="inlineStr">
        <is>
          <t>/Users/sergio/work/Luiza/billing_mgmt/downloads/FATURA_AGUA_FEVEREIRO_FRACCAO_SC_FT_93155179.PDF</t>
        </is>
      </c>
      <c r="V90" t="inlineStr">
        <is>
          <t>2023/05/07.22:14:02</t>
        </is>
      </c>
    </row>
    <row r="91">
      <c r="A91" t="inlineStr">
        <is>
          <t>Não</t>
        </is>
      </c>
      <c r="B91" t="inlineStr">
        <is>
          <t>MB_Tras156_1</t>
        </is>
      </c>
      <c r="C91" t="inlineStr">
        <is>
          <t>2023</t>
        </is>
      </c>
      <c r="D91" t="inlineStr">
        <is>
          <t>02</t>
        </is>
      </c>
      <c r="E91" t="inlineStr">
        <is>
          <t>AGUAS_DE_PORTO</t>
        </is>
      </c>
      <c r="F91" t="inlineStr">
        <is>
          <t>AGUA</t>
        </is>
      </c>
      <c r="G91" t="inlineStr">
        <is>
          <t>CONTA_CONSUMO_RATEIO</t>
        </is>
      </c>
      <c r="H91" t="inlineStr">
        <is>
          <t>5061371</t>
        </is>
      </c>
      <c r="I91" t="inlineStr">
        <is>
          <t>4227864</t>
        </is>
      </c>
      <c r="J91" t="inlineStr"/>
      <c r="K91" t="inlineStr">
        <is>
          <t>189078</t>
        </is>
      </c>
      <c r="L91" t="inlineStr">
        <is>
          <t>230202709013201</t>
        </is>
      </c>
      <c r="M91" t="inlineStr">
        <is>
          <t>2023/01/10 ~ 2023/02/07</t>
        </is>
      </c>
      <c r="N91" t="inlineStr">
        <is>
          <t>2023/01/10</t>
        </is>
      </c>
      <c r="O91" t="inlineStr">
        <is>
          <t>2023/02/07</t>
        </is>
      </c>
      <c r="P91" t="inlineStr">
        <is>
          <t>2023/2/07</t>
        </is>
      </c>
      <c r="Q91" t="inlineStr">
        <is>
          <t>2023/2/27</t>
        </is>
      </c>
      <c r="R91" t="n">
        <v>4.66</v>
      </c>
      <c r="S91" t="inlineStr">
        <is>
          <t>MB_MarcoBezelga</t>
        </is>
      </c>
      <c r="T91">
        <f>HYPERLINK("https://drive.google.com/file/d/1RglSVJZUIt1trqGX4xTvBj9jhIUHO0JN/view?usp=share_link","2023.02.07_Aguas_MB_Tras156_1.pdf")</f>
        <v/>
      </c>
      <c r="U91" t="inlineStr">
        <is>
          <t>/Users/sergio/work/Luiza/billing_mgmt/downloads/FATURA_AGUA_FEVEREIRO_FRACCAO_SC_FT_93155179.PDF</t>
        </is>
      </c>
      <c r="V91" t="inlineStr">
        <is>
          <t>2023/05/07.22:14:02</t>
        </is>
      </c>
    </row>
    <row r="92">
      <c r="A92" t="inlineStr">
        <is>
          <t>Não</t>
        </is>
      </c>
      <c r="B92" t="inlineStr">
        <is>
          <t>MB_Tras156_2</t>
        </is>
      </c>
      <c r="C92" t="inlineStr">
        <is>
          <t>2023</t>
        </is>
      </c>
      <c r="D92" t="inlineStr">
        <is>
          <t>02</t>
        </is>
      </c>
      <c r="E92" t="inlineStr">
        <is>
          <t>AGUAS_DE_PORTO</t>
        </is>
      </c>
      <c r="F92" t="inlineStr">
        <is>
          <t>AGUA</t>
        </is>
      </c>
      <c r="G92" t="inlineStr">
        <is>
          <t>CONTA_CONSUMO_RATEIO</t>
        </is>
      </c>
      <c r="H92" t="inlineStr">
        <is>
          <t>5061371</t>
        </is>
      </c>
      <c r="I92" t="inlineStr">
        <is>
          <t>4227864</t>
        </is>
      </c>
      <c r="J92" t="inlineStr"/>
      <c r="K92" t="inlineStr">
        <is>
          <t>189078</t>
        </is>
      </c>
      <c r="L92" t="inlineStr">
        <is>
          <t>230202709013201</t>
        </is>
      </c>
      <c r="M92" t="inlineStr">
        <is>
          <t>2023/01/10 ~ 2023/02/07</t>
        </is>
      </c>
      <c r="N92" t="inlineStr">
        <is>
          <t>2023/01/10</t>
        </is>
      </c>
      <c r="O92" t="inlineStr">
        <is>
          <t>2023/02/07</t>
        </is>
      </c>
      <c r="P92" t="inlineStr">
        <is>
          <t>2023/2/07</t>
        </is>
      </c>
      <c r="Q92" t="inlineStr">
        <is>
          <t>2023/2/27</t>
        </is>
      </c>
      <c r="R92" t="n">
        <v>4.66</v>
      </c>
      <c r="S92" t="inlineStr">
        <is>
          <t>MB_MarcoBezelga</t>
        </is>
      </c>
      <c r="T92">
        <f>HYPERLINK("https://drive.google.com/file/d/1LAymEjdTyQj34ew5wAlGtjltCD-2e23T/view?usp=share_link","2023.02.07_Aguas_MB_Tras156_2.pdf")</f>
        <v/>
      </c>
      <c r="U92" t="inlineStr">
        <is>
          <t>/Users/sergio/work/Luiza/billing_mgmt/downloads/FATURA_AGUA_FEVEREIRO_FRACCAO_SC_FT_93155179.PDF</t>
        </is>
      </c>
      <c r="V92" t="inlineStr">
        <is>
          <t>2023/05/07.22:14:02</t>
        </is>
      </c>
    </row>
    <row r="93">
      <c r="A93" t="inlineStr">
        <is>
          <t>Não</t>
        </is>
      </c>
      <c r="B93" t="inlineStr">
        <is>
          <t>MB_Tras156_3</t>
        </is>
      </c>
      <c r="C93" t="inlineStr">
        <is>
          <t>2023</t>
        </is>
      </c>
      <c r="D93" t="inlineStr">
        <is>
          <t>02</t>
        </is>
      </c>
      <c r="E93" t="inlineStr">
        <is>
          <t>AGUAS_DE_PORTO</t>
        </is>
      </c>
      <c r="F93" t="inlineStr">
        <is>
          <t>AGUA</t>
        </is>
      </c>
      <c r="G93" t="inlineStr">
        <is>
          <t>CONTA_CONSUMO_RATEIO</t>
        </is>
      </c>
      <c r="H93" t="inlineStr">
        <is>
          <t>5061371</t>
        </is>
      </c>
      <c r="I93" t="inlineStr">
        <is>
          <t>4227864</t>
        </is>
      </c>
      <c r="J93" t="inlineStr"/>
      <c r="K93" t="inlineStr">
        <is>
          <t>189078</t>
        </is>
      </c>
      <c r="L93" t="inlineStr">
        <is>
          <t>230202709013201</t>
        </is>
      </c>
      <c r="M93" t="inlineStr">
        <is>
          <t>2023/01/10 ~ 2023/02/07</t>
        </is>
      </c>
      <c r="N93" t="inlineStr">
        <is>
          <t>2023/01/10</t>
        </is>
      </c>
      <c r="O93" t="inlineStr">
        <is>
          <t>2023/02/07</t>
        </is>
      </c>
      <c r="P93" t="inlineStr">
        <is>
          <t>2023/2/07</t>
        </is>
      </c>
      <c r="Q93" t="inlineStr">
        <is>
          <t>2023/2/27</t>
        </is>
      </c>
      <c r="R93" t="n">
        <v>4.66</v>
      </c>
      <c r="S93" t="inlineStr">
        <is>
          <t>MB_MarcoBezelga</t>
        </is>
      </c>
      <c r="T93">
        <f>HYPERLINK("https://drive.google.com/file/d/1hdIYbPIym3m22kh2FRKycYR8TA7pQOtB/view?usp=share_link","2023.02.07_Aguas_MB_Tras156_3.pdf")</f>
        <v/>
      </c>
      <c r="U93" t="inlineStr">
        <is>
          <t>/Users/sergio/work/Luiza/billing_mgmt/downloads/FATURA_AGUA_FEVEREIRO_FRACCAO_SC_FT_93155179.PDF</t>
        </is>
      </c>
      <c r="V93" t="inlineStr">
        <is>
          <t>2023/05/07.22:14:02</t>
        </is>
      </c>
    </row>
    <row r="94">
      <c r="A94" t="inlineStr">
        <is>
          <t>Não</t>
        </is>
      </c>
      <c r="B94" t="inlineStr">
        <is>
          <t>MB_Tras156_RC</t>
        </is>
      </c>
      <c r="C94" t="inlineStr">
        <is>
          <t>2023</t>
        </is>
      </c>
      <c r="D94" t="inlineStr">
        <is>
          <t>02</t>
        </is>
      </c>
      <c r="E94" t="inlineStr">
        <is>
          <t>AGUAS_DE_PORTO</t>
        </is>
      </c>
      <c r="F94" t="inlineStr">
        <is>
          <t>AGUA</t>
        </is>
      </c>
      <c r="G94" t="inlineStr">
        <is>
          <t>CONTA_CONSUMO_RATEIO</t>
        </is>
      </c>
      <c r="H94" t="inlineStr">
        <is>
          <t>5061371</t>
        </is>
      </c>
      <c r="I94" t="inlineStr">
        <is>
          <t>4227864</t>
        </is>
      </c>
      <c r="J94" t="inlineStr"/>
      <c r="K94" t="inlineStr">
        <is>
          <t>189078</t>
        </is>
      </c>
      <c r="L94" t="inlineStr">
        <is>
          <t>230202709013201</t>
        </is>
      </c>
      <c r="M94" t="inlineStr">
        <is>
          <t>2023/01/10 ~ 2023/02/07</t>
        </is>
      </c>
      <c r="N94" t="inlineStr">
        <is>
          <t>2023/01/10</t>
        </is>
      </c>
      <c r="O94" t="inlineStr">
        <is>
          <t>2023/02/07</t>
        </is>
      </c>
      <c r="P94" t="inlineStr">
        <is>
          <t>2023/2/07</t>
        </is>
      </c>
      <c r="Q94" t="inlineStr">
        <is>
          <t>2023/2/27</t>
        </is>
      </c>
      <c r="R94" t="n">
        <v>4.66</v>
      </c>
      <c r="S94" t="inlineStr">
        <is>
          <t>MB_MarcoBezelga</t>
        </is>
      </c>
      <c r="T94">
        <f>HYPERLINK("https://drive.google.com/file/d/1yENmfArdc3N-HbO4YVXfYP3EsrOg2qJi/view?usp=share_link","2023.02.07_Aguas_MB_Tras156_RC.pdf")</f>
        <v/>
      </c>
      <c r="U94" t="inlineStr">
        <is>
          <t>/Users/sergio/work/Luiza/billing_mgmt/downloads/FATURA AGUA_FEVEREIRO_FRACCAO SC_FT_93155179.PDF</t>
        </is>
      </c>
      <c r="V94" t="inlineStr">
        <is>
          <t>2023/05/07.22:14:02</t>
        </is>
      </c>
    </row>
    <row r="95">
      <c r="A95" t="inlineStr">
        <is>
          <t>Não</t>
        </is>
      </c>
      <c r="B95" t="inlineStr">
        <is>
          <t>MB_Tras156_1</t>
        </is>
      </c>
      <c r="C95" t="inlineStr">
        <is>
          <t>2023</t>
        </is>
      </c>
      <c r="D95" t="inlineStr">
        <is>
          <t>02</t>
        </is>
      </c>
      <c r="E95" t="inlineStr">
        <is>
          <t>AGUAS_DE_PORTO</t>
        </is>
      </c>
      <c r="F95" t="inlineStr">
        <is>
          <t>AGUA</t>
        </is>
      </c>
      <c r="G95" t="inlineStr">
        <is>
          <t>CONTA_CONSUMO_RATEIO</t>
        </is>
      </c>
      <c r="H95" t="inlineStr">
        <is>
          <t>5061371</t>
        </is>
      </c>
      <c r="I95" t="inlineStr">
        <is>
          <t>4227864</t>
        </is>
      </c>
      <c r="J95" t="inlineStr"/>
      <c r="K95" t="inlineStr">
        <is>
          <t>189078</t>
        </is>
      </c>
      <c r="L95" t="inlineStr">
        <is>
          <t>230202709013201</t>
        </is>
      </c>
      <c r="M95" t="inlineStr">
        <is>
          <t>2023/01/10 ~ 2023/02/07</t>
        </is>
      </c>
      <c r="N95" t="inlineStr">
        <is>
          <t>2023/01/10</t>
        </is>
      </c>
      <c r="O95" t="inlineStr">
        <is>
          <t>2023/02/07</t>
        </is>
      </c>
      <c r="P95" t="inlineStr">
        <is>
          <t>2023/2/07</t>
        </is>
      </c>
      <c r="Q95" t="inlineStr">
        <is>
          <t>2023/2/27</t>
        </is>
      </c>
      <c r="R95" t="n">
        <v>4.66</v>
      </c>
      <c r="S95" t="inlineStr">
        <is>
          <t>MB_MarcoBezelga</t>
        </is>
      </c>
      <c r="T95">
        <f>HYPERLINK("https://drive.google.com/file/d/1RglSVJZUIt1trqGX4xTvBj9jhIUHO0JN/view?usp=share_link","2023.02.07_Aguas_MB_Tras156_1.pdf")</f>
        <v/>
      </c>
      <c r="U95" t="inlineStr">
        <is>
          <t>/Users/sergio/work/Luiza/billing_mgmt/downloads/FATURA AGUA_FEVEREIRO_FRACCAO SC_FT_93155179.PDF</t>
        </is>
      </c>
      <c r="V95" t="inlineStr">
        <is>
          <t>2023/05/07.22:14:02</t>
        </is>
      </c>
    </row>
    <row r="96">
      <c r="A96" t="inlineStr">
        <is>
          <t>Não</t>
        </is>
      </c>
      <c r="B96" t="inlineStr">
        <is>
          <t>MB_Tras156_2</t>
        </is>
      </c>
      <c r="C96" t="inlineStr">
        <is>
          <t>2023</t>
        </is>
      </c>
      <c r="D96" t="inlineStr">
        <is>
          <t>02</t>
        </is>
      </c>
      <c r="E96" t="inlineStr">
        <is>
          <t>AGUAS_DE_PORTO</t>
        </is>
      </c>
      <c r="F96" t="inlineStr">
        <is>
          <t>AGUA</t>
        </is>
      </c>
      <c r="G96" t="inlineStr">
        <is>
          <t>CONTA_CONSUMO_RATEIO</t>
        </is>
      </c>
      <c r="H96" t="inlineStr">
        <is>
          <t>5061371</t>
        </is>
      </c>
      <c r="I96" t="inlineStr">
        <is>
          <t>4227864</t>
        </is>
      </c>
      <c r="J96" t="inlineStr"/>
      <c r="K96" t="inlineStr">
        <is>
          <t>189078</t>
        </is>
      </c>
      <c r="L96" t="inlineStr">
        <is>
          <t>230202709013201</t>
        </is>
      </c>
      <c r="M96" t="inlineStr">
        <is>
          <t>2023/01/10 ~ 2023/02/07</t>
        </is>
      </c>
      <c r="N96" t="inlineStr">
        <is>
          <t>2023/01/10</t>
        </is>
      </c>
      <c r="O96" t="inlineStr">
        <is>
          <t>2023/02/07</t>
        </is>
      </c>
      <c r="P96" t="inlineStr">
        <is>
          <t>2023/2/07</t>
        </is>
      </c>
      <c r="Q96" t="inlineStr">
        <is>
          <t>2023/2/27</t>
        </is>
      </c>
      <c r="R96" t="n">
        <v>4.66</v>
      </c>
      <c r="S96" t="inlineStr">
        <is>
          <t>MB_MarcoBezelga</t>
        </is>
      </c>
      <c r="T96">
        <f>HYPERLINK("https://drive.google.com/file/d/1LAymEjdTyQj34ew5wAlGtjltCD-2e23T/view?usp=share_link","2023.02.07_Aguas_MB_Tras156_2.pdf")</f>
        <v/>
      </c>
      <c r="U96" t="inlineStr">
        <is>
          <t>/Users/sergio/work/Luiza/billing_mgmt/downloads/FATURA AGUA_FEVEREIRO_FRACCAO SC_FT_93155179.PDF</t>
        </is>
      </c>
      <c r="V96" t="inlineStr">
        <is>
          <t>2023/05/07.22:14:02</t>
        </is>
      </c>
    </row>
    <row r="97">
      <c r="A97" t="inlineStr">
        <is>
          <t>Não</t>
        </is>
      </c>
      <c r="B97" t="inlineStr">
        <is>
          <t>MB_Tras156_3</t>
        </is>
      </c>
      <c r="C97" t="inlineStr">
        <is>
          <t>2023</t>
        </is>
      </c>
      <c r="D97" t="inlineStr">
        <is>
          <t>02</t>
        </is>
      </c>
      <c r="E97" t="inlineStr">
        <is>
          <t>AGUAS_DE_PORTO</t>
        </is>
      </c>
      <c r="F97" t="inlineStr">
        <is>
          <t>AGUA</t>
        </is>
      </c>
      <c r="G97" t="inlineStr">
        <is>
          <t>CONTA_CONSUMO_RATEIO</t>
        </is>
      </c>
      <c r="H97" t="inlineStr">
        <is>
          <t>5061371</t>
        </is>
      </c>
      <c r="I97" t="inlineStr">
        <is>
          <t>4227864</t>
        </is>
      </c>
      <c r="J97" t="inlineStr"/>
      <c r="K97" t="inlineStr">
        <is>
          <t>189078</t>
        </is>
      </c>
      <c r="L97" t="inlineStr">
        <is>
          <t>230202709013201</t>
        </is>
      </c>
      <c r="M97" t="inlineStr">
        <is>
          <t>2023/01/10 ~ 2023/02/07</t>
        </is>
      </c>
      <c r="N97" t="inlineStr">
        <is>
          <t>2023/01/10</t>
        </is>
      </c>
      <c r="O97" t="inlineStr">
        <is>
          <t>2023/02/07</t>
        </is>
      </c>
      <c r="P97" t="inlineStr">
        <is>
          <t>2023/2/07</t>
        </is>
      </c>
      <c r="Q97" t="inlineStr">
        <is>
          <t>2023/2/27</t>
        </is>
      </c>
      <c r="R97" t="n">
        <v>4.66</v>
      </c>
      <c r="S97" t="inlineStr">
        <is>
          <t>MB_MarcoBezelga</t>
        </is>
      </c>
      <c r="T97">
        <f>HYPERLINK("https://drive.google.com/file/d/1hdIYbPIym3m22kh2FRKycYR8TA7pQOtB/view?usp=share_link","2023.02.07_Aguas_MB_Tras156_3.pdf")</f>
        <v/>
      </c>
      <c r="U97" t="inlineStr">
        <is>
          <t>/Users/sergio/work/Luiza/billing_mgmt/downloads/FATURA AGUA_FEVEREIRO_FRACCAO SC_FT_93155179.PDF</t>
        </is>
      </c>
      <c r="V97" t="inlineStr">
        <is>
          <t>2023/05/07.22:14:02</t>
        </is>
      </c>
    </row>
    <row r="98">
      <c r="A98" t="inlineStr">
        <is>
          <t>Não</t>
        </is>
      </c>
      <c r="B98" t="inlineStr">
        <is>
          <t>BD_Fernandes108_4</t>
        </is>
      </c>
      <c r="C98" t="inlineStr">
        <is>
          <t>2023</t>
        </is>
      </c>
      <c r="D98" t="inlineStr">
        <is>
          <t>01</t>
        </is>
      </c>
      <c r="E98" t="inlineStr">
        <is>
          <t>AGUAS_DE_GAIA</t>
        </is>
      </c>
      <c r="F98" t="inlineStr">
        <is>
          <t>AGUA</t>
        </is>
      </c>
      <c r="G98" t="inlineStr">
        <is>
          <t>CONTA_CONSUMO</t>
        </is>
      </c>
      <c r="H98" t="inlineStr">
        <is>
          <t>4095190/001</t>
        </is>
      </c>
      <c r="I98" t="inlineStr">
        <is>
          <t>4095190</t>
        </is>
      </c>
      <c r="J98" t="inlineStr"/>
      <c r="K98" t="inlineStr">
        <is>
          <t>10016074</t>
        </is>
      </c>
      <c r="L98" t="inlineStr">
        <is>
          <t>23010362003056499</t>
        </is>
      </c>
      <c r="M98" t="inlineStr">
        <is>
          <t>2022/12/23 ~ 2023/01/23</t>
        </is>
      </c>
      <c r="N98" t="inlineStr">
        <is>
          <t>2022/12/23</t>
        </is>
      </c>
      <c r="O98" t="inlineStr">
        <is>
          <t>2023/01/23</t>
        </is>
      </c>
      <c r="P98" t="inlineStr">
        <is>
          <t>2023/1/24</t>
        </is>
      </c>
      <c r="Q98" t="inlineStr">
        <is>
          <t>2023/2/08</t>
        </is>
      </c>
      <c r="R98" t="n">
        <v>40.55</v>
      </c>
      <c r="S98" t="inlineStr">
        <is>
          <t>BD_BryanDavis</t>
        </is>
      </c>
      <c r="T98">
        <f>HYPERLINK("https://drive.google.com/file/d/11cuV9893-2nAIT9NSUrmVurJP4tVVb47/view?usp=share_link","2023.02.08_Aguas_BD_Fernandes108_4.pdf")</f>
        <v/>
      </c>
      <c r="U98" t="inlineStr">
        <is>
          <t>/Users/sergio/work/Luiza/billing_mgmt/downloads/036.DP.23010362003056499.PDF</t>
        </is>
      </c>
      <c r="V98" t="inlineStr">
        <is>
          <t>2023/05/07.22:14:02</t>
        </is>
      </c>
    </row>
    <row r="99">
      <c r="A99" t="inlineStr">
        <is>
          <t>Não</t>
        </is>
      </c>
      <c r="B99" t="inlineStr">
        <is>
          <t>BD_Fernandes108_4</t>
        </is>
      </c>
      <c r="C99" t="inlineStr">
        <is>
          <t>2022</t>
        </is>
      </c>
      <c r="D99" t="inlineStr">
        <is>
          <t>11</t>
        </is>
      </c>
      <c r="E99" t="inlineStr">
        <is>
          <t>AGUAS_DE_GAIA</t>
        </is>
      </c>
      <c r="F99" t="inlineStr">
        <is>
          <t>AGUA</t>
        </is>
      </c>
      <c r="G99" t="inlineStr">
        <is>
          <t>CONTA_CONSUMO</t>
        </is>
      </c>
      <c r="H99" t="inlineStr">
        <is>
          <t>4095190/001</t>
        </is>
      </c>
      <c r="I99" t="inlineStr">
        <is>
          <t>4095190</t>
        </is>
      </c>
      <c r="J99" t="inlineStr"/>
      <c r="K99" t="inlineStr">
        <is>
          <t>10016074</t>
        </is>
      </c>
      <c r="L99" t="inlineStr">
        <is>
          <t>22110362002783799</t>
        </is>
      </c>
      <c r="M99" t="inlineStr">
        <is>
          <t>2022/10/20 ~ 2022/11/21</t>
        </is>
      </c>
      <c r="N99" t="inlineStr">
        <is>
          <t>2022/10/20</t>
        </is>
      </c>
      <c r="O99" t="inlineStr">
        <is>
          <t>2022/11/21</t>
        </is>
      </c>
      <c r="P99" t="inlineStr">
        <is>
          <t>2022/11/23</t>
        </is>
      </c>
      <c r="Q99" t="inlineStr">
        <is>
          <t>2022/12/12</t>
        </is>
      </c>
      <c r="R99" t="n">
        <v>62.48</v>
      </c>
      <c r="S99" t="inlineStr">
        <is>
          <t>BD_BryanDavis</t>
        </is>
      </c>
      <c r="T99">
        <f>HYPERLINK("https://drive.google.com/file/d/1O65UcvU-g_C3bYW5oFFy7rp-WNWKRiwG/view?usp=share_link","2022.12.12_Aguas_BD_Fernandes108_4.pdf")</f>
        <v/>
      </c>
      <c r="U99" t="inlineStr">
        <is>
          <t>/Users/sergio/work/Luiza/billing_mgmt/downloads/ÁGUAS_DE_GAIA.PDF</t>
        </is>
      </c>
      <c r="V99" t="inlineStr">
        <is>
          <t>2023/05/07.22:14:02</t>
        </is>
      </c>
    </row>
    <row r="100">
      <c r="A100" t="inlineStr">
        <is>
          <t>Não</t>
        </is>
      </c>
      <c r="B100" t="inlineStr">
        <is>
          <t>LA_Pia24A_2Es</t>
        </is>
      </c>
      <c r="C100" t="inlineStr">
        <is>
          <t>2022</t>
        </is>
      </c>
      <c r="D100" t="inlineStr">
        <is>
          <t>09</t>
        </is>
      </c>
      <c r="E100" t="inlineStr">
        <is>
          <t>EPAL</t>
        </is>
      </c>
      <c r="F100" t="inlineStr">
        <is>
          <t>AGUA</t>
        </is>
      </c>
      <c r="G100" t="inlineStr">
        <is>
          <t>NOTA_CREDITO</t>
        </is>
      </c>
      <c r="H100" t="inlineStr">
        <is>
          <t>202222108973</t>
        </is>
      </c>
      <c r="I100" t="inlineStr">
        <is>
          <t>29987784</t>
        </is>
      </c>
      <c r="J100" t="inlineStr"/>
      <c r="K100" t="inlineStr"/>
      <c r="L100" t="inlineStr"/>
      <c r="M100" t="inlineStr">
        <is>
          <t>2022/08/02~2022/09/01</t>
        </is>
      </c>
      <c r="N100" t="inlineStr">
        <is>
          <t>2022/08/02</t>
        </is>
      </c>
      <c r="O100" t="inlineStr">
        <is>
          <t>2022/09/01</t>
        </is>
      </c>
      <c r="P100" t="inlineStr">
        <is>
          <t>2022/09/06</t>
        </is>
      </c>
      <c r="Q100" t="inlineStr">
        <is>
          <t>2022/09/28</t>
        </is>
      </c>
      <c r="R100" t="n">
        <v>-95.72</v>
      </c>
      <c r="S100" t="inlineStr">
        <is>
          <t>LA_LeslieAlderman</t>
        </is>
      </c>
      <c r="T100">
        <f>HYPERLINK("https://drive.google.com/file/d/1y7O2CRdK6hDADaMqA4BQ36_BM3ejt-d1/view?usp=share_link","2022.09.06NC_EPAL_LA_Pia24A_2Es.pdf")</f>
        <v/>
      </c>
      <c r="U100" t="inlineStr">
        <is>
          <t>/Users/sergio/work/Luiza/billing_mgmt/downloads/NOTAS DE CRÉDITO EPAL.PDF</t>
        </is>
      </c>
      <c r="V100" t="inlineStr">
        <is>
          <t>2023/05/07.22:14:02</t>
        </is>
      </c>
    </row>
    <row r="101">
      <c r="A101" t="inlineStr">
        <is>
          <t>Sim</t>
        </is>
      </c>
      <c r="B101" t="inlineStr">
        <is>
          <t>KC_Pia24A_RCEs</t>
        </is>
      </c>
      <c r="C101" t="inlineStr">
        <is>
          <t>2023</t>
        </is>
      </c>
      <c r="D101" t="inlineStr">
        <is>
          <t>02</t>
        </is>
      </c>
      <c r="E101" t="inlineStr">
        <is>
          <t>EPAL</t>
        </is>
      </c>
      <c r="F101" t="inlineStr">
        <is>
          <t>AGUA</t>
        </is>
      </c>
      <c r="G101" t="inlineStr">
        <is>
          <t>CONTA_CONSUMO</t>
        </is>
      </c>
      <c r="H101" t="inlineStr">
        <is>
          <t>202320263422</t>
        </is>
      </c>
      <c r="I101" t="inlineStr">
        <is>
          <t>29985862</t>
        </is>
      </c>
      <c r="J101" t="inlineStr"/>
      <c r="K101" t="inlineStr">
        <is>
          <t>650684</t>
        </is>
      </c>
      <c r="L101" t="inlineStr">
        <is>
          <t>20230/00260300</t>
        </is>
      </c>
      <c r="M101" t="inlineStr">
        <is>
          <t>2023/01/03~2023/02/02</t>
        </is>
      </c>
      <c r="N101" t="inlineStr">
        <is>
          <t>2023/01/03</t>
        </is>
      </c>
      <c r="O101" t="inlineStr">
        <is>
          <t>2023/02/02</t>
        </is>
      </c>
      <c r="P101" t="inlineStr">
        <is>
          <t>2023/02/03</t>
        </is>
      </c>
      <c r="Q101" t="inlineStr">
        <is>
          <t>2023/02/28</t>
        </is>
      </c>
      <c r="R101" t="n">
        <v>86.58</v>
      </c>
      <c r="S101" t="inlineStr">
        <is>
          <t>KC_KarenCheng</t>
        </is>
      </c>
      <c r="T101">
        <f>HYPERLINK("https://drive.google.com/file/d/1qC5v5fkRMl_G-45V20iSCnJ7b6qa8_v5/view?usp=share_link","2023.02.28_EPAL_KC_Pia24A_RCEs.pdf")</f>
        <v/>
      </c>
      <c r="U101" t="inlineStr">
        <is>
          <t>/Users/sergio/work/Luiza/billing_mgmt/downloads/202300260300.PDF</t>
        </is>
      </c>
      <c r="V101" t="inlineStr">
        <is>
          <t>2023/05/07.22:14:02</t>
        </is>
      </c>
    </row>
    <row r="102">
      <c r="A102" t="inlineStr">
        <is>
          <t>Não</t>
        </is>
      </c>
      <c r="B102" t="inlineStr">
        <is>
          <t>OD_Ribeira26_1Es</t>
        </is>
      </c>
      <c r="C102" t="inlineStr">
        <is>
          <t>2023</t>
        </is>
      </c>
      <c r="D102" t="inlineStr">
        <is>
          <t>01</t>
        </is>
      </c>
      <c r="E102" t="inlineStr">
        <is>
          <t>EPAL</t>
        </is>
      </c>
      <c r="F102" t="inlineStr">
        <is>
          <t>AGUA</t>
        </is>
      </c>
      <c r="G102" t="inlineStr">
        <is>
          <t>CONTA_CONSUMO</t>
        </is>
      </c>
      <c r="H102" t="inlineStr">
        <is>
          <t>202320238812</t>
        </is>
      </c>
      <c r="I102" t="inlineStr">
        <is>
          <t>28689275</t>
        </is>
      </c>
      <c r="J102" t="inlineStr"/>
      <c r="K102" t="inlineStr">
        <is>
          <t>6803873</t>
        </is>
      </c>
      <c r="L102" t="inlineStr">
        <is>
          <t>20230/00235923</t>
        </is>
      </c>
      <c r="M102" t="inlineStr">
        <is>
          <t>2022/12/22~2023/01/21</t>
        </is>
      </c>
      <c r="N102" t="inlineStr">
        <is>
          <t>2022/12/22</t>
        </is>
      </c>
      <c r="O102" t="inlineStr">
        <is>
          <t>2023/01/21</t>
        </is>
      </c>
      <c r="P102" t="inlineStr">
        <is>
          <t>2023/01/24</t>
        </is>
      </c>
      <c r="Q102" t="inlineStr">
        <is>
          <t>2023/02/15</t>
        </is>
      </c>
      <c r="R102" t="n">
        <v>37.49</v>
      </c>
      <c r="S102" t="inlineStr">
        <is>
          <t>OD_OtavioDias</t>
        </is>
      </c>
      <c r="T102">
        <f>HYPERLINK("https://drive.google.com/file/d/18SS1BZzSYvl9AFBWFX9VORhhYk33iwpS/view?usp=share_link","2023.02.15_EPAL_OD_Ribeira26_1Es.pdf")</f>
        <v/>
      </c>
      <c r="U102" t="inlineStr">
        <is>
          <t>/Users/sergio/work/Luiza/billing_mgmt/downloads/202300235923.PDF</t>
        </is>
      </c>
      <c r="V102" t="inlineStr">
        <is>
          <t>2023/05/07.22:14:02</t>
        </is>
      </c>
    </row>
    <row r="103">
      <c r="A103" t="inlineStr">
        <is>
          <t>Sim</t>
        </is>
      </c>
      <c r="B103" t="inlineStr">
        <is>
          <t>KC_Pia24A_RCEs</t>
        </is>
      </c>
      <c r="C103" t="inlineStr">
        <is>
          <t>2023</t>
        </is>
      </c>
      <c r="D103" t="inlineStr">
        <is>
          <t>01</t>
        </is>
      </c>
      <c r="E103" t="inlineStr">
        <is>
          <t>EPAL</t>
        </is>
      </c>
      <c r="F103" t="inlineStr">
        <is>
          <t>AGUA</t>
        </is>
      </c>
      <c r="G103" t="inlineStr">
        <is>
          <t>CONTA_CONSUMO</t>
        </is>
      </c>
      <c r="H103" t="inlineStr">
        <is>
          <t>202320000846</t>
        </is>
      </c>
      <c r="I103" t="inlineStr">
        <is>
          <t>29985862</t>
        </is>
      </c>
      <c r="J103" t="inlineStr"/>
      <c r="K103" t="inlineStr">
        <is>
          <t>650684</t>
        </is>
      </c>
      <c r="L103" t="inlineStr">
        <is>
          <t>20230/00000819</t>
        </is>
      </c>
      <c r="M103" t="inlineStr">
        <is>
          <t>2022/12/02~2023/01/02</t>
        </is>
      </c>
      <c r="N103" t="inlineStr">
        <is>
          <t>2022/12/02</t>
        </is>
      </c>
      <c r="O103" t="inlineStr">
        <is>
          <t>2023/01/02</t>
        </is>
      </c>
      <c r="P103" t="inlineStr">
        <is>
          <t>2023/01/03</t>
        </is>
      </c>
      <c r="Q103" t="inlineStr">
        <is>
          <t>2023/01/25</t>
        </is>
      </c>
      <c r="R103" t="n">
        <v>87.16</v>
      </c>
      <c r="S103" t="inlineStr">
        <is>
          <t>KC_KarenCheng</t>
        </is>
      </c>
      <c r="T103">
        <f>HYPERLINK("https://drive.google.com/file/d/1VGu2DNj6asJekc4bV6fQOFu6vSZl79yh/view?usp=share_link","2023.01.25_EPAL_KC_Pia24A_RCEs.pdf")</f>
        <v/>
      </c>
      <c r="U103" t="inlineStr">
        <is>
          <t>/Users/sergio/work/Luiza/billing_mgmt/downloads/202300000819.PDF</t>
        </is>
      </c>
      <c r="V103" t="inlineStr">
        <is>
          <t>2023/05/07.22:14:02</t>
        </is>
      </c>
    </row>
    <row r="104">
      <c r="A104" t="inlineStr">
        <is>
          <t>Sim</t>
        </is>
      </c>
      <c r="B104" t="inlineStr">
        <is>
          <t>EG_Alcantara16_2Fr</t>
        </is>
      </c>
      <c r="C104" t="inlineStr">
        <is>
          <t>2023</t>
        </is>
      </c>
      <c r="D104" t="inlineStr">
        <is>
          <t>01</t>
        </is>
      </c>
      <c r="E104" t="inlineStr">
        <is>
          <t>EPAL</t>
        </is>
      </c>
      <c r="F104" t="inlineStr">
        <is>
          <t>AGUA</t>
        </is>
      </c>
      <c r="G104" t="inlineStr">
        <is>
          <t>CONTA_CONSUMO</t>
        </is>
      </c>
      <c r="H104" t="inlineStr">
        <is>
          <t>202320214962</t>
        </is>
      </c>
      <c r="I104" t="inlineStr">
        <is>
          <t>29532671</t>
        </is>
      </c>
      <c r="J104" t="inlineStr"/>
      <c r="K104" t="inlineStr">
        <is>
          <t>6667198</t>
        </is>
      </c>
      <c r="L104" t="inlineStr">
        <is>
          <t>20230/00212309</t>
        </is>
      </c>
      <c r="M104" t="inlineStr">
        <is>
          <t>2022/12/22~2023/01/20</t>
        </is>
      </c>
      <c r="N104" t="inlineStr">
        <is>
          <t>2022/12/22</t>
        </is>
      </c>
      <c r="O104" t="inlineStr">
        <is>
          <t>2023/01/20</t>
        </is>
      </c>
      <c r="P104" t="inlineStr">
        <is>
          <t>2023/01/23</t>
        </is>
      </c>
      <c r="Q104" t="inlineStr">
        <is>
          <t>2023/02/14</t>
        </is>
      </c>
      <c r="R104" t="n">
        <v>50.98</v>
      </c>
      <c r="S104" t="inlineStr">
        <is>
          <t>EG_EduardoGomes</t>
        </is>
      </c>
      <c r="T104">
        <f>HYPERLINK("https://drive.google.com/file/d/1rAN0S_YLpu7PRbM00Xuw895DOXD2sT1A/view?usp=share_link","2023.02.14_EPAL_EG_Alcantara16_2Fr.pdf")</f>
        <v/>
      </c>
      <c r="U104" t="inlineStr">
        <is>
          <t>/Users/sergio/work/Luiza/billing_mgmt/downloads/202300212309.PDF</t>
        </is>
      </c>
      <c r="V104" t="inlineStr">
        <is>
          <t>2023/05/07.22:14:02</t>
        </is>
      </c>
    </row>
    <row r="105">
      <c r="A105" t="inlineStr">
        <is>
          <t>Não</t>
        </is>
      </c>
      <c r="B105" t="inlineStr">
        <is>
          <t>LA_Pia24A_2Es</t>
        </is>
      </c>
      <c r="C105" t="inlineStr">
        <is>
          <t>2022</t>
        </is>
      </c>
      <c r="D105" t="inlineStr">
        <is>
          <t>09</t>
        </is>
      </c>
      <c r="E105" t="inlineStr">
        <is>
          <t>EPAL</t>
        </is>
      </c>
      <c r="F105" t="inlineStr">
        <is>
          <t>AGUA</t>
        </is>
      </c>
      <c r="G105" t="inlineStr">
        <is>
          <t>NOTA_CREDITO</t>
        </is>
      </c>
      <c r="H105" t="inlineStr">
        <is>
          <t>202222108973</t>
        </is>
      </c>
      <c r="I105" t="inlineStr">
        <is>
          <t>29987784</t>
        </is>
      </c>
      <c r="J105" t="inlineStr"/>
      <c r="K105" t="inlineStr"/>
      <c r="L105" t="inlineStr"/>
      <c r="M105" t="inlineStr">
        <is>
          <t>2022/08/02~2022/09/01</t>
        </is>
      </c>
      <c r="N105" t="inlineStr">
        <is>
          <t>2022/08/02</t>
        </is>
      </c>
      <c r="O105" t="inlineStr">
        <is>
          <t>2022/09/01</t>
        </is>
      </c>
      <c r="P105" t="inlineStr">
        <is>
          <t>2022/09/06</t>
        </is>
      </c>
      <c r="Q105" t="inlineStr">
        <is>
          <t>2022/09/28</t>
        </is>
      </c>
      <c r="R105" t="n">
        <v>-95.72</v>
      </c>
      <c r="S105" t="inlineStr">
        <is>
          <t>LA_LeslieAlderman</t>
        </is>
      </c>
      <c r="T105">
        <f>HYPERLINK("https://drive.google.com/file/d/1y7O2CRdK6hDADaMqA4BQ36_BM3ejt-d1/view?usp=share_link","2022.09.06NC_EPAL_LA_Pia24A_2Es.pdf")</f>
        <v/>
      </c>
      <c r="U105" t="inlineStr">
        <is>
          <t>/Users/sergio/work/Luiza/billing_mgmt/downloads/2023_04_29_16_44_08_B0D2CB85-2FD3-4EE9-B7CE-87C8A41A65F2.PDF</t>
        </is>
      </c>
      <c r="V105" t="inlineStr">
        <is>
          <t>2023/05/07.22:14:02</t>
        </is>
      </c>
    </row>
    <row r="106">
      <c r="A106" t="inlineStr">
        <is>
          <t>Sim</t>
        </is>
      </c>
      <c r="B106" t="inlineStr">
        <is>
          <t>JR_Loios78_4Tr</t>
        </is>
      </c>
      <c r="C106" t="inlineStr">
        <is>
          <t>2023</t>
        </is>
      </c>
      <c r="D106" t="inlineStr">
        <is>
          <t>04</t>
        </is>
      </c>
      <c r="E106" t="inlineStr">
        <is>
          <t>ALTICE_MEO</t>
        </is>
      </c>
      <c r="F106" t="inlineStr">
        <is>
          <t>TELECOM</t>
        </is>
      </c>
      <c r="G106" t="inlineStr">
        <is>
          <t>CONTA_CONSUMO</t>
        </is>
      </c>
      <c r="H106" t="inlineStr">
        <is>
          <t>1482030729</t>
        </is>
      </c>
      <c r="I106" t="inlineStr">
        <is>
          <t>1436611532</t>
        </is>
      </c>
      <c r="J106" t="inlineStr"/>
      <c r="K106" t="inlineStr"/>
      <c r="L106" t="inlineStr">
        <is>
          <t>A789215861</t>
        </is>
      </c>
      <c r="M106" t="inlineStr">
        <is>
          <t>2023/4</t>
        </is>
      </c>
      <c r="N106" t="inlineStr">
        <is>
          <t>2023/4/1</t>
        </is>
      </c>
      <c r="O106" t="inlineStr">
        <is>
          <t>2023/4/30</t>
        </is>
      </c>
      <c r="P106" t="inlineStr">
        <is>
          <t>2023/4/5</t>
        </is>
      </c>
      <c r="Q106" t="inlineStr">
        <is>
          <t>2023/4/26</t>
        </is>
      </c>
      <c r="R106" t="n">
        <v>10.37</v>
      </c>
      <c r="S106" t="inlineStr">
        <is>
          <t>JR_JulianaEstefano_RenatoMarcondes</t>
        </is>
      </c>
      <c r="T106">
        <f>HYPERLINK("https://drive.google.com/file/d/1yO7AolNb7wb3coWqHa4JVKI35IGHHC7k/view?usp=share_link","2023.04.26_Altice(MEO)_JR_Loios78_4Tr.pdf")</f>
        <v/>
      </c>
      <c r="U106" t="inlineStr">
        <is>
          <t>/Users/sergio/work/Luiza/billing_mgmt/downloads/FT_A_789215861.PDF</t>
        </is>
      </c>
      <c r="V106" t="inlineStr">
        <is>
          <t>2023/05/07.22:14:02</t>
        </is>
      </c>
    </row>
    <row r="107">
      <c r="A107" t="inlineStr">
        <is>
          <t>Sim</t>
        </is>
      </c>
      <c r="B107" t="inlineStr">
        <is>
          <t>JR_Loios78_4Tr</t>
        </is>
      </c>
      <c r="C107" t="inlineStr">
        <is>
          <t>2023</t>
        </is>
      </c>
      <c r="D107" t="inlineStr">
        <is>
          <t>03</t>
        </is>
      </c>
      <c r="E107" t="inlineStr">
        <is>
          <t>ALTICE_MEO</t>
        </is>
      </c>
      <c r="F107" t="inlineStr">
        <is>
          <t>TELECOM</t>
        </is>
      </c>
      <c r="G107" t="inlineStr">
        <is>
          <t>CONTA_CONSUMO</t>
        </is>
      </c>
      <c r="H107" t="inlineStr">
        <is>
          <t>1482030729</t>
        </is>
      </c>
      <c r="I107" t="inlineStr">
        <is>
          <t>1436611532</t>
        </is>
      </c>
      <c r="J107" t="inlineStr"/>
      <c r="K107" t="inlineStr"/>
      <c r="L107" t="inlineStr">
        <is>
          <t>A787167921</t>
        </is>
      </c>
      <c r="M107" t="inlineStr">
        <is>
          <t>2023/3</t>
        </is>
      </c>
      <c r="N107" t="inlineStr">
        <is>
          <t>2023/3/1</t>
        </is>
      </c>
      <c r="O107" t="inlineStr">
        <is>
          <t>2023/3/31</t>
        </is>
      </c>
      <c r="P107" t="inlineStr">
        <is>
          <t>2023/3/5</t>
        </is>
      </c>
      <c r="Q107" t="inlineStr">
        <is>
          <t>2023/3/24</t>
        </is>
      </c>
      <c r="R107" t="n">
        <v>39.09</v>
      </c>
      <c r="S107" t="inlineStr">
        <is>
          <t>JR_JulianaEstefano_RenatoMarcondes</t>
        </is>
      </c>
      <c r="T107">
        <f>HYPERLINK("https://drive.google.com/file/d/1huaX3ZZmaJiWOxRdjbhu3fc_gw0Sks36/view?usp=share_link","2023.03.24_Altice(MEO)_JR_Loios78_4Tr.pdf")</f>
        <v/>
      </c>
      <c r="U107" t="inlineStr">
        <is>
          <t>/Users/sergio/work/Luiza/billing_mgmt/downloads/FT_A_787167921.PDF</t>
        </is>
      </c>
      <c r="V107" t="inlineStr">
        <is>
          <t>2023/05/07.22:14:02</t>
        </is>
      </c>
    </row>
    <row r="108">
      <c r="A108" t="inlineStr">
        <is>
          <t>Não</t>
        </is>
      </c>
      <c r="B108" t="inlineStr">
        <is>
          <t>BD_Fernandes108_3</t>
        </is>
      </c>
      <c r="C108" t="inlineStr">
        <is>
          <t>2023</t>
        </is>
      </c>
      <c r="D108" t="inlineStr">
        <is>
          <t>02</t>
        </is>
      </c>
      <c r="E108" t="inlineStr">
        <is>
          <t>ALTICE_MEO</t>
        </is>
      </c>
      <c r="F108" t="inlineStr">
        <is>
          <t>TELECOM</t>
        </is>
      </c>
      <c r="G108" t="inlineStr">
        <is>
          <t>CONTA_CONSUMO</t>
        </is>
      </c>
      <c r="H108" t="inlineStr">
        <is>
          <t>1424424664</t>
        </is>
      </c>
      <c r="I108" t="inlineStr">
        <is>
          <t>1424424667</t>
        </is>
      </c>
      <c r="J108" t="inlineStr"/>
      <c r="K108" t="inlineStr"/>
      <c r="L108" t="inlineStr">
        <is>
          <t>FTA/785004627</t>
        </is>
      </c>
      <c r="M108" t="inlineStr">
        <is>
          <t>2023/2</t>
        </is>
      </c>
      <c r="N108" t="inlineStr">
        <is>
          <t>2023/2/1</t>
        </is>
      </c>
      <c r="O108" t="inlineStr">
        <is>
          <t>2023/2/28</t>
        </is>
      </c>
      <c r="P108" t="inlineStr">
        <is>
          <t>2023/2/2</t>
        </is>
      </c>
      <c r="Q108" t="inlineStr">
        <is>
          <t>2023/2/22</t>
        </is>
      </c>
      <c r="R108" t="n">
        <v>81.48</v>
      </c>
      <c r="S108" t="inlineStr">
        <is>
          <t>BD_BryanDavis</t>
        </is>
      </c>
      <c r="T108">
        <f>HYPERLINK("https://drive.google.com/file/d/1MdlxLFZLBuTkl1JQ7bJDQSRqC3a17HdF/view?usp=share_link","2023.02.22_Altice(MEO)_BD_Fernandes108_3.pdf")</f>
        <v/>
      </c>
      <c r="U108" t="inlineStr">
        <is>
          <t>/Users/sergio/work/Luiza/billing_mgmt/downloads/MEOA_FT_A_785004627.PDF</t>
        </is>
      </c>
      <c r="V108" t="inlineStr">
        <is>
          <t>2023/05/07.22:14:02</t>
        </is>
      </c>
    </row>
    <row r="109">
      <c r="A109" t="inlineStr">
        <is>
          <t>Sim</t>
        </is>
      </c>
      <c r="B109" t="inlineStr">
        <is>
          <t>KC_Pia24A_RCEs</t>
        </is>
      </c>
      <c r="C109" t="inlineStr">
        <is>
          <t>2023</t>
        </is>
      </c>
      <c r="D109" t="inlineStr">
        <is>
          <t>02</t>
        </is>
      </c>
      <c r="E109" t="inlineStr">
        <is>
          <t>ALTICE_MEO</t>
        </is>
      </c>
      <c r="F109" t="inlineStr">
        <is>
          <t>TELECOM</t>
        </is>
      </c>
      <c r="G109" t="inlineStr">
        <is>
          <t>CONTA_CONSUMO</t>
        </is>
      </c>
      <c r="H109" t="inlineStr">
        <is>
          <t>1415838073</t>
        </is>
      </c>
      <c r="I109" t="inlineStr">
        <is>
          <t>1436611532</t>
        </is>
      </c>
      <c r="J109" t="inlineStr"/>
      <c r="K109" t="inlineStr"/>
      <c r="L109" t="inlineStr">
        <is>
          <t>A785124244</t>
        </is>
      </c>
      <c r="M109" t="inlineStr">
        <is>
          <t>2023/2</t>
        </is>
      </c>
      <c r="N109" t="inlineStr">
        <is>
          <t>2023/2/1</t>
        </is>
      </c>
      <c r="O109" t="inlineStr">
        <is>
          <t>2023/2/28</t>
        </is>
      </c>
      <c r="P109" t="inlineStr">
        <is>
          <t>2023/2/5</t>
        </is>
      </c>
      <c r="Q109" t="inlineStr">
        <is>
          <t>2023/2/24</t>
        </is>
      </c>
      <c r="R109" t="n">
        <v>32.29</v>
      </c>
      <c r="S109" t="inlineStr">
        <is>
          <t>KC_KarenCheng</t>
        </is>
      </c>
      <c r="T109">
        <f>HYPERLINK("https://drive.google.com/file/d/1pEI0Z5EhupIaQl-Gyq41i2EHpbOj5iM_/view?usp=share_link","2023.02.24_Altice(MEO)_KC_Pia24A_RCEs.pdf")</f>
        <v/>
      </c>
      <c r="U109" t="inlineStr">
        <is>
          <t>/Users/sergio/work/Luiza/billing_mgmt/downloads/FT_A_785124244.PDF</t>
        </is>
      </c>
      <c r="V109" t="inlineStr">
        <is>
          <t>2023/05/07.22:14:02</t>
        </is>
      </c>
    </row>
    <row r="110">
      <c r="A110" t="inlineStr">
        <is>
          <t>Não</t>
        </is>
      </c>
      <c r="B110" t="inlineStr">
        <is>
          <t>MB_Tras156_3</t>
        </is>
      </c>
      <c r="C110" t="inlineStr">
        <is>
          <t>2023</t>
        </is>
      </c>
      <c r="D110" t="inlineStr">
        <is>
          <t>03</t>
        </is>
      </c>
      <c r="E110" t="inlineStr">
        <is>
          <t>ALTICE_MEO</t>
        </is>
      </c>
      <c r="F110" t="inlineStr">
        <is>
          <t>TELECOM</t>
        </is>
      </c>
      <c r="G110" t="inlineStr">
        <is>
          <t>CONTA_CONSUMO</t>
        </is>
      </c>
      <c r="H110" t="inlineStr">
        <is>
          <t>1419930859</t>
        </is>
      </c>
      <c r="I110" t="inlineStr">
        <is>
          <t>1372961060</t>
        </is>
      </c>
      <c r="J110" t="inlineStr"/>
      <c r="K110" t="inlineStr"/>
      <c r="L110" t="inlineStr">
        <is>
          <t>A788101248</t>
        </is>
      </c>
      <c r="M110" t="inlineStr">
        <is>
          <t>2023/3</t>
        </is>
      </c>
      <c r="N110" t="inlineStr">
        <is>
          <t>2023/3/1</t>
        </is>
      </c>
      <c r="O110" t="inlineStr">
        <is>
          <t>2023/3/31</t>
        </is>
      </c>
      <c r="P110" t="inlineStr">
        <is>
          <t>2023/3/17</t>
        </is>
      </c>
      <c r="Q110" t="inlineStr">
        <is>
          <t>2023/4/5</t>
        </is>
      </c>
      <c r="R110" t="n">
        <v>38.19</v>
      </c>
      <c r="S110" t="inlineStr">
        <is>
          <t>MB_MarcoBezelga</t>
        </is>
      </c>
      <c r="T110">
        <f>HYPERLINK("https://drive.google.com/file/d/1R5Fvr-4sz7KR4sTyw42_tLVgNN9kMCj7/view?usp=share_link","2023.04.05_Altice(MEO)_MB_Tras156_3.pdf")</f>
        <v/>
      </c>
      <c r="U110" t="inlineStr">
        <is>
          <t>/Users/sergio/work/Luiza/billing_mgmt/downloads/FATURA_ALTICE_MARCO_3_FT_A_788101248.PDF</t>
        </is>
      </c>
      <c r="V110" t="inlineStr">
        <is>
          <t>2023/05/07.22:14:02</t>
        </is>
      </c>
    </row>
    <row r="111">
      <c r="A111" t="inlineStr">
        <is>
          <t>Não</t>
        </is>
      </c>
      <c r="B111" t="inlineStr">
        <is>
          <t>HM_Mouzinho85_3TrEs</t>
        </is>
      </c>
      <c r="C111" t="inlineStr">
        <is>
          <t>2023</t>
        </is>
      </c>
      <c r="D111" t="inlineStr">
        <is>
          <t>03</t>
        </is>
      </c>
      <c r="E111" t="inlineStr">
        <is>
          <t>ALTICE_MEO</t>
        </is>
      </c>
      <c r="F111" t="inlineStr">
        <is>
          <t>TELECOM</t>
        </is>
      </c>
      <c r="G111" t="inlineStr">
        <is>
          <t>FATURA_ZERADA</t>
        </is>
      </c>
      <c r="H111" t="inlineStr">
        <is>
          <t>1438348213</t>
        </is>
      </c>
      <c r="I111" t="inlineStr">
        <is>
          <t>1494741556</t>
        </is>
      </c>
      <c r="J111" t="inlineStr"/>
      <c r="K111" t="inlineStr"/>
      <c r="L111" t="inlineStr">
        <is>
          <t>A787167923</t>
        </is>
      </c>
      <c r="M111" t="inlineStr">
        <is>
          <t>2023/3</t>
        </is>
      </c>
      <c r="N111" t="inlineStr">
        <is>
          <t>2023/3/1</t>
        </is>
      </c>
      <c r="O111" t="inlineStr">
        <is>
          <t>2023/3/31</t>
        </is>
      </c>
      <c r="P111" t="inlineStr">
        <is>
          <t>2023/3/5</t>
        </is>
      </c>
      <c r="Q111" t="inlineStr"/>
      <c r="R111" t="n">
        <v>0</v>
      </c>
      <c r="S111" t="inlineStr">
        <is>
          <t>HM_HaliimMoghazi</t>
        </is>
      </c>
      <c r="T111">
        <f>HYPERLINK("https://drive.google.com/file/d/159kIPJqoyOkPfBxlVyLyF4dKAH1Q_f2V/view?usp=share_link","2023.03.05FZ_Altice(MEO)_HM_Mouzinho85_3TrEs.pdf")</f>
        <v/>
      </c>
      <c r="U111" t="inlineStr">
        <is>
          <t>/Users/sergio/work/Luiza/billing_mgmt/downloads/FT_A_787167923.PDF</t>
        </is>
      </c>
      <c r="V111" t="inlineStr">
        <is>
          <t>2023/05/07.22:14:02</t>
        </is>
      </c>
    </row>
    <row r="112">
      <c r="A112" t="inlineStr">
        <is>
          <t>Não</t>
        </is>
      </c>
      <c r="B112" t="inlineStr">
        <is>
          <t>HM_Mouzinho85_3TrEs</t>
        </is>
      </c>
      <c r="C112" t="inlineStr">
        <is>
          <t>2023</t>
        </is>
      </c>
      <c r="D112" t="inlineStr">
        <is>
          <t>04</t>
        </is>
      </c>
      <c r="E112" t="inlineStr">
        <is>
          <t>ALTICE_MEO</t>
        </is>
      </c>
      <c r="F112" t="inlineStr">
        <is>
          <t>TELECOM</t>
        </is>
      </c>
      <c r="G112" t="inlineStr">
        <is>
          <t>CONTA_CONSUMO</t>
        </is>
      </c>
      <c r="H112" t="inlineStr">
        <is>
          <t>1438348213</t>
        </is>
      </c>
      <c r="I112" t="inlineStr">
        <is>
          <t>1494741556</t>
        </is>
      </c>
      <c r="J112" t="inlineStr"/>
      <c r="K112" t="inlineStr"/>
      <c r="L112" t="inlineStr">
        <is>
          <t>A789215863</t>
        </is>
      </c>
      <c r="M112" t="inlineStr">
        <is>
          <t>2023/4</t>
        </is>
      </c>
      <c r="N112" t="inlineStr">
        <is>
          <t>2023/4/1</t>
        </is>
      </c>
      <c r="O112" t="inlineStr">
        <is>
          <t>2023/4/30</t>
        </is>
      </c>
      <c r="P112" t="inlineStr">
        <is>
          <t>2023/4/5</t>
        </is>
      </c>
      <c r="Q112" t="inlineStr">
        <is>
          <t>2023/4/26</t>
        </is>
      </c>
      <c r="R112" t="n">
        <v>34.49</v>
      </c>
      <c r="S112" t="inlineStr">
        <is>
          <t>HM_HaliimMoghazi</t>
        </is>
      </c>
      <c r="T112">
        <f>HYPERLINK("https://drive.google.com/file/d/1MS5MZgN4RiHE1a8-imbkcGJx1NvQaiiP/view?usp=share_link","2023.04.26_Altice(MEO)_HM_Mouzinho85_3TrEs.pdf")</f>
        <v/>
      </c>
      <c r="U112" t="inlineStr">
        <is>
          <t>/Users/sergio/work/Luiza/billing_mgmt/downloads/FT_A_789215863.PDF</t>
        </is>
      </c>
      <c r="V112" t="inlineStr">
        <is>
          <t>2023/05/07.22:14:02</t>
        </is>
      </c>
    </row>
    <row r="113">
      <c r="A113" t="inlineStr">
        <is>
          <t>Não</t>
        </is>
      </c>
      <c r="B113" t="inlineStr">
        <is>
          <t>MB_Tras156_1</t>
        </is>
      </c>
      <c r="C113" t="inlineStr">
        <is>
          <t>2023</t>
        </is>
      </c>
      <c r="D113" t="inlineStr">
        <is>
          <t>03</t>
        </is>
      </c>
      <c r="E113" t="inlineStr">
        <is>
          <t>ALTICE_MEO</t>
        </is>
      </c>
      <c r="F113" t="inlineStr">
        <is>
          <t>TELECOM</t>
        </is>
      </c>
      <c r="G113" t="inlineStr">
        <is>
          <t>CONTA_CONSUMO</t>
        </is>
      </c>
      <c r="H113" t="inlineStr">
        <is>
          <t>1448930852</t>
        </is>
      </c>
      <c r="I113" t="inlineStr">
        <is>
          <t>1372961060</t>
        </is>
      </c>
      <c r="J113" t="inlineStr"/>
      <c r="K113" t="inlineStr"/>
      <c r="L113" t="inlineStr">
        <is>
          <t>A788101249</t>
        </is>
      </c>
      <c r="M113" t="inlineStr">
        <is>
          <t>2023/3</t>
        </is>
      </c>
      <c r="N113" t="inlineStr">
        <is>
          <t>2023/3/1</t>
        </is>
      </c>
      <c r="O113" t="inlineStr">
        <is>
          <t>2023/3/31</t>
        </is>
      </c>
      <c r="P113" t="inlineStr">
        <is>
          <t>2023/3/17</t>
        </is>
      </c>
      <c r="Q113" t="inlineStr">
        <is>
          <t>2023/4/5</t>
        </is>
      </c>
      <c r="R113" t="n">
        <v>38.19</v>
      </c>
      <c r="S113" t="inlineStr">
        <is>
          <t>MB_MarcoBezelga</t>
        </is>
      </c>
      <c r="T113">
        <f>HYPERLINK("https://drive.google.com/file/d/19aw4VfkCffWoRuw7p47jD-H0ng0FpiqP/view?usp=share_link","2023.04.05_Altice(MEO)_MB_Tras156_1.pdf")</f>
        <v/>
      </c>
      <c r="U113" t="inlineStr">
        <is>
          <t>/Users/sergio/work/Luiza/billing_mgmt/downloads/FATURA ALTICE_MARCO_1_FT_A_788101249.PDF</t>
        </is>
      </c>
      <c r="V113" t="inlineStr">
        <is>
          <t>2023/05/07.22:14:02</t>
        </is>
      </c>
    </row>
    <row r="114">
      <c r="A114" t="inlineStr">
        <is>
          <t>Sim</t>
        </is>
      </c>
      <c r="B114" t="inlineStr">
        <is>
          <t>EG_Alcantara16_2Fr</t>
        </is>
      </c>
      <c r="C114" t="inlineStr">
        <is>
          <t>2023</t>
        </is>
      </c>
      <c r="D114" t="inlineStr">
        <is>
          <t>02</t>
        </is>
      </c>
      <c r="E114" t="inlineStr">
        <is>
          <t>ALTICE_MEO</t>
        </is>
      </c>
      <c r="F114" t="inlineStr">
        <is>
          <t>TELECOM</t>
        </is>
      </c>
      <c r="G114" t="inlineStr">
        <is>
          <t>CONTA_CONSUMO</t>
        </is>
      </c>
      <c r="H114" t="inlineStr">
        <is>
          <t>1432726057</t>
        </is>
      </c>
      <c r="I114" t="inlineStr">
        <is>
          <t>1436611532</t>
        </is>
      </c>
      <c r="J114" t="inlineStr"/>
      <c r="K114" t="inlineStr"/>
      <c r="L114" t="inlineStr">
        <is>
          <t>A785124243</t>
        </is>
      </c>
      <c r="M114" t="inlineStr">
        <is>
          <t>2023/2</t>
        </is>
      </c>
      <c r="N114" t="inlineStr">
        <is>
          <t>2023/2/1</t>
        </is>
      </c>
      <c r="O114" t="inlineStr">
        <is>
          <t>2023/2/28</t>
        </is>
      </c>
      <c r="P114" t="inlineStr">
        <is>
          <t>2023/2/5</t>
        </is>
      </c>
      <c r="Q114" t="inlineStr">
        <is>
          <t>2023/2/24</t>
        </is>
      </c>
      <c r="R114" t="n">
        <v>32.29</v>
      </c>
      <c r="S114" t="inlineStr">
        <is>
          <t>EG_EduardoGomes</t>
        </is>
      </c>
      <c r="T114">
        <f>HYPERLINK("https://drive.google.com/file/d/1mpkU0MfwDEAZ2bRh8vctIobayNdCLccS/view?usp=share_link","2023.02.24_Altice(MEO)_EG_Alcantara16_2Fr.pdf")</f>
        <v/>
      </c>
      <c r="U114" t="inlineStr">
        <is>
          <t>/Users/sergio/work/Luiza/billing_mgmt/downloads/FT_A_785124243.PDF</t>
        </is>
      </c>
      <c r="V114" t="inlineStr">
        <is>
          <t>2023/05/07.22:14:02</t>
        </is>
      </c>
    </row>
    <row r="115">
      <c r="A115" t="inlineStr">
        <is>
          <t>Não</t>
        </is>
      </c>
      <c r="B115" t="inlineStr">
        <is>
          <t>MS_Viterbo81_1Fr</t>
        </is>
      </c>
      <c r="C115" t="inlineStr">
        <is>
          <t>2023</t>
        </is>
      </c>
      <c r="D115" t="inlineStr">
        <is>
          <t>03</t>
        </is>
      </c>
      <c r="E115" t="inlineStr">
        <is>
          <t>ALTICE_MEO</t>
        </is>
      </c>
      <c r="F115" t="inlineStr">
        <is>
          <t>TELECOM</t>
        </is>
      </c>
      <c r="G115" t="inlineStr">
        <is>
          <t>CONTA_CONSUMO</t>
        </is>
      </c>
      <c r="H115" t="inlineStr">
        <is>
          <t>1408034942</t>
        </is>
      </c>
      <c r="I115" t="inlineStr">
        <is>
          <t>1440629301</t>
        </is>
      </c>
      <c r="J115" t="inlineStr"/>
      <c r="K115" t="inlineStr"/>
      <c r="L115" t="inlineStr">
        <is>
          <t>A787167927</t>
        </is>
      </c>
      <c r="M115" t="inlineStr">
        <is>
          <t>2023/3</t>
        </is>
      </c>
      <c r="N115" t="inlineStr">
        <is>
          <t>2023/3/1</t>
        </is>
      </c>
      <c r="O115" t="inlineStr">
        <is>
          <t>2023/3/31</t>
        </is>
      </c>
      <c r="P115" t="inlineStr">
        <is>
          <t>2023/3/5</t>
        </is>
      </c>
      <c r="Q115" t="inlineStr">
        <is>
          <t>2023/3/24</t>
        </is>
      </c>
      <c r="R115" t="n">
        <v>36.58</v>
      </c>
      <c r="S115" t="inlineStr">
        <is>
          <t>MS_MartinStuerchler</t>
        </is>
      </c>
      <c r="T115">
        <f>HYPERLINK("https://drive.google.com/file/d/1E1sGR2WfLLXUjt5VZwE5KTxy9HQjuXQd/view?usp=share_link","2023.03.24_Altice(MEO)_MS_Viterbo81_1Fr.pdf")</f>
        <v/>
      </c>
      <c r="U115" t="inlineStr">
        <is>
          <t>/Users/sergio/work/Luiza/billing_mgmt/downloads/FT_A_787167927.PDF</t>
        </is>
      </c>
      <c r="V115" t="inlineStr">
        <is>
          <t>2023/05/07.22:14:02</t>
        </is>
      </c>
    </row>
    <row r="116">
      <c r="A116" t="inlineStr">
        <is>
          <t>Não</t>
        </is>
      </c>
      <c r="B116" t="inlineStr">
        <is>
          <t>MB_Tras156_1</t>
        </is>
      </c>
      <c r="C116" t="inlineStr">
        <is>
          <t>2023</t>
        </is>
      </c>
      <c r="D116" t="inlineStr">
        <is>
          <t>02</t>
        </is>
      </c>
      <c r="E116" t="inlineStr">
        <is>
          <t>ALTICE_MEO</t>
        </is>
      </c>
      <c r="F116" t="inlineStr">
        <is>
          <t>TELECOM</t>
        </is>
      </c>
      <c r="G116" t="inlineStr">
        <is>
          <t>CONTA_CONSUMO</t>
        </is>
      </c>
      <c r="H116" t="inlineStr">
        <is>
          <t>1448930852</t>
        </is>
      </c>
      <c r="I116" t="inlineStr">
        <is>
          <t>1372961060</t>
        </is>
      </c>
      <c r="J116" t="inlineStr"/>
      <c r="K116" t="inlineStr"/>
      <c r="L116" t="inlineStr">
        <is>
          <t>A786055079</t>
        </is>
      </c>
      <c r="M116" t="inlineStr">
        <is>
          <t>2023/2</t>
        </is>
      </c>
      <c r="N116" t="inlineStr">
        <is>
          <t>2023/2/1</t>
        </is>
      </c>
      <c r="O116" t="inlineStr">
        <is>
          <t>2023/2/28</t>
        </is>
      </c>
      <c r="P116" t="inlineStr">
        <is>
          <t>2023/2/17</t>
        </is>
      </c>
      <c r="Q116" t="inlineStr">
        <is>
          <t>2023/3/8</t>
        </is>
      </c>
      <c r="R116" t="n">
        <v>38.19</v>
      </c>
      <c r="S116" t="inlineStr">
        <is>
          <t>MB_MarcoBezelga</t>
        </is>
      </c>
      <c r="T116">
        <f>HYPERLINK("https://drive.google.com/file/d/1fG0BYvvlqkrehprsmnB4exMJfej1ug6h/view?usp=share_link","2023.03.08_Altice(MEO)_MB_Tras156_1.pdf")</f>
        <v/>
      </c>
      <c r="U116" t="inlineStr">
        <is>
          <t>/Users/sergio/work/Luiza/billing_mgmt/downloads/FATURA_ALTICE_INTERNET_FT_A_786055079[1].PDF</t>
        </is>
      </c>
      <c r="V116" t="inlineStr">
        <is>
          <t>2023/05/07.22:14:02</t>
        </is>
      </c>
    </row>
    <row r="117">
      <c r="A117" t="inlineStr">
        <is>
          <t>Sim</t>
        </is>
      </c>
      <c r="B117" t="inlineStr">
        <is>
          <t>EG_Alcantara16_2Fr</t>
        </is>
      </c>
      <c r="C117" t="inlineStr">
        <is>
          <t>2023</t>
        </is>
      </c>
      <c r="D117" t="inlineStr">
        <is>
          <t>04</t>
        </is>
      </c>
      <c r="E117" t="inlineStr">
        <is>
          <t>ALTICE_MEO</t>
        </is>
      </c>
      <c r="F117" t="inlineStr">
        <is>
          <t>TELECOM</t>
        </is>
      </c>
      <c r="G117" t="inlineStr">
        <is>
          <t>CONTA_CONSUMO</t>
        </is>
      </c>
      <c r="H117" t="inlineStr">
        <is>
          <t>1432726057</t>
        </is>
      </c>
      <c r="I117" t="inlineStr">
        <is>
          <t>1436611532</t>
        </is>
      </c>
      <c r="J117" t="inlineStr"/>
      <c r="K117" t="inlineStr"/>
      <c r="L117" t="inlineStr">
        <is>
          <t>A789215509</t>
        </is>
      </c>
      <c r="M117" t="inlineStr">
        <is>
          <t>2023/4</t>
        </is>
      </c>
      <c r="N117" t="inlineStr">
        <is>
          <t>2023/4/1</t>
        </is>
      </c>
      <c r="O117" t="inlineStr">
        <is>
          <t>2023/4/30</t>
        </is>
      </c>
      <c r="P117" t="inlineStr">
        <is>
          <t>2023/4/5</t>
        </is>
      </c>
      <c r="Q117" t="inlineStr">
        <is>
          <t>2023/4/26</t>
        </is>
      </c>
      <c r="R117" t="n">
        <v>32.29</v>
      </c>
      <c r="S117" t="inlineStr">
        <is>
          <t>EG_EduardoGomes</t>
        </is>
      </c>
      <c r="T117">
        <f>HYPERLINK("https://drive.google.com/file/d/1hEiA7Vpp-O8a74pr1Jzo7IMKOMYCMEvw/view?usp=share_link","2023.04.26_Altice(MEO)_EG_Alcantara16_2Fr.pdf")</f>
        <v/>
      </c>
      <c r="U117" t="inlineStr">
        <is>
          <t>/Users/sergio/work/Luiza/billing_mgmt/downloads/FT_A_789215509.PDF</t>
        </is>
      </c>
      <c r="V117" t="inlineStr">
        <is>
          <t>2023/05/07.22:14:02</t>
        </is>
      </c>
    </row>
    <row r="118">
      <c r="A118" t="inlineStr">
        <is>
          <t>Não</t>
        </is>
      </c>
      <c r="B118" t="inlineStr">
        <is>
          <t>OD_Ribeira26_1Es</t>
        </is>
      </c>
      <c r="C118" t="inlineStr">
        <is>
          <t>2023</t>
        </is>
      </c>
      <c r="D118" t="inlineStr">
        <is>
          <t>04</t>
        </is>
      </c>
      <c r="E118" t="inlineStr">
        <is>
          <t>ALTICE_MEO</t>
        </is>
      </c>
      <c r="F118" t="inlineStr">
        <is>
          <t>TELECOM</t>
        </is>
      </c>
      <c r="G118" t="inlineStr">
        <is>
          <t>CONTA_CONSUMO</t>
        </is>
      </c>
      <c r="H118" t="inlineStr">
        <is>
          <t>1481730769</t>
        </is>
      </c>
      <c r="I118" t="inlineStr">
        <is>
          <t>1450101606</t>
        </is>
      </c>
      <c r="J118" t="inlineStr"/>
      <c r="K118" t="inlineStr"/>
      <c r="L118" t="inlineStr">
        <is>
          <t>A789215508</t>
        </is>
      </c>
      <c r="M118" t="inlineStr">
        <is>
          <t>2023/4</t>
        </is>
      </c>
      <c r="N118" t="inlineStr">
        <is>
          <t>2023/4/1</t>
        </is>
      </c>
      <c r="O118" t="inlineStr">
        <is>
          <t>2023/4/30</t>
        </is>
      </c>
      <c r="P118" t="inlineStr">
        <is>
          <t>2023/4/5</t>
        </is>
      </c>
      <c r="Q118" t="inlineStr">
        <is>
          <t>2023/4/26</t>
        </is>
      </c>
      <c r="R118" t="n">
        <v>36.58</v>
      </c>
      <c r="S118" t="inlineStr">
        <is>
          <t>OD_OtavioDias</t>
        </is>
      </c>
      <c r="T118">
        <f>HYPERLINK("https://drive.google.com/file/d/1NGOxWhzj0RW1xDvC_V51JEcAXoz_Lbst/view?usp=share_link","2023.04.26_Altice(MEO)_OD_Ribeira26_1Es.pdf")</f>
        <v/>
      </c>
      <c r="U118" t="inlineStr">
        <is>
          <t>/Users/sergio/work/Luiza/billing_mgmt/downloads/FT_A_789215508.PDF</t>
        </is>
      </c>
      <c r="V118" t="inlineStr">
        <is>
          <t>2023/05/07.22:14:02</t>
        </is>
      </c>
    </row>
    <row r="119">
      <c r="A119" t="inlineStr">
        <is>
          <t>Não</t>
        </is>
      </c>
      <c r="B119" t="inlineStr">
        <is>
          <t>JM_Cedofeita245_2TrEs</t>
        </is>
      </c>
      <c r="C119" t="inlineStr">
        <is>
          <t>2023</t>
        </is>
      </c>
      <c r="D119" t="inlineStr">
        <is>
          <t>02</t>
        </is>
      </c>
      <c r="E119" t="inlineStr">
        <is>
          <t>ALTICE_MEO</t>
        </is>
      </c>
      <c r="F119" t="inlineStr">
        <is>
          <t>TELECOM</t>
        </is>
      </c>
      <c r="G119" t="inlineStr">
        <is>
          <t>CONTA_CONSUMO</t>
        </is>
      </c>
      <c r="H119" t="inlineStr">
        <is>
          <t>1443041568</t>
        </is>
      </c>
      <c r="I119" t="inlineStr">
        <is>
          <t>1437041392</t>
        </is>
      </c>
      <c r="J119" t="inlineStr"/>
      <c r="K119" t="inlineStr"/>
      <c r="L119" t="inlineStr">
        <is>
          <t>A785124583</t>
        </is>
      </c>
      <c r="M119" t="inlineStr">
        <is>
          <t>2023/2</t>
        </is>
      </c>
      <c r="N119" t="inlineStr">
        <is>
          <t>2023/2/1</t>
        </is>
      </c>
      <c r="O119" t="inlineStr">
        <is>
          <t>2023/2/28</t>
        </is>
      </c>
      <c r="P119" t="inlineStr">
        <is>
          <t>2023/2/5</t>
        </is>
      </c>
      <c r="Q119" t="inlineStr">
        <is>
          <t>2023/2/24</t>
        </is>
      </c>
      <c r="R119" t="n">
        <v>35</v>
      </c>
      <c r="S119" t="inlineStr">
        <is>
          <t>JM_JoaoManuelCunha</t>
        </is>
      </c>
      <c r="T119">
        <f>HYPERLINK("https://drive.google.com/file/d/17IC3rNnP46Xv9c8Tlg-K2yyNta4VM2A1/view?usp=share_link","2023.02.24_Altice(MEO)_JM_Cedofeita245_2TrEs.pdf")</f>
        <v/>
      </c>
      <c r="U119" t="inlineStr">
        <is>
          <t>/Users/sergio/work/Luiza/billing_mgmt/downloads/FT_A_785124583.PDF</t>
        </is>
      </c>
      <c r="V119" t="inlineStr">
        <is>
          <t>2023/05/07.22:14:02</t>
        </is>
      </c>
    </row>
    <row r="120">
      <c r="A120" t="inlineStr">
        <is>
          <t>Sim</t>
        </is>
      </c>
      <c r="B120" t="inlineStr">
        <is>
          <t>AV_Guimaraes80_5</t>
        </is>
      </c>
      <c r="C120" t="inlineStr">
        <is>
          <t>2023</t>
        </is>
      </c>
      <c r="D120" t="inlineStr">
        <is>
          <t>02</t>
        </is>
      </c>
      <c r="E120" t="inlineStr">
        <is>
          <t>ALTICE_MEO</t>
        </is>
      </c>
      <c r="F120" t="inlineStr">
        <is>
          <t>TELECOM</t>
        </is>
      </c>
      <c r="G120" t="inlineStr">
        <is>
          <t>CONTA_CONSUMO</t>
        </is>
      </c>
      <c r="H120" t="inlineStr">
        <is>
          <t>1489046711</t>
        </is>
      </c>
      <c r="I120" t="inlineStr">
        <is>
          <t>1436611532</t>
        </is>
      </c>
      <c r="J120" t="inlineStr"/>
      <c r="K120" t="inlineStr"/>
      <c r="L120" t="inlineStr">
        <is>
          <t>A785124569</t>
        </is>
      </c>
      <c r="M120" t="inlineStr">
        <is>
          <t>2023/2</t>
        </is>
      </c>
      <c r="N120" t="inlineStr">
        <is>
          <t>2023/2/1</t>
        </is>
      </c>
      <c r="O120" t="inlineStr">
        <is>
          <t>2023/2/28</t>
        </is>
      </c>
      <c r="P120" t="inlineStr">
        <is>
          <t>2023/2/5</t>
        </is>
      </c>
      <c r="Q120" t="inlineStr">
        <is>
          <t>2023/2/24</t>
        </is>
      </c>
      <c r="R120" t="n">
        <v>30</v>
      </c>
      <c r="S120" t="inlineStr">
        <is>
          <t>AV_AdanVillamarin</t>
        </is>
      </c>
      <c r="T120">
        <f>HYPERLINK("https://drive.google.com/file/d/1S8XCiZ-MguKuIlhylOH_WTvHmEEfzveQ/view?usp=share_link","2023.02.24_Altice(MEO)_AV_Guimaraes80_5.pdf")</f>
        <v/>
      </c>
      <c r="U120" t="inlineStr">
        <is>
          <t>/Users/sergio/work/Luiza/billing_mgmt/downloads/FT_A_785124569.PDF</t>
        </is>
      </c>
      <c r="V120" t="inlineStr">
        <is>
          <t>2023/05/07.22:14:02</t>
        </is>
      </c>
    </row>
    <row r="121">
      <c r="A121" t="inlineStr">
        <is>
          <t>Não</t>
        </is>
      </c>
      <c r="B121" t="inlineStr">
        <is>
          <t>JH_Conceicao67_22</t>
        </is>
      </c>
      <c r="C121" t="inlineStr">
        <is>
          <t>2023</t>
        </is>
      </c>
      <c r="D121" t="inlineStr">
        <is>
          <t>02</t>
        </is>
      </c>
      <c r="E121" t="inlineStr">
        <is>
          <t>ALTICE_MEO</t>
        </is>
      </c>
      <c r="F121" t="inlineStr">
        <is>
          <t>TELECOM</t>
        </is>
      </c>
      <c r="G121" t="inlineStr">
        <is>
          <t>CONTA_CONSUMO</t>
        </is>
      </c>
      <c r="H121" t="inlineStr">
        <is>
          <t>1488439015</t>
        </is>
      </c>
      <c r="I121" t="inlineStr">
        <is>
          <t>1437238926</t>
        </is>
      </c>
      <c r="J121" t="inlineStr"/>
      <c r="K121" t="inlineStr"/>
      <c r="L121" t="inlineStr">
        <is>
          <t>A785124585</t>
        </is>
      </c>
      <c r="M121" t="inlineStr">
        <is>
          <t>2023/2</t>
        </is>
      </c>
      <c r="N121" t="inlineStr">
        <is>
          <t>2023/2/1</t>
        </is>
      </c>
      <c r="O121" t="inlineStr">
        <is>
          <t>2023/2/28</t>
        </is>
      </c>
      <c r="P121" t="inlineStr">
        <is>
          <t>2023/2/5</t>
        </is>
      </c>
      <c r="Q121" t="inlineStr">
        <is>
          <t>2023/2/24</t>
        </is>
      </c>
      <c r="R121" t="n">
        <v>36.08</v>
      </c>
      <c r="S121" t="inlineStr">
        <is>
          <t>JH_JonasHagele</t>
        </is>
      </c>
      <c r="T121">
        <f>HYPERLINK("https://drive.google.com/file/d/1Ilo4JIeGJQ2pz_1g20PmPIZoevdNaBsI/view?usp=share_link","2023.02.24_Altice(MEO)_JH_Conceicao67_22.pdf")</f>
        <v/>
      </c>
      <c r="U121" t="inlineStr">
        <is>
          <t>/Users/sergio/work/Luiza/billing_mgmt/downloads/FT_A_785124585.PDF</t>
        </is>
      </c>
      <c r="V121" t="inlineStr">
        <is>
          <t>2023/05/07.22:14:02</t>
        </is>
      </c>
    </row>
    <row r="122">
      <c r="A122" t="inlineStr">
        <is>
          <t>Sim</t>
        </is>
      </c>
      <c r="B122" t="inlineStr">
        <is>
          <t>AV_Guimaraes80_5</t>
        </is>
      </c>
      <c r="C122" t="inlineStr">
        <is>
          <t>2023</t>
        </is>
      </c>
      <c r="D122" t="inlineStr">
        <is>
          <t>04</t>
        </is>
      </c>
      <c r="E122" t="inlineStr">
        <is>
          <t>ALTICE_MEO</t>
        </is>
      </c>
      <c r="F122" t="inlineStr">
        <is>
          <t>TELECOM</t>
        </is>
      </c>
      <c r="G122" t="inlineStr">
        <is>
          <t>CONTA_CONSUMO</t>
        </is>
      </c>
      <c r="H122" t="inlineStr">
        <is>
          <t>1489046711</t>
        </is>
      </c>
      <c r="I122" t="inlineStr">
        <is>
          <t>1436611532</t>
        </is>
      </c>
      <c r="J122" t="inlineStr"/>
      <c r="K122" t="inlineStr"/>
      <c r="L122" t="inlineStr">
        <is>
          <t>A789215838</t>
        </is>
      </c>
      <c r="M122" t="inlineStr">
        <is>
          <t>2023/4</t>
        </is>
      </c>
      <c r="N122" t="inlineStr">
        <is>
          <t>2023/4/1</t>
        </is>
      </c>
      <c r="O122" t="inlineStr">
        <is>
          <t>2023/4/30</t>
        </is>
      </c>
      <c r="P122" t="inlineStr">
        <is>
          <t>2023/4/5</t>
        </is>
      </c>
      <c r="Q122" t="inlineStr">
        <is>
          <t>2023/4/26</t>
        </is>
      </c>
      <c r="R122" t="n">
        <v>30</v>
      </c>
      <c r="S122" t="inlineStr">
        <is>
          <t>AV_AdanVillamarin</t>
        </is>
      </c>
      <c r="T122">
        <f>HYPERLINK("https://drive.google.com/file/d/1o5V_K6i_br9Nro7TaOriuZmyWty3XqDY/view?usp=share_link","2023.04.26_Altice(MEO)_AV_Guimaraes80_5.pdf")</f>
        <v/>
      </c>
      <c r="U122" t="inlineStr">
        <is>
          <t>/Users/sergio/work/Luiza/billing_mgmt/downloads/FT_A_789215838.PDF</t>
        </is>
      </c>
      <c r="V122" t="inlineStr">
        <is>
          <t>2023/05/07.22:14:02</t>
        </is>
      </c>
    </row>
    <row r="123">
      <c r="A123" t="inlineStr">
        <is>
          <t>Não</t>
        </is>
      </c>
      <c r="B123" t="inlineStr">
        <is>
          <t>CF_1Herculano17</t>
        </is>
      </c>
      <c r="C123" t="inlineStr">
        <is>
          <t>2023</t>
        </is>
      </c>
      <c r="D123" t="inlineStr">
        <is>
          <t>01</t>
        </is>
      </c>
      <c r="E123" t="inlineStr">
        <is>
          <t>ALTICE_MEO</t>
        </is>
      </c>
      <c r="F123" t="inlineStr">
        <is>
          <t>TELECOM</t>
        </is>
      </c>
      <c r="G123" t="inlineStr">
        <is>
          <t>CONTA_CONSUMO</t>
        </is>
      </c>
      <c r="H123" t="inlineStr">
        <is>
          <t>1449134940</t>
        </is>
      </c>
      <c r="I123" t="inlineStr">
        <is>
          <t>1419728541</t>
        </is>
      </c>
      <c r="J123" t="inlineStr"/>
      <c r="K123" t="inlineStr"/>
      <c r="L123" t="inlineStr">
        <is>
          <t>A783078439</t>
        </is>
      </c>
      <c r="M123" t="inlineStr">
        <is>
          <t>2023/1</t>
        </is>
      </c>
      <c r="N123" t="inlineStr">
        <is>
          <t>2023/1/1</t>
        </is>
      </c>
      <c r="O123" t="inlineStr">
        <is>
          <t>2023/1/31</t>
        </is>
      </c>
      <c r="P123" t="inlineStr">
        <is>
          <t>2023/1/5</t>
        </is>
      </c>
      <c r="Q123" t="inlineStr">
        <is>
          <t>2023/1/25</t>
        </is>
      </c>
      <c r="R123" t="n">
        <v>33.98</v>
      </c>
      <c r="S123" t="inlineStr">
        <is>
          <t>CF_CasasFTU</t>
        </is>
      </c>
      <c r="T123">
        <f>HYPERLINK("https://drive.google.com/file/d/1kCMW3XgJsbnIIqGiD3YV5cUzpwkTeFB5/view?usp=share_link","2023.01.25_Altice(MEO)_CF_1Herculano17.pdf")</f>
        <v/>
      </c>
      <c r="U123" t="inlineStr">
        <is>
          <t>/Users/sergio/work/Luiza/billing_mgmt/downloads/FT_A_783078439.PDF</t>
        </is>
      </c>
      <c r="V123" t="inlineStr">
        <is>
          <t>2023/05/07.22:14:02</t>
        </is>
      </c>
    </row>
    <row r="124">
      <c r="A124" t="inlineStr">
        <is>
          <t>Não</t>
        </is>
      </c>
      <c r="B124" t="inlineStr">
        <is>
          <t>MS_Almada55_2DrTr</t>
        </is>
      </c>
      <c r="C124" t="inlineStr">
        <is>
          <t>2023</t>
        </is>
      </c>
      <c r="D124" t="inlineStr">
        <is>
          <t>04</t>
        </is>
      </c>
      <c r="E124" t="inlineStr">
        <is>
          <t>ALTICE_MEO</t>
        </is>
      </c>
      <c r="F124" t="inlineStr">
        <is>
          <t>TELECOM</t>
        </is>
      </c>
      <c r="G124" t="inlineStr">
        <is>
          <t>CONTA_CONSUMO</t>
        </is>
      </c>
      <c r="H124" t="inlineStr">
        <is>
          <t>1440629300</t>
        </is>
      </c>
      <c r="I124" t="inlineStr">
        <is>
          <t>1440629301</t>
        </is>
      </c>
      <c r="J124" t="inlineStr"/>
      <c r="K124" t="inlineStr"/>
      <c r="L124" t="inlineStr">
        <is>
          <t>A790135816</t>
        </is>
      </c>
      <c r="M124" t="inlineStr">
        <is>
          <t>2023/4</t>
        </is>
      </c>
      <c r="N124" t="inlineStr">
        <is>
          <t>2023/4/1</t>
        </is>
      </c>
      <c r="O124" t="inlineStr">
        <is>
          <t>2023/4/30</t>
        </is>
      </c>
      <c r="P124" t="inlineStr">
        <is>
          <t>2023/4/17</t>
        </is>
      </c>
      <c r="Q124" t="inlineStr">
        <is>
          <t>2023/5/10</t>
        </is>
      </c>
      <c r="R124" t="n">
        <v>40.39</v>
      </c>
      <c r="S124" t="inlineStr">
        <is>
          <t>MS_MartinStuerchler</t>
        </is>
      </c>
      <c r="T124">
        <f>HYPERLINK("https://drive.google.com/file/d/1Airk65NPvYxz40wZiKlTzHXuTrtSbgMc/view?usp=share_link","2023.05.10_Altice(MEO)_MS_Almada55_2DrTr.pdf")</f>
        <v/>
      </c>
      <c r="U124" t="inlineStr">
        <is>
          <t>/Users/sergio/work/Luiza/billing_mgmt/downloads/FT_A_790135816.PDF</t>
        </is>
      </c>
      <c r="V124" t="inlineStr">
        <is>
          <t>2023/05/07.22:14:02</t>
        </is>
      </c>
    </row>
    <row r="125">
      <c r="A125" t="inlineStr">
        <is>
          <t>Não</t>
        </is>
      </c>
      <c r="B125" t="inlineStr">
        <is>
          <t>BD_Fernandes108_3</t>
        </is>
      </c>
      <c r="C125" t="inlineStr">
        <is>
          <t>2023</t>
        </is>
      </c>
      <c r="D125" t="inlineStr">
        <is>
          <t>03</t>
        </is>
      </c>
      <c r="E125" t="inlineStr">
        <is>
          <t>ALTICE_MEO</t>
        </is>
      </c>
      <c r="F125" t="inlineStr">
        <is>
          <t>TELECOM</t>
        </is>
      </c>
      <c r="G125" t="inlineStr">
        <is>
          <t>CONTA_CONSUMO</t>
        </is>
      </c>
      <c r="H125" t="inlineStr">
        <is>
          <t>1424424664</t>
        </is>
      </c>
      <c r="I125" t="inlineStr">
        <is>
          <t>1424424667</t>
        </is>
      </c>
      <c r="J125" t="inlineStr"/>
      <c r="K125" t="inlineStr"/>
      <c r="L125" t="inlineStr">
        <is>
          <t>FTA/787051793</t>
        </is>
      </c>
      <c r="M125" t="inlineStr">
        <is>
          <t>2023/3</t>
        </is>
      </c>
      <c r="N125" t="inlineStr">
        <is>
          <t>2023/3/1</t>
        </is>
      </c>
      <c r="O125" t="inlineStr">
        <is>
          <t>2023/3/31</t>
        </is>
      </c>
      <c r="P125" t="inlineStr">
        <is>
          <t>2023/3/4</t>
        </is>
      </c>
      <c r="Q125" t="inlineStr">
        <is>
          <t>2023/3/23</t>
        </is>
      </c>
      <c r="R125" t="n">
        <v>81.48</v>
      </c>
      <c r="S125" t="inlineStr">
        <is>
          <t>BD_BryanDavis</t>
        </is>
      </c>
      <c r="T125">
        <f>HYPERLINK("https://drive.google.com/file/d/1xdXk5CMYsPRp87KCjWllrLne6u-aXj4f/view?usp=share_link","2023.03.23_Altice(MEO)_BD_Fernandes108_3.pdf")</f>
        <v/>
      </c>
      <c r="U125" t="inlineStr">
        <is>
          <t>/Users/sergio/work/Luiza/billing_mgmt/downloads/FT_A_787051793.PDF</t>
        </is>
      </c>
      <c r="V125" t="inlineStr">
        <is>
          <t>2023/05/07.22:14:02</t>
        </is>
      </c>
    </row>
    <row r="126">
      <c r="A126" t="inlineStr">
        <is>
          <t>Não</t>
        </is>
      </c>
      <c r="B126" t="inlineStr">
        <is>
          <t>SR_Ricardo96_44</t>
        </is>
      </c>
      <c r="C126" t="inlineStr">
        <is>
          <t>2023</t>
        </is>
      </c>
      <c r="D126" t="inlineStr">
        <is>
          <t>04</t>
        </is>
      </c>
      <c r="E126" t="inlineStr">
        <is>
          <t>ALTICE_MEO</t>
        </is>
      </c>
      <c r="F126" t="inlineStr">
        <is>
          <t>TELECOM</t>
        </is>
      </c>
      <c r="G126" t="inlineStr">
        <is>
          <t>CONTA_CONSUMO</t>
        </is>
      </c>
      <c r="H126" t="inlineStr">
        <is>
          <t>1458040024</t>
        </is>
      </c>
      <c r="I126" t="inlineStr">
        <is>
          <t>1458040028</t>
        </is>
      </c>
      <c r="J126" t="inlineStr"/>
      <c r="K126" t="inlineStr"/>
      <c r="L126" t="inlineStr">
        <is>
          <t>FTA/789175175</t>
        </is>
      </c>
      <c r="M126" t="inlineStr">
        <is>
          <t>2023/4</t>
        </is>
      </c>
      <c r="N126" t="inlineStr">
        <is>
          <t>2023/4/1</t>
        </is>
      </c>
      <c r="O126" t="inlineStr">
        <is>
          <t>2023/4/30</t>
        </is>
      </c>
      <c r="P126" t="inlineStr">
        <is>
          <t>2023/4/5</t>
        </is>
      </c>
      <c r="Q126" t="inlineStr">
        <is>
          <t>2023/4/26</t>
        </is>
      </c>
      <c r="R126" t="n">
        <v>40.89</v>
      </c>
      <c r="S126" t="inlineStr">
        <is>
          <t>SR_SandyRibeiro</t>
        </is>
      </c>
      <c r="T126">
        <f>HYPERLINK("https://drive.google.com/file/d/1XDwPQNUMluUBdu9pLt3YwExFmEDq3oKK/view?usp=share_link","2023.04.26_Altice(MEO)_SR_Ricardo96_44.pdf")</f>
        <v/>
      </c>
      <c r="U126" t="inlineStr">
        <is>
          <t>/Users/sergio/work/Luiza/billing_mgmt/downloads/FT_A_789175175.PDF</t>
        </is>
      </c>
      <c r="V126" t="inlineStr">
        <is>
          <t>2023/05/07.22:14:02</t>
        </is>
      </c>
    </row>
    <row r="127">
      <c r="A127" t="inlineStr">
        <is>
          <t>Sim</t>
        </is>
      </c>
      <c r="B127" t="inlineStr">
        <is>
          <t>QD_Mercadores77_1C</t>
        </is>
      </c>
      <c r="C127" t="inlineStr">
        <is>
          <t>2023</t>
        </is>
      </c>
      <c r="D127" t="inlineStr">
        <is>
          <t>04</t>
        </is>
      </c>
      <c r="E127" t="inlineStr">
        <is>
          <t>ALTICE_MEO</t>
        </is>
      </c>
      <c r="F127" t="inlineStr">
        <is>
          <t>TELECOM</t>
        </is>
      </c>
      <c r="G127" t="inlineStr">
        <is>
          <t>CONTA_CONSUMO</t>
        </is>
      </c>
      <c r="H127" t="inlineStr">
        <is>
          <t>1451611546</t>
        </is>
      </c>
      <c r="I127" t="inlineStr">
        <is>
          <t>1436611532</t>
        </is>
      </c>
      <c r="J127" t="inlineStr"/>
      <c r="K127" t="inlineStr"/>
      <c r="L127" t="inlineStr">
        <is>
          <t>A790956037</t>
        </is>
      </c>
      <c r="M127" t="inlineStr">
        <is>
          <t>2023/4</t>
        </is>
      </c>
      <c r="N127" t="inlineStr">
        <is>
          <t>2023/4/1</t>
        </is>
      </c>
      <c r="O127" t="inlineStr">
        <is>
          <t>2023/4/30</t>
        </is>
      </c>
      <c r="P127" t="inlineStr">
        <is>
          <t>2023/4/27</t>
        </is>
      </c>
      <c r="Q127" t="inlineStr">
        <is>
          <t>2023/5/18</t>
        </is>
      </c>
      <c r="R127" t="n">
        <v>24.19</v>
      </c>
      <c r="S127" t="inlineStr">
        <is>
          <t>QD_QualquerDestino</t>
        </is>
      </c>
      <c r="T127">
        <f>HYPERLINK("https://drive.google.com/file/d/1hlIUnzFsxnVUK5yiup34VoDoGoZ61art/view?usp=share_link","2023.05.18_Altice(MEO)_QD_Mercadores77_1C.pdf")</f>
        <v/>
      </c>
      <c r="U127" t="inlineStr">
        <is>
          <t>/Users/sergio/work/Luiza/billing_mgmt/downloads/2023_05_03_10_17_21_64A717D0-C09C-4230-8A9B-74CFE0A828D6.PDF</t>
        </is>
      </c>
      <c r="V127" t="inlineStr">
        <is>
          <t>2023/05/07.22:14:02</t>
        </is>
      </c>
    </row>
    <row r="128">
      <c r="A128" t="inlineStr">
        <is>
          <t>Não</t>
        </is>
      </c>
      <c r="B128" t="inlineStr">
        <is>
          <t>CF_1Herculano21</t>
        </is>
      </c>
      <c r="C128" t="inlineStr">
        <is>
          <t>2023</t>
        </is>
      </c>
      <c r="D128" t="inlineStr">
        <is>
          <t>04</t>
        </is>
      </c>
      <c r="E128" t="inlineStr">
        <is>
          <t>ALTICE_MEO</t>
        </is>
      </c>
      <c r="F128" t="inlineStr">
        <is>
          <t>TELECOM</t>
        </is>
      </c>
      <c r="G128" t="inlineStr">
        <is>
          <t>CONTA_CONSUMO</t>
        </is>
      </c>
      <c r="H128" t="inlineStr">
        <is>
          <t>1437328551</t>
        </is>
      </c>
      <c r="I128" t="inlineStr">
        <is>
          <t>1419728541</t>
        </is>
      </c>
      <c r="J128" t="inlineStr"/>
      <c r="K128" t="inlineStr"/>
      <c r="L128" t="inlineStr">
        <is>
          <t>A790135815</t>
        </is>
      </c>
      <c r="M128" t="inlineStr">
        <is>
          <t>2023/4</t>
        </is>
      </c>
      <c r="N128" t="inlineStr">
        <is>
          <t>2023/4/1</t>
        </is>
      </c>
      <c r="O128" t="inlineStr">
        <is>
          <t>2023/4/30</t>
        </is>
      </c>
      <c r="P128" t="inlineStr">
        <is>
          <t>2023/4/17</t>
        </is>
      </c>
      <c r="Q128" t="inlineStr">
        <is>
          <t>2023/5/10</t>
        </is>
      </c>
      <c r="R128" t="n">
        <v>39.29</v>
      </c>
      <c r="S128" t="inlineStr">
        <is>
          <t>CF_CasasFTU</t>
        </is>
      </c>
      <c r="T128">
        <f>HYPERLINK("https://drive.google.com/file/d/1yClpM-rHxjanOgciTcVMlXze8j8-p4w2/view?usp=share_link","2023.05.10_Altice(MEO)_CF_1Herculano21.pdf")</f>
        <v/>
      </c>
      <c r="U128" t="inlineStr">
        <is>
          <t>/Users/sergio/work/Luiza/billing_mgmt/downloads/FT_A_790135815.PDF</t>
        </is>
      </c>
      <c r="V128" t="inlineStr">
        <is>
          <t>2023/05/07.22:14:02</t>
        </is>
      </c>
    </row>
    <row r="129">
      <c r="A129" t="inlineStr">
        <is>
          <t>Sim</t>
        </is>
      </c>
      <c r="B129" t="inlineStr">
        <is>
          <t>RM_Victor104_J</t>
        </is>
      </c>
      <c r="C129" t="inlineStr">
        <is>
          <t>2023</t>
        </is>
      </c>
      <c r="D129" t="inlineStr">
        <is>
          <t>02</t>
        </is>
      </c>
      <c r="E129" t="inlineStr">
        <is>
          <t>ALTICE_MEO</t>
        </is>
      </c>
      <c r="F129" t="inlineStr">
        <is>
          <t>TELECOM</t>
        </is>
      </c>
      <c r="G129" t="inlineStr">
        <is>
          <t>CONTA_CONSUMO</t>
        </is>
      </c>
      <c r="H129" t="inlineStr">
        <is>
          <t>1490136235</t>
        </is>
      </c>
      <c r="I129" t="inlineStr">
        <is>
          <t>1436611532</t>
        </is>
      </c>
      <c r="J129" t="inlineStr"/>
      <c r="K129" t="inlineStr"/>
      <c r="L129" t="inlineStr">
        <is>
          <t>A785124576</t>
        </is>
      </c>
      <c r="M129" t="inlineStr">
        <is>
          <t>2023/2</t>
        </is>
      </c>
      <c r="N129" t="inlineStr">
        <is>
          <t>2023/2/1</t>
        </is>
      </c>
      <c r="O129" t="inlineStr">
        <is>
          <t>2023/2/28</t>
        </is>
      </c>
      <c r="P129" t="inlineStr">
        <is>
          <t>2023/2/5</t>
        </is>
      </c>
      <c r="Q129" t="inlineStr">
        <is>
          <t>2023/2/24</t>
        </is>
      </c>
      <c r="R129" t="n">
        <v>32.29</v>
      </c>
      <c r="S129" t="inlineStr">
        <is>
          <t>RM_RaquelMoreira</t>
        </is>
      </c>
      <c r="T129">
        <f>HYPERLINK("https://drive.google.com/file/d/1ygm6bNL1BNM1DKu2Ldy3_Djvy9m7eRmR/view?usp=share_link","2023.02.24_Altice(MEO)_RM_Victor104_J.pdf")</f>
        <v/>
      </c>
      <c r="U129" t="inlineStr">
        <is>
          <t>/Users/sergio/work/Luiza/billing_mgmt/downloads/FT_A_785124576.PDF</t>
        </is>
      </c>
      <c r="V129" t="inlineStr">
        <is>
          <t>2023/05/07.22:14:02</t>
        </is>
      </c>
    </row>
    <row r="130">
      <c r="A130" t="inlineStr">
        <is>
          <t>Sim</t>
        </is>
      </c>
      <c r="B130" t="inlineStr">
        <is>
          <t>VL_Infante45_5P</t>
        </is>
      </c>
      <c r="C130" t="inlineStr">
        <is>
          <t>2023</t>
        </is>
      </c>
      <c r="D130" t="inlineStr">
        <is>
          <t>02</t>
        </is>
      </c>
      <c r="E130" t="inlineStr">
        <is>
          <t>ALTICE_MEO</t>
        </is>
      </c>
      <c r="F130" t="inlineStr">
        <is>
          <t>TELECOM</t>
        </is>
      </c>
      <c r="G130" t="inlineStr">
        <is>
          <t>CONTA_CONSUMO</t>
        </is>
      </c>
      <c r="H130" t="inlineStr">
        <is>
          <t>1425932341</t>
        </is>
      </c>
      <c r="I130" t="inlineStr">
        <is>
          <t>1436611532</t>
        </is>
      </c>
      <c r="J130" t="inlineStr"/>
      <c r="K130" t="inlineStr"/>
      <c r="L130" t="inlineStr">
        <is>
          <t>A785124589</t>
        </is>
      </c>
      <c r="M130" t="inlineStr">
        <is>
          <t>2023/2</t>
        </is>
      </c>
      <c r="N130" t="inlineStr">
        <is>
          <t>2023/2/1</t>
        </is>
      </c>
      <c r="O130" t="inlineStr">
        <is>
          <t>2023/2/28</t>
        </is>
      </c>
      <c r="P130" t="inlineStr">
        <is>
          <t>2023/2/5</t>
        </is>
      </c>
      <c r="Q130" t="inlineStr">
        <is>
          <t>2023/2/24</t>
        </is>
      </c>
      <c r="R130" t="n">
        <v>32.79</v>
      </c>
      <c r="S130" t="inlineStr">
        <is>
          <t>VL_VytautasLeoncikas</t>
        </is>
      </c>
      <c r="T130">
        <f>HYPERLINK("https://drive.google.com/file/d/1sGzu4qu5AckeJ4SVhOEvyLzkavwAQ3nO/view?usp=share_link","2023.02.24_Altice(MEO)_VL_Infante45_5P.pdf")</f>
        <v/>
      </c>
      <c r="U130" t="inlineStr">
        <is>
          <t>/Users/sergio/work/Luiza/billing_mgmt/downloads/FT_A_785124589.PDF</t>
        </is>
      </c>
      <c r="V130" t="inlineStr">
        <is>
          <t>2023/05/07.22:14:02</t>
        </is>
      </c>
    </row>
    <row r="131">
      <c r="A131" t="inlineStr">
        <is>
          <t>Não</t>
        </is>
      </c>
      <c r="B131" t="inlineStr">
        <is>
          <t>MB_Tras156_3</t>
        </is>
      </c>
      <c r="C131" t="inlineStr">
        <is>
          <t>2023</t>
        </is>
      </c>
      <c r="D131" t="inlineStr">
        <is>
          <t>02</t>
        </is>
      </c>
      <c r="E131" t="inlineStr">
        <is>
          <t>ALTICE_MEO</t>
        </is>
      </c>
      <c r="F131" t="inlineStr">
        <is>
          <t>TELECOM</t>
        </is>
      </c>
      <c r="G131" t="inlineStr">
        <is>
          <t>CONTA_CONSUMO</t>
        </is>
      </c>
      <c r="H131" t="inlineStr">
        <is>
          <t>1419930859</t>
        </is>
      </c>
      <c r="I131" t="inlineStr">
        <is>
          <t>1372961060</t>
        </is>
      </c>
      <c r="J131" t="inlineStr"/>
      <c r="K131" t="inlineStr"/>
      <c r="L131" t="inlineStr">
        <is>
          <t>A786055078</t>
        </is>
      </c>
      <c r="M131" t="inlineStr">
        <is>
          <t>2023/2</t>
        </is>
      </c>
      <c r="N131" t="inlineStr">
        <is>
          <t>2023/2/1</t>
        </is>
      </c>
      <c r="O131" t="inlineStr">
        <is>
          <t>2023/2/28</t>
        </is>
      </c>
      <c r="P131" t="inlineStr">
        <is>
          <t>2023/2/17</t>
        </is>
      </c>
      <c r="Q131" t="inlineStr">
        <is>
          <t>2023/3/8</t>
        </is>
      </c>
      <c r="R131" t="n">
        <v>38.19</v>
      </c>
      <c r="S131" t="inlineStr">
        <is>
          <t>MB_MarcoBezelga</t>
        </is>
      </c>
      <c r="T131">
        <f>HYPERLINK("https://drive.google.com/file/d/1vamqXow-D3A-YKkcqAIDItT0DreQe9Q1/view?usp=share_link","2023.03.08_Altice(MEO)_MB_Tras156_3.pdf")</f>
        <v/>
      </c>
      <c r="U131" t="inlineStr">
        <is>
          <t>/Users/sergio/work/Luiza/billing_mgmt/downloads/FATURA_ALTICE_INTERNET_FT_A_786055078[1].PDF</t>
        </is>
      </c>
      <c r="V131" t="inlineStr">
        <is>
          <t>2023/05/07.22:14:02</t>
        </is>
      </c>
    </row>
    <row r="132">
      <c r="A132" t="inlineStr">
        <is>
          <t>Não</t>
        </is>
      </c>
      <c r="B132" t="inlineStr">
        <is>
          <t>JH_Tras31_31</t>
        </is>
      </c>
      <c r="C132" t="inlineStr">
        <is>
          <t>2023</t>
        </is>
      </c>
      <c r="D132" t="inlineStr">
        <is>
          <t>03</t>
        </is>
      </c>
      <c r="E132" t="inlineStr">
        <is>
          <t>ALTICE_MEO</t>
        </is>
      </c>
      <c r="F132" t="inlineStr">
        <is>
          <t>TELECOM</t>
        </is>
      </c>
      <c r="G132" t="inlineStr">
        <is>
          <t>CONTA_CONSUMO</t>
        </is>
      </c>
      <c r="H132" t="inlineStr">
        <is>
          <t>1428343402</t>
        </is>
      </c>
      <c r="I132" t="inlineStr">
        <is>
          <t>1437238926</t>
        </is>
      </c>
      <c r="J132" t="inlineStr"/>
      <c r="K132" t="inlineStr"/>
      <c r="L132" t="inlineStr">
        <is>
          <t>A787167928</t>
        </is>
      </c>
      <c r="M132" t="inlineStr">
        <is>
          <t>2023/3</t>
        </is>
      </c>
      <c r="N132" t="inlineStr">
        <is>
          <t>2023/3/1</t>
        </is>
      </c>
      <c r="O132" t="inlineStr">
        <is>
          <t>2023/3/31</t>
        </is>
      </c>
      <c r="P132" t="inlineStr">
        <is>
          <t>2023/3/5</t>
        </is>
      </c>
      <c r="Q132" t="inlineStr">
        <is>
          <t>2023/3/24</t>
        </is>
      </c>
      <c r="R132" t="n">
        <v>36.59</v>
      </c>
      <c r="S132" t="inlineStr">
        <is>
          <t>JH_JonasHagele</t>
        </is>
      </c>
      <c r="T132">
        <f>HYPERLINK("https://drive.google.com/file/d/1m2y5doOQIF2bLLQ2IVLIPUXjR-W2j73q/view?usp=share_link","2023.03.24_Altice(MEO)_JH_Tras31_31.pdf")</f>
        <v/>
      </c>
      <c r="U132" t="inlineStr">
        <is>
          <t>/Users/sergio/work/Luiza/billing_mgmt/downloads/FT_A_787167928.PDF</t>
        </is>
      </c>
      <c r="V132" t="inlineStr">
        <is>
          <t>2023/05/07.22:14:02</t>
        </is>
      </c>
    </row>
    <row r="133">
      <c r="A133" t="inlineStr">
        <is>
          <t>Sim</t>
        </is>
      </c>
      <c r="B133" t="inlineStr">
        <is>
          <t>KC_Pia24A_RCEs</t>
        </is>
      </c>
      <c r="C133" t="inlineStr">
        <is>
          <t>2023</t>
        </is>
      </c>
      <c r="D133" t="inlineStr">
        <is>
          <t>04</t>
        </is>
      </c>
      <c r="E133" t="inlineStr">
        <is>
          <t>ALTICE_MEO</t>
        </is>
      </c>
      <c r="F133" t="inlineStr">
        <is>
          <t>TELECOM</t>
        </is>
      </c>
      <c r="G133" t="inlineStr">
        <is>
          <t>CONTA_CONSUMO</t>
        </is>
      </c>
      <c r="H133" t="inlineStr">
        <is>
          <t>1415838073</t>
        </is>
      </c>
      <c r="I133" t="inlineStr">
        <is>
          <t>1436611532</t>
        </is>
      </c>
      <c r="J133" t="inlineStr"/>
      <c r="K133" t="inlineStr"/>
      <c r="L133" t="inlineStr">
        <is>
          <t>A789215510</t>
        </is>
      </c>
      <c r="M133" t="inlineStr">
        <is>
          <t>2023/4</t>
        </is>
      </c>
      <c r="N133" t="inlineStr">
        <is>
          <t>2023/4/1</t>
        </is>
      </c>
      <c r="O133" t="inlineStr">
        <is>
          <t>2023/4/30</t>
        </is>
      </c>
      <c r="P133" t="inlineStr">
        <is>
          <t>2023/4/5</t>
        </is>
      </c>
      <c r="Q133" t="inlineStr">
        <is>
          <t>2023/4/26</t>
        </is>
      </c>
      <c r="R133" t="n">
        <v>32.29</v>
      </c>
      <c r="S133" t="inlineStr">
        <is>
          <t>KC_KarenCheng</t>
        </is>
      </c>
      <c r="T133">
        <f>HYPERLINK("https://drive.google.com/file/d/17L2ae7zlJGFpez_W8M8yKcXvmB-LOZDf/view?usp=share_link","2023.04.26_Altice(MEO)_KC_Pia24A_RCEs.pdf")</f>
        <v/>
      </c>
      <c r="U133" t="inlineStr">
        <is>
          <t>/Users/sergio/work/Luiza/billing_mgmt/downloads/FT_A_789215510.PDF</t>
        </is>
      </c>
      <c r="V133" t="inlineStr">
        <is>
          <t>2023/05/07.22:14:02</t>
        </is>
      </c>
    </row>
    <row r="134">
      <c r="A134" t="inlineStr">
        <is>
          <t>Não</t>
        </is>
      </c>
      <c r="B134" t="inlineStr">
        <is>
          <t>LV_Loule235_1D</t>
        </is>
      </c>
      <c r="C134" t="inlineStr">
        <is>
          <t>2023</t>
        </is>
      </c>
      <c r="D134" t="inlineStr">
        <is>
          <t>04</t>
        </is>
      </c>
      <c r="E134" t="inlineStr">
        <is>
          <t>ALTICE_MEO</t>
        </is>
      </c>
      <c r="F134" t="inlineStr">
        <is>
          <t>TELECOM</t>
        </is>
      </c>
      <c r="G134" t="inlineStr">
        <is>
          <t>CONTA_CONSUMO</t>
        </is>
      </c>
      <c r="H134" t="inlineStr">
        <is>
          <t>1430527938</t>
        </is>
      </c>
      <c r="I134" t="inlineStr">
        <is>
          <t>1481920841</t>
        </is>
      </c>
      <c r="J134" t="inlineStr"/>
      <c r="K134" t="inlineStr"/>
      <c r="L134" t="inlineStr">
        <is>
          <t>A789215843</t>
        </is>
      </c>
      <c r="M134" t="inlineStr">
        <is>
          <t>2023/4</t>
        </is>
      </c>
      <c r="N134" t="inlineStr">
        <is>
          <t>2023/4/1</t>
        </is>
      </c>
      <c r="O134" t="inlineStr">
        <is>
          <t>2023/4/30</t>
        </is>
      </c>
      <c r="P134" t="inlineStr">
        <is>
          <t>2023/4/5</t>
        </is>
      </c>
      <c r="Q134" t="inlineStr">
        <is>
          <t>2023/4/26</t>
        </is>
      </c>
      <c r="R134" t="n">
        <v>30</v>
      </c>
      <c r="S134" t="inlineStr">
        <is>
          <t>LV_LoboViajante</t>
        </is>
      </c>
      <c r="T134">
        <f>HYPERLINK("https://drive.google.com/file/d/1x4S02Y3JTDlxoivax5CucLpVh8FR6hUT/view?usp=share_link","2023.04.26_Altice(MEO)_LV_Loule235_1D.pdf")</f>
        <v/>
      </c>
      <c r="U134" t="inlineStr">
        <is>
          <t>/Users/sergio/work/Luiza/billing_mgmt/downloads/FT_A_789215843.PDF</t>
        </is>
      </c>
      <c r="V134" t="inlineStr">
        <is>
          <t>2023/05/07.22:14:02</t>
        </is>
      </c>
    </row>
    <row r="135">
      <c r="A135" t="inlineStr">
        <is>
          <t>Não</t>
        </is>
      </c>
      <c r="B135" t="inlineStr">
        <is>
          <t>JH_Conceicao67_22</t>
        </is>
      </c>
      <c r="C135" t="inlineStr">
        <is>
          <t>2023</t>
        </is>
      </c>
      <c r="D135" t="inlineStr">
        <is>
          <t>04</t>
        </is>
      </c>
      <c r="E135" t="inlineStr">
        <is>
          <t>ALTICE_MEO</t>
        </is>
      </c>
      <c r="F135" t="inlineStr">
        <is>
          <t>TELECOM</t>
        </is>
      </c>
      <c r="G135" t="inlineStr">
        <is>
          <t>CONTA_CONSUMO</t>
        </is>
      </c>
      <c r="H135" t="inlineStr">
        <is>
          <t>1488439015</t>
        </is>
      </c>
      <c r="I135" t="inlineStr">
        <is>
          <t>1437238926</t>
        </is>
      </c>
      <c r="J135" t="inlineStr"/>
      <c r="K135" t="inlineStr"/>
      <c r="L135" t="inlineStr">
        <is>
          <t>A789215856</t>
        </is>
      </c>
      <c r="M135" t="inlineStr">
        <is>
          <t>2023/4</t>
        </is>
      </c>
      <c r="N135" t="inlineStr">
        <is>
          <t>2023/4/1</t>
        </is>
      </c>
      <c r="O135" t="inlineStr">
        <is>
          <t>2023/4/30</t>
        </is>
      </c>
      <c r="P135" t="inlineStr">
        <is>
          <t>2023/4/5</t>
        </is>
      </c>
      <c r="Q135" t="inlineStr">
        <is>
          <t>2023/4/26</t>
        </is>
      </c>
      <c r="R135" t="n">
        <v>36.08</v>
      </c>
      <c r="S135" t="inlineStr">
        <is>
          <t>JH_JonasHagele</t>
        </is>
      </c>
      <c r="T135">
        <f>HYPERLINK("https://drive.google.com/file/d/1ecLc9_RSkrlDzDgOxg8jRS5kciQvXnyH/view?usp=share_link","2023.04.26_Altice(MEO)_JH_Conceicao67_22.pdf")</f>
        <v/>
      </c>
      <c r="U135" t="inlineStr">
        <is>
          <t>/Users/sergio/work/Luiza/billing_mgmt/downloads/FT_A_789215856.PDF</t>
        </is>
      </c>
      <c r="V135" t="inlineStr">
        <is>
          <t>2023/05/07.22:14:02</t>
        </is>
      </c>
    </row>
    <row r="136">
      <c r="A136" t="inlineStr">
        <is>
          <t>Não</t>
        </is>
      </c>
      <c r="B136" t="inlineStr">
        <is>
          <t>JB_Monteiro122_D</t>
        </is>
      </c>
      <c r="C136" t="inlineStr">
        <is>
          <t>2023</t>
        </is>
      </c>
      <c r="D136" t="inlineStr">
        <is>
          <t>02</t>
        </is>
      </c>
      <c r="E136" t="inlineStr">
        <is>
          <t>ALTICE_MEO</t>
        </is>
      </c>
      <c r="F136" t="inlineStr">
        <is>
          <t>TELECOM</t>
        </is>
      </c>
      <c r="G136" t="inlineStr">
        <is>
          <t>CONTA_CONSUMO</t>
        </is>
      </c>
      <c r="H136" t="inlineStr">
        <is>
          <t>1493741295</t>
        </is>
      </c>
      <c r="I136" t="inlineStr">
        <is>
          <t>1493741297</t>
        </is>
      </c>
      <c r="J136" t="inlineStr"/>
      <c r="K136" t="inlineStr"/>
      <c r="L136" t="inlineStr">
        <is>
          <t>A786625313</t>
        </is>
      </c>
      <c r="M136" t="inlineStr">
        <is>
          <t>2023/2</t>
        </is>
      </c>
      <c r="N136" t="inlineStr">
        <is>
          <t>2023/2/1</t>
        </is>
      </c>
      <c r="O136" t="inlineStr">
        <is>
          <t>2023/2/28</t>
        </is>
      </c>
      <c r="P136" t="inlineStr">
        <is>
          <t>2023/2/23</t>
        </is>
      </c>
      <c r="Q136" t="inlineStr">
        <is>
          <t>2023/3/15</t>
        </is>
      </c>
      <c r="R136" t="n">
        <v>36.59</v>
      </c>
      <c r="S136" t="inlineStr">
        <is>
          <t>JB_JagdishBijlani</t>
        </is>
      </c>
      <c r="T136">
        <f>HYPERLINK("https://drive.google.com/file/d/1BIpE20RKfHWcgy2txklOoxLuWK7HaUtT/view?usp=share_link","2023.03.15_Altice(MEO)_JB_Monteiro122_D.pdf")</f>
        <v/>
      </c>
      <c r="U136" t="inlineStr">
        <is>
          <t>/Users/sergio/work/Luiza/billing_mgmt/downloads/FT_A_786625313.PDF</t>
        </is>
      </c>
      <c r="V136" t="inlineStr">
        <is>
          <t>2023/05/07.22:14:02</t>
        </is>
      </c>
    </row>
    <row r="137">
      <c r="A137" t="inlineStr">
        <is>
          <t>Sim</t>
        </is>
      </c>
      <c r="B137" t="inlineStr">
        <is>
          <t>RM_Victor104_J</t>
        </is>
      </c>
      <c r="C137" t="inlineStr">
        <is>
          <t>2023</t>
        </is>
      </c>
      <c r="D137" t="inlineStr">
        <is>
          <t>04</t>
        </is>
      </c>
      <c r="E137" t="inlineStr">
        <is>
          <t>ALTICE_MEO</t>
        </is>
      </c>
      <c r="F137" t="inlineStr">
        <is>
          <t>TELECOM</t>
        </is>
      </c>
      <c r="G137" t="inlineStr">
        <is>
          <t>CONTA_CONSUMO</t>
        </is>
      </c>
      <c r="H137" t="inlineStr">
        <is>
          <t>1490136235</t>
        </is>
      </c>
      <c r="I137" t="inlineStr">
        <is>
          <t>1436611532</t>
        </is>
      </c>
      <c r="J137" t="inlineStr"/>
      <c r="K137" t="inlineStr"/>
      <c r="L137" t="inlineStr">
        <is>
          <t>A789215847</t>
        </is>
      </c>
      <c r="M137" t="inlineStr">
        <is>
          <t>2023/4</t>
        </is>
      </c>
      <c r="N137" t="inlineStr">
        <is>
          <t>2023/4/1</t>
        </is>
      </c>
      <c r="O137" t="inlineStr">
        <is>
          <t>2023/4/30</t>
        </is>
      </c>
      <c r="P137" t="inlineStr">
        <is>
          <t>2023/4/5</t>
        </is>
      </c>
      <c r="Q137" t="inlineStr">
        <is>
          <t>2023/4/26</t>
        </is>
      </c>
      <c r="R137" t="n">
        <v>32.29</v>
      </c>
      <c r="S137" t="inlineStr">
        <is>
          <t>RM_RaquelMoreira</t>
        </is>
      </c>
      <c r="T137">
        <f>HYPERLINK("https://drive.google.com/file/d/1I-SdPCBdsd6uGIFEuUcQItUZVzhi8g6h/view?usp=share_link","2023.04.26_Altice(MEO)_RM_Victor104_J.pdf")</f>
        <v/>
      </c>
      <c r="U137" t="inlineStr">
        <is>
          <t>/Users/sergio/work/Luiza/billing_mgmt/downloads/FT_A_789215847.PDF</t>
        </is>
      </c>
      <c r="V137" t="inlineStr">
        <is>
          <t>2023/05/07.22:14:02</t>
        </is>
      </c>
    </row>
    <row r="138">
      <c r="A138" t="inlineStr">
        <is>
          <t>Não</t>
        </is>
      </c>
      <c r="B138" t="inlineStr">
        <is>
          <t>BD_Fernandes108_3</t>
        </is>
      </c>
      <c r="C138" t="inlineStr">
        <is>
          <t>2023</t>
        </is>
      </c>
      <c r="D138" t="inlineStr">
        <is>
          <t>02</t>
        </is>
      </c>
      <c r="E138" t="inlineStr">
        <is>
          <t>ALTICE_MEO</t>
        </is>
      </c>
      <c r="F138" t="inlineStr">
        <is>
          <t>TELECOM</t>
        </is>
      </c>
      <c r="G138" t="inlineStr">
        <is>
          <t>CONTA_CONSUMO_RATEIO</t>
        </is>
      </c>
      <c r="H138" t="inlineStr">
        <is>
          <t>1424424664</t>
        </is>
      </c>
      <c r="I138" t="inlineStr">
        <is>
          <t>1424424667</t>
        </is>
      </c>
      <c r="J138" t="inlineStr"/>
      <c r="K138" t="inlineStr"/>
      <c r="L138" t="inlineStr">
        <is>
          <t>FTA/785004627</t>
        </is>
      </c>
      <c r="M138" t="inlineStr">
        <is>
          <t>2023/2</t>
        </is>
      </c>
      <c r="N138" t="inlineStr">
        <is>
          <t>2023/2/1</t>
        </is>
      </c>
      <c r="O138" t="inlineStr">
        <is>
          <t>2023/2/28</t>
        </is>
      </c>
      <c r="P138" t="inlineStr">
        <is>
          <t>2023/2/2</t>
        </is>
      </c>
      <c r="Q138" t="inlineStr">
        <is>
          <t>2023/2/22</t>
        </is>
      </c>
      <c r="R138" t="n">
        <v>40.74</v>
      </c>
      <c r="S138" t="inlineStr">
        <is>
          <t>BD_BryanDavis</t>
        </is>
      </c>
      <c r="T138">
        <f>HYPERLINK("https://drive.google.com/file/d/1YCt1G6s_rZEozwlmso4grEhlVa1zw4Fa/view?usp=share_link","2023.02.02_Altice(MEO)_BD_Fernandes108_3.pdf")</f>
        <v/>
      </c>
      <c r="U138" t="inlineStr">
        <is>
          <t>/Users/sergio/work/Luiza/billing_mgmt/downloads/MEOA_FT_A_785004627.PDF</t>
        </is>
      </c>
      <c r="V138" t="inlineStr">
        <is>
          <t>2023/05/07.22:14:02</t>
        </is>
      </c>
    </row>
    <row r="139">
      <c r="A139" t="inlineStr">
        <is>
          <t>Não</t>
        </is>
      </c>
      <c r="B139" t="inlineStr">
        <is>
          <t>BD_Fernandes108_4</t>
        </is>
      </c>
      <c r="C139" t="inlineStr">
        <is>
          <t>2023</t>
        </is>
      </c>
      <c r="D139" t="inlineStr">
        <is>
          <t>02</t>
        </is>
      </c>
      <c r="E139" t="inlineStr">
        <is>
          <t>ALTICE_MEO</t>
        </is>
      </c>
      <c r="F139" t="inlineStr">
        <is>
          <t>TELECOM</t>
        </is>
      </c>
      <c r="G139" t="inlineStr">
        <is>
          <t>CONTA_CONSUMO_RATEIO</t>
        </is>
      </c>
      <c r="H139" t="inlineStr">
        <is>
          <t>1424424664</t>
        </is>
      </c>
      <c r="I139" t="inlineStr">
        <is>
          <t>1424424667</t>
        </is>
      </c>
      <c r="J139" t="inlineStr"/>
      <c r="K139" t="inlineStr"/>
      <c r="L139" t="inlineStr">
        <is>
          <t>FTA/785004627</t>
        </is>
      </c>
      <c r="M139" t="inlineStr">
        <is>
          <t>2023/2</t>
        </is>
      </c>
      <c r="N139" t="inlineStr">
        <is>
          <t>2023/2/1</t>
        </is>
      </c>
      <c r="O139" t="inlineStr">
        <is>
          <t>2023/2/28</t>
        </is>
      </c>
      <c r="P139" t="inlineStr">
        <is>
          <t>2023/2/2</t>
        </is>
      </c>
      <c r="Q139" t="inlineStr">
        <is>
          <t>2023/2/22</t>
        </is>
      </c>
      <c r="R139" t="n">
        <v>40.74</v>
      </c>
      <c r="S139" t="inlineStr">
        <is>
          <t>BD_BryanDavis</t>
        </is>
      </c>
      <c r="T139">
        <f>HYPERLINK("https://drive.google.com/file/d/1ZMLK86aU2PbFFNlzRLvduJ2P_TfBTInM/view?usp=share_link","2023.02.02_Altice(MEO)_BD_Fernandes108_4.pdf")</f>
        <v/>
      </c>
      <c r="U139" t="inlineStr">
        <is>
          <t>/Users/sergio/work/Luiza/billing_mgmt/downloads/MEOA_FT_A_785004627.PDF</t>
        </is>
      </c>
      <c r="V139" t="inlineStr">
        <is>
          <t>2023/05/07.22:14:02</t>
        </is>
      </c>
    </row>
    <row r="140">
      <c r="A140" t="inlineStr">
        <is>
          <t>Não</t>
        </is>
      </c>
      <c r="B140" t="inlineStr">
        <is>
          <t>BD_Fernandes108_3</t>
        </is>
      </c>
      <c r="C140" t="inlineStr">
        <is>
          <t>2023</t>
        </is>
      </c>
      <c r="D140" t="inlineStr">
        <is>
          <t>03</t>
        </is>
      </c>
      <c r="E140" t="inlineStr">
        <is>
          <t>ALTICE_MEO</t>
        </is>
      </c>
      <c r="F140" t="inlineStr">
        <is>
          <t>TELECOM</t>
        </is>
      </c>
      <c r="G140" t="inlineStr">
        <is>
          <t>CONTA_CONSUMO_RATEIO</t>
        </is>
      </c>
      <c r="H140" t="inlineStr">
        <is>
          <t>1424424664</t>
        </is>
      </c>
      <c r="I140" t="inlineStr">
        <is>
          <t>1424424667</t>
        </is>
      </c>
      <c r="J140" t="inlineStr"/>
      <c r="K140" t="inlineStr"/>
      <c r="L140" t="inlineStr">
        <is>
          <t>FTA/787051793</t>
        </is>
      </c>
      <c r="M140" t="inlineStr">
        <is>
          <t>2023/3</t>
        </is>
      </c>
      <c r="N140" t="inlineStr">
        <is>
          <t>2023/3/1</t>
        </is>
      </c>
      <c r="O140" t="inlineStr">
        <is>
          <t>2023/3/31</t>
        </is>
      </c>
      <c r="P140" t="inlineStr">
        <is>
          <t>2023/3/4</t>
        </is>
      </c>
      <c r="Q140" t="inlineStr">
        <is>
          <t>2023/3/23</t>
        </is>
      </c>
      <c r="R140" t="n">
        <v>40.74</v>
      </c>
      <c r="S140" t="inlineStr">
        <is>
          <t>BD_BryanDavis</t>
        </is>
      </c>
      <c r="T140">
        <f>HYPERLINK("https://drive.google.com/file/d/16cFN3xFqcabccFFZzHiWk0mB312Gku6X/view?usp=share_link","2023.03.04_Altice(MEO)_BD_Fernandes108_3.pdf")</f>
        <v/>
      </c>
      <c r="U140" t="inlineStr">
        <is>
          <t>/Users/sergio/work/Luiza/billing_mgmt/downloads/FT_A_787051793.PDF</t>
        </is>
      </c>
      <c r="V140" t="inlineStr">
        <is>
          <t>2023/05/07.22:14:02</t>
        </is>
      </c>
    </row>
    <row r="141">
      <c r="A141" t="inlineStr">
        <is>
          <t>Não</t>
        </is>
      </c>
      <c r="B141" t="inlineStr">
        <is>
          <t>BD_Fernandes108_4</t>
        </is>
      </c>
      <c r="C141" t="inlineStr">
        <is>
          <t>2023</t>
        </is>
      </c>
      <c r="D141" t="inlineStr">
        <is>
          <t>03</t>
        </is>
      </c>
      <c r="E141" t="inlineStr">
        <is>
          <t>ALTICE_MEO</t>
        </is>
      </c>
      <c r="F141" t="inlineStr">
        <is>
          <t>TELECOM</t>
        </is>
      </c>
      <c r="G141" t="inlineStr">
        <is>
          <t>CONTA_CONSUMO_RATEIO</t>
        </is>
      </c>
      <c r="H141" t="inlineStr">
        <is>
          <t>1424424664</t>
        </is>
      </c>
      <c r="I141" t="inlineStr">
        <is>
          <t>1424424667</t>
        </is>
      </c>
      <c r="J141" t="inlineStr"/>
      <c r="K141" t="inlineStr"/>
      <c r="L141" t="inlineStr">
        <is>
          <t>FTA/787051793</t>
        </is>
      </c>
      <c r="M141" t="inlineStr">
        <is>
          <t>2023/3</t>
        </is>
      </c>
      <c r="N141" t="inlineStr">
        <is>
          <t>2023/3/1</t>
        </is>
      </c>
      <c r="O141" t="inlineStr">
        <is>
          <t>2023/3/31</t>
        </is>
      </c>
      <c r="P141" t="inlineStr">
        <is>
          <t>2023/3/4</t>
        </is>
      </c>
      <c r="Q141" t="inlineStr">
        <is>
          <t>2023/3/23</t>
        </is>
      </c>
      <c r="R141" t="n">
        <v>40.74</v>
      </c>
      <c r="S141" t="inlineStr">
        <is>
          <t>BD_BryanDavis</t>
        </is>
      </c>
      <c r="T141">
        <f>HYPERLINK("https://drive.google.com/file/d/1lbZN80Z7xlJZzSXTzWnX3GlI0WvkQQeC/view?usp=share_link","2023.03.04_Altice(MEO)_BD_Fernandes108_4.pdf")</f>
        <v/>
      </c>
      <c r="U141" t="inlineStr">
        <is>
          <t>/Users/sergio/work/Luiza/billing_mgmt/downloads/FT_A_787051793.PDF</t>
        </is>
      </c>
      <c r="V141" t="inlineStr">
        <is>
          <t>2023/05/07.22:14:02</t>
        </is>
      </c>
    </row>
    <row r="142">
      <c r="A142" t="inlineStr">
        <is>
          <t>Sim</t>
        </is>
      </c>
      <c r="B142" t="inlineStr">
        <is>
          <t>AD_Alexandre233_2Fr</t>
        </is>
      </c>
      <c r="C142" t="inlineStr">
        <is>
          <t>2023</t>
        </is>
      </c>
      <c r="D142" t="inlineStr">
        <is>
          <t>03</t>
        </is>
      </c>
      <c r="E142" t="inlineStr">
        <is>
          <t>NOS</t>
        </is>
      </c>
      <c r="F142" t="inlineStr">
        <is>
          <t>TELECOM</t>
        </is>
      </c>
      <c r="G142" t="inlineStr">
        <is>
          <t>FATURA_ZERADA</t>
        </is>
      </c>
      <c r="H142" t="inlineStr"/>
      <c r="I142" t="inlineStr">
        <is>
          <t>C847614993</t>
        </is>
      </c>
      <c r="J142" t="inlineStr"/>
      <c r="K142" t="inlineStr"/>
      <c r="L142" t="inlineStr">
        <is>
          <t>FT202391/684861</t>
        </is>
      </c>
      <c r="M142" t="inlineStr">
        <is>
          <t>2023/3</t>
        </is>
      </c>
      <c r="N142" t="inlineStr">
        <is>
          <t>2023/3/1</t>
        </is>
      </c>
      <c r="O142" t="inlineStr">
        <is>
          <t>2023/3/31</t>
        </is>
      </c>
      <c r="P142" t="inlineStr">
        <is>
          <t>2023/03/09</t>
        </is>
      </c>
      <c r="Q142" t="inlineStr"/>
      <c r="R142" t="n">
        <v>0</v>
      </c>
      <c r="S142" t="inlineStr">
        <is>
          <t>AD_AlessiaDiDio</t>
        </is>
      </c>
      <c r="T142">
        <f>HYPERLINK("https://drive.google.com/file/d/1Tm_ZgsHt_4Dgse0U4UMd3SXDsycafUDH/view?usp=share_link","2023.03.09FZ_NOS_AD_Alexandre233_2Fr.pdf")</f>
        <v/>
      </c>
      <c r="U142" t="inlineStr">
        <is>
          <t>/Users/sergio/work/Luiza/billing_mgmt/downloads/F7195A90C50FCF1CE05333BAA70A487A.PDF</t>
        </is>
      </c>
      <c r="V142" t="inlineStr">
        <is>
          <t>2023/05/07.22:14:02</t>
        </is>
      </c>
    </row>
    <row r="143">
      <c r="A143" t="inlineStr">
        <is>
          <t>Sim</t>
        </is>
      </c>
      <c r="B143" t="inlineStr">
        <is>
          <t>AD_Alexandre233_2Fr</t>
        </is>
      </c>
      <c r="C143" t="inlineStr">
        <is>
          <t>2022</t>
        </is>
      </c>
      <c r="D143" t="inlineStr">
        <is>
          <t>10</t>
        </is>
      </c>
      <c r="E143" t="inlineStr">
        <is>
          <t>NOS</t>
        </is>
      </c>
      <c r="F143" t="inlineStr">
        <is>
          <t>TELECOM</t>
        </is>
      </c>
      <c r="G143" t="inlineStr">
        <is>
          <t>CONTA_CONSUMO</t>
        </is>
      </c>
      <c r="H143" t="inlineStr"/>
      <c r="I143" t="inlineStr">
        <is>
          <t>C847614993</t>
        </is>
      </c>
      <c r="J143" t="inlineStr"/>
      <c r="K143" t="inlineStr"/>
      <c r="L143" t="inlineStr">
        <is>
          <t>FT202291/2480888</t>
        </is>
      </c>
      <c r="M143" t="inlineStr">
        <is>
          <t>2022/10</t>
        </is>
      </c>
      <c r="N143" t="inlineStr">
        <is>
          <t>2022/10/1</t>
        </is>
      </c>
      <c r="O143" t="inlineStr">
        <is>
          <t>2022/10/31</t>
        </is>
      </c>
      <c r="P143" t="inlineStr">
        <is>
          <t>2022/10/11</t>
        </is>
      </c>
      <c r="Q143" t="inlineStr">
        <is>
          <t>2022/11/04</t>
        </is>
      </c>
      <c r="R143" t="n">
        <v>34.24</v>
      </c>
      <c r="S143" t="inlineStr">
        <is>
          <t>AD_AlessiaDiDio</t>
        </is>
      </c>
      <c r="T143">
        <f>HYPERLINK("https://drive.google.com/file/d/1MaADvoH7ozRQOuyGRPKwqaHVjtU05zgA/view?usp=share_link","2022.11.04_NOS_AD_Alexandre233_2Fr.pdf")</f>
        <v/>
      </c>
      <c r="U143" t="inlineStr">
        <is>
          <t>/Users/sergio/work/Luiza/billing_mgmt/downloads/NOS.PDF</t>
        </is>
      </c>
      <c r="V143" t="inlineStr">
        <is>
          <t>2023/05/07.22:14:02</t>
        </is>
      </c>
    </row>
    <row r="144">
      <c r="A144" t="inlineStr">
        <is>
          <t>Sim</t>
        </is>
      </c>
      <c r="B144" t="inlineStr">
        <is>
          <t>AD_Alexandre233_2Fr</t>
        </is>
      </c>
      <c r="C144" t="inlineStr">
        <is>
          <t>2023</t>
        </is>
      </c>
      <c r="D144" t="inlineStr">
        <is>
          <t>03</t>
        </is>
      </c>
      <c r="E144" t="inlineStr">
        <is>
          <t>NOS</t>
        </is>
      </c>
      <c r="F144" t="inlineStr">
        <is>
          <t>TELECOM</t>
        </is>
      </c>
      <c r="G144" t="inlineStr">
        <is>
          <t>FATURA_ZERADA</t>
        </is>
      </c>
      <c r="H144" t="inlineStr"/>
      <c r="I144" t="inlineStr">
        <is>
          <t>C847614993</t>
        </is>
      </c>
      <c r="J144" t="inlineStr"/>
      <c r="K144" t="inlineStr"/>
      <c r="L144" t="inlineStr">
        <is>
          <t>FT202391/685205</t>
        </is>
      </c>
      <c r="M144" t="inlineStr">
        <is>
          <t>2023/3</t>
        </is>
      </c>
      <c r="N144" t="inlineStr">
        <is>
          <t>2023/3/1</t>
        </is>
      </c>
      <c r="O144" t="inlineStr">
        <is>
          <t>2023/3/31</t>
        </is>
      </c>
      <c r="P144" t="inlineStr">
        <is>
          <t>2023/03/09</t>
        </is>
      </c>
      <c r="Q144" t="inlineStr"/>
      <c r="R144" t="n">
        <v>0</v>
      </c>
      <c r="S144" t="inlineStr">
        <is>
          <t>AD_AlessiaDiDio</t>
        </is>
      </c>
      <c r="T144">
        <f>HYPERLINK("https://drive.google.com/file/d/1Tm_ZgsHt_4Dgse0U4UMd3SXDsycafUDH/view?usp=share_link","2023.03.09FZ_NOS_AD_Alexandre233_2Fr.pdf")</f>
        <v/>
      </c>
      <c r="U144" t="inlineStr">
        <is>
          <t>/Users/sergio/work/Luiza/billing_mgmt/downloads/F71BD70A8AC53496E05333BAA70A2F8F.PDF</t>
        </is>
      </c>
      <c r="V144" t="inlineStr">
        <is>
          <t>2023/05/07.22:14:02</t>
        </is>
      </c>
    </row>
    <row r="145">
      <c r="A145" t="inlineStr">
        <is>
          <t>Não</t>
        </is>
      </c>
      <c r="B145" t="inlineStr">
        <is>
          <t>LV_Camoes719_RCTr</t>
        </is>
      </c>
      <c r="C145" t="inlineStr">
        <is>
          <t>2022</t>
        </is>
      </c>
      <c r="D145" t="inlineStr">
        <is>
          <t>12</t>
        </is>
      </c>
      <c r="E145" t="inlineStr">
        <is>
          <t>VODAFONE</t>
        </is>
      </c>
      <c r="F145" t="inlineStr">
        <is>
          <t>TELECOM</t>
        </is>
      </c>
      <c r="G145" t="inlineStr">
        <is>
          <t>CONTA_CONSUMO</t>
        </is>
      </c>
      <c r="H145" t="inlineStr">
        <is>
          <t>313195644</t>
        </is>
      </c>
      <c r="I145" t="inlineStr"/>
      <c r="J145" t="inlineStr"/>
      <c r="K145" t="inlineStr"/>
      <c r="L145" t="inlineStr">
        <is>
          <t>101/047610399</t>
        </is>
      </c>
      <c r="M145" t="inlineStr">
        <is>
          <t>2021/11/23 ~ 2021/12/22</t>
        </is>
      </c>
      <c r="N145" t="inlineStr">
        <is>
          <t>2021/11/23</t>
        </is>
      </c>
      <c r="O145" t="inlineStr">
        <is>
          <t>2021/12/22</t>
        </is>
      </c>
      <c r="P145" t="inlineStr">
        <is>
          <t>2022/12/27</t>
        </is>
      </c>
      <c r="Q145" t="inlineStr">
        <is>
          <t>2023/1/18</t>
        </is>
      </c>
      <c r="R145" t="n">
        <v>29.9</v>
      </c>
      <c r="S145" t="inlineStr">
        <is>
          <t>LV_LoboViajante</t>
        </is>
      </c>
      <c r="T145">
        <f>HYPERLINK("https://drive.google.com/file/d/1mqLCIB9XOmSxm91rKD7IokJOVKrlnKtc/view?usp=share_link","2023.01.18_Vodafone_LV_Camoes719_RCTr.pdf")</f>
        <v/>
      </c>
      <c r="U145" t="inlineStr">
        <is>
          <t>/Users/sergio/work/Luiza/billing_mgmt/downloads/FATURA_20221223.PDF</t>
        </is>
      </c>
      <c r="V145" t="inlineStr">
        <is>
          <t>2023/05/07.22:14:02</t>
        </is>
      </c>
    </row>
    <row r="146">
      <c r="A146" t="inlineStr">
        <is>
          <t>Não</t>
        </is>
      </c>
      <c r="B146" t="inlineStr">
        <is>
          <t>PM_Cedofeita68_3Fr</t>
        </is>
      </c>
      <c r="C146" t="inlineStr">
        <is>
          <t>2023</t>
        </is>
      </c>
      <c r="D146" t="inlineStr">
        <is>
          <t>01</t>
        </is>
      </c>
      <c r="E146" t="inlineStr">
        <is>
          <t>VODAFONE</t>
        </is>
      </c>
      <c r="F146" t="inlineStr">
        <is>
          <t>TELECOM</t>
        </is>
      </c>
      <c r="G146" t="inlineStr">
        <is>
          <t>CONTA_CONSUMO</t>
        </is>
      </c>
      <c r="H146" t="inlineStr">
        <is>
          <t>313695986</t>
        </is>
      </c>
      <c r="I146" t="inlineStr"/>
      <c r="J146" t="inlineStr"/>
      <c r="K146" t="inlineStr"/>
      <c r="L146" t="inlineStr">
        <is>
          <t>101/049255178</t>
        </is>
      </c>
      <c r="M146" t="inlineStr">
        <is>
          <t>2022/12/23 ~ 2023/1/22</t>
        </is>
      </c>
      <c r="N146" t="inlineStr">
        <is>
          <t>2022/12/23</t>
        </is>
      </c>
      <c r="O146" t="inlineStr">
        <is>
          <t>2023/1/22</t>
        </is>
      </c>
      <c r="P146" t="inlineStr">
        <is>
          <t>2023/01/27</t>
        </is>
      </c>
      <c r="Q146" t="inlineStr">
        <is>
          <t>2023/2/17</t>
        </is>
      </c>
      <c r="R146" t="n">
        <v>34.9</v>
      </c>
      <c r="S146" t="inlineStr">
        <is>
          <t>PM_PriscillaMenezes</t>
        </is>
      </c>
      <c r="T146">
        <f>HYPERLINK("https://drive.google.com/file/d/1PT231xtrukZgX9cnVoTcmJLBHwrQOKxU/view?usp=share_link","2023.02.17_Vodafone_PM_Cedofeita68_3Fr.pdf")</f>
        <v/>
      </c>
      <c r="U146" t="inlineStr">
        <is>
          <t>/Users/sergio/work/Luiza/billing_mgmt/downloads/FATURA_20230123.PDF</t>
        </is>
      </c>
      <c r="V146" t="inlineStr">
        <is>
          <t>2023/05/07.22:14:02</t>
        </is>
      </c>
    </row>
    <row r="147">
      <c r="A147" t="inlineStr">
        <is>
          <t>Não</t>
        </is>
      </c>
      <c r="B147" t="inlineStr">
        <is>
          <t>PM_Cedofeita68_3Fr</t>
        </is>
      </c>
      <c r="C147" t="inlineStr">
        <is>
          <t>2023</t>
        </is>
      </c>
      <c r="D147" t="inlineStr">
        <is>
          <t>02</t>
        </is>
      </c>
      <c r="E147" t="inlineStr">
        <is>
          <t>VODAFONE</t>
        </is>
      </c>
      <c r="F147" t="inlineStr">
        <is>
          <t>TELECOM</t>
        </is>
      </c>
      <c r="G147" t="inlineStr">
        <is>
          <t>CONTA_CONSUMO</t>
        </is>
      </c>
      <c r="H147" t="inlineStr">
        <is>
          <t>313695986</t>
        </is>
      </c>
      <c r="I147" t="inlineStr"/>
      <c r="J147" t="inlineStr"/>
      <c r="K147" t="inlineStr"/>
      <c r="L147" t="inlineStr">
        <is>
          <t>101/050768080</t>
        </is>
      </c>
      <c r="M147" t="inlineStr">
        <is>
          <t>2023/1/23 ~ 2023/2/22</t>
        </is>
      </c>
      <c r="N147" t="inlineStr">
        <is>
          <t>2023/1/23</t>
        </is>
      </c>
      <c r="O147" t="inlineStr">
        <is>
          <t>2023/2/22</t>
        </is>
      </c>
      <c r="P147" t="inlineStr">
        <is>
          <t>2023/02/27</t>
        </is>
      </c>
      <c r="Q147" t="inlineStr">
        <is>
          <t>2023/3/22</t>
        </is>
      </c>
      <c r="R147" t="n">
        <v>34.9</v>
      </c>
      <c r="S147" t="inlineStr">
        <is>
          <t>PM_PriscillaMenezes</t>
        </is>
      </c>
      <c r="T147">
        <f>HYPERLINK("https://drive.google.com/file/d/1kN82kTwFFl6dSdAX51MqDPlblIKnuKNP/view?usp=share_link","2023.03.22_Vodafone_PM_Cedofeita68_3Fr.pdf")</f>
        <v/>
      </c>
      <c r="U147" t="inlineStr">
        <is>
          <t>/Users/sergio/work/Luiza/billing_mgmt/downloads/FATURA_20230223.PDF</t>
        </is>
      </c>
      <c r="V147" t="inlineStr">
        <is>
          <t>2023/05/07.22:14:02</t>
        </is>
      </c>
    </row>
    <row r="148">
      <c r="A148" t="inlineStr">
        <is>
          <t>Não</t>
        </is>
      </c>
      <c r="B148" t="inlineStr">
        <is>
          <t>LV_Camoes719_RCTr</t>
        </is>
      </c>
      <c r="C148" t="inlineStr">
        <is>
          <t>2023</t>
        </is>
      </c>
      <c r="D148" t="inlineStr">
        <is>
          <t>04</t>
        </is>
      </c>
      <c r="E148" t="inlineStr">
        <is>
          <t>VODAFONE</t>
        </is>
      </c>
      <c r="F148" t="inlineStr">
        <is>
          <t>TELECOM</t>
        </is>
      </c>
      <c r="G148" t="inlineStr">
        <is>
          <t>CONTA_CONSUMO</t>
        </is>
      </c>
      <c r="H148" t="inlineStr">
        <is>
          <t>313195644</t>
        </is>
      </c>
      <c r="I148" t="inlineStr"/>
      <c r="J148" t="inlineStr"/>
      <c r="K148" t="inlineStr"/>
      <c r="L148" t="inlineStr">
        <is>
          <t>101/053652165</t>
        </is>
      </c>
      <c r="M148" t="inlineStr">
        <is>
          <t>2023/3/23 ~ 2023/4/22</t>
        </is>
      </c>
      <c r="N148" t="inlineStr">
        <is>
          <t>2023/3/23</t>
        </is>
      </c>
      <c r="O148" t="inlineStr">
        <is>
          <t>2023/4/22</t>
        </is>
      </c>
      <c r="P148" t="inlineStr">
        <is>
          <t>2023/04/27</t>
        </is>
      </c>
      <c r="Q148" t="inlineStr">
        <is>
          <t>2023/5/23</t>
        </is>
      </c>
      <c r="R148" t="n">
        <v>32.18</v>
      </c>
      <c r="S148" t="inlineStr">
        <is>
          <t>LV_LoboViajante</t>
        </is>
      </c>
      <c r="T148">
        <f>HYPERLINK("https://drive.google.com/file/d/1yAhZJQMBJ1kQl8iNsU625TJY6gpPTCB2/view?usp=share_link","2023.05.23_Vodafone_LV_Camoes719_RCTr.pdf")</f>
        <v/>
      </c>
      <c r="U148" t="inlineStr">
        <is>
          <t>/Users/sergio/work/Luiza/billing_mgmt/downloads/FATURA_20230423.PDF</t>
        </is>
      </c>
      <c r="V148" t="inlineStr">
        <is>
          <t>2023/05/07.22:14:02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2023-05-08T01:37:15Z</dcterms:created>
  <dcterms:modified xsi:type="dcterms:W3CDTF">2023-05-08T01:37:16Z</dcterms:modified>
</cp:coreProperties>
</file>