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ba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QQ Destino</t>
        </is>
      </c>
      <c r="B1" s="1" t="inlineStr">
        <is>
          <t>Alojamento</t>
        </is>
      </c>
      <c r="C1" s="1" t="inlineStr">
        <is>
          <t>Ano Emissao</t>
        </is>
      </c>
      <c r="D1" s="1" t="inlineStr">
        <is>
          <t>Mes Emissao</t>
        </is>
      </c>
      <c r="E1" s="1" t="inlineStr">
        <is>
          <t>Concessionaria</t>
        </is>
      </c>
      <c r="F1" s="1" t="inlineStr">
        <is>
          <t>Tipo Servico</t>
        </is>
      </c>
      <c r="G1" s="1" t="inlineStr">
        <is>
          <t>Tipo Documento</t>
        </is>
      </c>
      <c r="H1" s="1" t="inlineStr">
        <is>
          <t>N. Contrato</t>
        </is>
      </c>
      <c r="I1" s="1" t="inlineStr">
        <is>
          <t>N. Cliente</t>
        </is>
      </c>
      <c r="J1" s="1" t="inlineStr">
        <is>
          <t>N. Contribuinte</t>
        </is>
      </c>
      <c r="K1" s="1" t="inlineStr">
        <is>
          <t>Local / Instalacao</t>
        </is>
      </c>
      <c r="L1" s="1" t="inlineStr">
        <is>
          <t>N. Documento / N. Fatura</t>
        </is>
      </c>
      <c r="M1" s="1" t="inlineStr">
        <is>
          <t>Periodo Referencia</t>
        </is>
      </c>
      <c r="N1" s="1" t="inlineStr">
        <is>
          <t>Inicio Referencia</t>
        </is>
      </c>
      <c r="O1" s="1" t="inlineStr">
        <is>
          <t>Fim Referencia</t>
        </is>
      </c>
      <c r="P1" s="1" t="inlineStr">
        <is>
          <t>Emissao</t>
        </is>
      </c>
      <c r="Q1" s="1" t="inlineStr">
        <is>
          <t>Vencimento</t>
        </is>
      </c>
      <c r="R1" s="1" t="inlineStr">
        <is>
          <t>Valor</t>
        </is>
      </c>
      <c r="S1" s="1" t="inlineStr">
        <is>
          <t>Diretorio Google</t>
        </is>
      </c>
      <c r="T1" s="1" t="inlineStr">
        <is>
          <t>Arquivo Google</t>
        </is>
      </c>
      <c r="U1" s="1" t="inlineStr">
        <is>
          <t>Arquivo Original</t>
        </is>
      </c>
      <c r="V1" s="1" t="inlineStr">
        <is>
          <t>Data Processamento</t>
        </is>
      </c>
    </row>
    <row r="2">
      <c r="A2" t="inlineStr">
        <is>
          <t>Não</t>
        </is>
      </c>
      <c r="B2" t="inlineStr">
        <is>
          <t>MB_Tras156_3</t>
        </is>
      </c>
      <c r="C2" t="inlineStr">
        <is>
          <t>2023</t>
        </is>
      </c>
      <c r="D2" t="inlineStr">
        <is>
          <t>04</t>
        </is>
      </c>
      <c r="E2" t="inlineStr">
        <is>
          <t>EDP</t>
        </is>
      </c>
      <c r="F2" t="inlineStr">
        <is>
          <t>LUZ</t>
        </is>
      </c>
      <c r="G2" t="inlineStr">
        <is>
          <t>CONTA_CONSUMO</t>
        </is>
      </c>
      <c r="H2" t="inlineStr">
        <is>
          <t>160805853777</t>
        </is>
      </c>
      <c r="I2" t="inlineStr"/>
      <c r="J2" t="inlineStr"/>
      <c r="K2" t="inlineStr"/>
      <c r="L2" t="inlineStr">
        <is>
          <t>174005257858</t>
        </is>
      </c>
      <c r="M2" t="inlineStr">
        <is>
          <t>2023/3/11 ~ 2023/4/10</t>
        </is>
      </c>
      <c r="N2" t="inlineStr">
        <is>
          <t>2023/3/11</t>
        </is>
      </c>
      <c r="O2" t="inlineStr">
        <is>
          <t>2023/4/10</t>
        </is>
      </c>
      <c r="P2" t="inlineStr">
        <is>
          <t>2023/4/16</t>
        </is>
      </c>
      <c r="Q2" t="inlineStr">
        <is>
          <t>2023/5/9</t>
        </is>
      </c>
      <c r="R2" t="n">
        <v>64.89</v>
      </c>
      <c r="S2" t="inlineStr">
        <is>
          <t>MB_MarcoBezelga</t>
        </is>
      </c>
      <c r="T2">
        <f>HYPERLINK("https://drive.google.com/file/d/1IjnjzfZmTOfxAzhYTEEkv4KEcU7KHhs7/view?usp=share_link","2023.05.09_EDP_MB_Tras156_3.pdf")</f>
        <v/>
      </c>
      <c r="U2" t="inlineStr">
        <is>
          <t>/Users/sergio/work/Luiza/billing_mgmt/downloads/2023_05_29_08_23_00_577.PDF</t>
        </is>
      </c>
      <c r="V2" t="inlineStr">
        <is>
          <t>2023/06/03.01:34:12</t>
        </is>
      </c>
    </row>
    <row r="3">
      <c r="A3" t="inlineStr">
        <is>
          <t>Sim</t>
        </is>
      </c>
      <c r="B3" t="inlineStr">
        <is>
          <t>Despesasgeraisdoalojamento</t>
        </is>
      </c>
      <c r="C3" t="inlineStr">
        <is>
          <t>2023</t>
        </is>
      </c>
      <c r="D3" t="inlineStr">
        <is>
          <t>05</t>
        </is>
      </c>
      <c r="E3" t="inlineStr">
        <is>
          <t>EDP</t>
        </is>
      </c>
      <c r="F3" t="inlineStr">
        <is>
          <t>LUZ</t>
        </is>
      </c>
      <c r="G3" t="inlineStr">
        <is>
          <t>CONTA_CONSUMO</t>
        </is>
      </c>
      <c r="H3" t="inlineStr">
        <is>
          <t>160805613846</t>
        </is>
      </c>
      <c r="I3" t="inlineStr"/>
      <c r="J3" t="inlineStr"/>
      <c r="K3" t="inlineStr"/>
      <c r="L3" t="inlineStr">
        <is>
          <t>104007667830</t>
        </is>
      </c>
      <c r="M3" t="inlineStr">
        <is>
          <t>2023/4/6 ~ 2023/5/5</t>
        </is>
      </c>
      <c r="N3" t="inlineStr">
        <is>
          <t>2023/4/6</t>
        </is>
      </c>
      <c r="O3" t="inlineStr">
        <is>
          <t>2023/5/5</t>
        </is>
      </c>
      <c r="P3" t="inlineStr">
        <is>
          <t>2023/5/7</t>
        </is>
      </c>
      <c r="Q3" t="inlineStr">
        <is>
          <t>2023/5/26</t>
        </is>
      </c>
      <c r="R3" t="n">
        <v>141.73</v>
      </c>
      <c r="S3" t="inlineStr">
        <is>
          <t>4.ReconciliaçãoMensal</t>
        </is>
      </c>
      <c r="T3">
        <f>HYPERLINK("https://drive.google.com/file/d/17W7bjWxd8wPZCWnT4Bi032ww6lXulRBT/view?usp=share_link","2023.05.26_EDP_Despesasgeraisdoalojamento.pdf")</f>
        <v/>
      </c>
      <c r="U3" t="inlineStr">
        <is>
          <t>/Users/sergio/work/Luiza/billing_mgmt/downloads/2023_05_15_22_45_55_216.PDF</t>
        </is>
      </c>
      <c r="V3" t="inlineStr">
        <is>
          <t>2023/06/03.01:34:12</t>
        </is>
      </c>
    </row>
    <row r="4">
      <c r="A4" t="inlineStr">
        <is>
          <t>Não</t>
        </is>
      </c>
      <c r="B4" t="inlineStr">
        <is>
          <t>OD_Ribeira26_1Es</t>
        </is>
      </c>
      <c r="C4" t="inlineStr">
        <is>
          <t>2023</t>
        </is>
      </c>
      <c r="D4" t="inlineStr">
        <is>
          <t>04</t>
        </is>
      </c>
      <c r="E4" t="inlineStr">
        <is>
          <t>EDP</t>
        </is>
      </c>
      <c r="F4" t="inlineStr">
        <is>
          <t>LUZ</t>
        </is>
      </c>
      <c r="G4" t="inlineStr">
        <is>
          <t>CONTA_CONSUMO</t>
        </is>
      </c>
      <c r="H4" t="inlineStr">
        <is>
          <t>160803566520</t>
        </is>
      </c>
      <c r="I4" t="inlineStr"/>
      <c r="J4" t="inlineStr"/>
      <c r="K4" t="inlineStr"/>
      <c r="L4" t="inlineStr">
        <is>
          <t>178005192450</t>
        </is>
      </c>
      <c r="M4" t="inlineStr">
        <is>
          <t>2023/3/14 ~ 2023/4/13</t>
        </is>
      </c>
      <c r="N4" t="inlineStr">
        <is>
          <t>2023/3/14</t>
        </is>
      </c>
      <c r="O4" t="inlineStr">
        <is>
          <t>2023/4/13</t>
        </is>
      </c>
      <c r="P4" t="inlineStr">
        <is>
          <t>2023/4/16</t>
        </is>
      </c>
      <c r="Q4" t="inlineStr">
        <is>
          <t>2023/5/9</t>
        </is>
      </c>
      <c r="R4" t="n">
        <v>97.92</v>
      </c>
      <c r="S4" t="inlineStr">
        <is>
          <t>OD_OtavioDias</t>
        </is>
      </c>
      <c r="T4">
        <f>HYPERLINK("https://drive.google.com/file/d/1pW8SdYgy5kSdzRhZvD7nCxitCdxGFLac/view?usp=share_link","2023.05.09_EDP_OD_Ribeira26_1Es.pdf")</f>
        <v/>
      </c>
      <c r="U4" t="inlineStr">
        <is>
          <t>/Users/sergio/work/Luiza/billing_mgmt/downloads/2023_05_28_13_25_39_873.PDF</t>
        </is>
      </c>
      <c r="V4" t="inlineStr">
        <is>
          <t>2023/06/03.01:34:12</t>
        </is>
      </c>
    </row>
    <row r="5">
      <c r="A5" t="inlineStr">
        <is>
          <t>Não</t>
        </is>
      </c>
      <c r="B5" t="inlineStr">
        <is>
          <t>MS_Viterbo81_1Fr</t>
        </is>
      </c>
      <c r="C5" t="inlineStr">
        <is>
          <t>2023</t>
        </is>
      </c>
      <c r="D5" t="inlineStr">
        <is>
          <t>05</t>
        </is>
      </c>
      <c r="E5" t="inlineStr">
        <is>
          <t>EDP</t>
        </is>
      </c>
      <c r="F5" t="inlineStr">
        <is>
          <t>LUZ</t>
        </is>
      </c>
      <c r="G5" t="inlineStr">
        <is>
          <t>CONTA_CONSUMO</t>
        </is>
      </c>
      <c r="H5" t="inlineStr">
        <is>
          <t>160805225470</t>
        </is>
      </c>
      <c r="I5" t="inlineStr"/>
      <c r="J5" t="inlineStr"/>
      <c r="K5" t="inlineStr"/>
      <c r="L5" t="inlineStr">
        <is>
          <t>224001672531</t>
        </is>
      </c>
      <c r="M5" t="inlineStr">
        <is>
          <t>2023/4/25 ~ 2023/5/24</t>
        </is>
      </c>
      <c r="N5" t="inlineStr">
        <is>
          <t>2023/4/25</t>
        </is>
      </c>
      <c r="O5" t="inlineStr">
        <is>
          <t>2023/5/24</t>
        </is>
      </c>
      <c r="P5" t="inlineStr">
        <is>
          <t>2023/5/28</t>
        </is>
      </c>
      <c r="Q5" t="inlineStr">
        <is>
          <t>2023/6/19</t>
        </is>
      </c>
      <c r="R5" t="n">
        <v>54.26</v>
      </c>
      <c r="S5" t="inlineStr">
        <is>
          <t>MS_MartinStuerchler</t>
        </is>
      </c>
      <c r="T5">
        <f>HYPERLINK("https://drive.google.com/file/d/19HEDOMN4Ye_bki_WVaTYsPCanydXkADv/view?usp=share_link","2023.06.19_EDP_MS_Viterbo81_1Fr.pdf")</f>
        <v/>
      </c>
      <c r="U5" t="inlineStr">
        <is>
          <t>/Users/sergio/work/Luiza/billing_mgmt/downloads/2023_05_30_06_32_28_83.PDF</t>
        </is>
      </c>
      <c r="V5" t="inlineStr">
        <is>
          <t>2023/06/03.01:34:12</t>
        </is>
      </c>
    </row>
    <row r="6">
      <c r="A6" t="inlineStr">
        <is>
          <t>Sim</t>
        </is>
      </c>
      <c r="B6" t="inlineStr">
        <is>
          <t>JR_Mouzinho85_3Fr</t>
        </is>
      </c>
      <c r="C6" t="inlineStr">
        <is>
          <t>2023</t>
        </is>
      </c>
      <c r="D6" t="inlineStr">
        <is>
          <t>04</t>
        </is>
      </c>
      <c r="E6" t="inlineStr">
        <is>
          <t>EDP</t>
        </is>
      </c>
      <c r="F6" t="inlineStr">
        <is>
          <t>LUZ</t>
        </is>
      </c>
      <c r="G6" t="inlineStr">
        <is>
          <t>CONTA_CONSUMO</t>
        </is>
      </c>
      <c r="H6" t="inlineStr">
        <is>
          <t>160805565692</t>
        </is>
      </c>
      <c r="I6" t="inlineStr"/>
      <c r="J6" t="inlineStr"/>
      <c r="K6" t="inlineStr"/>
      <c r="L6" t="inlineStr">
        <is>
          <t>156005391106</t>
        </is>
      </c>
      <c r="M6" t="inlineStr">
        <is>
          <t>2023/3/16 ~ 2023/4/15</t>
        </is>
      </c>
      <c r="N6" t="inlineStr">
        <is>
          <t>2023/3/16</t>
        </is>
      </c>
      <c r="O6" t="inlineStr">
        <is>
          <t>2023/4/15</t>
        </is>
      </c>
      <c r="P6" t="inlineStr">
        <is>
          <t>2023/4/18</t>
        </is>
      </c>
      <c r="Q6" t="inlineStr">
        <is>
          <t>2023/5/11</t>
        </is>
      </c>
      <c r="R6" t="n">
        <v>40.35</v>
      </c>
      <c r="S6" t="inlineStr">
        <is>
          <t>JR_JulianaEstefano_RenatoMarcondes</t>
        </is>
      </c>
      <c r="T6">
        <f>HYPERLINK("https://drive.google.com/file/d/1wuEEw2PyTeT_-JjB3mG3Bi8lt_k51LDL/view?usp=share_link","2023.05.11_EDP_JR_Mouzinho85_3Fr.pdf")</f>
        <v/>
      </c>
      <c r="U6" t="inlineStr">
        <is>
          <t>/Users/sergio/work/Luiza/billing_mgmt/downloads/2023_05_29_08_37_42_859.PDF</t>
        </is>
      </c>
      <c r="V6" t="inlineStr">
        <is>
          <t>2023/06/03.01:34:12</t>
        </is>
      </c>
    </row>
    <row r="7">
      <c r="A7" t="inlineStr">
        <is>
          <t>Não</t>
        </is>
      </c>
      <c r="B7" t="inlineStr">
        <is>
          <t>JH_Tras31_31</t>
        </is>
      </c>
      <c r="C7" t="inlineStr">
        <is>
          <t>2023</t>
        </is>
      </c>
      <c r="D7" t="inlineStr">
        <is>
          <t>04</t>
        </is>
      </c>
      <c r="E7" t="inlineStr">
        <is>
          <t>EDP</t>
        </is>
      </c>
      <c r="F7" t="inlineStr">
        <is>
          <t>LUZ</t>
        </is>
      </c>
      <c r="G7" t="inlineStr">
        <is>
          <t>CONTA_CONSUMO</t>
        </is>
      </c>
      <c r="H7" t="inlineStr">
        <is>
          <t>160805723305</t>
        </is>
      </c>
      <c r="I7" t="inlineStr"/>
      <c r="J7" t="inlineStr"/>
      <c r="K7" t="inlineStr"/>
      <c r="L7" t="inlineStr">
        <is>
          <t>122006100337</t>
        </is>
      </c>
      <c r="M7" t="inlineStr">
        <is>
          <t>2023/3/17 ~ 2023/4/16</t>
        </is>
      </c>
      <c r="N7" t="inlineStr">
        <is>
          <t>2023/3/17</t>
        </is>
      </c>
      <c r="O7" t="inlineStr">
        <is>
          <t>2023/4/16</t>
        </is>
      </c>
      <c r="P7" t="inlineStr">
        <is>
          <t>2023/4/18</t>
        </is>
      </c>
      <c r="Q7" t="inlineStr">
        <is>
          <t>2023/5/11</t>
        </is>
      </c>
      <c r="R7" t="n">
        <v>70.94</v>
      </c>
      <c r="S7" t="inlineStr">
        <is>
          <t>JH_JonasHagele</t>
        </is>
      </c>
      <c r="T7">
        <f>HYPERLINK("https://drive.google.com/file/d/1FMf3bEw52m7A2I6rz5BimbsqBoc4Huk6/view?usp=share_link","2023.05.11_EDP_JH_Tras31_31.pdf")</f>
        <v/>
      </c>
      <c r="U7" t="inlineStr">
        <is>
          <t>/Users/sergio/work/Luiza/billing_mgmt/downloads/2023_05_29_08_34_02_486.PDF</t>
        </is>
      </c>
      <c r="V7" t="inlineStr">
        <is>
          <t>2023/06/03.01:34:12</t>
        </is>
      </c>
    </row>
    <row r="8">
      <c r="A8" t="inlineStr">
        <is>
          <t>Não</t>
        </is>
      </c>
      <c r="B8" t="inlineStr">
        <is>
          <t>CF_1Herculano17</t>
        </is>
      </c>
      <c r="C8" t="inlineStr">
        <is>
          <t>2023</t>
        </is>
      </c>
      <c r="D8" t="inlineStr">
        <is>
          <t>04</t>
        </is>
      </c>
      <c r="E8" t="inlineStr">
        <is>
          <t>EDP</t>
        </is>
      </c>
      <c r="F8" t="inlineStr">
        <is>
          <t>LUZ</t>
        </is>
      </c>
      <c r="G8" t="inlineStr">
        <is>
          <t>CONTA_CONSUMO</t>
        </is>
      </c>
      <c r="H8" t="inlineStr">
        <is>
          <t>160805217491</t>
        </is>
      </c>
      <c r="I8" t="inlineStr"/>
      <c r="J8" t="inlineStr"/>
      <c r="K8" t="inlineStr"/>
      <c r="L8" t="inlineStr">
        <is>
          <t>108007512116</t>
        </is>
      </c>
      <c r="M8" t="inlineStr">
        <is>
          <t>2023/3/14 ~ 2023/4/13</t>
        </is>
      </c>
      <c r="N8" t="inlineStr">
        <is>
          <t>2023/3/14</t>
        </is>
      </c>
      <c r="O8" t="inlineStr">
        <is>
          <t>2023/4/13</t>
        </is>
      </c>
      <c r="P8" t="inlineStr">
        <is>
          <t>2023/4/17</t>
        </is>
      </c>
      <c r="Q8" t="inlineStr">
        <is>
          <t>2023/5/10</t>
        </is>
      </c>
      <c r="R8" t="n">
        <v>55.69</v>
      </c>
      <c r="S8" t="inlineStr">
        <is>
          <t>CF_CasasFTU</t>
        </is>
      </c>
      <c r="T8">
        <f>HYPERLINK("https://drive.google.com/file/d/1zVkLF3TpHKjm3WRgeuSkBexmTqLa2wbT/view?usp=share_link","2023.05.10_EDP_CF_1Herculano17.pdf")</f>
        <v/>
      </c>
      <c r="U8" t="inlineStr">
        <is>
          <t>/Users/sergio/work/Luiza/billing_mgmt/downloads/2023_05_28_13_23_32_835.PDF</t>
        </is>
      </c>
      <c r="V8" t="inlineStr">
        <is>
          <t>2023/06/03.01:34:12</t>
        </is>
      </c>
    </row>
    <row r="9">
      <c r="A9" t="inlineStr">
        <is>
          <t>Não</t>
        </is>
      </c>
      <c r="B9" t="inlineStr">
        <is>
          <t>LV_Bonjardim668_2H</t>
        </is>
      </c>
      <c r="C9" t="inlineStr">
        <is>
          <t>2023</t>
        </is>
      </c>
      <c r="D9" t="inlineStr">
        <is>
          <t>05</t>
        </is>
      </c>
      <c r="E9" t="inlineStr">
        <is>
          <t>EDP</t>
        </is>
      </c>
      <c r="F9" t="inlineStr">
        <is>
          <t>LUZ</t>
        </is>
      </c>
      <c r="G9" t="inlineStr">
        <is>
          <t>CONTA_CONSUMO</t>
        </is>
      </c>
      <c r="H9" t="inlineStr">
        <is>
          <t>160804526319</t>
        </is>
      </c>
      <c r="I9" t="inlineStr"/>
      <c r="J9" t="inlineStr"/>
      <c r="K9" t="inlineStr"/>
      <c r="L9" t="inlineStr">
        <is>
          <t>130005952756</t>
        </is>
      </c>
      <c r="M9" t="inlineStr">
        <is>
          <t>2023/4/23 ~ 2023/5/22</t>
        </is>
      </c>
      <c r="N9" t="inlineStr">
        <is>
          <t>2023/4/23</t>
        </is>
      </c>
      <c r="O9" t="inlineStr">
        <is>
          <t>2023/5/22</t>
        </is>
      </c>
      <c r="P9" t="inlineStr">
        <is>
          <t>2023/5/24</t>
        </is>
      </c>
      <c r="Q9" t="inlineStr">
        <is>
          <t>2023/6/15</t>
        </is>
      </c>
      <c r="R9" t="n">
        <v>56.95</v>
      </c>
      <c r="S9" t="inlineStr">
        <is>
          <t>LV_LoboViajante</t>
        </is>
      </c>
      <c r="T9">
        <f>HYPERLINK("https://drive.google.com/file/d/1sGEMejM1B-H0G9uw-mOSuY9H8SLK98-A/view?usp=share_link","2023.06.15_EDP_LV_Bonjardim668_2H.pdf")</f>
        <v/>
      </c>
      <c r="U9" t="inlineStr">
        <is>
          <t>/Users/sergio/work/Luiza/billing_mgmt/downloads/2023_05_26_11_44_05_108.PDF</t>
        </is>
      </c>
      <c r="V9" t="inlineStr">
        <is>
          <t>2023/06/03.01:34:12</t>
        </is>
      </c>
    </row>
    <row r="10">
      <c r="A10" t="inlineStr">
        <is>
          <t>Não</t>
        </is>
      </c>
      <c r="B10" t="inlineStr">
        <is>
          <t>OD_Ribeira26_1Es</t>
        </is>
      </c>
      <c r="C10" t="inlineStr">
        <is>
          <t>2023</t>
        </is>
      </c>
      <c r="D10" t="inlineStr">
        <is>
          <t>05</t>
        </is>
      </c>
      <c r="E10" t="inlineStr">
        <is>
          <t>EDP</t>
        </is>
      </c>
      <c r="F10" t="inlineStr">
        <is>
          <t>LUZ</t>
        </is>
      </c>
      <c r="G10" t="inlineStr">
        <is>
          <t>CONTA_CONSUMO</t>
        </is>
      </c>
      <c r="H10" t="inlineStr">
        <is>
          <t>160803566520</t>
        </is>
      </c>
      <c r="I10" t="inlineStr"/>
      <c r="J10" t="inlineStr"/>
      <c r="K10" t="inlineStr"/>
      <c r="L10" t="inlineStr">
        <is>
          <t>234001435032</t>
        </is>
      </c>
      <c r="M10" t="inlineStr">
        <is>
          <t>2023/4/14 ~ 2023/5/13</t>
        </is>
      </c>
      <c r="N10" t="inlineStr">
        <is>
          <t>2023/4/14</t>
        </is>
      </c>
      <c r="O10" t="inlineStr">
        <is>
          <t>2023/5/13</t>
        </is>
      </c>
      <c r="P10" t="inlineStr">
        <is>
          <t>2023/5/15</t>
        </is>
      </c>
      <c r="Q10" t="inlineStr">
        <is>
          <t>2023/6/5</t>
        </is>
      </c>
      <c r="R10" t="n">
        <v>87.92</v>
      </c>
      <c r="S10" t="inlineStr">
        <is>
          <t>OD_OtavioDias</t>
        </is>
      </c>
      <c r="T10">
        <f>HYPERLINK("https://drive.google.com/file/d/1tHzvIqrNAUasRDaa-R08g0HCTGgwDZer/view?usp=share_link","2023.06.05_EDP_OD_Ribeira26_1Es.pdf")</f>
        <v/>
      </c>
      <c r="U10" t="inlineStr">
        <is>
          <t>/Users/sergio/work/Luiza/billing_mgmt/downloads/2023_05_16_16_01_02_806.PDF</t>
        </is>
      </c>
      <c r="V10" t="inlineStr">
        <is>
          <t>2023/06/03.01:34:12</t>
        </is>
      </c>
    </row>
    <row r="11">
      <c r="A11" t="inlineStr">
        <is>
          <t>Não</t>
        </is>
      </c>
      <c r="B11" t="inlineStr">
        <is>
          <t>BD_Fernandes108_4</t>
        </is>
      </c>
      <c r="C11" t="inlineStr">
        <is>
          <t>2023</t>
        </is>
      </c>
      <c r="D11" t="inlineStr">
        <is>
          <t>05</t>
        </is>
      </c>
      <c r="E11" t="inlineStr">
        <is>
          <t>EDP</t>
        </is>
      </c>
      <c r="F11" t="inlineStr">
        <is>
          <t>LUZ</t>
        </is>
      </c>
      <c r="G11" t="inlineStr">
        <is>
          <t>CONTA_CONSUMO</t>
        </is>
      </c>
      <c r="H11" t="inlineStr">
        <is>
          <t>160804653729</t>
        </is>
      </c>
      <c r="I11" t="inlineStr"/>
      <c r="J11" t="inlineStr"/>
      <c r="K11" t="inlineStr"/>
      <c r="L11" t="inlineStr">
        <is>
          <t>146005503613</t>
        </is>
      </c>
      <c r="M11" t="inlineStr">
        <is>
          <t>2023/4/7 ~ 2023/5/6</t>
        </is>
      </c>
      <c r="N11" t="inlineStr">
        <is>
          <t>2023/4/7</t>
        </is>
      </c>
      <c r="O11" t="inlineStr">
        <is>
          <t>2023/5/6</t>
        </is>
      </c>
      <c r="P11" t="inlineStr">
        <is>
          <t>2023/5/8</t>
        </is>
      </c>
      <c r="Q11" t="inlineStr">
        <is>
          <t>2023/5/29</t>
        </is>
      </c>
      <c r="R11" t="n">
        <v>97.64</v>
      </c>
      <c r="S11" t="inlineStr">
        <is>
          <t>BD_BryanDavis</t>
        </is>
      </c>
      <c r="T11">
        <f>HYPERLINK("https://drive.google.com/file/d/1Hp1tzsgzDKCwUQ-Dto_yQt2Tn0QngLa1/view?usp=share_link","2023.05.29_EDP_BD_Fernandes108_4.pdf")</f>
        <v/>
      </c>
      <c r="U11" t="inlineStr">
        <is>
          <t>/Users/sergio/work/Luiza/billing_mgmt/downloads/2023_05_15_22_37_50_689.PDF</t>
        </is>
      </c>
      <c r="V11" t="inlineStr">
        <is>
          <t>2023/06/03.01:34:12</t>
        </is>
      </c>
    </row>
    <row r="12">
      <c r="A12" t="inlineStr">
        <is>
          <t>Não</t>
        </is>
      </c>
      <c r="B12" t="inlineStr">
        <is>
          <t>PM_Cedofeita68_3Fr</t>
        </is>
      </c>
      <c r="C12" t="inlineStr">
        <is>
          <t>2023</t>
        </is>
      </c>
      <c r="D12" t="inlineStr">
        <is>
          <t>05</t>
        </is>
      </c>
      <c r="E12" t="inlineStr">
        <is>
          <t>EDP</t>
        </is>
      </c>
      <c r="F12" t="inlineStr">
        <is>
          <t>LUZ</t>
        </is>
      </c>
      <c r="G12" t="inlineStr">
        <is>
          <t>CONTA_CONSUMO</t>
        </is>
      </c>
      <c r="H12" t="inlineStr">
        <is>
          <t>160805273827</t>
        </is>
      </c>
      <c r="I12" t="inlineStr"/>
      <c r="J12" t="inlineStr"/>
      <c r="K12" t="inlineStr"/>
      <c r="L12" t="inlineStr">
        <is>
          <t>152005462823</t>
        </is>
      </c>
      <c r="M12" t="inlineStr">
        <is>
          <t>2023/4/8 ~ 2023/5/7</t>
        </is>
      </c>
      <c r="N12" t="inlineStr">
        <is>
          <t>2023/4/8</t>
        </is>
      </c>
      <c r="O12" t="inlineStr">
        <is>
          <t>2023/5/7</t>
        </is>
      </c>
      <c r="P12" t="inlineStr">
        <is>
          <t>2023/5/9</t>
        </is>
      </c>
      <c r="Q12" t="inlineStr">
        <is>
          <t>2023/5/30</t>
        </is>
      </c>
      <c r="R12" t="n">
        <v>59.33</v>
      </c>
      <c r="S12" t="inlineStr">
        <is>
          <t>PM_PriscillaMenezes</t>
        </is>
      </c>
      <c r="T12">
        <f>HYPERLINK("https://drive.google.com/file/d/1PjO2mUgzNFMBNVR0TlMIAiO8TM8oKgvA/view?usp=share_link","2023.05.30_EDP_PM_Cedofeita68_3Fr.pdf")</f>
        <v/>
      </c>
      <c r="U12" t="inlineStr">
        <is>
          <t>/Users/sergio/work/Luiza/billing_mgmt/downloads/2023_05_16_16_18_58_211.PDF</t>
        </is>
      </c>
      <c r="V12" t="inlineStr">
        <is>
          <t>2023/06/03.01:34:12</t>
        </is>
      </c>
    </row>
    <row r="13">
      <c r="A13" t="inlineStr">
        <is>
          <t>Não</t>
        </is>
      </c>
      <c r="B13" t="inlineStr">
        <is>
          <t>JH_Tras31_31</t>
        </is>
      </c>
      <c r="C13" t="inlineStr">
        <is>
          <t>2023</t>
        </is>
      </c>
      <c r="D13" t="inlineStr">
        <is>
          <t>05</t>
        </is>
      </c>
      <c r="E13" t="inlineStr">
        <is>
          <t>EDP</t>
        </is>
      </c>
      <c r="F13" t="inlineStr">
        <is>
          <t>LUZ</t>
        </is>
      </c>
      <c r="G13" t="inlineStr">
        <is>
          <t>CONTA_CONSUMO</t>
        </is>
      </c>
      <c r="H13" t="inlineStr">
        <is>
          <t>160805723305</t>
        </is>
      </c>
      <c r="I13" t="inlineStr"/>
      <c r="J13" t="inlineStr"/>
      <c r="K13" t="inlineStr"/>
      <c r="L13" t="inlineStr">
        <is>
          <t>142005530386</t>
        </is>
      </c>
      <c r="M13" t="inlineStr">
        <is>
          <t>2023/4/17 ~ 2023/5/16</t>
        </is>
      </c>
      <c r="N13" t="inlineStr">
        <is>
          <t>2023/4/17</t>
        </is>
      </c>
      <c r="O13" t="inlineStr">
        <is>
          <t>2023/5/16</t>
        </is>
      </c>
      <c r="P13" t="inlineStr">
        <is>
          <t>2023/5/18</t>
        </is>
      </c>
      <c r="Q13" t="inlineStr">
        <is>
          <t>2023/6/9</t>
        </is>
      </c>
      <c r="R13" t="n">
        <v>54.37</v>
      </c>
      <c r="S13" t="inlineStr">
        <is>
          <t>JH_JonasHagele</t>
        </is>
      </c>
      <c r="T13">
        <f>HYPERLINK("https://drive.google.com/file/d/1v9w1S79OZX48rNRbP7ULe3QrdgWW49VB/view?usp=share_link","2023.06.09_EDP_JH_Tras31_31.pdf")</f>
        <v/>
      </c>
      <c r="U13" t="inlineStr">
        <is>
          <t>/Users/sergio/work/Luiza/billing_mgmt/downloads/2023_05_22_10_42_11_49.PDF</t>
        </is>
      </c>
      <c r="V13" t="inlineStr">
        <is>
          <t>2023/06/03.01:34:12</t>
        </is>
      </c>
    </row>
    <row r="14">
      <c r="A14" t="inlineStr">
        <is>
          <t>Não</t>
        </is>
      </c>
      <c r="B14" t="inlineStr">
        <is>
          <t>BD_Fernandes108_4</t>
        </is>
      </c>
      <c r="C14" t="inlineStr">
        <is>
          <t>2023</t>
        </is>
      </c>
      <c r="D14" t="inlineStr">
        <is>
          <t>04</t>
        </is>
      </c>
      <c r="E14" t="inlineStr">
        <is>
          <t>EDP</t>
        </is>
      </c>
      <c r="F14" t="inlineStr">
        <is>
          <t>LUZ</t>
        </is>
      </c>
      <c r="G14" t="inlineStr">
        <is>
          <t>CONTA_CONSUMO</t>
        </is>
      </c>
      <c r="H14" t="inlineStr">
        <is>
          <t>160804653729</t>
        </is>
      </c>
      <c r="I14" t="inlineStr"/>
      <c r="J14" t="inlineStr"/>
      <c r="K14" t="inlineStr"/>
      <c r="L14" t="inlineStr">
        <is>
          <t>170005283375</t>
        </is>
      </c>
      <c r="M14" t="inlineStr">
        <is>
          <t>2023/3/7 ~ 2023/4/6</t>
        </is>
      </c>
      <c r="N14" t="inlineStr">
        <is>
          <t>2023/3/7</t>
        </is>
      </c>
      <c r="O14" t="inlineStr">
        <is>
          <t>2023/4/6</t>
        </is>
      </c>
      <c r="P14" t="inlineStr">
        <is>
          <t>2023/4/13</t>
        </is>
      </c>
      <c r="Q14" t="inlineStr">
        <is>
          <t>2023/5/8</t>
        </is>
      </c>
      <c r="R14" t="n">
        <v>86.37</v>
      </c>
      <c r="S14" t="inlineStr">
        <is>
          <t>BD_BryanDavis</t>
        </is>
      </c>
      <c r="T14">
        <f>HYPERLINK("https://drive.google.com/file/d/1D2Y5AkIWfwS6jim29P0c1zkajGCZWJ7l/view?usp=share_link","2023.05.08_EDP_BD_Fernandes108_4.pdf")</f>
        <v/>
      </c>
      <c r="U14" t="inlineStr">
        <is>
          <t>/Users/sergio/work/Luiza/billing_mgmt/downloads/2023_05_29_08_18_29_884.PDF</t>
        </is>
      </c>
      <c r="V14" t="inlineStr">
        <is>
          <t>2023/06/03.01:34:12</t>
        </is>
      </c>
    </row>
    <row r="15">
      <c r="A15" t="inlineStr">
        <is>
          <t>Não</t>
        </is>
      </c>
      <c r="B15" t="inlineStr">
        <is>
          <t>LA_Pia24A_2Es</t>
        </is>
      </c>
      <c r="C15" t="inlineStr">
        <is>
          <t>2023</t>
        </is>
      </c>
      <c r="D15" t="inlineStr">
        <is>
          <t>04</t>
        </is>
      </c>
      <c r="E15" t="inlineStr">
        <is>
          <t>EDP</t>
        </is>
      </c>
      <c r="F15" t="inlineStr">
        <is>
          <t>LUZ</t>
        </is>
      </c>
      <c r="G15" t="inlineStr">
        <is>
          <t>CONTA_CONSUMO</t>
        </is>
      </c>
      <c r="H15" t="inlineStr">
        <is>
          <t>160805391700</t>
        </is>
      </c>
      <c r="I15" t="inlineStr"/>
      <c r="J15" t="inlineStr"/>
      <c r="K15" t="inlineStr"/>
      <c r="L15" t="inlineStr">
        <is>
          <t>240000982493</t>
        </is>
      </c>
      <c r="M15" t="inlineStr">
        <is>
          <t>2023/3/14 ~ 2023/4/13</t>
        </is>
      </c>
      <c r="N15" t="inlineStr">
        <is>
          <t>2023/3/14</t>
        </is>
      </c>
      <c r="O15" t="inlineStr">
        <is>
          <t>2023/4/13</t>
        </is>
      </c>
      <c r="P15" t="inlineStr">
        <is>
          <t>2023/4/16</t>
        </is>
      </c>
      <c r="Q15" t="inlineStr">
        <is>
          <t>2023/5/9</t>
        </is>
      </c>
      <c r="R15" t="n">
        <v>124.01</v>
      </c>
      <c r="S15" t="inlineStr">
        <is>
          <t>LA_LeslieAlderman</t>
        </is>
      </c>
      <c r="T15">
        <f>HYPERLINK("https://drive.google.com/file/d/1RJV3Y27nkftVh0adV76zBU3tvZ37LIPB/view?usp=share_link","2023.05.09_EDP_LA_Pia24A_2Es.pdf")</f>
        <v/>
      </c>
      <c r="U15" t="inlineStr">
        <is>
          <t>/Users/sergio/work/Luiza/billing_mgmt/downloads/2023_05_28_13_24_10_190.PDF</t>
        </is>
      </c>
      <c r="V15" t="inlineStr">
        <is>
          <t>2023/06/03.01:34:12</t>
        </is>
      </c>
    </row>
    <row r="16">
      <c r="A16" t="inlineStr">
        <is>
          <t>Sim</t>
        </is>
      </c>
      <c r="B16" t="inlineStr">
        <is>
          <t>JR_Loios78_4Tr</t>
        </is>
      </c>
      <c r="C16" t="inlineStr">
        <is>
          <t>2023</t>
        </is>
      </c>
      <c r="D16" t="inlineStr">
        <is>
          <t>05</t>
        </is>
      </c>
      <c r="E16" t="inlineStr">
        <is>
          <t>EDP</t>
        </is>
      </c>
      <c r="F16" t="inlineStr">
        <is>
          <t>LUZ</t>
        </is>
      </c>
      <c r="G16" t="inlineStr">
        <is>
          <t>CONTA_CONSUMO</t>
        </is>
      </c>
      <c r="H16" t="inlineStr">
        <is>
          <t>160805565693</t>
        </is>
      </c>
      <c r="I16" t="inlineStr"/>
      <c r="J16" t="inlineStr"/>
      <c r="K16" t="inlineStr"/>
      <c r="L16" t="inlineStr">
        <is>
          <t>194004888432</t>
        </is>
      </c>
      <c r="M16" t="inlineStr">
        <is>
          <t>2023/4/4 ~ 2023/5/3</t>
        </is>
      </c>
      <c r="N16" t="inlineStr">
        <is>
          <t>2023/4/4</t>
        </is>
      </c>
      <c r="O16" t="inlineStr">
        <is>
          <t>2023/5/3</t>
        </is>
      </c>
      <c r="P16" t="inlineStr">
        <is>
          <t>2023/5/5</t>
        </is>
      </c>
      <c r="Q16" t="inlineStr">
        <is>
          <t>2023/5/26</t>
        </is>
      </c>
      <c r="R16" t="n">
        <v>62.47</v>
      </c>
      <c r="S16" t="inlineStr">
        <is>
          <t>JR_JulianaEstefano_RenatoMarcondes</t>
        </is>
      </c>
      <c r="T16">
        <f>HYPERLINK("https://drive.google.com/file/d/1v-lwLtEMEwUrCkiWNiFv8ZZ15AFUp0-Z/view?usp=share_link","2023.05.26_EDP_JR_Loios78_4Tr.pdf")</f>
        <v/>
      </c>
      <c r="U16" t="inlineStr">
        <is>
          <t>/Users/sergio/work/Luiza/billing_mgmt/downloads/2023_05_15_22_56_31_483.PDF</t>
        </is>
      </c>
      <c r="V16" t="inlineStr">
        <is>
          <t>2023/06/03.01:34:12</t>
        </is>
      </c>
    </row>
    <row r="17">
      <c r="A17" t="inlineStr">
        <is>
          <t>Não</t>
        </is>
      </c>
      <c r="B17" t="inlineStr">
        <is>
          <t>CF_1Herculano17</t>
        </is>
      </c>
      <c r="C17" t="inlineStr">
        <is>
          <t>2023</t>
        </is>
      </c>
      <c r="D17" t="inlineStr">
        <is>
          <t>05</t>
        </is>
      </c>
      <c r="E17" t="inlineStr">
        <is>
          <t>EDP</t>
        </is>
      </c>
      <c r="F17" t="inlineStr">
        <is>
          <t>LUZ</t>
        </is>
      </c>
      <c r="G17" t="inlineStr">
        <is>
          <t>CONTA_CONSUMO</t>
        </is>
      </c>
      <c r="H17" t="inlineStr">
        <is>
          <t>160805217491</t>
        </is>
      </c>
      <c r="I17" t="inlineStr"/>
      <c r="J17" t="inlineStr"/>
      <c r="K17" t="inlineStr"/>
      <c r="L17" t="inlineStr">
        <is>
          <t>138005872226</t>
        </is>
      </c>
      <c r="M17" t="inlineStr">
        <is>
          <t>2023/4/14 ~ 2023/5/13</t>
        </is>
      </c>
      <c r="N17" t="inlineStr">
        <is>
          <t>2023/4/14</t>
        </is>
      </c>
      <c r="O17" t="inlineStr">
        <is>
          <t>2023/5/13</t>
        </is>
      </c>
      <c r="P17" t="inlineStr">
        <is>
          <t>2023/5/16</t>
        </is>
      </c>
      <c r="Q17" t="inlineStr">
        <is>
          <t>2023/6/6</t>
        </is>
      </c>
      <c r="R17" t="n">
        <v>40.46</v>
      </c>
      <c r="S17" t="inlineStr">
        <is>
          <t>CF_CasasFTU</t>
        </is>
      </c>
      <c r="T17">
        <f>HYPERLINK("https://drive.google.com/file/d/1zVQ-WgvX3oJowChgcYFOzerjvwQpovcg/view?usp=share_link","2023.06.06_EDP_CF_1Herculano17.pdf")</f>
        <v/>
      </c>
      <c r="U17" t="inlineStr">
        <is>
          <t>/Users/sergio/work/Luiza/billing_mgmt/downloads/2023_05_17_14_10_43_544.PDF</t>
        </is>
      </c>
      <c r="V17" t="inlineStr">
        <is>
          <t>2023/06/03.01:34:12</t>
        </is>
      </c>
    </row>
    <row r="18">
      <c r="A18" t="inlineStr">
        <is>
          <t>Sim</t>
        </is>
      </c>
      <c r="B18" t="inlineStr">
        <is>
          <t>HC_Mouzinho213_1B</t>
        </is>
      </c>
      <c r="C18" t="inlineStr">
        <is>
          <t>2023</t>
        </is>
      </c>
      <c r="D18" t="inlineStr">
        <is>
          <t>05</t>
        </is>
      </c>
      <c r="E18" t="inlineStr">
        <is>
          <t>EDP</t>
        </is>
      </c>
      <c r="F18" t="inlineStr">
        <is>
          <t>LUZ</t>
        </is>
      </c>
      <c r="G18" t="inlineStr">
        <is>
          <t>CONTA_CONSUMO</t>
        </is>
      </c>
      <c r="H18" t="inlineStr">
        <is>
          <t>160804434773</t>
        </is>
      </c>
      <c r="I18" t="inlineStr"/>
      <c r="J18" t="inlineStr"/>
      <c r="K18" t="inlineStr"/>
      <c r="L18" t="inlineStr">
        <is>
          <t>234001453571</t>
        </is>
      </c>
      <c r="M18" t="inlineStr">
        <is>
          <t>2023/4/23 ~ 2023/5/22</t>
        </is>
      </c>
      <c r="N18" t="inlineStr">
        <is>
          <t>2023/4/23</t>
        </is>
      </c>
      <c r="O18" t="inlineStr">
        <is>
          <t>2023/5/22</t>
        </is>
      </c>
      <c r="P18" t="inlineStr">
        <is>
          <t>2023/5/28</t>
        </is>
      </c>
      <c r="Q18" t="inlineStr">
        <is>
          <t>2023/6/19</t>
        </is>
      </c>
      <c r="R18" t="n">
        <v>87.56999999999999</v>
      </c>
      <c r="S18" t="inlineStr">
        <is>
          <t>HC_HongChung</t>
        </is>
      </c>
      <c r="T18">
        <f>HYPERLINK("https://drive.google.com/file/d/1d0Va5Wm8ArhRU_m1lI89kOwayN-EDJ3Z/view?usp=share_link","2023.06.19_EDP_HC_Mouzinho213_1B.pdf")</f>
        <v/>
      </c>
      <c r="U18" t="inlineStr">
        <is>
          <t>/Users/sergio/work/Luiza/billing_mgmt/downloads/2023_05_30_06_33_05_546.PDF</t>
        </is>
      </c>
      <c r="V18" t="inlineStr">
        <is>
          <t>2023/06/03.01:34:12</t>
        </is>
      </c>
    </row>
    <row r="19">
      <c r="A19" t="inlineStr">
        <is>
          <t>Sim</t>
        </is>
      </c>
      <c r="B19" t="inlineStr">
        <is>
          <t>FG_Torrinha36_2Es</t>
        </is>
      </c>
      <c r="C19" t="inlineStr">
        <is>
          <t>2023</t>
        </is>
      </c>
      <c r="D19" t="inlineStr">
        <is>
          <t>05</t>
        </is>
      </c>
      <c r="E19" t="inlineStr">
        <is>
          <t>EDP</t>
        </is>
      </c>
      <c r="F19" t="inlineStr">
        <is>
          <t>LUZ</t>
        </is>
      </c>
      <c r="G19" t="inlineStr">
        <is>
          <t>CONTA_CONSUMO</t>
        </is>
      </c>
      <c r="H19" t="inlineStr">
        <is>
          <t>160805964167</t>
        </is>
      </c>
      <c r="I19" t="inlineStr"/>
      <c r="J19" t="inlineStr"/>
      <c r="K19" t="inlineStr"/>
      <c r="L19" t="inlineStr">
        <is>
          <t>130005927390</t>
        </is>
      </c>
      <c r="M19" t="inlineStr">
        <is>
          <t>2023/3/14 ~ 2023/5/1</t>
        </is>
      </c>
      <c r="N19" t="inlineStr">
        <is>
          <t>2023/3/14</t>
        </is>
      </c>
      <c r="O19" t="inlineStr">
        <is>
          <t>2023/5/1</t>
        </is>
      </c>
      <c r="P19" t="inlineStr">
        <is>
          <t>2023/5/7</t>
        </is>
      </c>
      <c r="Q19" t="inlineStr">
        <is>
          <t>2023/5/26</t>
        </is>
      </c>
      <c r="R19" t="n">
        <v>95.01000000000001</v>
      </c>
      <c r="S19" t="inlineStr">
        <is>
          <t>FG_FernandoGomes</t>
        </is>
      </c>
      <c r="T19">
        <f>HYPERLINK("https://drive.google.com/file/d/16I6_kYkFiRvOKzGM-kMpIUkgP1SF8dnN/view?usp=share_link","2023.05.26_EDP_FG_Torrinha36_2Es.pdf")</f>
        <v/>
      </c>
      <c r="U19" t="inlineStr">
        <is>
          <t>/Users/sergio/work/Luiza/billing_mgmt/downloads/2023_05_15_22_46_33_841.PDF</t>
        </is>
      </c>
      <c r="V19" t="inlineStr">
        <is>
          <t>2023/06/03.01:34:12</t>
        </is>
      </c>
    </row>
    <row r="20">
      <c r="A20" t="inlineStr">
        <is>
          <t>Não</t>
        </is>
      </c>
      <c r="B20" t="inlineStr">
        <is>
          <t>CF_Bainharia117_3</t>
        </is>
      </c>
      <c r="C20" t="inlineStr">
        <is>
          <t>2023</t>
        </is>
      </c>
      <c r="D20" t="inlineStr">
        <is>
          <t>05</t>
        </is>
      </c>
      <c r="E20" t="inlineStr">
        <is>
          <t>EDP</t>
        </is>
      </c>
      <c r="F20" t="inlineStr">
        <is>
          <t>LUZ</t>
        </is>
      </c>
      <c r="G20" t="inlineStr">
        <is>
          <t>CONTA_CONSUMO</t>
        </is>
      </c>
      <c r="H20" t="inlineStr">
        <is>
          <t>160805106076</t>
        </is>
      </c>
      <c r="I20" t="inlineStr"/>
      <c r="J20" t="inlineStr"/>
      <c r="K20" t="inlineStr"/>
      <c r="L20" t="inlineStr">
        <is>
          <t>230001561608</t>
        </is>
      </c>
      <c r="M20" t="inlineStr">
        <is>
          <t>2023/4/20 ~ 2023/5/19</t>
        </is>
      </c>
      <c r="N20" t="inlineStr">
        <is>
          <t>2023/4/20</t>
        </is>
      </c>
      <c r="O20" t="inlineStr">
        <is>
          <t>2023/5/19</t>
        </is>
      </c>
      <c r="P20" t="inlineStr">
        <is>
          <t>2023/5/22</t>
        </is>
      </c>
      <c r="Q20" t="inlineStr">
        <is>
          <t>2023/6/13</t>
        </is>
      </c>
      <c r="R20" t="n">
        <v>73.41</v>
      </c>
      <c r="S20" t="inlineStr">
        <is>
          <t>CF_CasasFTU</t>
        </is>
      </c>
      <c r="T20">
        <f>HYPERLINK("https://drive.google.com/file/d/1xo3GKbVkSDTKqWzN6JdlId8W5og0F45O/view?usp=share_link","2023.06.13_EDP_CF_Bainharia117_3.pdf")</f>
        <v/>
      </c>
      <c r="U20" t="inlineStr">
        <is>
          <t>/Users/sergio/work/Luiza/billing_mgmt/downloads/2023_05_23_12_01_10_9.PDF</t>
        </is>
      </c>
      <c r="V20" t="inlineStr">
        <is>
          <t>2023/06/03.01:34:12</t>
        </is>
      </c>
    </row>
    <row r="21">
      <c r="A21" t="inlineStr">
        <is>
          <t>Não</t>
        </is>
      </c>
      <c r="B21" t="inlineStr">
        <is>
          <t>CF_Bainharia117_3</t>
        </is>
      </c>
      <c r="C21" t="inlineStr">
        <is>
          <t>2023</t>
        </is>
      </c>
      <c r="D21" t="inlineStr">
        <is>
          <t>04</t>
        </is>
      </c>
      <c r="E21" t="inlineStr">
        <is>
          <t>EDP</t>
        </is>
      </c>
      <c r="F21" t="inlineStr">
        <is>
          <t>LUZ</t>
        </is>
      </c>
      <c r="G21" t="inlineStr">
        <is>
          <t>CONTA_CONSUMO</t>
        </is>
      </c>
      <c r="H21" t="inlineStr">
        <is>
          <t>160805106076</t>
        </is>
      </c>
      <c r="I21" t="inlineStr"/>
      <c r="J21" t="inlineStr"/>
      <c r="K21" t="inlineStr"/>
      <c r="L21" t="inlineStr">
        <is>
          <t>130005902471</t>
        </is>
      </c>
      <c r="M21" t="inlineStr">
        <is>
          <t>2023/3/20 ~ 2023/4/19</t>
        </is>
      </c>
      <c r="N21" t="inlineStr">
        <is>
          <t>2023/3/20</t>
        </is>
      </c>
      <c r="O21" t="inlineStr">
        <is>
          <t>2023/4/19</t>
        </is>
      </c>
      <c r="P21" t="inlineStr">
        <is>
          <t>2023/4/21</t>
        </is>
      </c>
      <c r="Q21" t="inlineStr">
        <is>
          <t>2023/5/16</t>
        </is>
      </c>
      <c r="R21" t="n">
        <v>59.93</v>
      </c>
      <c r="S21" t="inlineStr">
        <is>
          <t>CF_CasasFTU</t>
        </is>
      </c>
      <c r="T21">
        <f>HYPERLINK("https://drive.google.com/file/d/1vbNtz2auu7hibHiPUBDGrbtz8lO1C7of/view?usp=share_link","2023.05.16_EDP_CF_Bainharia117_3.pdf")</f>
        <v/>
      </c>
      <c r="U21" t="inlineStr">
        <is>
          <t>/Users/sergio/work/Luiza/billing_mgmt/downloads/2023_05_29_14_01_25_203.PDF</t>
        </is>
      </c>
      <c r="V21" t="inlineStr">
        <is>
          <t>2023/06/03.01:34:12</t>
        </is>
      </c>
    </row>
    <row r="22">
      <c r="A22" t="inlineStr">
        <is>
          <t>Não</t>
        </is>
      </c>
      <c r="B22" t="inlineStr">
        <is>
          <t>HM_Mouzinho85_3TrEs</t>
        </is>
      </c>
      <c r="C22" t="inlineStr">
        <is>
          <t>2023</t>
        </is>
      </c>
      <c r="D22" t="inlineStr">
        <is>
          <t>05</t>
        </is>
      </c>
      <c r="E22" t="inlineStr">
        <is>
          <t>EDP</t>
        </is>
      </c>
      <c r="F22" t="inlineStr">
        <is>
          <t>LUZ</t>
        </is>
      </c>
      <c r="G22" t="inlineStr">
        <is>
          <t>CONTA_CONSUMO</t>
        </is>
      </c>
      <c r="H22" t="inlineStr">
        <is>
          <t>160805827525</t>
        </is>
      </c>
      <c r="I22" t="inlineStr"/>
      <c r="J22" t="inlineStr"/>
      <c r="K22" t="inlineStr"/>
      <c r="L22" t="inlineStr">
        <is>
          <t>188005019269</t>
        </is>
      </c>
      <c r="M22" t="inlineStr">
        <is>
          <t>2023/4/16 ~ 2023/5/15</t>
        </is>
      </c>
      <c r="N22" t="inlineStr">
        <is>
          <t>2023/4/16</t>
        </is>
      </c>
      <c r="O22" t="inlineStr">
        <is>
          <t>2023/5/15</t>
        </is>
      </c>
      <c r="P22" t="inlineStr">
        <is>
          <t>2023/5/17</t>
        </is>
      </c>
      <c r="Q22" t="inlineStr">
        <is>
          <t>2023/6/7</t>
        </is>
      </c>
      <c r="R22" t="n">
        <v>39.84</v>
      </c>
      <c r="S22" t="inlineStr">
        <is>
          <t>HM_HaliimMoghazi</t>
        </is>
      </c>
      <c r="T22">
        <f>HYPERLINK("https://drive.google.com/file/d/1CXBpFwnetelmty-jFpUd3Zs41tjmjK47/view?usp=share_link","2023.06.07_EDP_HM_Mouzinho85_3TrEs.pdf")</f>
        <v/>
      </c>
      <c r="U22" t="inlineStr">
        <is>
          <t>/Users/sergio/work/Luiza/billing_mgmt/downloads/2023_05_18_09_51_51_551.PDF</t>
        </is>
      </c>
      <c r="V22" t="inlineStr">
        <is>
          <t>2023/06/03.01:34:12</t>
        </is>
      </c>
    </row>
    <row r="23">
      <c r="A23" t="inlineStr">
        <is>
          <t>Não</t>
        </is>
      </c>
      <c r="B23" t="inlineStr">
        <is>
          <t>HM_Mouzinho85_3TrEs</t>
        </is>
      </c>
      <c r="C23" t="inlineStr">
        <is>
          <t>2023</t>
        </is>
      </c>
      <c r="D23" t="inlineStr">
        <is>
          <t>04</t>
        </is>
      </c>
      <c r="E23" t="inlineStr">
        <is>
          <t>EDP</t>
        </is>
      </c>
      <c r="F23" t="inlineStr">
        <is>
          <t>LUZ</t>
        </is>
      </c>
      <c r="G23" t="inlineStr">
        <is>
          <t>CONTA_CONSUMO</t>
        </is>
      </c>
      <c r="H23" t="inlineStr">
        <is>
          <t>160805827525</t>
        </is>
      </c>
      <c r="I23" t="inlineStr"/>
      <c r="J23" t="inlineStr"/>
      <c r="K23" t="inlineStr"/>
      <c r="L23" t="inlineStr">
        <is>
          <t>172005278538</t>
        </is>
      </c>
      <c r="M23" t="inlineStr">
        <is>
          <t>2023/3/16 ~ 2023/4/15</t>
        </is>
      </c>
      <c r="N23" t="inlineStr">
        <is>
          <t>2023/3/16</t>
        </is>
      </c>
      <c r="O23" t="inlineStr">
        <is>
          <t>2023/4/15</t>
        </is>
      </c>
      <c r="P23" t="inlineStr">
        <is>
          <t>2023/4/18</t>
        </is>
      </c>
      <c r="Q23" t="inlineStr">
        <is>
          <t>2023/5/11</t>
        </is>
      </c>
      <c r="R23" t="n">
        <v>77.44</v>
      </c>
      <c r="S23" t="inlineStr">
        <is>
          <t>HM_HaliimMoghazi</t>
        </is>
      </c>
      <c r="T23">
        <f>HYPERLINK("https://drive.google.com/file/d/1-yspSLpmdXGzLZz5GkrlnZvFExFOR1FA/view?usp=share_link","2023.05.11_EDP_HM_Mouzinho85_3TrEs.pdf")</f>
        <v/>
      </c>
      <c r="U23" t="inlineStr">
        <is>
          <t>/Users/sergio/work/Luiza/billing_mgmt/downloads/2023_05_29_08_42_32_702.PDF</t>
        </is>
      </c>
      <c r="V23" t="inlineStr">
        <is>
          <t>2023/06/03.01:34:12</t>
        </is>
      </c>
    </row>
    <row r="24">
      <c r="A24" t="inlineStr">
        <is>
          <t>Não</t>
        </is>
      </c>
      <c r="B24" t="inlineStr">
        <is>
          <t>PM_Cedofeita68_3Fr</t>
        </is>
      </c>
      <c r="C24" t="inlineStr">
        <is>
          <t>2023</t>
        </is>
      </c>
      <c r="D24" t="inlineStr">
        <is>
          <t>04</t>
        </is>
      </c>
      <c r="E24" t="inlineStr">
        <is>
          <t>EDP</t>
        </is>
      </c>
      <c r="F24" t="inlineStr">
        <is>
          <t>LUZ</t>
        </is>
      </c>
      <c r="G24" t="inlineStr">
        <is>
          <t>CONTA_CONSUMO</t>
        </is>
      </c>
      <c r="H24" t="inlineStr">
        <is>
          <t>160805273827</t>
        </is>
      </c>
      <c r="I24" t="inlineStr"/>
      <c r="J24" t="inlineStr"/>
      <c r="K24" t="inlineStr"/>
      <c r="L24" t="inlineStr">
        <is>
          <t>122006090335</t>
        </is>
      </c>
      <c r="M24" t="inlineStr">
        <is>
          <t>2023/3/8 ~ 2023/4/7</t>
        </is>
      </c>
      <c r="N24" t="inlineStr">
        <is>
          <t>2023/3/8</t>
        </is>
      </c>
      <c r="O24" t="inlineStr">
        <is>
          <t>2023/4/7</t>
        </is>
      </c>
      <c r="P24" t="inlineStr">
        <is>
          <t>2023/4/11</t>
        </is>
      </c>
      <c r="Q24" t="inlineStr">
        <is>
          <t>2023/5/4</t>
        </is>
      </c>
      <c r="R24" t="n">
        <v>62.82</v>
      </c>
      <c r="S24" t="inlineStr">
        <is>
          <t>PM_PriscillaMenezes</t>
        </is>
      </c>
      <c r="T24">
        <f>HYPERLINK("https://drive.google.com/file/d/1kcVRlGqriMhQFls7nfGaUep0Xokjhwvc/view?usp=share_link","2023.05.04_EDP_PM_Cedofeita68_3Fr.pdf")</f>
        <v/>
      </c>
      <c r="U24" t="inlineStr">
        <is>
          <t>/Users/sergio/work/Luiza/billing_mgmt/downloads/2023_05_28_13_27_27_409.PDF</t>
        </is>
      </c>
      <c r="V24" t="inlineStr">
        <is>
          <t>2023/06/03.01:34:12</t>
        </is>
      </c>
    </row>
    <row r="25">
      <c r="A25" t="inlineStr">
        <is>
          <t>Sim</t>
        </is>
      </c>
      <c r="B25" t="inlineStr">
        <is>
          <t>SM_Silveira29_1Fr</t>
        </is>
      </c>
      <c r="C25" t="inlineStr">
        <is>
          <t>2023</t>
        </is>
      </c>
      <c r="D25" t="inlineStr">
        <is>
          <t>05</t>
        </is>
      </c>
      <c r="E25" t="inlineStr">
        <is>
          <t>EDP</t>
        </is>
      </c>
      <c r="F25" t="inlineStr">
        <is>
          <t>LUZ</t>
        </is>
      </c>
      <c r="G25" t="inlineStr">
        <is>
          <t>CONTA_CONSUMO</t>
        </is>
      </c>
      <c r="H25" t="inlineStr">
        <is>
          <t>160805628013</t>
        </is>
      </c>
      <c r="I25" t="inlineStr"/>
      <c r="J25" t="inlineStr"/>
      <c r="K25" t="inlineStr"/>
      <c r="L25" t="inlineStr">
        <is>
          <t>162005425275</t>
        </is>
      </c>
      <c r="M25" t="inlineStr">
        <is>
          <t>2023/4/25 ~ 2023/5/24</t>
        </is>
      </c>
      <c r="N25" t="inlineStr">
        <is>
          <t>2023/4/25</t>
        </is>
      </c>
      <c r="O25" t="inlineStr">
        <is>
          <t>2023/5/24</t>
        </is>
      </c>
      <c r="P25" t="inlineStr">
        <is>
          <t>2023/5/28</t>
        </is>
      </c>
      <c r="Q25" t="inlineStr">
        <is>
          <t>2023/6/19</t>
        </is>
      </c>
      <c r="R25" t="n">
        <v>54.29</v>
      </c>
      <c r="S25" t="inlineStr">
        <is>
          <t>SM_SamuelMoreira</t>
        </is>
      </c>
      <c r="T25">
        <f>HYPERLINK("https://drive.google.com/file/d/1fNYmztWSK-DaGgLzFYUNUYoo37LDVqzO/view?usp=share_link","2023.06.19_EDP_SM_Silveira29_1Fr.pdf")</f>
        <v/>
      </c>
      <c r="U25" t="inlineStr">
        <is>
          <t>/Users/sergio/work/Luiza/billing_mgmt/downloads/2023_05_30_06_32_44_477.PDF</t>
        </is>
      </c>
      <c r="V25" t="inlineStr">
        <is>
          <t>2023/06/03.01:34:12</t>
        </is>
      </c>
    </row>
    <row r="26">
      <c r="A26" t="inlineStr">
        <is>
          <t>Não</t>
        </is>
      </c>
      <c r="B26" t="inlineStr">
        <is>
          <t>JC_Tomas896_2Dr</t>
        </is>
      </c>
      <c r="C26" t="inlineStr">
        <is>
          <t>2023</t>
        </is>
      </c>
      <c r="D26" t="inlineStr">
        <is>
          <t>05</t>
        </is>
      </c>
      <c r="E26" t="inlineStr">
        <is>
          <t>EDP</t>
        </is>
      </c>
      <c r="F26" t="inlineStr">
        <is>
          <t>LUZ</t>
        </is>
      </c>
      <c r="G26" t="inlineStr">
        <is>
          <t>CONTA_CONSUMO</t>
        </is>
      </c>
      <c r="H26" t="inlineStr">
        <is>
          <t>160805868415</t>
        </is>
      </c>
      <c r="I26" t="inlineStr"/>
      <c r="J26" t="inlineStr"/>
      <c r="K26" t="inlineStr"/>
      <c r="L26" t="inlineStr">
        <is>
          <t>110006476232</t>
        </is>
      </c>
      <c r="M26" t="inlineStr">
        <is>
          <t>2023/4/3 ~ 2023/5/2</t>
        </is>
      </c>
      <c r="N26" t="inlineStr">
        <is>
          <t>2023/4/3</t>
        </is>
      </c>
      <c r="O26" t="inlineStr">
        <is>
          <t>2023/5/2</t>
        </is>
      </c>
      <c r="P26" t="inlineStr">
        <is>
          <t>2023/5/3</t>
        </is>
      </c>
      <c r="Q26" t="inlineStr">
        <is>
          <t>2023/5/24</t>
        </is>
      </c>
      <c r="R26" t="n">
        <v>20.4</v>
      </c>
      <c r="S26" t="inlineStr">
        <is>
          <t>JC_JorgeCosta</t>
        </is>
      </c>
      <c r="T26">
        <f>HYPERLINK("https://drive.google.com/file/d/1IUHyZLrrl-VN1t-AEMCmUIAkqr20EKvt/view?usp=share_link","2023.05.24_EDP_JC_Tomas896_2Dr.pdf")</f>
        <v/>
      </c>
      <c r="U26" t="inlineStr">
        <is>
          <t>/Users/sergio/work/Luiza/billing_mgmt/downloads/2023_05_15_22_59_06_376.PDF</t>
        </is>
      </c>
      <c r="V26" t="inlineStr">
        <is>
          <t>2023/06/03.01:34:12</t>
        </is>
      </c>
    </row>
    <row r="27">
      <c r="A27" t="inlineStr">
        <is>
          <t>Sim</t>
        </is>
      </c>
      <c r="B27" t="inlineStr">
        <is>
          <t>KC_Pia24A_RCEs</t>
        </is>
      </c>
      <c r="C27" t="inlineStr">
        <is>
          <t>2023</t>
        </is>
      </c>
      <c r="D27" t="inlineStr">
        <is>
          <t>05</t>
        </is>
      </c>
      <c r="E27" t="inlineStr">
        <is>
          <t>EDP</t>
        </is>
      </c>
      <c r="F27" t="inlineStr">
        <is>
          <t>LUZ</t>
        </is>
      </c>
      <c r="G27" t="inlineStr">
        <is>
          <t>CONTA_CONSUMO</t>
        </is>
      </c>
      <c r="H27" t="inlineStr">
        <is>
          <t>160805301004</t>
        </is>
      </c>
      <c r="I27" t="inlineStr"/>
      <c r="J27" t="inlineStr"/>
      <c r="K27" t="inlineStr"/>
      <c r="L27" t="inlineStr">
        <is>
          <t>156005415546</t>
        </is>
      </c>
      <c r="M27" t="inlineStr">
        <is>
          <t>2023/4/4 ~ 2023/5/3</t>
        </is>
      </c>
      <c r="N27" t="inlineStr">
        <is>
          <t>2023/4/4</t>
        </is>
      </c>
      <c r="O27" t="inlineStr">
        <is>
          <t>2023/5/3</t>
        </is>
      </c>
      <c r="P27" t="inlineStr">
        <is>
          <t>2023/5/4</t>
        </is>
      </c>
      <c r="Q27" t="inlineStr">
        <is>
          <t>2023/5/25</t>
        </is>
      </c>
      <c r="R27" t="n">
        <v>89.03</v>
      </c>
      <c r="S27" t="inlineStr">
        <is>
          <t>KC_KarenCheng</t>
        </is>
      </c>
      <c r="T27">
        <f>HYPERLINK("https://drive.google.com/file/d/1H09BK383acRx6P5qbvaW8xysOquF3Nj7/view?usp=share_link","2023.05.25_EDP_KC_Pia24A_RCEs.pdf")</f>
        <v/>
      </c>
      <c r="U27" t="inlineStr">
        <is>
          <t>/Users/sergio/work/Luiza/billing_mgmt/downloads/2023_05_15_22_58_18_438.PDF</t>
        </is>
      </c>
      <c r="V27" t="inlineStr">
        <is>
          <t>2023/06/03.01:34:12</t>
        </is>
      </c>
    </row>
    <row r="28">
      <c r="A28" t="inlineStr">
        <is>
          <t>Não</t>
        </is>
      </c>
      <c r="B28" t="inlineStr">
        <is>
          <t>CF_1Herculano21</t>
        </is>
      </c>
      <c r="C28" t="inlineStr">
        <is>
          <t>2023</t>
        </is>
      </c>
      <c r="D28" t="inlineStr">
        <is>
          <t>04</t>
        </is>
      </c>
      <c r="E28" t="inlineStr">
        <is>
          <t>EDP</t>
        </is>
      </c>
      <c r="F28" t="inlineStr">
        <is>
          <t>LUZ</t>
        </is>
      </c>
      <c r="G28" t="inlineStr">
        <is>
          <t>CONTA_CONSUMO</t>
        </is>
      </c>
      <c r="H28" t="inlineStr">
        <is>
          <t>160804960767</t>
        </is>
      </c>
      <c r="I28" t="inlineStr"/>
      <c r="J28" t="inlineStr"/>
      <c r="K28" t="inlineStr"/>
      <c r="L28" t="inlineStr">
        <is>
          <t>120006121642</t>
        </is>
      </c>
      <c r="M28" t="inlineStr">
        <is>
          <t>2023/3/15 ~ 2023/4/14</t>
        </is>
      </c>
      <c r="N28" t="inlineStr">
        <is>
          <t>2023/3/15</t>
        </is>
      </c>
      <c r="O28" t="inlineStr">
        <is>
          <t>2023/4/14</t>
        </is>
      </c>
      <c r="P28" t="inlineStr">
        <is>
          <t>2023/4/16</t>
        </is>
      </c>
      <c r="Q28" t="inlineStr">
        <is>
          <t>2023/5/9</t>
        </is>
      </c>
      <c r="R28" t="n">
        <v>56.24</v>
      </c>
      <c r="S28" t="inlineStr">
        <is>
          <t>CF_CasasFTU</t>
        </is>
      </c>
      <c r="T28">
        <f>HYPERLINK("https://drive.google.com/file/d/1VoM9nRm0C4gHwdEl9Ff_1Rcxi7IR4mSA/view?usp=share_link","2023.05.09_EDP_CF_1Herculano21.pdf")</f>
        <v/>
      </c>
      <c r="U28" t="inlineStr">
        <is>
          <t>/Users/sergio/work/Luiza/billing_mgmt/downloads/2023_05_28_13_24_54_954.PDF</t>
        </is>
      </c>
      <c r="V28" t="inlineStr">
        <is>
          <t>2023/06/03.01:34:12</t>
        </is>
      </c>
    </row>
    <row r="29">
      <c r="A29" t="inlineStr">
        <is>
          <t>Não</t>
        </is>
      </c>
      <c r="B29" t="inlineStr">
        <is>
          <t>RK_Alexandre189_1Tr</t>
        </is>
      </c>
      <c r="C29" t="inlineStr">
        <is>
          <t>2023</t>
        </is>
      </c>
      <c r="D29" t="inlineStr">
        <is>
          <t>05</t>
        </is>
      </c>
      <c r="E29" t="inlineStr">
        <is>
          <t>EDP</t>
        </is>
      </c>
      <c r="F29" t="inlineStr">
        <is>
          <t>LUZ</t>
        </is>
      </c>
      <c r="G29" t="inlineStr">
        <is>
          <t>CONTA_CONSUMO</t>
        </is>
      </c>
      <c r="H29" t="inlineStr">
        <is>
          <t>160805759941</t>
        </is>
      </c>
      <c r="I29" t="inlineStr"/>
      <c r="J29" t="inlineStr"/>
      <c r="K29" t="inlineStr"/>
      <c r="L29" t="inlineStr">
        <is>
          <t>172005313525</t>
        </is>
      </c>
      <c r="M29" t="inlineStr">
        <is>
          <t>2023/4/11 ~ 2023/5/10</t>
        </is>
      </c>
      <c r="N29" t="inlineStr">
        <is>
          <t>2023/4/11</t>
        </is>
      </c>
      <c r="O29" t="inlineStr">
        <is>
          <t>2023/5/10</t>
        </is>
      </c>
      <c r="P29" t="inlineStr">
        <is>
          <t>2023/5/12</t>
        </is>
      </c>
      <c r="Q29" t="inlineStr">
        <is>
          <t>2023/6/2</t>
        </is>
      </c>
      <c r="R29" t="n">
        <v>69.93000000000001</v>
      </c>
      <c r="S29" t="inlineStr">
        <is>
          <t>RK_RafaelKraft</t>
        </is>
      </c>
      <c r="T29">
        <f>HYPERLINK("https://drive.google.com/file/d/16qLTPUknqD6DMzZYiByNkT9ImcxMWEfI/view?usp=share_link","2023.06.02_EDP_RK_Alexandre189_1Tr.pdf")</f>
        <v/>
      </c>
      <c r="U29" t="inlineStr">
        <is>
          <t>/Users/sergio/work/Luiza/billing_mgmt/downloads/2023_05_15_22_35_29_209.PDF</t>
        </is>
      </c>
      <c r="V29" t="inlineStr">
        <is>
          <t>2023/06/03.01:34:12</t>
        </is>
      </c>
    </row>
    <row r="30">
      <c r="A30" t="inlineStr">
        <is>
          <t>Não</t>
        </is>
      </c>
      <c r="B30" t="inlineStr">
        <is>
          <t>CF_1Herculano21</t>
        </is>
      </c>
      <c r="C30" t="inlineStr">
        <is>
          <t>2023</t>
        </is>
      </c>
      <c r="D30" t="inlineStr">
        <is>
          <t>05</t>
        </is>
      </c>
      <c r="E30" t="inlineStr">
        <is>
          <t>EDP</t>
        </is>
      </c>
      <c r="F30" t="inlineStr">
        <is>
          <t>LUZ</t>
        </is>
      </c>
      <c r="G30" t="inlineStr">
        <is>
          <t>CONTA_CONSUMO</t>
        </is>
      </c>
      <c r="H30" t="inlineStr">
        <is>
          <t>160804960767</t>
        </is>
      </c>
      <c r="I30" t="inlineStr"/>
      <c r="J30" t="inlineStr"/>
      <c r="K30" t="inlineStr"/>
      <c r="L30" t="inlineStr">
        <is>
          <t>108007554184</t>
        </is>
      </c>
      <c r="M30" t="inlineStr">
        <is>
          <t>2023/4/15 ~ 2023/5/14</t>
        </is>
      </c>
      <c r="N30" t="inlineStr">
        <is>
          <t>2023/4/15</t>
        </is>
      </c>
      <c r="O30" t="inlineStr">
        <is>
          <t>2023/5/14</t>
        </is>
      </c>
      <c r="P30" t="inlineStr">
        <is>
          <t>2023/5/16</t>
        </is>
      </c>
      <c r="Q30" t="inlineStr">
        <is>
          <t>2023/6/6</t>
        </is>
      </c>
      <c r="R30" t="n">
        <v>62.28</v>
      </c>
      <c r="S30" t="inlineStr">
        <is>
          <t>CF_CasasFTU</t>
        </is>
      </c>
      <c r="T30">
        <f>HYPERLINK("https://drive.google.com/file/d/1jpKPxVFVkK9FvXmwXK5qijMqcXlkuYL5/view?usp=share_link","2023.06.06_EDP_CF_1Herculano21.pdf")</f>
        <v/>
      </c>
      <c r="U30" t="inlineStr">
        <is>
          <t>/Users/sergio/work/Luiza/billing_mgmt/downloads/2023_05_17_14_10_59_102.PDF</t>
        </is>
      </c>
      <c r="V30" t="inlineStr">
        <is>
          <t>2023/06/03.01:34:12</t>
        </is>
      </c>
    </row>
    <row r="31">
      <c r="A31" t="inlineStr">
        <is>
          <t>Sim</t>
        </is>
      </c>
      <c r="B31" t="inlineStr">
        <is>
          <t>EG_Alcantara16_2Fr</t>
        </is>
      </c>
      <c r="C31" t="inlineStr">
        <is>
          <t>2023</t>
        </is>
      </c>
      <c r="D31" t="inlineStr">
        <is>
          <t>04</t>
        </is>
      </c>
      <c r="E31" t="inlineStr">
        <is>
          <t>EDP</t>
        </is>
      </c>
      <c r="F31" t="inlineStr">
        <is>
          <t>LUZ</t>
        </is>
      </c>
      <c r="G31" t="inlineStr">
        <is>
          <t>CONTA_CONSUMO</t>
        </is>
      </c>
      <c r="H31" t="inlineStr">
        <is>
          <t>160804767224</t>
        </is>
      </c>
      <c r="I31" t="inlineStr"/>
      <c r="J31" t="inlineStr"/>
      <c r="K31" t="inlineStr"/>
      <c r="L31" t="inlineStr">
        <is>
          <t>164005339189</t>
        </is>
      </c>
      <c r="M31" t="inlineStr">
        <is>
          <t>2023/3/20 ~ 2023/4/19</t>
        </is>
      </c>
      <c r="N31" t="inlineStr">
        <is>
          <t>2023/3/20</t>
        </is>
      </c>
      <c r="O31" t="inlineStr">
        <is>
          <t>2023/4/19</t>
        </is>
      </c>
      <c r="P31" t="inlineStr">
        <is>
          <t>2023/4/21</t>
        </is>
      </c>
      <c r="Q31" t="inlineStr">
        <is>
          <t>2023/5/16</t>
        </is>
      </c>
      <c r="R31" t="n">
        <v>49.39</v>
      </c>
      <c r="S31" t="inlineStr">
        <is>
          <t>EG_EduardoGomes</t>
        </is>
      </c>
      <c r="T31">
        <f>HYPERLINK("https://drive.google.com/file/d/16hDz1oWLxvkMhF7dAIyyEOsjLvcXrWHW/view?usp=share_link","2023.05.16_EDP_EG_Alcantara16_2Fr.pdf")</f>
        <v/>
      </c>
      <c r="U31" t="inlineStr">
        <is>
          <t>/Users/sergio/work/Luiza/billing_mgmt/downloads/2023_05_29_14_05_06_938.PDF</t>
        </is>
      </c>
      <c r="V31" t="inlineStr">
        <is>
          <t>2023/06/03.01:34:12</t>
        </is>
      </c>
    </row>
    <row r="32">
      <c r="A32" t="inlineStr">
        <is>
          <t>Não</t>
        </is>
      </c>
      <c r="B32" t="inlineStr">
        <is>
          <t>LA_Pia24A_2Es</t>
        </is>
      </c>
      <c r="C32" t="inlineStr">
        <is>
          <t>2023</t>
        </is>
      </c>
      <c r="D32" t="inlineStr">
        <is>
          <t>05</t>
        </is>
      </c>
      <c r="E32" t="inlineStr">
        <is>
          <t>EDP</t>
        </is>
      </c>
      <c r="F32" t="inlineStr">
        <is>
          <t>LUZ</t>
        </is>
      </c>
      <c r="G32" t="inlineStr">
        <is>
          <t>CONTA_CONSUMO</t>
        </is>
      </c>
      <c r="H32" t="inlineStr">
        <is>
          <t>160805391700</t>
        </is>
      </c>
      <c r="I32" t="inlineStr"/>
      <c r="J32" t="inlineStr"/>
      <c r="K32" t="inlineStr"/>
      <c r="L32" t="inlineStr">
        <is>
          <t>148005539147</t>
        </is>
      </c>
      <c r="M32" t="inlineStr">
        <is>
          <t>2023/4/14 ~ 2023/5/13</t>
        </is>
      </c>
      <c r="N32" t="inlineStr">
        <is>
          <t>2023/4/14</t>
        </is>
      </c>
      <c r="O32" t="inlineStr">
        <is>
          <t>2023/5/13</t>
        </is>
      </c>
      <c r="P32" t="inlineStr">
        <is>
          <t>2023/5/19</t>
        </is>
      </c>
      <c r="Q32" t="inlineStr">
        <is>
          <t>2023/6/12</t>
        </is>
      </c>
      <c r="R32" t="n">
        <v>122.67</v>
      </c>
      <c r="S32" t="inlineStr">
        <is>
          <t>LA_LeslieAlderman</t>
        </is>
      </c>
      <c r="T32">
        <f>HYPERLINK("https://drive.google.com/file/d/1d_srA_6L9_R_GMJA0pcfZJuvCX2l4HMj/view?usp=share_link","2023.06.12_EDP_LA_Pia24A_2Es.pdf")</f>
        <v/>
      </c>
      <c r="U32" t="inlineStr">
        <is>
          <t>/Users/sergio/work/Luiza/billing_mgmt/downloads/2023_05_22_10_34_04_202.PDF</t>
        </is>
      </c>
      <c r="V32" t="inlineStr">
        <is>
          <t>2023/06/03.01:34:12</t>
        </is>
      </c>
    </row>
    <row r="33">
      <c r="A33" t="inlineStr">
        <is>
          <t>Sim</t>
        </is>
      </c>
      <c r="B33" t="inlineStr">
        <is>
          <t>JR_Mouzinho85_3Fr</t>
        </is>
      </c>
      <c r="C33" t="inlineStr">
        <is>
          <t>2023</t>
        </is>
      </c>
      <c r="D33" t="inlineStr">
        <is>
          <t>05</t>
        </is>
      </c>
      <c r="E33" t="inlineStr">
        <is>
          <t>EDP</t>
        </is>
      </c>
      <c r="F33" t="inlineStr">
        <is>
          <t>LUZ</t>
        </is>
      </c>
      <c r="G33" t="inlineStr">
        <is>
          <t>CONTA_CONSUMO</t>
        </is>
      </c>
      <c r="H33" t="inlineStr">
        <is>
          <t>160805565692</t>
        </is>
      </c>
      <c r="I33" t="inlineStr"/>
      <c r="J33" t="inlineStr"/>
      <c r="K33" t="inlineStr"/>
      <c r="L33" t="inlineStr">
        <is>
          <t>224001657259</t>
        </is>
      </c>
      <c r="M33" t="inlineStr">
        <is>
          <t>2023/4/16 ~ 2023/5/15</t>
        </is>
      </c>
      <c r="N33" t="inlineStr">
        <is>
          <t>2023/4/16</t>
        </is>
      </c>
      <c r="O33" t="inlineStr">
        <is>
          <t>2023/5/15</t>
        </is>
      </c>
      <c r="P33" t="inlineStr">
        <is>
          <t>2023/5/17</t>
        </is>
      </c>
      <c r="Q33" t="inlineStr">
        <is>
          <t>2023/6/7</t>
        </is>
      </c>
      <c r="R33" t="n">
        <v>38.34</v>
      </c>
      <c r="S33" t="inlineStr">
        <is>
          <t>JR_JulianaEstefano_RenatoMarcondes</t>
        </is>
      </c>
      <c r="T33">
        <f>HYPERLINK("https://drive.google.com/file/d/1_rokxs4b2UnItFdSRTlrrqiIFZIJs_zk/view?usp=share_link","2023.06.07_EDP_JR_Mouzinho85_3Fr.pdf")</f>
        <v/>
      </c>
      <c r="U33" t="inlineStr">
        <is>
          <t>/Users/sergio/work/Luiza/billing_mgmt/downloads/2023_05_18_10_00_08_49.PDF</t>
        </is>
      </c>
      <c r="V33" t="inlineStr">
        <is>
          <t>2023/06/03.01:34:12</t>
        </is>
      </c>
    </row>
    <row r="34">
      <c r="A34" t="inlineStr">
        <is>
          <t>Não</t>
        </is>
      </c>
      <c r="B34" t="inlineStr">
        <is>
          <t>JC_Sebastiao49_2</t>
        </is>
      </c>
      <c r="C34" t="inlineStr">
        <is>
          <t>2023</t>
        </is>
      </c>
      <c r="D34" t="inlineStr">
        <is>
          <t>05</t>
        </is>
      </c>
      <c r="E34" t="inlineStr">
        <is>
          <t>EDP</t>
        </is>
      </c>
      <c r="F34" t="inlineStr">
        <is>
          <t>LUZ</t>
        </is>
      </c>
      <c r="G34" t="inlineStr">
        <is>
          <t>CONTA_CONSUMO</t>
        </is>
      </c>
      <c r="H34" t="inlineStr">
        <is>
          <t>160805917077</t>
        </is>
      </c>
      <c r="I34" t="inlineStr"/>
      <c r="J34" t="inlineStr"/>
      <c r="K34" t="inlineStr"/>
      <c r="L34" t="inlineStr">
        <is>
          <t>196004830693</t>
        </is>
      </c>
      <c r="M34" t="inlineStr">
        <is>
          <t>2023/4/22 ~ 2023/5/21</t>
        </is>
      </c>
      <c r="N34" t="inlineStr">
        <is>
          <t>2023/4/22</t>
        </is>
      </c>
      <c r="O34" t="inlineStr">
        <is>
          <t>2023/5/21</t>
        </is>
      </c>
      <c r="P34" t="inlineStr">
        <is>
          <t>2023/5/23</t>
        </is>
      </c>
      <c r="Q34" t="inlineStr">
        <is>
          <t>2023/6/14</t>
        </is>
      </c>
      <c r="R34" t="n">
        <v>52.05</v>
      </c>
      <c r="S34" t="inlineStr">
        <is>
          <t>JC_JorgeCosta</t>
        </is>
      </c>
      <c r="T34">
        <f>HYPERLINK("https://drive.google.com/file/d/1kSr_4FaN2RzcTHpszYe6mHOT9zVUILXs/view?usp=share_link","2023.06.14_EDP_JC_Sebastiao49_2.pdf")</f>
        <v/>
      </c>
      <c r="U34" t="inlineStr">
        <is>
          <t>/Users/sergio/work/Luiza/billing_mgmt/downloads/2023_05_25_12_27_54_319.PDF</t>
        </is>
      </c>
      <c r="V34" t="inlineStr">
        <is>
          <t>2023/06/03.01:34:12</t>
        </is>
      </c>
    </row>
    <row r="35">
      <c r="A35" t="inlineStr">
        <is>
          <t>Não</t>
        </is>
      </c>
      <c r="B35" t="inlineStr">
        <is>
          <t>CK_Bonjardim661_1Fr</t>
        </is>
      </c>
      <c r="C35" t="inlineStr">
        <is>
          <t>2023</t>
        </is>
      </c>
      <c r="D35" t="inlineStr">
        <is>
          <t>05</t>
        </is>
      </c>
      <c r="E35" t="inlineStr">
        <is>
          <t>EDP</t>
        </is>
      </c>
      <c r="F35" t="inlineStr">
        <is>
          <t>LUZ</t>
        </is>
      </c>
      <c r="G35" t="inlineStr">
        <is>
          <t>CONTA_CONSUMO</t>
        </is>
      </c>
      <c r="H35" t="inlineStr">
        <is>
          <t>160802976006</t>
        </is>
      </c>
      <c r="I35" t="inlineStr"/>
      <c r="J35" t="inlineStr"/>
      <c r="K35" t="inlineStr"/>
      <c r="L35" t="inlineStr">
        <is>
          <t>184005117461</t>
        </is>
      </c>
      <c r="M35" t="inlineStr">
        <is>
          <t>2023/4/26 ~ 2023/5/25</t>
        </is>
      </c>
      <c r="N35" t="inlineStr">
        <is>
          <t>2023/4/26</t>
        </is>
      </c>
      <c r="O35" t="inlineStr">
        <is>
          <t>2023/5/25</t>
        </is>
      </c>
      <c r="P35" t="inlineStr">
        <is>
          <t>2023/5/28</t>
        </is>
      </c>
      <c r="Q35" t="inlineStr">
        <is>
          <t>2023/6/19</t>
        </is>
      </c>
      <c r="R35" t="n">
        <v>41.71</v>
      </c>
      <c r="S35" t="inlineStr">
        <is>
          <t>CK_CarlosKlein</t>
        </is>
      </c>
      <c r="T35">
        <f>HYPERLINK("https://drive.google.com/file/d/1pSmzZc6-CsVmRFjvXXjJFP7chdL10Wpc/view?usp=share_link","2023.06.19_EDP_CK_Bonjardim661_1Fr.pdf")</f>
        <v/>
      </c>
      <c r="U35" t="inlineStr">
        <is>
          <t>/Users/sergio/work/Luiza/billing_mgmt/downloads/2023_05_30_13_46_44_186.PDF</t>
        </is>
      </c>
      <c r="V35" t="inlineStr">
        <is>
          <t>2023/06/03.01:34:12</t>
        </is>
      </c>
    </row>
    <row r="36">
      <c r="A36" t="inlineStr">
        <is>
          <t>Não</t>
        </is>
      </c>
      <c r="B36" t="inlineStr">
        <is>
          <t>BD_Fernandes108_3</t>
        </is>
      </c>
      <c r="C36" t="inlineStr">
        <is>
          <t>2023</t>
        </is>
      </c>
      <c r="D36" t="inlineStr">
        <is>
          <t>05</t>
        </is>
      </c>
      <c r="E36" t="inlineStr">
        <is>
          <t>EDP</t>
        </is>
      </c>
      <c r="F36" t="inlineStr">
        <is>
          <t>LUZ</t>
        </is>
      </c>
      <c r="G36" t="inlineStr">
        <is>
          <t>CONTA_CONSUMO</t>
        </is>
      </c>
      <c r="H36" t="inlineStr">
        <is>
          <t>160804653875</t>
        </is>
      </c>
      <c r="I36" t="inlineStr"/>
      <c r="J36" t="inlineStr"/>
      <c r="K36" t="inlineStr"/>
      <c r="L36" t="inlineStr">
        <is>
          <t>146005503614</t>
        </is>
      </c>
      <c r="M36" t="inlineStr">
        <is>
          <t>2023/4/7 ~ 2023/5/6</t>
        </is>
      </c>
      <c r="N36" t="inlineStr">
        <is>
          <t>2023/4/7</t>
        </is>
      </c>
      <c r="O36" t="inlineStr">
        <is>
          <t>2023/5/6</t>
        </is>
      </c>
      <c r="P36" t="inlineStr">
        <is>
          <t>2023/5/8</t>
        </is>
      </c>
      <c r="Q36" t="inlineStr">
        <is>
          <t>2023/5/29</t>
        </is>
      </c>
      <c r="R36" t="n">
        <v>102.05</v>
      </c>
      <c r="S36" t="inlineStr">
        <is>
          <t>BD_BryanDavis</t>
        </is>
      </c>
      <c r="T36">
        <f>HYPERLINK("https://drive.google.com/file/d/1nsmva-FfbN_9dCO9HAWsTMrNTFgM3UCQ/view?usp=share_link","2023.05.29_EDP_BD_Fernandes108_3.pdf")</f>
        <v/>
      </c>
      <c r="U36" t="inlineStr">
        <is>
          <t>/Users/sergio/work/Luiza/billing_mgmt/downloads/2023_05_15_22_37_31_253.PDF</t>
        </is>
      </c>
      <c r="V36" t="inlineStr">
        <is>
          <t>2023/06/03.01:34:12</t>
        </is>
      </c>
    </row>
    <row r="37">
      <c r="A37" t="inlineStr">
        <is>
          <t>Não</t>
        </is>
      </c>
      <c r="B37" t="inlineStr">
        <is>
          <t>LF_Conceicao67_2</t>
        </is>
      </c>
      <c r="C37" t="inlineStr">
        <is>
          <t>2023</t>
        </is>
      </c>
      <c r="D37" t="inlineStr">
        <is>
          <t>05</t>
        </is>
      </c>
      <c r="E37" t="inlineStr">
        <is>
          <t>EDP</t>
        </is>
      </c>
      <c r="F37" t="inlineStr">
        <is>
          <t>LUZ</t>
        </is>
      </c>
      <c r="G37" t="inlineStr">
        <is>
          <t>CONTA_CONSUMO</t>
        </is>
      </c>
      <c r="H37" t="inlineStr">
        <is>
          <t>160805775715</t>
        </is>
      </c>
      <c r="I37" t="inlineStr"/>
      <c r="J37" t="inlineStr"/>
      <c r="K37" t="inlineStr"/>
      <c r="L37" t="inlineStr">
        <is>
          <t>232001494195</t>
        </is>
      </c>
      <c r="M37" t="inlineStr">
        <is>
          <t>2023/4/4 ~ 2023/5/3</t>
        </is>
      </c>
      <c r="N37" t="inlineStr">
        <is>
          <t>2023/4/4</t>
        </is>
      </c>
      <c r="O37" t="inlineStr">
        <is>
          <t>2023/5/3</t>
        </is>
      </c>
      <c r="P37" t="inlineStr">
        <is>
          <t>2023/5/7</t>
        </is>
      </c>
      <c r="Q37" t="inlineStr">
        <is>
          <t>2023/5/26</t>
        </is>
      </c>
      <c r="R37" t="n">
        <v>65.62</v>
      </c>
      <c r="S37" t="inlineStr">
        <is>
          <t>LF_LaurenzFauser</t>
        </is>
      </c>
      <c r="T37">
        <f>HYPERLINK("https://drive.google.com/file/d/1OMrm3slXcTUyvUQU0m3rXHBeEC6Uk24V/view?usp=share_link","2023.05.26_EDP_LF_Conceicao67_2.pdf")</f>
        <v/>
      </c>
      <c r="U37" t="inlineStr">
        <is>
          <t>/Users/sergio/work/Luiza/billing_mgmt/downloads/2023_05_15_22_45_41_565.PDF</t>
        </is>
      </c>
      <c r="V37" t="inlineStr">
        <is>
          <t>2023/06/03.01:34:12</t>
        </is>
      </c>
    </row>
    <row r="38">
      <c r="A38" t="inlineStr">
        <is>
          <t>Não</t>
        </is>
      </c>
      <c r="B38" t="inlineStr">
        <is>
          <t>DD_Alho8_1Es</t>
        </is>
      </c>
      <c r="C38" t="inlineStr">
        <is>
          <t>2023</t>
        </is>
      </c>
      <c r="D38" t="inlineStr">
        <is>
          <t>05</t>
        </is>
      </c>
      <c r="E38" t="inlineStr">
        <is>
          <t>EDP</t>
        </is>
      </c>
      <c r="F38" t="inlineStr">
        <is>
          <t>LUZ</t>
        </is>
      </c>
      <c r="G38" t="inlineStr">
        <is>
          <t>CONTA_CONSUMO</t>
        </is>
      </c>
      <c r="H38" t="inlineStr">
        <is>
          <t>160805862189</t>
        </is>
      </c>
      <c r="I38" t="inlineStr"/>
      <c r="J38" t="inlineStr"/>
      <c r="K38" t="inlineStr"/>
      <c r="L38" t="inlineStr">
        <is>
          <t>240001041265</t>
        </is>
      </c>
      <c r="M38" t="inlineStr">
        <is>
          <t>2023/4/23 ~ 2023/5/22</t>
        </is>
      </c>
      <c r="N38" t="inlineStr">
        <is>
          <t>2023/4/23</t>
        </is>
      </c>
      <c r="O38" t="inlineStr">
        <is>
          <t>2023/5/22</t>
        </is>
      </c>
      <c r="P38" t="inlineStr">
        <is>
          <t>2023/5/28</t>
        </is>
      </c>
      <c r="Q38" t="inlineStr">
        <is>
          <t>2023/6/19</t>
        </is>
      </c>
      <c r="R38" t="n">
        <v>49.36</v>
      </c>
      <c r="S38" t="inlineStr">
        <is>
          <t>DD_DanielDaly</t>
        </is>
      </c>
      <c r="T38">
        <f>HYPERLINK("https://drive.google.com/file/d/1-LnBCgQtxSfLcWSK-6mTRn6QpmG5l0am/view?usp=share_link","2023.06.19_EDP_DD_Alho8_1Es.pdf")</f>
        <v/>
      </c>
      <c r="U38" t="inlineStr">
        <is>
          <t>/Users/sergio/work/Luiza/billing_mgmt/downloads/2023_05_30_06_33_23_676.PDF</t>
        </is>
      </c>
      <c r="V38" t="inlineStr">
        <is>
          <t>2023/06/03.01:34:12</t>
        </is>
      </c>
    </row>
    <row r="39">
      <c r="A39" t="inlineStr">
        <is>
          <t>Não</t>
        </is>
      </c>
      <c r="B39" t="inlineStr">
        <is>
          <t>LV_Loule235_1D</t>
        </is>
      </c>
      <c r="C39" t="inlineStr">
        <is>
          <t>2023</t>
        </is>
      </c>
      <c r="D39" t="inlineStr">
        <is>
          <t>05</t>
        </is>
      </c>
      <c r="E39" t="inlineStr">
        <is>
          <t>EDP</t>
        </is>
      </c>
      <c r="F39" t="inlineStr">
        <is>
          <t>LUZ</t>
        </is>
      </c>
      <c r="G39" t="inlineStr">
        <is>
          <t>CONTA_CONSUMO</t>
        </is>
      </c>
      <c r="H39" t="inlineStr">
        <is>
          <t>160804828893</t>
        </is>
      </c>
      <c r="I39" t="inlineStr"/>
      <c r="J39" t="inlineStr"/>
      <c r="K39" t="inlineStr"/>
      <c r="L39" t="inlineStr">
        <is>
          <t>152005453312</t>
        </is>
      </c>
      <c r="M39" t="inlineStr">
        <is>
          <t>2023/4/1 ~ 2023/4/30</t>
        </is>
      </c>
      <c r="N39" t="inlineStr">
        <is>
          <t>2023/4/1</t>
        </is>
      </c>
      <c r="O39" t="inlineStr">
        <is>
          <t>2023/4/30</t>
        </is>
      </c>
      <c r="P39" t="inlineStr">
        <is>
          <t>2023/5/3</t>
        </is>
      </c>
      <c r="Q39" t="inlineStr">
        <is>
          <t>2023/5/24</t>
        </is>
      </c>
      <c r="R39" t="n">
        <v>57.97</v>
      </c>
      <c r="S39" t="inlineStr">
        <is>
          <t>LV_LoboViajante</t>
        </is>
      </c>
      <c r="T39">
        <f>HYPERLINK("https://drive.google.com/file/d/12LDbCJnd84mFPt2ZDyPxylThHBTSVvCp/view?usp=share_link","2023.05.24_EDP_LV_Loule235_1D.pdf")</f>
        <v/>
      </c>
      <c r="U39" t="inlineStr">
        <is>
          <t>/Users/sergio/work/Luiza/billing_mgmt/downloads/2023_05_15_22_58_51_131.PDF</t>
        </is>
      </c>
      <c r="V39" t="inlineStr">
        <is>
          <t>2023/06/03.01:34:12</t>
        </is>
      </c>
    </row>
    <row r="40">
      <c r="A40" t="inlineStr">
        <is>
          <t>Sim</t>
        </is>
      </c>
      <c r="B40" t="inlineStr">
        <is>
          <t>EG_Alcantara16_2Fr</t>
        </is>
      </c>
      <c r="C40" t="inlineStr">
        <is>
          <t>2023</t>
        </is>
      </c>
      <c r="D40" t="inlineStr">
        <is>
          <t>05</t>
        </is>
      </c>
      <c r="E40" t="inlineStr">
        <is>
          <t>EDP</t>
        </is>
      </c>
      <c r="F40" t="inlineStr">
        <is>
          <t>LUZ</t>
        </is>
      </c>
      <c r="G40" t="inlineStr">
        <is>
          <t>CONTA_CONSUMO</t>
        </is>
      </c>
      <c r="H40" t="inlineStr">
        <is>
          <t>160804767224</t>
        </is>
      </c>
      <c r="I40" t="inlineStr"/>
      <c r="J40" t="inlineStr"/>
      <c r="K40" t="inlineStr"/>
      <c r="L40" t="inlineStr">
        <is>
          <t>180005226414</t>
        </is>
      </c>
      <c r="M40" t="inlineStr">
        <is>
          <t>2023/4/20 ~ 2023/5/19</t>
        </is>
      </c>
      <c r="N40" t="inlineStr">
        <is>
          <t>2023/4/20</t>
        </is>
      </c>
      <c r="O40" t="inlineStr">
        <is>
          <t>2023/5/19</t>
        </is>
      </c>
      <c r="P40" t="inlineStr">
        <is>
          <t>2023/5/22</t>
        </is>
      </c>
      <c r="Q40" t="inlineStr">
        <is>
          <t>2023/6/13</t>
        </is>
      </c>
      <c r="R40" t="n">
        <v>47.02</v>
      </c>
      <c r="S40" t="inlineStr">
        <is>
          <t>EG_EduardoGomes</t>
        </is>
      </c>
      <c r="T40">
        <f>HYPERLINK("https://drive.google.com/file/d/1qCVMveGEsKJFWaTEnY0NEAFeHgVulpcw/view?usp=share_link","2023.06.13_EDP_EG_Alcantara16_2Fr.pdf")</f>
        <v/>
      </c>
      <c r="U40" t="inlineStr">
        <is>
          <t>/Users/sergio/work/Luiza/billing_mgmt/downloads/2023_05_23_12_01_46_388.PDF</t>
        </is>
      </c>
      <c r="V40" t="inlineStr">
        <is>
          <t>2023/06/03.01:34:12</t>
        </is>
      </c>
    </row>
    <row r="41">
      <c r="A41" t="inlineStr">
        <is>
          <t>Sim</t>
        </is>
      </c>
      <c r="B41" t="inlineStr">
        <is>
          <t>AV_Guimaraes80_5</t>
        </is>
      </c>
      <c r="C41" t="inlineStr">
        <is>
          <t>2023</t>
        </is>
      </c>
      <c r="D41" t="inlineStr">
        <is>
          <t>05</t>
        </is>
      </c>
      <c r="E41" t="inlineStr">
        <is>
          <t>EDP</t>
        </is>
      </c>
      <c r="F41" t="inlineStr">
        <is>
          <t>LUZ</t>
        </is>
      </c>
      <c r="G41" t="inlineStr">
        <is>
          <t>CONTA_CONSUMO</t>
        </is>
      </c>
      <c r="H41" t="inlineStr">
        <is>
          <t>160805942422</t>
        </is>
      </c>
      <c r="I41" t="inlineStr"/>
      <c r="J41" t="inlineStr"/>
      <c r="K41" t="inlineStr"/>
      <c r="L41" t="inlineStr">
        <is>
          <t>122006135777</t>
        </is>
      </c>
      <c r="M41" t="inlineStr">
        <is>
          <t>2023/4/10 ~ 2023/5/9</t>
        </is>
      </c>
      <c r="N41" t="inlineStr">
        <is>
          <t>2023/4/10</t>
        </is>
      </c>
      <c r="O41" t="inlineStr">
        <is>
          <t>2023/5/9</t>
        </is>
      </c>
      <c r="P41" t="inlineStr">
        <is>
          <t>2023/5/11</t>
        </is>
      </c>
      <c r="Q41" t="inlineStr">
        <is>
          <t>2023/6/1</t>
        </is>
      </c>
      <c r="R41" t="n">
        <v>40.02</v>
      </c>
      <c r="S41" t="inlineStr">
        <is>
          <t>AV_AdanVillamarin</t>
        </is>
      </c>
      <c r="T41">
        <f>HYPERLINK("https://drive.google.com/file/d/1lB4JDVgrYxAAPbGqpJ4NsQgInHhfPsau/view?usp=share_link","2023.06.01_EDP_AV_Guimaraes80_5.pdf")</f>
        <v/>
      </c>
      <c r="U41" t="inlineStr">
        <is>
          <t>/Users/sergio/work/Luiza/billing_mgmt/downloads/2023_05_15_22_41_53_620.PDF</t>
        </is>
      </c>
      <c r="V41" t="inlineStr">
        <is>
          <t>2023/06/03.01:34:12</t>
        </is>
      </c>
    </row>
    <row r="42">
      <c r="A42" t="inlineStr">
        <is>
          <t>Não</t>
        </is>
      </c>
      <c r="B42" t="inlineStr">
        <is>
          <t>BD_Fernandes108_3</t>
        </is>
      </c>
      <c r="C42" t="inlineStr">
        <is>
          <t>2023</t>
        </is>
      </c>
      <c r="D42" t="inlineStr">
        <is>
          <t>04</t>
        </is>
      </c>
      <c r="E42" t="inlineStr">
        <is>
          <t>EDP</t>
        </is>
      </c>
      <c r="F42" t="inlineStr">
        <is>
          <t>LUZ</t>
        </is>
      </c>
      <c r="G42" t="inlineStr">
        <is>
          <t>CONTA_CONSUMO</t>
        </is>
      </c>
      <c r="H42" t="inlineStr">
        <is>
          <t>160804653875</t>
        </is>
      </c>
      <c r="I42" t="inlineStr"/>
      <c r="J42" t="inlineStr"/>
      <c r="K42" t="inlineStr"/>
      <c r="L42" t="inlineStr">
        <is>
          <t>170005283376</t>
        </is>
      </c>
      <c r="M42" t="inlineStr">
        <is>
          <t>2023/3/7 ~ 2023/4/6</t>
        </is>
      </c>
      <c r="N42" t="inlineStr">
        <is>
          <t>2023/3/7</t>
        </is>
      </c>
      <c r="O42" t="inlineStr">
        <is>
          <t>2023/4/6</t>
        </is>
      </c>
      <c r="P42" t="inlineStr">
        <is>
          <t>2023/4/13</t>
        </is>
      </c>
      <c r="Q42" t="inlineStr">
        <is>
          <t>2023/5/8</t>
        </is>
      </c>
      <c r="R42" t="n">
        <v>130.78</v>
      </c>
      <c r="S42" t="inlineStr">
        <is>
          <t>BD_BryanDavis</t>
        </is>
      </c>
      <c r="T42">
        <f>HYPERLINK("https://drive.google.com/file/d/11QzenhdOxysu_KRfN-VxUMlOgPWW1dkB/view?usp=share_link","2023.05.08_EDP_BD_Fernandes108_3.pdf")</f>
        <v/>
      </c>
      <c r="U42" t="inlineStr">
        <is>
          <t>/Users/sergio/work/Luiza/billing_mgmt/downloads/2023_05_29_08_17_47_539.PDF</t>
        </is>
      </c>
      <c r="V42" t="inlineStr">
        <is>
          <t>2023/06/03.01:34:12</t>
        </is>
      </c>
    </row>
    <row r="43">
      <c r="A43" t="inlineStr">
        <is>
          <t>Não</t>
        </is>
      </c>
      <c r="B43" t="inlineStr">
        <is>
          <t>MB_Tras156_2</t>
        </is>
      </c>
      <c r="C43" t="inlineStr">
        <is>
          <t>2023</t>
        </is>
      </c>
      <c r="D43" t="inlineStr">
        <is>
          <t>03</t>
        </is>
      </c>
      <c r="E43" t="inlineStr">
        <is>
          <t>EDP</t>
        </is>
      </c>
      <c r="F43" t="inlineStr">
        <is>
          <t>LUZ</t>
        </is>
      </c>
      <c r="G43" t="inlineStr">
        <is>
          <t>CONTA_CONSUMO</t>
        </is>
      </c>
      <c r="H43" t="inlineStr">
        <is>
          <t>160805853770</t>
        </is>
      </c>
      <c r="I43" t="inlineStr"/>
      <c r="J43" t="inlineStr"/>
      <c r="K43" t="inlineStr"/>
      <c r="L43" t="inlineStr">
        <is>
          <t>102007666523</t>
        </is>
      </c>
      <c r="M43" t="inlineStr">
        <is>
          <t>2023/2/25 ~ 2023/3/24</t>
        </is>
      </c>
      <c r="N43" t="inlineStr">
        <is>
          <t>2023/2/25</t>
        </is>
      </c>
      <c r="O43" t="inlineStr">
        <is>
          <t>2023/3/24</t>
        </is>
      </c>
      <c r="P43" t="inlineStr">
        <is>
          <t>2023/3/30</t>
        </is>
      </c>
      <c r="Q43" t="inlineStr">
        <is>
          <t>2023/4/21</t>
        </is>
      </c>
      <c r="R43" t="n">
        <v>61.4</v>
      </c>
      <c r="S43" t="inlineStr">
        <is>
          <t>MB_MarcoBezelga</t>
        </is>
      </c>
      <c r="T43">
        <f>HYPERLINK("https://drive.google.com/file/d/1pvU1eTMR7CAm3dCroNrsRsvG3coT6HCU/view?usp=share_link","2023.04.21_EDP_MB_Tras156_2.pdf")</f>
        <v/>
      </c>
      <c r="U43" t="inlineStr">
        <is>
          <t>/Users/sergio/work/Luiza/billing_mgmt/downloads/2023_05_29_08_23_00_582.PDF</t>
        </is>
      </c>
      <c r="V43" t="inlineStr">
        <is>
          <t>2023/06/03.01:34:12</t>
        </is>
      </c>
    </row>
    <row r="44">
      <c r="A44" t="inlineStr">
        <is>
          <t>Não</t>
        </is>
      </c>
      <c r="B44" t="inlineStr">
        <is>
          <t>LS_Bessa641_4Dr</t>
        </is>
      </c>
      <c r="C44" t="inlineStr">
        <is>
          <t>2023</t>
        </is>
      </c>
      <c r="D44" t="inlineStr">
        <is>
          <t>04</t>
        </is>
      </c>
      <c r="E44" t="inlineStr">
        <is>
          <t>EDP</t>
        </is>
      </c>
      <c r="F44" t="inlineStr">
        <is>
          <t>LUZ</t>
        </is>
      </c>
      <c r="G44" t="inlineStr">
        <is>
          <t>CONTA_CONSUMO</t>
        </is>
      </c>
      <c r="H44" t="inlineStr">
        <is>
          <t>160804634353</t>
        </is>
      </c>
      <c r="I44" t="inlineStr"/>
      <c r="J44" t="inlineStr"/>
      <c r="K44" t="inlineStr"/>
      <c r="L44" t="inlineStr">
        <is>
          <t>240000985092</t>
        </is>
      </c>
      <c r="M44" t="inlineStr">
        <is>
          <t>2023/3/17 ~ 2023/4/16</t>
        </is>
      </c>
      <c r="N44" t="inlineStr">
        <is>
          <t>2023/3/17</t>
        </is>
      </c>
      <c r="O44" t="inlineStr">
        <is>
          <t>2023/4/16</t>
        </is>
      </c>
      <c r="P44" t="inlineStr">
        <is>
          <t>2023/4/18</t>
        </is>
      </c>
      <c r="Q44" t="inlineStr">
        <is>
          <t>2023/5/11</t>
        </is>
      </c>
      <c r="R44" t="n">
        <v>52</v>
      </c>
      <c r="S44" t="inlineStr">
        <is>
          <t>LS_LucieneSantos</t>
        </is>
      </c>
      <c r="T44">
        <f>HYPERLINK("https://drive.google.com/file/d/1eZ_gn3Ntivvew4Bv6XBTNEm16u9js4ZW/view?usp=share_link","2023.05.11_EDP_LS_Bessa641_4Dr.pdf")</f>
        <v/>
      </c>
      <c r="U44" t="inlineStr">
        <is>
          <t>/Users/sergio/work/Luiza/billing_mgmt/downloads/2023_05_29_08_29_01_508.PDF</t>
        </is>
      </c>
      <c r="V44" t="inlineStr">
        <is>
          <t>2023/06/03.01:34:12</t>
        </is>
      </c>
    </row>
    <row r="45">
      <c r="A45" t="inlineStr">
        <is>
          <t>Não</t>
        </is>
      </c>
      <c r="B45" t="inlineStr">
        <is>
          <t>LS_Bessa641_4Dr</t>
        </is>
      </c>
      <c r="C45" t="inlineStr">
        <is>
          <t>2023</t>
        </is>
      </c>
      <c r="D45" t="inlineStr">
        <is>
          <t>05</t>
        </is>
      </c>
      <c r="E45" t="inlineStr">
        <is>
          <t>EDP</t>
        </is>
      </c>
      <c r="F45" t="inlineStr">
        <is>
          <t>LUZ</t>
        </is>
      </c>
      <c r="G45" t="inlineStr">
        <is>
          <t>CONTA_CONSUMO</t>
        </is>
      </c>
      <c r="H45" t="inlineStr">
        <is>
          <t>160804634353</t>
        </is>
      </c>
      <c r="I45" t="inlineStr"/>
      <c r="J45" t="inlineStr"/>
      <c r="K45" t="inlineStr"/>
      <c r="L45" t="inlineStr">
        <is>
          <t>106007617051</t>
        </is>
      </c>
      <c r="M45" t="inlineStr">
        <is>
          <t>2023/4/17 ~ 2023/5/16</t>
        </is>
      </c>
      <c r="N45" t="inlineStr">
        <is>
          <t>2023/4/17</t>
        </is>
      </c>
      <c r="O45" t="inlineStr">
        <is>
          <t>2023/5/16</t>
        </is>
      </c>
      <c r="P45" t="inlineStr">
        <is>
          <t>2023/5/18</t>
        </is>
      </c>
      <c r="Q45" t="inlineStr">
        <is>
          <t>2023/6/9</t>
        </is>
      </c>
      <c r="R45" t="n">
        <v>31.86</v>
      </c>
      <c r="S45" t="inlineStr">
        <is>
          <t>LS_LucieneSantos</t>
        </is>
      </c>
      <c r="T45">
        <f>HYPERLINK("https://drive.google.com/file/d/1GJGO3rauoi8cbjESvOg7NxGld6lYPjeY/view?usp=share_link","2023.06.09_EDP_LS_Bessa641_4Dr.pdf")</f>
        <v/>
      </c>
      <c r="U45" t="inlineStr">
        <is>
          <t>/Users/sergio/work/Luiza/billing_mgmt/downloads/2023_05_22_10_42_25_547.PDF</t>
        </is>
      </c>
      <c r="V45" t="inlineStr">
        <is>
          <t>2023/06/03.01:34:12</t>
        </is>
      </c>
    </row>
    <row r="46">
      <c r="A46" t="inlineStr">
        <is>
          <t>Não</t>
        </is>
      </c>
      <c r="B46" t="inlineStr">
        <is>
          <t>MB_Tras156_1</t>
        </is>
      </c>
      <c r="C46" t="inlineStr">
        <is>
          <t>2023</t>
        </is>
      </c>
      <c r="D46" t="inlineStr">
        <is>
          <t>04</t>
        </is>
      </c>
      <c r="E46" t="inlineStr">
        <is>
          <t>EDP</t>
        </is>
      </c>
      <c r="F46" t="inlineStr">
        <is>
          <t>LUZ</t>
        </is>
      </c>
      <c r="G46" t="inlineStr">
        <is>
          <t>CONTA_CONSUMO</t>
        </is>
      </c>
      <c r="H46" t="inlineStr">
        <is>
          <t>160805853755</t>
        </is>
      </c>
      <c r="I46" t="inlineStr"/>
      <c r="J46" t="inlineStr"/>
      <c r="K46" t="inlineStr"/>
      <c r="L46" t="inlineStr">
        <is>
          <t>174005257857</t>
        </is>
      </c>
      <c r="M46" t="inlineStr">
        <is>
          <t>2023/3/11 ~ 2023/4/10</t>
        </is>
      </c>
      <c r="N46" t="inlineStr">
        <is>
          <t>2023/3/11</t>
        </is>
      </c>
      <c r="O46" t="inlineStr">
        <is>
          <t>2023/4/10</t>
        </is>
      </c>
      <c r="P46" t="inlineStr">
        <is>
          <t>2023/4/16</t>
        </is>
      </c>
      <c r="Q46" t="inlineStr">
        <is>
          <t>2023/5/9</t>
        </is>
      </c>
      <c r="R46" t="n">
        <v>64.89</v>
      </c>
      <c r="S46" t="inlineStr">
        <is>
          <t>MB_MarcoBezelga</t>
        </is>
      </c>
      <c r="T46">
        <f>HYPERLINK("https://drive.google.com/file/d/1VE3Y4v6k1fofhSWV93Dtm5qH_k3sBdGk/view?usp=share_link","2023.05.09_EDP_MB_Tras156_1.pdf")</f>
        <v/>
      </c>
      <c r="U46" t="inlineStr">
        <is>
          <t>/Users/sergio/work/Luiza/billing_mgmt/downloads/2023_05_29_08_23_00_578.PDF</t>
        </is>
      </c>
      <c r="V46" t="inlineStr">
        <is>
          <t>2023/06/03.01:34:12</t>
        </is>
      </c>
    </row>
    <row r="47">
      <c r="A47" t="inlineStr">
        <is>
          <t>Não</t>
        </is>
      </c>
      <c r="B47" t="inlineStr">
        <is>
          <t>FM_Antero43_1Tr</t>
        </is>
      </c>
      <c r="C47" t="inlineStr">
        <is>
          <t>2023</t>
        </is>
      </c>
      <c r="D47" t="inlineStr">
        <is>
          <t>05</t>
        </is>
      </c>
      <c r="E47" t="inlineStr">
        <is>
          <t>EDP</t>
        </is>
      </c>
      <c r="F47" t="inlineStr">
        <is>
          <t>LUZ</t>
        </is>
      </c>
      <c r="G47" t="inlineStr">
        <is>
          <t>CONTA_CONSUMO</t>
        </is>
      </c>
      <c r="H47" t="inlineStr">
        <is>
          <t>160805473242</t>
        </is>
      </c>
      <c r="I47" t="inlineStr"/>
      <c r="J47" t="inlineStr"/>
      <c r="K47" t="inlineStr"/>
      <c r="L47" t="inlineStr">
        <is>
          <t>160005454723</t>
        </is>
      </c>
      <c r="M47" t="inlineStr">
        <is>
          <t>2023/4/20 ~ 2023/5/19</t>
        </is>
      </c>
      <c r="N47" t="inlineStr">
        <is>
          <t>2023/4/20</t>
        </is>
      </c>
      <c r="O47" t="inlineStr">
        <is>
          <t>2023/5/19</t>
        </is>
      </c>
      <c r="P47" t="inlineStr">
        <is>
          <t>2023/5/22</t>
        </is>
      </c>
      <c r="Q47" t="inlineStr">
        <is>
          <t>2023/6/13</t>
        </is>
      </c>
      <c r="R47" t="n">
        <v>98.68000000000001</v>
      </c>
      <c r="S47" t="inlineStr">
        <is>
          <t>FM_FredMolina</t>
        </is>
      </c>
      <c r="T47">
        <f>HYPERLINK("https://drive.google.com/file/d/13SdH0LnNXDsL8MJnNl5kpy5aosLBB27K/view?usp=share_link","2023.06.13_EDP_FM_Antero43_1Tr.pdf")</f>
        <v/>
      </c>
      <c r="U47" t="inlineStr">
        <is>
          <t>/Users/sergio/work/Luiza/billing_mgmt/downloads/2023_05_23_12_01_27_933.PDF</t>
        </is>
      </c>
      <c r="V47" t="inlineStr">
        <is>
          <t>2023/06/03.01:34:12</t>
        </is>
      </c>
    </row>
    <row r="48">
      <c r="A48" t="inlineStr">
        <is>
          <t>Não</t>
        </is>
      </c>
      <c r="B48" t="inlineStr">
        <is>
          <t>RK_Alexandre189_1Tr</t>
        </is>
      </c>
      <c r="C48" t="inlineStr">
        <is>
          <t>2023</t>
        </is>
      </c>
      <c r="D48" t="inlineStr">
        <is>
          <t>04</t>
        </is>
      </c>
      <c r="E48" t="inlineStr">
        <is>
          <t>EDP</t>
        </is>
      </c>
      <c r="F48" t="inlineStr">
        <is>
          <t>LUZ</t>
        </is>
      </c>
      <c r="G48" t="inlineStr">
        <is>
          <t>CONTA_CONSUMO</t>
        </is>
      </c>
      <c r="H48" t="inlineStr">
        <is>
          <t>160805759941</t>
        </is>
      </c>
      <c r="I48" t="inlineStr"/>
      <c r="J48" t="inlineStr"/>
      <c r="K48" t="inlineStr"/>
      <c r="L48" t="inlineStr">
        <is>
          <t>114006418216</t>
        </is>
      </c>
      <c r="M48" t="inlineStr">
        <is>
          <t>2023/3/11 ~ 2023/4/10</t>
        </is>
      </c>
      <c r="N48" t="inlineStr">
        <is>
          <t>2023/3/11</t>
        </is>
      </c>
      <c r="O48" t="inlineStr">
        <is>
          <t>2023/4/10</t>
        </is>
      </c>
      <c r="P48" t="inlineStr">
        <is>
          <t>2023/4/13</t>
        </is>
      </c>
      <c r="Q48" t="inlineStr">
        <is>
          <t>2023/5/8</t>
        </is>
      </c>
      <c r="R48" t="n">
        <v>102.4</v>
      </c>
      <c r="S48" t="inlineStr">
        <is>
          <t>RK_RafaelKraft</t>
        </is>
      </c>
      <c r="T48">
        <f>HYPERLINK("https://drive.google.com/file/d/1vzwXLb_gabQ34oho02qRfDxA3ctngSGJ/view?usp=share_link","2023.05.08_EDP_RK_Alexandre189_1Tr.pdf")</f>
        <v/>
      </c>
      <c r="U48" t="inlineStr">
        <is>
          <t>/Users/sergio/work/Luiza/billing_mgmt/downloads/2023_05_28_13_26_33_434.PDF</t>
        </is>
      </c>
      <c r="V48" t="inlineStr">
        <is>
          <t>2023/06/03.01:34:12</t>
        </is>
      </c>
    </row>
    <row r="49">
      <c r="A49" t="inlineStr">
        <is>
          <t>Não</t>
        </is>
      </c>
      <c r="B49" t="inlineStr">
        <is>
          <t>FM_Antero43_1Tr</t>
        </is>
      </c>
      <c r="C49" t="inlineStr">
        <is>
          <t>2023</t>
        </is>
      </c>
      <c r="D49" t="inlineStr">
        <is>
          <t>04</t>
        </is>
      </c>
      <c r="E49" t="inlineStr">
        <is>
          <t>EDP</t>
        </is>
      </c>
      <c r="F49" t="inlineStr">
        <is>
          <t>LUZ</t>
        </is>
      </c>
      <c r="G49" t="inlineStr">
        <is>
          <t>CONTA_CONSUMO</t>
        </is>
      </c>
      <c r="H49" t="inlineStr">
        <is>
          <t>160805473242</t>
        </is>
      </c>
      <c r="I49" t="inlineStr"/>
      <c r="J49" t="inlineStr"/>
      <c r="K49" t="inlineStr"/>
      <c r="L49" t="inlineStr">
        <is>
          <t>118006398039</t>
        </is>
      </c>
      <c r="M49" t="inlineStr">
        <is>
          <t>2023/3/20 ~ 2023/4/19</t>
        </is>
      </c>
      <c r="N49" t="inlineStr">
        <is>
          <t>2023/3/20</t>
        </is>
      </c>
      <c r="O49" t="inlineStr">
        <is>
          <t>2023/4/19</t>
        </is>
      </c>
      <c r="P49" t="inlineStr">
        <is>
          <t>2023/4/21</t>
        </is>
      </c>
      <c r="Q49" t="inlineStr">
        <is>
          <t>2023/5/16</t>
        </is>
      </c>
      <c r="R49" t="n">
        <v>129.18</v>
      </c>
      <c r="S49" t="inlineStr">
        <is>
          <t>FM_FredMolina</t>
        </is>
      </c>
      <c r="T49">
        <f>HYPERLINK("https://drive.google.com/file/d/1paywFpHai0n1wb35ixp98dTl_0S0nM_V/view?usp=share_link","2023.05.16_EDP_FM_Antero43_1Tr.pdf")</f>
        <v/>
      </c>
      <c r="U49" t="inlineStr">
        <is>
          <t>/Users/sergio/work/Luiza/billing_mgmt/downloads/2023_05_29_13_57_40_828.PDF</t>
        </is>
      </c>
      <c r="V49" t="inlineStr">
        <is>
          <t>2023/06/03.01:34:12</t>
        </is>
      </c>
    </row>
    <row r="50">
      <c r="A50" t="inlineStr">
        <is>
          <t>Não</t>
        </is>
      </c>
      <c r="B50" t="inlineStr">
        <is>
          <t>HM_Martires45_RCTr</t>
        </is>
      </c>
      <c r="C50" t="inlineStr">
        <is>
          <t>2023</t>
        </is>
      </c>
      <c r="D50" t="inlineStr">
        <is>
          <t>05</t>
        </is>
      </c>
      <c r="E50" t="inlineStr">
        <is>
          <t>EDP</t>
        </is>
      </c>
      <c r="F50" t="inlineStr">
        <is>
          <t>LUZ</t>
        </is>
      </c>
      <c r="G50" t="inlineStr">
        <is>
          <t>CONTA_CONSUMO</t>
        </is>
      </c>
      <c r="H50" t="inlineStr">
        <is>
          <t>160805709018</t>
        </is>
      </c>
      <c r="I50" t="inlineStr"/>
      <c r="J50" t="inlineStr"/>
      <c r="K50" t="inlineStr"/>
      <c r="L50" t="inlineStr">
        <is>
          <t>168005349853</t>
        </is>
      </c>
      <c r="M50" t="inlineStr">
        <is>
          <t>2023/4/18 ~ 2023/5/17</t>
        </is>
      </c>
      <c r="N50" t="inlineStr">
        <is>
          <t>2023/4/18</t>
        </is>
      </c>
      <c r="O50" t="inlineStr">
        <is>
          <t>2023/5/17</t>
        </is>
      </c>
      <c r="P50" t="inlineStr">
        <is>
          <t>2023/5/23</t>
        </is>
      </c>
      <c r="Q50" t="inlineStr">
        <is>
          <t>2023/6/14</t>
        </is>
      </c>
      <c r="R50" t="n">
        <v>63.82</v>
      </c>
      <c r="S50" t="inlineStr">
        <is>
          <t>HM_HaliimMoghazi</t>
        </is>
      </c>
      <c r="T50">
        <f>HYPERLINK("https://drive.google.com/file/d/1nphdiLIm9_nx1QHqPNFWCRtJuzgiXiLU/view?usp=share_link","2023.06.14_EDP_HM_Martires45_RCTr.pdf")</f>
        <v/>
      </c>
      <c r="U50" t="inlineStr">
        <is>
          <t>/Users/sergio/work/Luiza/billing_mgmt/downloads/2023_05_25_12_27_37_624.PDF</t>
        </is>
      </c>
      <c r="V50" t="inlineStr">
        <is>
          <t>2023/06/03.01:34:12</t>
        </is>
      </c>
    </row>
    <row r="51">
      <c r="A51" t="inlineStr">
        <is>
          <t>Sim</t>
        </is>
      </c>
      <c r="B51" t="inlineStr">
        <is>
          <t>AV_Guimaraes80_5</t>
        </is>
      </c>
      <c r="C51" t="inlineStr">
        <is>
          <t>2023</t>
        </is>
      </c>
      <c r="D51" t="inlineStr">
        <is>
          <t>04</t>
        </is>
      </c>
      <c r="E51" t="inlineStr">
        <is>
          <t>EDP</t>
        </is>
      </c>
      <c r="F51" t="inlineStr">
        <is>
          <t>LUZ</t>
        </is>
      </c>
      <c r="G51" t="inlineStr">
        <is>
          <t>CONTA_CONSUMO</t>
        </is>
      </c>
      <c r="H51" t="inlineStr">
        <is>
          <t>160805942422</t>
        </is>
      </c>
      <c r="I51" t="inlineStr"/>
      <c r="J51" t="inlineStr"/>
      <c r="K51" t="inlineStr"/>
      <c r="L51" t="inlineStr">
        <is>
          <t>192004881171</t>
        </is>
      </c>
      <c r="M51" t="inlineStr">
        <is>
          <t>2023/2/20 ~ 2023/4/9</t>
        </is>
      </c>
      <c r="N51" t="inlineStr">
        <is>
          <t>2023/2/20</t>
        </is>
      </c>
      <c r="O51" t="inlineStr">
        <is>
          <t>2023/4/9</t>
        </is>
      </c>
      <c r="P51" t="inlineStr">
        <is>
          <t>2023/4/11</t>
        </is>
      </c>
      <c r="Q51" t="inlineStr">
        <is>
          <t>2023/5/4</t>
        </is>
      </c>
      <c r="R51" t="n">
        <v>59.31</v>
      </c>
      <c r="S51" t="inlineStr">
        <is>
          <t>AV_AdanVillamarin</t>
        </is>
      </c>
      <c r="T51">
        <f>HYPERLINK("https://drive.google.com/file/d/1yfApc0M59erEUD9M7CfqyiIklXmPfh27/view?usp=share_link","2023.05.04_EDP_AV_Guimaraes80_5.pdf")</f>
        <v/>
      </c>
      <c r="U51" t="inlineStr">
        <is>
          <t>/Users/sergio/work/Luiza/billing_mgmt/downloads/2023_05_28_13_28_33_610.PDF</t>
        </is>
      </c>
      <c r="V51" t="inlineStr">
        <is>
          <t>2023/06/03.01:34:12</t>
        </is>
      </c>
    </row>
    <row r="52">
      <c r="A52" t="inlineStr">
        <is>
          <t>Não</t>
        </is>
      </c>
      <c r="B52" t="inlineStr">
        <is>
          <t>MS_Cedofeita245_3TrEs</t>
        </is>
      </c>
      <c r="C52" t="inlineStr">
        <is>
          <t>2023</t>
        </is>
      </c>
      <c r="D52" t="inlineStr">
        <is>
          <t>04</t>
        </is>
      </c>
      <c r="E52" t="inlineStr">
        <is>
          <t>GALP</t>
        </is>
      </c>
      <c r="F52" t="inlineStr">
        <is>
          <t>LUZ</t>
        </is>
      </c>
      <c r="G52" t="inlineStr">
        <is>
          <t>CONTA_CONSUMO</t>
        </is>
      </c>
      <c r="H52" t="inlineStr">
        <is>
          <t>1515198</t>
        </is>
      </c>
      <c r="I52" t="inlineStr">
        <is>
          <t>304330965</t>
        </is>
      </c>
      <c r="J52" t="inlineStr"/>
      <c r="K52" t="inlineStr"/>
      <c r="L52" t="inlineStr">
        <is>
          <t>FT0001/125680925</t>
        </is>
      </c>
      <c r="M52" t="inlineStr">
        <is>
          <t>2023/3/25 ~ 2023/4/25</t>
        </is>
      </c>
      <c r="N52" t="inlineStr">
        <is>
          <t>2023/3/25</t>
        </is>
      </c>
      <c r="O52" t="inlineStr">
        <is>
          <t>2023/4/25</t>
        </is>
      </c>
      <c r="P52" t="inlineStr">
        <is>
          <t>2023/4/29</t>
        </is>
      </c>
      <c r="Q52" t="inlineStr">
        <is>
          <t>2023/5/22</t>
        </is>
      </c>
      <c r="R52" t="n">
        <v>64.81999999999999</v>
      </c>
      <c r="S52" t="inlineStr">
        <is>
          <t>MS_MartinStuerchler</t>
        </is>
      </c>
      <c r="T52">
        <f>HYPERLINK("https://drive.google.com/file/d/16BCrrhHeFcqkjiFU0eKZB5OzxV3UwSyt/view?usp=share_link","2023.05.22_Galp_MS_Cedofeita245_3TrEs.pdf")</f>
        <v/>
      </c>
      <c r="U52" t="inlineStr">
        <is>
          <t>/Users/sergio/work/Luiza/billing_mgmt/downloads/2023_05_15_22_56_47_398.PDF</t>
        </is>
      </c>
      <c r="V52" t="inlineStr">
        <is>
          <t>2023/06/03.01:34:12</t>
        </is>
      </c>
    </row>
    <row r="53">
      <c r="A53" t="inlineStr">
        <is>
          <t>Não</t>
        </is>
      </c>
      <c r="B53" t="inlineStr">
        <is>
          <t>RO_Bombarda10_1O</t>
        </is>
      </c>
      <c r="C53" t="inlineStr">
        <is>
          <t>2023</t>
        </is>
      </c>
      <c r="D53" t="inlineStr">
        <is>
          <t>05</t>
        </is>
      </c>
      <c r="E53" t="inlineStr">
        <is>
          <t>GALP</t>
        </is>
      </c>
      <c r="F53" t="inlineStr">
        <is>
          <t>LUZ</t>
        </is>
      </c>
      <c r="G53" t="inlineStr">
        <is>
          <t>CONTA_CONSUMO</t>
        </is>
      </c>
      <c r="H53" t="inlineStr">
        <is>
          <t>1487659</t>
        </is>
      </c>
      <c r="I53" t="inlineStr">
        <is>
          <t>307734862</t>
        </is>
      </c>
      <c r="J53" t="inlineStr"/>
      <c r="K53" t="inlineStr"/>
      <c r="L53" t="inlineStr">
        <is>
          <t>FT0001/125743539</t>
        </is>
      </c>
      <c r="M53" t="inlineStr">
        <is>
          <t>2023/3/31 ~ 2023/5/01</t>
        </is>
      </c>
      <c r="N53" t="inlineStr">
        <is>
          <t>2023/3/31</t>
        </is>
      </c>
      <c r="O53" t="inlineStr">
        <is>
          <t>2023/5/01</t>
        </is>
      </c>
      <c r="P53" t="inlineStr">
        <is>
          <t>2023/5/05</t>
        </is>
      </c>
      <c r="Q53" t="inlineStr">
        <is>
          <t>2023/5/26</t>
        </is>
      </c>
      <c r="R53" t="n">
        <v>43.82</v>
      </c>
      <c r="S53" t="inlineStr">
        <is>
          <t>RO_RicardoOliveira</t>
        </is>
      </c>
      <c r="T53">
        <f>HYPERLINK("https://drive.google.com/file/d/1YOCtUHc3t0u8yNSsFGHpf7GN4ZqhFtYx/view?usp=share_link","2023.05.26_Galp_RO_Bombarda10_1O.pdf")</f>
        <v/>
      </c>
      <c r="U53" t="inlineStr">
        <is>
          <t>/Users/sergio/work/Luiza/billing_mgmt/downloads/2023_05_15_22_55_43_214.PDF</t>
        </is>
      </c>
      <c r="V53" t="inlineStr">
        <is>
          <t>2023/06/03.01:34:12</t>
        </is>
      </c>
    </row>
    <row r="54">
      <c r="A54" t="inlineStr">
        <is>
          <t>Não</t>
        </is>
      </c>
      <c r="B54" t="inlineStr">
        <is>
          <t>MS_Cedofeita245_3TrEs</t>
        </is>
      </c>
      <c r="C54" t="inlineStr">
        <is>
          <t>2023</t>
        </is>
      </c>
      <c r="D54" t="inlineStr">
        <is>
          <t>05</t>
        </is>
      </c>
      <c r="E54" t="inlineStr">
        <is>
          <t>GALP</t>
        </is>
      </c>
      <c r="F54" t="inlineStr">
        <is>
          <t>LUZ</t>
        </is>
      </c>
      <c r="G54" t="inlineStr">
        <is>
          <t>CONTA_CONSUMO</t>
        </is>
      </c>
      <c r="H54" t="inlineStr">
        <is>
          <t>1515198</t>
        </is>
      </c>
      <c r="I54" t="inlineStr">
        <is>
          <t>304330965</t>
        </is>
      </c>
      <c r="J54" t="inlineStr"/>
      <c r="K54" t="inlineStr"/>
      <c r="L54" t="inlineStr">
        <is>
          <t>FT0001/126032263</t>
        </is>
      </c>
      <c r="M54" t="inlineStr">
        <is>
          <t>2023/4/25 ~ 2023/5/24</t>
        </is>
      </c>
      <c r="N54" t="inlineStr">
        <is>
          <t>2023/4/25</t>
        </is>
      </c>
      <c r="O54" t="inlineStr">
        <is>
          <t>2023/5/24</t>
        </is>
      </c>
      <c r="P54" t="inlineStr">
        <is>
          <t>2023/5/28</t>
        </is>
      </c>
      <c r="Q54" t="inlineStr">
        <is>
          <t>2023/6/19</t>
        </is>
      </c>
      <c r="R54" t="n">
        <v>43.2</v>
      </c>
      <c r="S54" t="inlineStr">
        <is>
          <t>MS_MartinStuerchler</t>
        </is>
      </c>
      <c r="T54">
        <f>HYPERLINK("https://drive.google.com/file/d/1ndPyxz7JEP7Ijdn9DjNMovnVlqHqjZdW/view?usp=share_link","2023.06.19_Galp_MS_Cedofeita245_3TrEs.pdf")</f>
        <v/>
      </c>
      <c r="U54" t="inlineStr">
        <is>
          <t>/Users/sergio/work/Luiza/billing_mgmt/downloads/2023_05_30_06_34_35_659.PDF</t>
        </is>
      </c>
      <c r="V54" t="inlineStr">
        <is>
          <t>2023/06/03.01:34:12</t>
        </is>
      </c>
    </row>
    <row r="55">
      <c r="A55" t="inlineStr">
        <is>
          <t>Não</t>
        </is>
      </c>
      <c r="B55" t="inlineStr">
        <is>
          <t>JH_Conceicao67_22</t>
        </is>
      </c>
      <c r="C55" t="inlineStr">
        <is>
          <t>2023</t>
        </is>
      </c>
      <c r="D55" t="inlineStr">
        <is>
          <t>05</t>
        </is>
      </c>
      <c r="E55" t="inlineStr">
        <is>
          <t>GALP</t>
        </is>
      </c>
      <c r="F55" t="inlineStr">
        <is>
          <t>LUZ</t>
        </is>
      </c>
      <c r="G55" t="inlineStr">
        <is>
          <t>CONTA_CONSUMO</t>
        </is>
      </c>
      <c r="H55" t="inlineStr">
        <is>
          <t>1493910</t>
        </is>
      </c>
      <c r="I55" t="inlineStr">
        <is>
          <t>308003403</t>
        </is>
      </c>
      <c r="J55" t="inlineStr"/>
      <c r="K55" t="inlineStr"/>
      <c r="L55" t="inlineStr">
        <is>
          <t>FT0001/125750897</t>
        </is>
      </c>
      <c r="M55" t="inlineStr">
        <is>
          <t>2023/4/05 ~ 2023/5/02</t>
        </is>
      </c>
      <c r="N55" t="inlineStr">
        <is>
          <t>2023/4/05</t>
        </is>
      </c>
      <c r="O55" t="inlineStr">
        <is>
          <t>2023/5/02</t>
        </is>
      </c>
      <c r="P55" t="inlineStr">
        <is>
          <t>2023/5/06</t>
        </is>
      </c>
      <c r="Q55" t="inlineStr">
        <is>
          <t>2023/5/29</t>
        </is>
      </c>
      <c r="R55" t="n">
        <v>56.53</v>
      </c>
      <c r="S55" t="inlineStr">
        <is>
          <t>JH_JonasHagele</t>
        </is>
      </c>
      <c r="T55">
        <f>HYPERLINK("https://drive.google.com/file/d/1WZbG13edkFpqR4sbtvEApw2tgfTisHlQ/view?usp=share_link","2023.05.29_Galp_JH_Conceicao67_22.pdf")</f>
        <v/>
      </c>
      <c r="U55" t="inlineStr">
        <is>
          <t>/Users/sergio/work/Luiza/billing_mgmt/downloads/2023_05_15_22_55_23_567.PDF</t>
        </is>
      </c>
      <c r="V55" t="inlineStr">
        <is>
          <t>2023/06/03.01:34:12</t>
        </is>
      </c>
    </row>
    <row r="56">
      <c r="A56" t="inlineStr">
        <is>
          <t>Não</t>
        </is>
      </c>
      <c r="B56" t="inlineStr">
        <is>
          <t>JB_Monteiro122_D</t>
        </is>
      </c>
      <c r="C56" t="inlineStr">
        <is>
          <t>2023</t>
        </is>
      </c>
      <c r="D56" t="inlineStr">
        <is>
          <t>05</t>
        </is>
      </c>
      <c r="E56" t="inlineStr">
        <is>
          <t>GALP</t>
        </is>
      </c>
      <c r="F56" t="inlineStr">
        <is>
          <t>LUZ</t>
        </is>
      </c>
      <c r="G56" t="inlineStr">
        <is>
          <t>CONTA_CONSUMO</t>
        </is>
      </c>
      <c r="H56" t="inlineStr">
        <is>
          <t>1520904</t>
        </is>
      </c>
      <c r="I56" t="inlineStr">
        <is>
          <t>305731858</t>
        </is>
      </c>
      <c r="J56" t="inlineStr"/>
      <c r="K56" t="inlineStr"/>
      <c r="L56" t="inlineStr">
        <is>
          <t>FT0001/125790994</t>
        </is>
      </c>
      <c r="M56" t="inlineStr">
        <is>
          <t>2023/4/05 ~ 2023/5/05</t>
        </is>
      </c>
      <c r="N56" t="inlineStr">
        <is>
          <t>2023/4/05</t>
        </is>
      </c>
      <c r="O56" t="inlineStr">
        <is>
          <t>2023/5/05</t>
        </is>
      </c>
      <c r="P56" t="inlineStr">
        <is>
          <t>2023/5/09</t>
        </is>
      </c>
      <c r="Q56" t="inlineStr">
        <is>
          <t>2023/5/30</t>
        </is>
      </c>
      <c r="R56" t="n">
        <v>62.48</v>
      </c>
      <c r="S56" t="inlineStr">
        <is>
          <t>JB_JagdishBijlani</t>
        </is>
      </c>
      <c r="T56">
        <f>HYPERLINK("https://drive.google.com/file/d/1BUWaaNID6mlKAwXWoEm-X00Kn9DYxKwF/view?usp=share_link","2023.05.30_Galp_JB_Monteiro122_D.pdf")</f>
        <v/>
      </c>
      <c r="U56" t="inlineStr">
        <is>
          <t>/Users/sergio/work/Luiza/billing_mgmt/downloads/2023_05_15_22_43_43_7.PDF</t>
        </is>
      </c>
      <c r="V56" t="inlineStr">
        <is>
          <t>2023/06/03.01:34:12</t>
        </is>
      </c>
    </row>
    <row r="57">
      <c r="A57" t="inlineStr">
        <is>
          <t>Não</t>
        </is>
      </c>
      <c r="B57" t="inlineStr">
        <is>
          <t>HM_Anibal80_2Fr</t>
        </is>
      </c>
      <c r="C57" t="inlineStr">
        <is>
          <t>2023</t>
        </is>
      </c>
      <c r="D57" t="inlineStr">
        <is>
          <t>05</t>
        </is>
      </c>
      <c r="E57" t="inlineStr">
        <is>
          <t>GALP</t>
        </is>
      </c>
      <c r="F57" t="inlineStr">
        <is>
          <t>LUZ</t>
        </is>
      </c>
      <c r="G57" t="inlineStr">
        <is>
          <t>CONTA_CONSUMO</t>
        </is>
      </c>
      <c r="H57" t="inlineStr">
        <is>
          <t>1555817</t>
        </is>
      </c>
      <c r="I57" t="inlineStr">
        <is>
          <t>307979288</t>
        </is>
      </c>
      <c r="J57" t="inlineStr"/>
      <c r="K57" t="inlineStr"/>
      <c r="L57" t="inlineStr">
        <is>
          <t>FT0001/125841675</t>
        </is>
      </c>
      <c r="M57" t="inlineStr">
        <is>
          <t>2023/4/02 ~ 2023/5/02</t>
        </is>
      </c>
      <c r="N57" t="inlineStr">
        <is>
          <t>2023/4/02</t>
        </is>
      </c>
      <c r="O57" t="inlineStr">
        <is>
          <t>2023/5/02</t>
        </is>
      </c>
      <c r="P57" t="inlineStr">
        <is>
          <t>2023/5/12</t>
        </is>
      </c>
      <c r="Q57" t="inlineStr">
        <is>
          <t>2023/6/02</t>
        </is>
      </c>
      <c r="R57" t="n">
        <v>39.1</v>
      </c>
      <c r="S57" t="inlineStr">
        <is>
          <t>HM_HaliimMoghazi</t>
        </is>
      </c>
      <c r="T57">
        <f>HYPERLINK("https://drive.google.com/file/d/1yAhPeOXc3FKeoQlH7GeYveyYx-S1i8ii/view?usp=share_link","2023.06.02_Galp_HM_Anibal80_2Fr.pdf")</f>
        <v/>
      </c>
      <c r="U57" t="inlineStr">
        <is>
          <t>/Users/sergio/work/Luiza/billing_mgmt/downloads/2023_05_15_22_38_42_380.PDF</t>
        </is>
      </c>
      <c r="V57" t="inlineStr">
        <is>
          <t>2023/06/03.01:34:12</t>
        </is>
      </c>
    </row>
    <row r="58">
      <c r="A58" t="inlineStr">
        <is>
          <t>Não</t>
        </is>
      </c>
      <c r="B58" t="inlineStr">
        <is>
          <t>DM_Cedofeita630_RCTr</t>
        </is>
      </c>
      <c r="C58" t="inlineStr">
        <is>
          <t>2023</t>
        </is>
      </c>
      <c r="D58" t="inlineStr">
        <is>
          <t>05</t>
        </is>
      </c>
      <c r="E58" t="inlineStr">
        <is>
          <t>GALP</t>
        </is>
      </c>
      <c r="F58" t="inlineStr">
        <is>
          <t>LUZ</t>
        </is>
      </c>
      <c r="G58" t="inlineStr">
        <is>
          <t>CONTA_CONSUMO</t>
        </is>
      </c>
      <c r="H58" t="inlineStr">
        <is>
          <t>1518998</t>
        </is>
      </c>
      <c r="I58" t="inlineStr">
        <is>
          <t>304946427</t>
        </is>
      </c>
      <c r="J58" t="inlineStr"/>
      <c r="K58" t="inlineStr"/>
      <c r="L58" t="inlineStr">
        <is>
          <t>FT0001/126001551</t>
        </is>
      </c>
      <c r="M58" t="inlineStr">
        <is>
          <t>2023/4/23 ~ 2023/5/22</t>
        </is>
      </c>
      <c r="N58" t="inlineStr">
        <is>
          <t>2023/4/23</t>
        </is>
      </c>
      <c r="O58" t="inlineStr">
        <is>
          <t>2023/5/22</t>
        </is>
      </c>
      <c r="P58" t="inlineStr">
        <is>
          <t>2023/5/26</t>
        </is>
      </c>
      <c r="Q58" t="inlineStr">
        <is>
          <t>2023/6/16</t>
        </is>
      </c>
      <c r="R58" t="n">
        <v>39.49</v>
      </c>
      <c r="S58" t="inlineStr">
        <is>
          <t>DM_DouglasMello</t>
        </is>
      </c>
      <c r="T58">
        <f>HYPERLINK("https://drive.google.com/file/d/1HkDw2Qz4u6aCACERG7y4wBOyFO2EQ31h/view?usp=share_link","2023.06.16_Galp_DM_Cedofeita630_RCTr.pdf")</f>
        <v/>
      </c>
      <c r="U58" t="inlineStr">
        <is>
          <t>/Users/sergio/work/Luiza/billing_mgmt/downloads/2023_05_30_06_30_47_359.PDF</t>
        </is>
      </c>
      <c r="V58" t="inlineStr">
        <is>
          <t>2023/06/03.01:34:12</t>
        </is>
      </c>
    </row>
    <row r="59">
      <c r="A59" t="inlineStr">
        <is>
          <t>Não</t>
        </is>
      </c>
      <c r="B59" t="inlineStr">
        <is>
          <t>AD_Alexandre233_2Fr</t>
        </is>
      </c>
      <c r="C59" t="inlineStr">
        <is>
          <t>2023</t>
        </is>
      </c>
      <c r="D59" t="inlineStr">
        <is>
          <t>05</t>
        </is>
      </c>
      <c r="E59" t="inlineStr">
        <is>
          <t>GALP</t>
        </is>
      </c>
      <c r="F59" t="inlineStr">
        <is>
          <t>LUZ</t>
        </is>
      </c>
      <c r="G59" t="inlineStr">
        <is>
          <t>CONTA_CONSUMO</t>
        </is>
      </c>
      <c r="H59" t="inlineStr">
        <is>
          <t>1504131</t>
        </is>
      </c>
      <c r="I59" t="inlineStr">
        <is>
          <t>306524961</t>
        </is>
      </c>
      <c r="J59" t="inlineStr"/>
      <c r="K59" t="inlineStr"/>
      <c r="L59" t="inlineStr">
        <is>
          <t>FT0001/125862492</t>
        </is>
      </c>
      <c r="M59" t="inlineStr">
        <is>
          <t>2023/4/12 ~ 2023/5/10</t>
        </is>
      </c>
      <c r="N59" t="inlineStr">
        <is>
          <t>2023/4/12</t>
        </is>
      </c>
      <c r="O59" t="inlineStr">
        <is>
          <t>2023/5/10</t>
        </is>
      </c>
      <c r="P59" t="inlineStr">
        <is>
          <t>2023/5/14</t>
        </is>
      </c>
      <c r="Q59" t="inlineStr">
        <is>
          <t>2023/6/05</t>
        </is>
      </c>
      <c r="R59" t="n">
        <v>125.33</v>
      </c>
      <c r="S59" t="inlineStr">
        <is>
          <t>AD_AlessiaDiDio</t>
        </is>
      </c>
      <c r="T59">
        <f>HYPERLINK("https://drive.google.com/file/d/1oKBcMSHeor4kNPPRznviAGbIEq-cwwfl/view?usp=share_link","2023.06.05_Galp_AD_Alexandre233_2Fr.pdf")</f>
        <v/>
      </c>
      <c r="U59" t="inlineStr">
        <is>
          <t>/Users/sergio/work/Luiza/billing_mgmt/downloads/2023_05_15_22_36_15_564.PDF</t>
        </is>
      </c>
      <c r="V59" t="inlineStr">
        <is>
          <t>2023/06/03.01:34:12</t>
        </is>
      </c>
    </row>
    <row r="60">
      <c r="A60" t="inlineStr">
        <is>
          <t>Não</t>
        </is>
      </c>
      <c r="B60" t="inlineStr">
        <is>
          <t>HM_Almada295_2Tr</t>
        </is>
      </c>
      <c r="C60" t="inlineStr">
        <is>
          <t>2023</t>
        </is>
      </c>
      <c r="D60" t="inlineStr">
        <is>
          <t>05</t>
        </is>
      </c>
      <c r="E60" t="inlineStr">
        <is>
          <t>GALP</t>
        </is>
      </c>
      <c r="F60" t="inlineStr">
        <is>
          <t>LUZ</t>
        </is>
      </c>
      <c r="G60" t="inlineStr">
        <is>
          <t>CONTA_CONSUMO</t>
        </is>
      </c>
      <c r="H60" t="inlineStr">
        <is>
          <t>1510082</t>
        </is>
      </c>
      <c r="I60" t="inlineStr">
        <is>
          <t>307979288</t>
        </is>
      </c>
      <c r="J60" t="inlineStr"/>
      <c r="K60" t="inlineStr"/>
      <c r="L60" t="inlineStr">
        <is>
          <t>FT0001/125898577</t>
        </is>
      </c>
      <c r="M60" t="inlineStr">
        <is>
          <t>2023/4/11 ~ 2023/5/14</t>
        </is>
      </c>
      <c r="N60" t="inlineStr">
        <is>
          <t>2023/4/11</t>
        </is>
      </c>
      <c r="O60" t="inlineStr">
        <is>
          <t>2023/5/14</t>
        </is>
      </c>
      <c r="P60" t="inlineStr">
        <is>
          <t>2023/5/18</t>
        </is>
      </c>
      <c r="Q60" t="inlineStr">
        <is>
          <t>2023/6/09</t>
        </is>
      </c>
      <c r="R60" t="n">
        <v>37.18</v>
      </c>
      <c r="S60" t="inlineStr">
        <is>
          <t>HM_HaliimMoghazi</t>
        </is>
      </c>
      <c r="T60">
        <f>HYPERLINK("https://drive.google.com/file/d/1LYytEAT1eT_FydXPrXAYTmtrXG1Myfuw/view?usp=share_link","2023.06.09_Galp_HM_Almada295_2Tr.pdf")</f>
        <v/>
      </c>
      <c r="U60" t="inlineStr">
        <is>
          <t>/Users/sergio/work/Luiza/billing_mgmt/downloads/2023_05_22_10_34_42_818.PDF</t>
        </is>
      </c>
      <c r="V60" t="inlineStr">
        <is>
          <t>2023/06/03.01:34:12</t>
        </is>
      </c>
    </row>
    <row r="61">
      <c r="A61" t="inlineStr">
        <is>
          <t>Não</t>
        </is>
      </c>
      <c r="B61" t="inlineStr">
        <is>
          <t>JM_Cedofeita245_2TrEs</t>
        </is>
      </c>
      <c r="C61" t="inlineStr">
        <is>
          <t>2023</t>
        </is>
      </c>
      <c r="D61" t="inlineStr">
        <is>
          <t>05</t>
        </is>
      </c>
      <c r="E61" t="inlineStr">
        <is>
          <t>GALP</t>
        </is>
      </c>
      <c r="F61" t="inlineStr">
        <is>
          <t>LUZ</t>
        </is>
      </c>
      <c r="G61" t="inlineStr">
        <is>
          <t>CONTA_CONSUMO</t>
        </is>
      </c>
      <c r="H61" t="inlineStr">
        <is>
          <t>1522347</t>
        </is>
      </c>
      <c r="I61" t="inlineStr">
        <is>
          <t>225637642</t>
        </is>
      </c>
      <c r="J61" t="inlineStr"/>
      <c r="K61" t="inlineStr"/>
      <c r="L61" t="inlineStr">
        <is>
          <t>FT0001/125898935</t>
        </is>
      </c>
      <c r="M61" t="inlineStr">
        <is>
          <t>2023/4/12 ~ 2023/5/14</t>
        </is>
      </c>
      <c r="N61" t="inlineStr">
        <is>
          <t>2023/4/12</t>
        </is>
      </c>
      <c r="O61" t="inlineStr">
        <is>
          <t>2023/5/14</t>
        </is>
      </c>
      <c r="P61" t="inlineStr">
        <is>
          <t>2023/5/18</t>
        </is>
      </c>
      <c r="Q61" t="inlineStr">
        <is>
          <t>2023/6/09</t>
        </is>
      </c>
      <c r="R61" t="n">
        <v>48.97</v>
      </c>
      <c r="S61" t="inlineStr">
        <is>
          <t>JM_JoaoManuelCunha</t>
        </is>
      </c>
      <c r="T61">
        <f>HYPERLINK("https://drive.google.com/file/d/1wl3hez7yxu5D8feJXABckxjIT0maALx8/view?usp=share_link","2023.06.09_Galp_JM_Cedofeita245_2TrEs.pdf")</f>
        <v/>
      </c>
      <c r="U61" t="inlineStr">
        <is>
          <t>/Users/sergio/work/Luiza/billing_mgmt/downloads/2023_05_22_10_34_28_375.PDF</t>
        </is>
      </c>
      <c r="V61" t="inlineStr">
        <is>
          <t>2023/06/03.01:34:12</t>
        </is>
      </c>
    </row>
    <row r="62">
      <c r="A62" t="inlineStr">
        <is>
          <t>Sim</t>
        </is>
      </c>
      <c r="B62" t="inlineStr">
        <is>
          <t>Despesasgeraisdoalojamento</t>
        </is>
      </c>
      <c r="C62" t="inlineStr">
        <is>
          <t>2023</t>
        </is>
      </c>
      <c r="D62" t="inlineStr">
        <is>
          <t>05</t>
        </is>
      </c>
      <c r="E62" t="inlineStr">
        <is>
          <t>AGUAS_DE_PORTO</t>
        </is>
      </c>
      <c r="F62" t="inlineStr">
        <is>
          <t>AGUA</t>
        </is>
      </c>
      <c r="G62" t="inlineStr">
        <is>
          <t>CONTA_CONSUMO</t>
        </is>
      </c>
      <c r="H62" t="inlineStr">
        <is>
          <t>5042065</t>
        </is>
      </c>
      <c r="I62" t="inlineStr">
        <is>
          <t>4140129</t>
        </is>
      </c>
      <c r="J62" t="inlineStr"/>
      <c r="K62" t="inlineStr">
        <is>
          <t>10020583</t>
        </is>
      </c>
      <c r="L62" t="inlineStr">
        <is>
          <t>230502709008428</t>
        </is>
      </c>
      <c r="M62" t="inlineStr">
        <is>
          <t>2023/04/04 ~ 2023/05/03</t>
        </is>
      </c>
      <c r="N62" t="inlineStr">
        <is>
          <t>2023/04/04</t>
        </is>
      </c>
      <c r="O62" t="inlineStr">
        <is>
          <t>2023/05/03</t>
        </is>
      </c>
      <c r="P62" t="inlineStr">
        <is>
          <t>2023/5/04</t>
        </is>
      </c>
      <c r="Q62" t="inlineStr">
        <is>
          <t>2023/5/19</t>
        </is>
      </c>
      <c r="R62" t="n">
        <v>41.05</v>
      </c>
      <c r="S62" t="inlineStr">
        <is>
          <t>4.ReconciliaçãoMensal</t>
        </is>
      </c>
      <c r="T62">
        <f>HYPERLINK("https://drive.google.com/file/d/1WX2K0mQCtW5TkDgGe8IrDP2ZS92gDSHx/view?usp=share_link","2023.05.19_Aguas_Despesasgeraisdoalojamento.pdf")</f>
        <v/>
      </c>
      <c r="U62" t="inlineStr">
        <is>
          <t>/Users/sergio/work/Luiza/billing_mgmt/downloads/2023_05_15_22_46_15_575.PDF</t>
        </is>
      </c>
      <c r="V62" t="inlineStr">
        <is>
          <t>2023/06/03.01:34:12</t>
        </is>
      </c>
    </row>
    <row r="63">
      <c r="A63" t="inlineStr">
        <is>
          <t>Sim</t>
        </is>
      </c>
      <c r="B63" t="inlineStr">
        <is>
          <t>SM_Silveira29_1Fr</t>
        </is>
      </c>
      <c r="C63" t="inlineStr">
        <is>
          <t>2023</t>
        </is>
      </c>
      <c r="D63" t="inlineStr">
        <is>
          <t>05</t>
        </is>
      </c>
      <c r="E63" t="inlineStr">
        <is>
          <t>AGUAS_DE_PORTO</t>
        </is>
      </c>
      <c r="F63" t="inlineStr">
        <is>
          <t>AGUA</t>
        </is>
      </c>
      <c r="G63" t="inlineStr">
        <is>
          <t>NOTA_CREDITO</t>
        </is>
      </c>
      <c r="H63" t="inlineStr">
        <is>
          <t>5043425</t>
        </is>
      </c>
      <c r="I63" t="inlineStr">
        <is>
          <t>4140129</t>
        </is>
      </c>
      <c r="J63" t="inlineStr"/>
      <c r="K63" t="inlineStr">
        <is>
          <t>10017398</t>
        </is>
      </c>
      <c r="L63" t="inlineStr">
        <is>
          <t>93359066</t>
        </is>
      </c>
      <c r="M63" t="inlineStr"/>
      <c r="N63" t="inlineStr"/>
      <c r="O63" t="inlineStr"/>
      <c r="P63" t="inlineStr">
        <is>
          <t>2023/5/11</t>
        </is>
      </c>
      <c r="Q63" t="inlineStr"/>
      <c r="R63" t="n">
        <v>-56.47</v>
      </c>
      <c r="S63" t="inlineStr">
        <is>
          <t>SM_SamuelMoreira</t>
        </is>
      </c>
      <c r="T63">
        <f>HYPERLINK("https://drive.google.com/file/d/1xT2a0a9ULsMl-gCiHy3ouLUWcHvWnUnm/view?usp=share_link","2023.05.11NC_Aguas_SM_Silveira29_1Fr.pdf")</f>
        <v/>
      </c>
      <c r="U63" t="inlineStr">
        <is>
          <t>/Users/sergio/work/Luiza/billing_mgmt/downloads/2023_05_16_08_09_30_716.PDF</t>
        </is>
      </c>
      <c r="V63" t="inlineStr">
        <is>
          <t>2023/06/03.01:34:12</t>
        </is>
      </c>
    </row>
    <row r="64">
      <c r="A64" t="inlineStr">
        <is>
          <t>Sim</t>
        </is>
      </c>
      <c r="B64" t="inlineStr">
        <is>
          <t>AV_Guimaraes80_5</t>
        </is>
      </c>
      <c r="C64" t="inlineStr">
        <is>
          <t>2023</t>
        </is>
      </c>
      <c r="D64" t="inlineStr">
        <is>
          <t>05</t>
        </is>
      </c>
      <c r="E64" t="inlineStr">
        <is>
          <t>AGUAS_DE_PORTO</t>
        </is>
      </c>
      <c r="F64" t="inlineStr">
        <is>
          <t>AGUA</t>
        </is>
      </c>
      <c r="G64" t="inlineStr">
        <is>
          <t>CONTA_CONSUMO</t>
        </is>
      </c>
      <c r="H64" t="inlineStr">
        <is>
          <t>5063479</t>
        </is>
      </c>
      <c r="I64" t="inlineStr">
        <is>
          <t>4140129</t>
        </is>
      </c>
      <c r="J64" t="inlineStr"/>
      <c r="K64" t="inlineStr">
        <is>
          <t>10022201</t>
        </is>
      </c>
      <c r="L64" t="inlineStr">
        <is>
          <t>230502709029818</t>
        </is>
      </c>
      <c r="M64" t="inlineStr">
        <is>
          <t>2023/04/11 ~ 2023/05/12</t>
        </is>
      </c>
      <c r="N64" t="inlineStr">
        <is>
          <t>2023/04/11</t>
        </is>
      </c>
      <c r="O64" t="inlineStr">
        <is>
          <t>2023/05/12</t>
        </is>
      </c>
      <c r="P64" t="inlineStr">
        <is>
          <t>2023/5/15</t>
        </is>
      </c>
      <c r="Q64" t="inlineStr">
        <is>
          <t>2023/5/30</t>
        </is>
      </c>
      <c r="R64" t="n">
        <v>59.29</v>
      </c>
      <c r="S64" t="inlineStr">
        <is>
          <t>AV_AdanVillamarin</t>
        </is>
      </c>
      <c r="T64">
        <f>HYPERLINK("https://drive.google.com/file/d/1hceCr1p26BOL9AlavcSSxKW0_BmyGfi6/view?usp=share_link","2023.05.30_Aguas_AV_Guimaraes80_5.pdf")</f>
        <v/>
      </c>
      <c r="U64" t="inlineStr">
        <is>
          <t>/Users/sergio/work/Luiza/billing_mgmt/downloads/2023_05_22_10_41_54_19.PDF</t>
        </is>
      </c>
      <c r="V64" t="inlineStr">
        <is>
          <t>2023/06/03.01:34:12</t>
        </is>
      </c>
    </row>
    <row r="65">
      <c r="A65" t="inlineStr">
        <is>
          <t>Sim</t>
        </is>
      </c>
      <c r="B65" t="inlineStr">
        <is>
          <t>SM_Silveira29_1Fr</t>
        </is>
      </c>
      <c r="C65" t="inlineStr">
        <is>
          <t>2023</t>
        </is>
      </c>
      <c r="D65" t="inlineStr">
        <is>
          <t>05</t>
        </is>
      </c>
      <c r="E65" t="inlineStr">
        <is>
          <t>AGUAS_DE_PORTO</t>
        </is>
      </c>
      <c r="F65" t="inlineStr">
        <is>
          <t>AGUA</t>
        </is>
      </c>
      <c r="G65" t="inlineStr">
        <is>
          <t>CONTA_CONSUMO</t>
        </is>
      </c>
      <c r="H65" t="inlineStr">
        <is>
          <t>5043425</t>
        </is>
      </c>
      <c r="I65" t="inlineStr">
        <is>
          <t>4140129</t>
        </is>
      </c>
      <c r="J65" t="inlineStr"/>
      <c r="K65" t="inlineStr">
        <is>
          <t>10017398</t>
        </is>
      </c>
      <c r="L65" t="inlineStr">
        <is>
          <t>230502709017363</t>
        </is>
      </c>
      <c r="M65" t="inlineStr">
        <is>
          <t>2023/04/15 ~ 2023/05/09</t>
        </is>
      </c>
      <c r="N65" t="inlineStr">
        <is>
          <t>2023/04/15</t>
        </is>
      </c>
      <c r="O65" t="inlineStr">
        <is>
          <t>2023/05/09</t>
        </is>
      </c>
      <c r="P65" t="inlineStr">
        <is>
          <t>2023/5/09</t>
        </is>
      </c>
      <c r="Q65" t="inlineStr">
        <is>
          <t>2023/5/24</t>
        </is>
      </c>
      <c r="R65" t="n">
        <v>67.34999999999999</v>
      </c>
      <c r="S65" t="inlineStr">
        <is>
          <t>SM_SamuelMoreira</t>
        </is>
      </c>
      <c r="T65">
        <f>HYPERLINK("https://drive.google.com/file/d/1aPl3ScCb0M6qsCoqsbdBH-M3vFKfF2Fu/view?usp=share_link","2023.05.24_Aguas_SM_Silveira29_1Fr.pdf")</f>
        <v/>
      </c>
      <c r="U65" t="inlineStr">
        <is>
          <t>/Users/sergio/work/Luiza/billing_mgmt/downloads/2023_05_15_22_39_22_681.PDF</t>
        </is>
      </c>
      <c r="V65" t="inlineStr">
        <is>
          <t>2023/06/03.01:34:12</t>
        </is>
      </c>
    </row>
    <row r="66">
      <c r="A66" t="inlineStr">
        <is>
          <t>Sim</t>
        </is>
      </c>
      <c r="B66" t="inlineStr">
        <is>
          <t>VL_Infante45_5P</t>
        </is>
      </c>
      <c r="C66" t="inlineStr">
        <is>
          <t>2023</t>
        </is>
      </c>
      <c r="D66" t="inlineStr">
        <is>
          <t>05</t>
        </is>
      </c>
      <c r="E66" t="inlineStr">
        <is>
          <t>AGUAS_DE_PORTO</t>
        </is>
      </c>
      <c r="F66" t="inlineStr">
        <is>
          <t>AGUA</t>
        </is>
      </c>
      <c r="G66" t="inlineStr">
        <is>
          <t>CONTA_CONSUMO</t>
        </is>
      </c>
      <c r="H66" t="inlineStr">
        <is>
          <t>4993263</t>
        </is>
      </c>
      <c r="I66" t="inlineStr">
        <is>
          <t>4140129</t>
        </is>
      </c>
      <c r="J66" t="inlineStr"/>
      <c r="K66" t="inlineStr">
        <is>
          <t>10018093</t>
        </is>
      </c>
      <c r="L66" t="inlineStr">
        <is>
          <t>230502709036474</t>
        </is>
      </c>
      <c r="M66" t="inlineStr">
        <is>
          <t>2023/04/13 ~ 2023/05/15</t>
        </is>
      </c>
      <c r="N66" t="inlineStr">
        <is>
          <t>2023/04/13</t>
        </is>
      </c>
      <c r="O66" t="inlineStr">
        <is>
          <t>2023/05/15</t>
        </is>
      </c>
      <c r="P66" t="inlineStr">
        <is>
          <t>2023/5/17</t>
        </is>
      </c>
      <c r="Q66" t="inlineStr">
        <is>
          <t>2023/6/01</t>
        </is>
      </c>
      <c r="R66" t="n">
        <v>51.51</v>
      </c>
      <c r="S66" t="inlineStr">
        <is>
          <t>VL_VytautasLeoncikas</t>
        </is>
      </c>
      <c r="T66">
        <f>HYPERLINK("https://drive.google.com/file/d/1QvdhY7Cpmf7sp_6kmISUlTA6_AnbhkJi/view?usp=share_link","2023.06.01_Aguas_VL_Infante45_5P.pdf")</f>
        <v/>
      </c>
      <c r="U66" t="inlineStr">
        <is>
          <t>/Users/sergio/work/Luiza/billing_mgmt/downloads/2023_05_22_10_24_24_278.PDF</t>
        </is>
      </c>
      <c r="V66" t="inlineStr">
        <is>
          <t>2023/06/03.01:34:12</t>
        </is>
      </c>
    </row>
    <row r="67">
      <c r="A67" t="inlineStr">
        <is>
          <t>Não</t>
        </is>
      </c>
      <c r="B67" t="inlineStr">
        <is>
          <t>HM_Almada295_2Tr</t>
        </is>
      </c>
      <c r="C67" t="inlineStr">
        <is>
          <t>2023</t>
        </is>
      </c>
      <c r="D67" t="inlineStr">
        <is>
          <t>05</t>
        </is>
      </c>
      <c r="E67" t="inlineStr">
        <is>
          <t>AGUAS_DE_PORTO</t>
        </is>
      </c>
      <c r="F67" t="inlineStr">
        <is>
          <t>AGUA</t>
        </is>
      </c>
      <c r="G67" t="inlineStr">
        <is>
          <t>CONTA_CONSUMO</t>
        </is>
      </c>
      <c r="H67" t="inlineStr">
        <is>
          <t>5038903</t>
        </is>
      </c>
      <c r="I67" t="inlineStr">
        <is>
          <t>4212916</t>
        </is>
      </c>
      <c r="J67" t="inlineStr"/>
      <c r="K67" t="inlineStr">
        <is>
          <t>10014291</t>
        </is>
      </c>
      <c r="L67" t="inlineStr">
        <is>
          <t>230502709036488</t>
        </is>
      </c>
      <c r="M67" t="inlineStr">
        <is>
          <t>2023/04/15 ~ 2023/05/15</t>
        </is>
      </c>
      <c r="N67" t="inlineStr">
        <is>
          <t>2023/04/15</t>
        </is>
      </c>
      <c r="O67" t="inlineStr">
        <is>
          <t>2023/05/15</t>
        </is>
      </c>
      <c r="P67" t="inlineStr">
        <is>
          <t>2023/5/17</t>
        </is>
      </c>
      <c r="Q67" t="inlineStr">
        <is>
          <t>2023/6/01</t>
        </is>
      </c>
      <c r="R67" t="n">
        <v>13.23</v>
      </c>
      <c r="S67" t="inlineStr">
        <is>
          <t>HM_HaliimMoghazi</t>
        </is>
      </c>
      <c r="T67">
        <f>HYPERLINK("https://drive.google.com/file/d/12JtbvwFQ85JHhZ-YlFF4jipn1SnmK23u/view?usp=share_link","2023.06.01_Aguas_HM_Almada295_2Tr.pdf")</f>
        <v/>
      </c>
      <c r="U67" t="inlineStr">
        <is>
          <t>/Users/sergio/work/Luiza/billing_mgmt/downloads/2023_05_22_10_26_43_149.PDF</t>
        </is>
      </c>
      <c r="V67" t="inlineStr">
        <is>
          <t>2023/06/03.01:34:12</t>
        </is>
      </c>
    </row>
    <row r="68">
      <c r="A68" t="inlineStr">
        <is>
          <t>Não</t>
        </is>
      </c>
      <c r="B68" t="inlineStr">
        <is>
          <t>CF_1Herculano17</t>
        </is>
      </c>
      <c r="C68" t="inlineStr">
        <is>
          <t>2023</t>
        </is>
      </c>
      <c r="D68" t="inlineStr">
        <is>
          <t>04</t>
        </is>
      </c>
      <c r="E68" t="inlineStr">
        <is>
          <t>AGUAS_DE_PORTO</t>
        </is>
      </c>
      <c r="F68" t="inlineStr">
        <is>
          <t>AGUA</t>
        </is>
      </c>
      <c r="G68" t="inlineStr">
        <is>
          <t>CONTA_CONSUMO</t>
        </is>
      </c>
      <c r="H68" t="inlineStr">
        <is>
          <t>4996994</t>
        </is>
      </c>
      <c r="I68" t="inlineStr">
        <is>
          <t>4177430</t>
        </is>
      </c>
      <c r="J68" t="inlineStr"/>
      <c r="K68" t="inlineStr">
        <is>
          <t>10017662</t>
        </is>
      </c>
      <c r="L68" t="inlineStr">
        <is>
          <t>230402709039498</t>
        </is>
      </c>
      <c r="M68" t="inlineStr">
        <is>
          <t>2023/03/17 ~ 2023/04/17</t>
        </is>
      </c>
      <c r="N68" t="inlineStr">
        <is>
          <t>2023/03/17</t>
        </is>
      </c>
      <c r="O68" t="inlineStr">
        <is>
          <t>2023/04/17</t>
        </is>
      </c>
      <c r="P68" t="inlineStr">
        <is>
          <t>2023/4/18</t>
        </is>
      </c>
      <c r="Q68" t="inlineStr">
        <is>
          <t>2023/5/03</t>
        </is>
      </c>
      <c r="R68" t="n">
        <v>46.58</v>
      </c>
      <c r="S68" t="inlineStr">
        <is>
          <t>CF_CasasFTU</t>
        </is>
      </c>
      <c r="T68">
        <f>HYPERLINK("https://drive.google.com/file/d/1piiSBOz4GPCjiAdu0JKCeOKIP07S9hEp/view?usp=share_link","2023.05.03_Aguas_CF_1Herculano17.pdf")</f>
        <v/>
      </c>
      <c r="U68" t="inlineStr">
        <is>
          <t>/Users/sergio/work/Luiza/billing_mgmt/downloads/2023_05_29_14_19_39_375.PDF</t>
        </is>
      </c>
      <c r="V68" t="inlineStr">
        <is>
          <t>2023/06/03.01:34:12</t>
        </is>
      </c>
    </row>
    <row r="69">
      <c r="A69" t="inlineStr">
        <is>
          <t>Sim</t>
        </is>
      </c>
      <c r="B69" t="inlineStr">
        <is>
          <t>SM_Silveira29_1Fr</t>
        </is>
      </c>
      <c r="C69" t="inlineStr">
        <is>
          <t>2023</t>
        </is>
      </c>
      <c r="D69" t="inlineStr">
        <is>
          <t>05</t>
        </is>
      </c>
      <c r="E69" t="inlineStr">
        <is>
          <t>AGUAS_DE_PORTO</t>
        </is>
      </c>
      <c r="F69" t="inlineStr">
        <is>
          <t>AGUA</t>
        </is>
      </c>
      <c r="G69" t="inlineStr">
        <is>
          <t>NOTA_CREDITO</t>
        </is>
      </c>
      <c r="H69" t="inlineStr">
        <is>
          <t>5043425</t>
        </is>
      </c>
      <c r="I69" t="inlineStr">
        <is>
          <t>4140129</t>
        </is>
      </c>
      <c r="J69" t="inlineStr"/>
      <c r="K69" t="inlineStr">
        <is>
          <t>10017398</t>
        </is>
      </c>
      <c r="L69" t="inlineStr">
        <is>
          <t>1182476262</t>
        </is>
      </c>
      <c r="M69" t="inlineStr"/>
      <c r="N69" t="inlineStr"/>
      <c r="O69" t="inlineStr"/>
      <c r="P69" t="inlineStr">
        <is>
          <t>2023/5/11</t>
        </is>
      </c>
      <c r="Q69" t="inlineStr"/>
      <c r="R69" t="n">
        <v>-22.65</v>
      </c>
      <c r="S69" t="inlineStr">
        <is>
          <t>SM_SamuelMoreira</t>
        </is>
      </c>
      <c r="T69">
        <f>HYPERLINK("https://drive.google.com/file/d/1xT2a0a9ULsMl-gCiHy3ouLUWcHvWnUnm/view?usp=share_link","2023.05.11NC_Aguas_SM_Silveira29_1Fr.pdf")</f>
        <v/>
      </c>
      <c r="U69" t="inlineStr">
        <is>
          <t>/Users/sergio/work/Luiza/billing_mgmt/downloads/2023_05_16_08_08_54_289.PDF</t>
        </is>
      </c>
      <c r="V69" t="inlineStr">
        <is>
          <t>2023/06/03.01:34:12</t>
        </is>
      </c>
    </row>
    <row r="70">
      <c r="A70" t="inlineStr">
        <is>
          <t>Não</t>
        </is>
      </c>
      <c r="B70" t="inlineStr">
        <is>
          <t>MS_Almada55_2DrTr</t>
        </is>
      </c>
      <c r="C70" t="inlineStr">
        <is>
          <t>2023</t>
        </is>
      </c>
      <c r="D70" t="inlineStr">
        <is>
          <t>05</t>
        </is>
      </c>
      <c r="E70" t="inlineStr">
        <is>
          <t>AGUAS_DE_PORTO</t>
        </is>
      </c>
      <c r="F70" t="inlineStr">
        <is>
          <t>AGUA</t>
        </is>
      </c>
      <c r="G70" t="inlineStr">
        <is>
          <t>CONTA_CONSUMO</t>
        </is>
      </c>
      <c r="H70" t="inlineStr">
        <is>
          <t>4985873</t>
        </is>
      </c>
      <c r="I70" t="inlineStr">
        <is>
          <t>4178288</t>
        </is>
      </c>
      <c r="J70" t="inlineStr"/>
      <c r="K70" t="inlineStr">
        <is>
          <t>10015220</t>
        </is>
      </c>
      <c r="L70" t="inlineStr">
        <is>
          <t>230502709013207</t>
        </is>
      </c>
      <c r="M70" t="inlineStr">
        <is>
          <t>2023/04/06 ~ 2023/05/04</t>
        </is>
      </c>
      <c r="N70" t="inlineStr">
        <is>
          <t>2023/04/06</t>
        </is>
      </c>
      <c r="O70" t="inlineStr">
        <is>
          <t>2023/05/04</t>
        </is>
      </c>
      <c r="P70" t="inlineStr">
        <is>
          <t>2023/5/08</t>
        </is>
      </c>
      <c r="Q70" t="inlineStr">
        <is>
          <t>2023/5/23</t>
        </is>
      </c>
      <c r="R70" t="n">
        <v>14.05</v>
      </c>
      <c r="S70" t="inlineStr">
        <is>
          <t>MS_MartinStuerchler</t>
        </is>
      </c>
      <c r="T70">
        <f>HYPERLINK("https://drive.google.com/file/d/15khhEs2HImei_hr1L8CDpE8CWEZIVEWs/view?usp=share_link","2023.05.23_Aguas_MS_Almada55_2DrTr.pdf")</f>
        <v/>
      </c>
      <c r="U70" t="inlineStr">
        <is>
          <t>/Users/sergio/work/Luiza/billing_mgmt/downloads/2023_05_15_22_41_01_131.PDF</t>
        </is>
      </c>
      <c r="V70" t="inlineStr">
        <is>
          <t>2023/06/03.01:34:12</t>
        </is>
      </c>
    </row>
    <row r="71">
      <c r="A71" t="inlineStr">
        <is>
          <t>Não</t>
        </is>
      </c>
      <c r="B71" t="inlineStr">
        <is>
          <t>MS_Viterbo81_1Fr</t>
        </is>
      </c>
      <c r="C71" t="inlineStr">
        <is>
          <t>2023</t>
        </is>
      </c>
      <c r="D71" t="inlineStr">
        <is>
          <t>05</t>
        </is>
      </c>
      <c r="E71" t="inlineStr">
        <is>
          <t>AGUAS_DE_PORTO</t>
        </is>
      </c>
      <c r="F71" t="inlineStr">
        <is>
          <t>AGUA</t>
        </is>
      </c>
      <c r="G71" t="inlineStr">
        <is>
          <t>CONTA_CONSUMO</t>
        </is>
      </c>
      <c r="H71" t="inlineStr">
        <is>
          <t>4997875</t>
        </is>
      </c>
      <c r="I71" t="inlineStr">
        <is>
          <t>4178288</t>
        </is>
      </c>
      <c r="J71" t="inlineStr"/>
      <c r="K71" t="inlineStr">
        <is>
          <t>10011395</t>
        </is>
      </c>
      <c r="L71" t="inlineStr">
        <is>
          <t>230502709037985</t>
        </is>
      </c>
      <c r="M71" t="inlineStr">
        <is>
          <t>2023/04/18 ~ 2023/05/15</t>
        </is>
      </c>
      <c r="N71" t="inlineStr">
        <is>
          <t>2023/04/18</t>
        </is>
      </c>
      <c r="O71" t="inlineStr">
        <is>
          <t>2023/05/15</t>
        </is>
      </c>
      <c r="P71" t="inlineStr">
        <is>
          <t>2023/5/17</t>
        </is>
      </c>
      <c r="Q71" t="inlineStr">
        <is>
          <t>2023/6/01</t>
        </is>
      </c>
      <c r="R71" t="n">
        <v>8.140000000000001</v>
      </c>
      <c r="S71" t="inlineStr">
        <is>
          <t>MS_MartinStuerchler</t>
        </is>
      </c>
      <c r="T71">
        <f>HYPERLINK("https://drive.google.com/file/d/1n1o7MmYjzsAwCwL8_dpB8-Ww5zjQQvox/view?usp=share_link","2023.06.01_Aguas_MS_Viterbo81_1Fr.pdf")</f>
        <v/>
      </c>
      <c r="U71" t="inlineStr">
        <is>
          <t>/Users/sergio/work/Luiza/billing_mgmt/downloads/2023_05_22_10_25_39_193.PDF</t>
        </is>
      </c>
      <c r="V71" t="inlineStr">
        <is>
          <t>2023/06/03.01:34:12</t>
        </is>
      </c>
    </row>
    <row r="72">
      <c r="A72" t="inlineStr">
        <is>
          <t>Não</t>
        </is>
      </c>
      <c r="B72" t="inlineStr">
        <is>
          <t>LP_Cabral372_1Fr</t>
        </is>
      </c>
      <c r="C72" t="inlineStr">
        <is>
          <t>2023</t>
        </is>
      </c>
      <c r="D72" t="inlineStr">
        <is>
          <t>05</t>
        </is>
      </c>
      <c r="E72" t="inlineStr">
        <is>
          <t>AGUAS_DE_PORTO</t>
        </is>
      </c>
      <c r="F72" t="inlineStr">
        <is>
          <t>AGUA</t>
        </is>
      </c>
      <c r="G72" t="inlineStr">
        <is>
          <t>CONTA_CONSUMO</t>
        </is>
      </c>
      <c r="H72" t="inlineStr">
        <is>
          <t>5022220</t>
        </is>
      </c>
      <c r="I72" t="inlineStr">
        <is>
          <t>4201825</t>
        </is>
      </c>
      <c r="J72" t="inlineStr"/>
      <c r="K72" t="inlineStr">
        <is>
          <t>10019870</t>
        </is>
      </c>
      <c r="L72" t="inlineStr">
        <is>
          <t>230502709007643</t>
        </is>
      </c>
      <c r="M72" t="inlineStr">
        <is>
          <t>2023/03/22 ~ 2023/04/21</t>
        </is>
      </c>
      <c r="N72" t="inlineStr">
        <is>
          <t>2023/03/22</t>
        </is>
      </c>
      <c r="O72" t="inlineStr">
        <is>
          <t>2023/04/21</t>
        </is>
      </c>
      <c r="P72" t="inlineStr">
        <is>
          <t>2023/5/04</t>
        </is>
      </c>
      <c r="Q72" t="inlineStr">
        <is>
          <t>2023/5/19</t>
        </is>
      </c>
      <c r="R72" t="n">
        <v>14.57</v>
      </c>
      <c r="S72" t="inlineStr">
        <is>
          <t>LP_LuisPires</t>
        </is>
      </c>
      <c r="T72">
        <f>HYPERLINK("https://drive.google.com/file/d/1-BkFNvWzH9PzW3rEPq-0SJ8l1_8lXosq/view?usp=share_link","2023.05.19_Aguas_LP_Cabral372_1Fr.pdf")</f>
        <v/>
      </c>
      <c r="U72" t="inlineStr">
        <is>
          <t>/Users/sergio/work/Luiza/billing_mgmt/downloads/2023_05_15_22_48_11_171.PDF</t>
        </is>
      </c>
      <c r="V72" t="inlineStr">
        <is>
          <t>2023/06/03.01:34:12</t>
        </is>
      </c>
    </row>
    <row r="73">
      <c r="A73" t="inlineStr">
        <is>
          <t>Sim</t>
        </is>
      </c>
      <c r="B73" t="inlineStr">
        <is>
          <t>VL_Infante45_5P</t>
        </is>
      </c>
      <c r="C73" t="inlineStr">
        <is>
          <t>2023</t>
        </is>
      </c>
      <c r="D73" t="inlineStr">
        <is>
          <t>04</t>
        </is>
      </c>
      <c r="E73" t="inlineStr">
        <is>
          <t>AGUAS_DE_PORTO</t>
        </is>
      </c>
      <c r="F73" t="inlineStr">
        <is>
          <t>AGUA</t>
        </is>
      </c>
      <c r="G73" t="inlineStr">
        <is>
          <t>CONTA_CONSUMO</t>
        </is>
      </c>
      <c r="H73" t="inlineStr">
        <is>
          <t>4993263</t>
        </is>
      </c>
      <c r="I73" t="inlineStr">
        <is>
          <t>4140129</t>
        </is>
      </c>
      <c r="J73" t="inlineStr"/>
      <c r="K73" t="inlineStr">
        <is>
          <t>10018093</t>
        </is>
      </c>
      <c r="L73" t="inlineStr">
        <is>
          <t>230402709033810</t>
        </is>
      </c>
      <c r="M73" t="inlineStr">
        <is>
          <t>2023/03/16 ~ 2023/04/12</t>
        </is>
      </c>
      <c r="N73" t="inlineStr">
        <is>
          <t>2023/03/16</t>
        </is>
      </c>
      <c r="O73" t="inlineStr">
        <is>
          <t>2023/04/12</t>
        </is>
      </c>
      <c r="P73" t="inlineStr">
        <is>
          <t>2023/4/17</t>
        </is>
      </c>
      <c r="Q73" t="inlineStr">
        <is>
          <t>2023/5/02</t>
        </is>
      </c>
      <c r="R73" t="n">
        <v>43.93</v>
      </c>
      <c r="S73" t="inlineStr">
        <is>
          <t>VL_VytautasLeoncikas</t>
        </is>
      </c>
      <c r="T73">
        <f>HYPERLINK("https://drive.google.com/file/d/1UAaD1oJydu8_TBV6V0D1JNsKuNktPip_/view?usp=share_link","2023.05.02_Aguas_VL_Infante45_5P.pdf")</f>
        <v/>
      </c>
      <c r="U73" t="inlineStr">
        <is>
          <t>/Users/sergio/work/Luiza/billing_mgmt/downloads/2023_05_29_10_38_02_423.PDF</t>
        </is>
      </c>
      <c r="V73" t="inlineStr">
        <is>
          <t>2023/06/03.01:34:12</t>
        </is>
      </c>
    </row>
    <row r="74">
      <c r="A74" t="inlineStr">
        <is>
          <t>Não</t>
        </is>
      </c>
      <c r="B74" t="inlineStr">
        <is>
          <t>FC_Camoes312_2Tr</t>
        </is>
      </c>
      <c r="C74" t="inlineStr">
        <is>
          <t>2023</t>
        </is>
      </c>
      <c r="D74" t="inlineStr">
        <is>
          <t>04</t>
        </is>
      </c>
      <c r="E74" t="inlineStr">
        <is>
          <t>AGUAS_DE_PORTO</t>
        </is>
      </c>
      <c r="F74" t="inlineStr">
        <is>
          <t>AGUA</t>
        </is>
      </c>
      <c r="G74" t="inlineStr">
        <is>
          <t>CONTA_CONSUMO</t>
        </is>
      </c>
      <c r="H74" t="inlineStr">
        <is>
          <t>4939046</t>
        </is>
      </c>
      <c r="I74" t="inlineStr">
        <is>
          <t>4148678</t>
        </is>
      </c>
      <c r="J74" t="inlineStr"/>
      <c r="K74" t="inlineStr">
        <is>
          <t>10016400</t>
        </is>
      </c>
      <c r="L74" t="inlineStr">
        <is>
          <t>230402709039511</t>
        </is>
      </c>
      <c r="M74" t="inlineStr">
        <is>
          <t>2023/03/17 ~ 2023/04/17</t>
        </is>
      </c>
      <c r="N74" t="inlineStr">
        <is>
          <t>2023/03/17</t>
        </is>
      </c>
      <c r="O74" t="inlineStr">
        <is>
          <t>2023/04/17</t>
        </is>
      </c>
      <c r="P74" t="inlineStr">
        <is>
          <t>2023/4/18</t>
        </is>
      </c>
      <c r="Q74" t="inlineStr">
        <is>
          <t>2023/5/03</t>
        </is>
      </c>
      <c r="R74" t="n">
        <v>12.15</v>
      </c>
      <c r="S74" t="inlineStr">
        <is>
          <t>FC_FernandoCavalcante</t>
        </is>
      </c>
      <c r="T74">
        <f>HYPERLINK("https://drive.google.com/file/d/1c9YNXFPFMXt1ugStLFlt7yEbkVzV6uB0/view?usp=share_link","2023.05.03_Aguas_FC_Camoes312_2Tr.pdf")</f>
        <v/>
      </c>
      <c r="U74" t="inlineStr">
        <is>
          <t>/Users/sergio/work/Luiza/billing_mgmt/downloads/2023_05_29_14_23_37_546.PDF</t>
        </is>
      </c>
      <c r="V74" t="inlineStr">
        <is>
          <t>2023/06/03.01:34:12</t>
        </is>
      </c>
    </row>
    <row r="75">
      <c r="A75" t="inlineStr">
        <is>
          <t>Não</t>
        </is>
      </c>
      <c r="B75" t="inlineStr">
        <is>
          <t>RO_Bombarda10_1O</t>
        </is>
      </c>
      <c r="C75" t="inlineStr">
        <is>
          <t>2023</t>
        </is>
      </c>
      <c r="D75" t="inlineStr">
        <is>
          <t>05</t>
        </is>
      </c>
      <c r="E75" t="inlineStr">
        <is>
          <t>AGUAS_DE_PORTO</t>
        </is>
      </c>
      <c r="F75" t="inlineStr">
        <is>
          <t>AGUA</t>
        </is>
      </c>
      <c r="G75" t="inlineStr">
        <is>
          <t>CONTA_CONSUMO</t>
        </is>
      </c>
      <c r="H75" t="inlineStr">
        <is>
          <t>5025297</t>
        </is>
      </c>
      <c r="I75" t="inlineStr">
        <is>
          <t>4203666</t>
        </is>
      </c>
      <c r="J75" t="inlineStr"/>
      <c r="K75" t="inlineStr">
        <is>
          <t>10017229</t>
        </is>
      </c>
      <c r="L75" t="inlineStr">
        <is>
          <t>230502709038377</t>
        </is>
      </c>
      <c r="M75" t="inlineStr">
        <is>
          <t>2023/04/14 ~ 2023/05/15</t>
        </is>
      </c>
      <c r="N75" t="inlineStr">
        <is>
          <t>2023/04/14</t>
        </is>
      </c>
      <c r="O75" t="inlineStr">
        <is>
          <t>2023/05/15</t>
        </is>
      </c>
      <c r="P75" t="inlineStr">
        <is>
          <t>2023/5/17</t>
        </is>
      </c>
      <c r="Q75" t="inlineStr">
        <is>
          <t>2023/6/01</t>
        </is>
      </c>
      <c r="R75" t="n">
        <v>18.89</v>
      </c>
      <c r="S75" t="inlineStr">
        <is>
          <t>RO_RicardoOliveira</t>
        </is>
      </c>
      <c r="T75">
        <f>HYPERLINK("https://drive.google.com/file/d/1qAkW_vHVgC4qmoNOYnJLnlPdtVv8J4UT/view?usp=share_link","2023.06.01_Aguas_RO_Bombarda10_1O.pdf")</f>
        <v/>
      </c>
      <c r="U75" t="inlineStr">
        <is>
          <t>/Users/sergio/work/Luiza/billing_mgmt/downloads/2023_05_22_10_26_25_280.PDF</t>
        </is>
      </c>
      <c r="V75" t="inlineStr">
        <is>
          <t>2023/06/03.01:34:12</t>
        </is>
      </c>
    </row>
    <row r="76">
      <c r="A76" t="inlineStr">
        <is>
          <t>Não</t>
        </is>
      </c>
      <c r="B76" t="inlineStr">
        <is>
          <t>RK_Alexandre189_1Tr</t>
        </is>
      </c>
      <c r="C76" t="inlineStr">
        <is>
          <t>2023</t>
        </is>
      </c>
      <c r="D76" t="inlineStr">
        <is>
          <t>05</t>
        </is>
      </c>
      <c r="E76" t="inlineStr">
        <is>
          <t>AGUAS_DE_PORTO</t>
        </is>
      </c>
      <c r="F76" t="inlineStr">
        <is>
          <t>AGUA</t>
        </is>
      </c>
      <c r="G76" t="inlineStr">
        <is>
          <t>CONTA_CONSUMO</t>
        </is>
      </c>
      <c r="H76" t="inlineStr">
        <is>
          <t>5060112</t>
        </is>
      </c>
      <c r="I76" t="inlineStr">
        <is>
          <t>4227318</t>
        </is>
      </c>
      <c r="J76" t="inlineStr"/>
      <c r="K76" t="inlineStr">
        <is>
          <t>55401</t>
        </is>
      </c>
      <c r="L76" t="inlineStr">
        <is>
          <t>230502709010395</t>
        </is>
      </c>
      <c r="M76" t="inlineStr">
        <is>
          <t>2023/04/06 ~ 2023/05/04</t>
        </is>
      </c>
      <c r="N76" t="inlineStr">
        <is>
          <t>2023/04/06</t>
        </is>
      </c>
      <c r="O76" t="inlineStr">
        <is>
          <t>2023/05/04</t>
        </is>
      </c>
      <c r="P76" t="inlineStr">
        <is>
          <t>2023/5/05</t>
        </is>
      </c>
      <c r="Q76" t="inlineStr">
        <is>
          <t>2023/5/20</t>
        </is>
      </c>
      <c r="R76" t="n">
        <v>17.93</v>
      </c>
      <c r="S76" t="inlineStr">
        <is>
          <t>RK_RafaelKraft</t>
        </is>
      </c>
      <c r="T76">
        <f>HYPERLINK("https://drive.google.com/file/d/11eIRuLWHKQ7_aabeWKr_wakuq6N1p7JI/view?usp=share_link","2023.05.20_Aguas_RK_Alexandre189_1Tr.pdf")</f>
        <v/>
      </c>
      <c r="U76" t="inlineStr">
        <is>
          <t>/Users/sergio/work/Luiza/billing_mgmt/downloads/2023_05_15_22_44_44_369.PDF</t>
        </is>
      </c>
      <c r="V76" t="inlineStr">
        <is>
          <t>2023/06/03.01:34:12</t>
        </is>
      </c>
    </row>
    <row r="77">
      <c r="A77" t="inlineStr">
        <is>
          <t>Não</t>
        </is>
      </c>
      <c r="B77" t="inlineStr">
        <is>
          <t>FC_Camoes312_2Tr</t>
        </is>
      </c>
      <c r="C77" t="inlineStr">
        <is>
          <t>2023</t>
        </is>
      </c>
      <c r="D77" t="inlineStr">
        <is>
          <t>05</t>
        </is>
      </c>
      <c r="E77" t="inlineStr">
        <is>
          <t>AGUAS_DE_PORTO</t>
        </is>
      </c>
      <c r="F77" t="inlineStr">
        <is>
          <t>AGUA</t>
        </is>
      </c>
      <c r="G77" t="inlineStr">
        <is>
          <t>CONTA_CONSUMO</t>
        </is>
      </c>
      <c r="H77" t="inlineStr">
        <is>
          <t>4939046</t>
        </is>
      </c>
      <c r="I77" t="inlineStr">
        <is>
          <t>4148678</t>
        </is>
      </c>
      <c r="J77" t="inlineStr"/>
      <c r="K77" t="inlineStr">
        <is>
          <t>10016400</t>
        </is>
      </c>
      <c r="L77" t="inlineStr">
        <is>
          <t>230502709041357</t>
        </is>
      </c>
      <c r="M77" t="inlineStr">
        <is>
          <t>2023/04/18 ~ 2023/05/16</t>
        </is>
      </c>
      <c r="N77" t="inlineStr">
        <is>
          <t>2023/04/18</t>
        </is>
      </c>
      <c r="O77" t="inlineStr">
        <is>
          <t>2023/05/16</t>
        </is>
      </c>
      <c r="P77" t="inlineStr">
        <is>
          <t>2023/5/18</t>
        </is>
      </c>
      <c r="Q77" t="inlineStr">
        <is>
          <t>2023/6/02</t>
        </is>
      </c>
      <c r="R77" t="n">
        <v>14.05</v>
      </c>
      <c r="S77" t="inlineStr">
        <is>
          <t>FC_FernandoCavalcante</t>
        </is>
      </c>
      <c r="T77">
        <f>HYPERLINK("https://drive.google.com/file/d/1bn7yWsUhg3-QyyCKUZZPoxqUcFhVs7qk/view?usp=share_link","2023.06.02_Aguas_FC_Camoes312_2Tr.pdf")</f>
        <v/>
      </c>
      <c r="U77" t="inlineStr">
        <is>
          <t>/Users/sergio/work/Luiza/billing_mgmt/downloads/2023_05_22_10_23_36_741.PDF</t>
        </is>
      </c>
      <c r="V77" t="inlineStr">
        <is>
          <t>2023/06/03.01:34:12</t>
        </is>
      </c>
    </row>
    <row r="78">
      <c r="A78" t="inlineStr">
        <is>
          <t>Não</t>
        </is>
      </c>
      <c r="B78" t="inlineStr">
        <is>
          <t>LV_Camoes719_RCTr</t>
        </is>
      </c>
      <c r="C78" t="inlineStr">
        <is>
          <t>2023</t>
        </is>
      </c>
      <c r="D78" t="inlineStr">
        <is>
          <t>05</t>
        </is>
      </c>
      <c r="E78" t="inlineStr">
        <is>
          <t>AGUAS_DE_PORTO</t>
        </is>
      </c>
      <c r="F78" t="inlineStr">
        <is>
          <t>AGUA</t>
        </is>
      </c>
      <c r="G78" t="inlineStr">
        <is>
          <t>CONTA_CONSUMO</t>
        </is>
      </c>
      <c r="H78" t="inlineStr">
        <is>
          <t>4957062</t>
        </is>
      </c>
      <c r="I78" t="inlineStr">
        <is>
          <t>4159449</t>
        </is>
      </c>
      <c r="J78" t="inlineStr"/>
      <c r="K78" t="inlineStr">
        <is>
          <t>10015919</t>
        </is>
      </c>
      <c r="L78" t="inlineStr">
        <is>
          <t>230502709032684</t>
        </is>
      </c>
      <c r="M78" t="inlineStr">
        <is>
          <t>2023/04/12 ~ 2023/05/13</t>
        </is>
      </c>
      <c r="N78" t="inlineStr">
        <is>
          <t>2023/04/12</t>
        </is>
      </c>
      <c r="O78" t="inlineStr">
        <is>
          <t>2023/05/13</t>
        </is>
      </c>
      <c r="P78" t="inlineStr">
        <is>
          <t>2023/5/16</t>
        </is>
      </c>
      <c r="Q78" t="inlineStr">
        <is>
          <t>2023/5/31</t>
        </is>
      </c>
      <c r="R78" t="n">
        <v>55.04</v>
      </c>
      <c r="S78" t="inlineStr">
        <is>
          <t>LV_LoboViajante</t>
        </is>
      </c>
      <c r="T78">
        <f>HYPERLINK("https://drive.google.com/file/d/1gHq_AnEFtsLd2XP38u2U8PO9gWe3oLfP/view?usp=share_link","2023.05.31_Aguas_LV_Camoes719_RCTr.pdf")</f>
        <v/>
      </c>
      <c r="U78" t="inlineStr">
        <is>
          <t>/Users/sergio/work/Luiza/billing_mgmt/downloads/2023_05_22_10_34_58_975.PDF</t>
        </is>
      </c>
      <c r="V78" t="inlineStr">
        <is>
          <t>2023/06/03.01:34:12</t>
        </is>
      </c>
    </row>
    <row r="79">
      <c r="A79" t="inlineStr">
        <is>
          <t>Não</t>
        </is>
      </c>
      <c r="B79" t="inlineStr">
        <is>
          <t>JB_Monteiro122_D</t>
        </is>
      </c>
      <c r="C79" t="inlineStr">
        <is>
          <t>2023</t>
        </is>
      </c>
      <c r="D79" t="inlineStr">
        <is>
          <t>04</t>
        </is>
      </c>
      <c r="E79" t="inlineStr">
        <is>
          <t>AGUAS_DE_PORTO</t>
        </is>
      </c>
      <c r="F79" t="inlineStr">
        <is>
          <t>AGUA</t>
        </is>
      </c>
      <c r="G79" t="inlineStr">
        <is>
          <t>CONTA_CONSUMO</t>
        </is>
      </c>
      <c r="H79" t="inlineStr">
        <is>
          <t>5046575</t>
        </is>
      </c>
      <c r="I79" t="inlineStr">
        <is>
          <t>4217551</t>
        </is>
      </c>
      <c r="J79" t="inlineStr"/>
      <c r="K79" t="inlineStr">
        <is>
          <t>10022373</t>
        </is>
      </c>
      <c r="L79" t="inlineStr">
        <is>
          <t>230402709034566</t>
        </is>
      </c>
      <c r="M79" t="inlineStr">
        <is>
          <t>2023/03/16 ~ 2023/04/13</t>
        </is>
      </c>
      <c r="N79" t="inlineStr">
        <is>
          <t>2023/03/16</t>
        </is>
      </c>
      <c r="O79" t="inlineStr">
        <is>
          <t>2023/04/13</t>
        </is>
      </c>
      <c r="P79" t="inlineStr">
        <is>
          <t>2023/4/17</t>
        </is>
      </c>
      <c r="Q79" t="inlineStr">
        <is>
          <t>2023/5/02</t>
        </is>
      </c>
      <c r="R79" t="n">
        <v>36.86</v>
      </c>
      <c r="S79" t="inlineStr">
        <is>
          <t>JB_JagdishBijlani</t>
        </is>
      </c>
      <c r="T79">
        <f>HYPERLINK("https://drive.google.com/file/d/1vngFpuHqeqVIBVgog9Qyxfyv6BQYVUY_/view?usp=share_link","2023.05.02_Aguas_JB_Monteiro122_D.pdf")</f>
        <v/>
      </c>
      <c r="U79" t="inlineStr">
        <is>
          <t>/Users/sergio/work/Luiza/billing_mgmt/downloads/2023_05_29_09_30_54_585.PDF</t>
        </is>
      </c>
      <c r="V79" t="inlineStr">
        <is>
          <t>2023/06/03.01:34:12</t>
        </is>
      </c>
    </row>
    <row r="80">
      <c r="A80" t="inlineStr">
        <is>
          <t>Sim</t>
        </is>
      </c>
      <c r="B80" t="inlineStr">
        <is>
          <t>Despesasgeraisdoalojamento</t>
        </is>
      </c>
      <c r="C80" t="inlineStr">
        <is>
          <t>2023</t>
        </is>
      </c>
      <c r="D80" t="inlineStr">
        <is>
          <t>05</t>
        </is>
      </c>
      <c r="E80" t="inlineStr">
        <is>
          <t>AGUAS_DE_PORTO</t>
        </is>
      </c>
      <c r="F80" t="inlineStr">
        <is>
          <t>AGUA</t>
        </is>
      </c>
      <c r="G80" t="inlineStr">
        <is>
          <t>CONTA_CONSUMO</t>
        </is>
      </c>
      <c r="H80" t="inlineStr">
        <is>
          <t>5042378</t>
        </is>
      </c>
      <c r="I80" t="inlineStr">
        <is>
          <t>4140129</t>
        </is>
      </c>
      <c r="J80" t="inlineStr"/>
      <c r="K80" t="inlineStr">
        <is>
          <t>206795</t>
        </is>
      </c>
      <c r="L80" t="inlineStr">
        <is>
          <t>230502709046287</t>
        </is>
      </c>
      <c r="M80" t="inlineStr">
        <is>
          <t>2023/04/20 ~ 2023/05/18</t>
        </is>
      </c>
      <c r="N80" t="inlineStr">
        <is>
          <t>2023/04/20</t>
        </is>
      </c>
      <c r="O80" t="inlineStr">
        <is>
          <t>2023/05/18</t>
        </is>
      </c>
      <c r="P80" t="inlineStr">
        <is>
          <t>2023/5/22</t>
        </is>
      </c>
      <c r="Q80" t="inlineStr">
        <is>
          <t>2023/6/06</t>
        </is>
      </c>
      <c r="R80" t="n">
        <v>69.98999999999999</v>
      </c>
      <c r="S80" t="inlineStr">
        <is>
          <t>4.ReconciliaçãoMensal</t>
        </is>
      </c>
      <c r="T80">
        <f>HYPERLINK("https://drive.google.com/file/d/19Enyaie5-F901xFudxKWsOKn1_43Wiph/view?usp=share_link","2023.06.06_Aguas_Despesasgeraisdoalojamento.pdf")</f>
        <v/>
      </c>
      <c r="U80" t="inlineStr">
        <is>
          <t>/Users/sergio/work/Luiza/billing_mgmt/downloads/2023_05_25_11_35_46_989.PDF</t>
        </is>
      </c>
      <c r="V80" t="inlineStr">
        <is>
          <t>2023/06/03.01:34:12</t>
        </is>
      </c>
    </row>
    <row r="81">
      <c r="A81" t="inlineStr">
        <is>
          <t>Não</t>
        </is>
      </c>
      <c r="B81" t="inlineStr">
        <is>
          <t>FM_Antero43_1Tr</t>
        </is>
      </c>
      <c r="C81" t="inlineStr">
        <is>
          <t>2023</t>
        </is>
      </c>
      <c r="D81" t="inlineStr">
        <is>
          <t>05</t>
        </is>
      </c>
      <c r="E81" t="inlineStr">
        <is>
          <t>AGUAS_DE_PORTO</t>
        </is>
      </c>
      <c r="F81" t="inlineStr">
        <is>
          <t>AGUA</t>
        </is>
      </c>
      <c r="G81" t="inlineStr">
        <is>
          <t>CONTA_CONSUMO</t>
        </is>
      </c>
      <c r="H81" t="inlineStr">
        <is>
          <t>5038945</t>
        </is>
      </c>
      <c r="I81" t="inlineStr">
        <is>
          <t>4212940</t>
        </is>
      </c>
      <c r="J81" t="inlineStr"/>
      <c r="K81" t="inlineStr">
        <is>
          <t>10015726</t>
        </is>
      </c>
      <c r="L81" t="inlineStr">
        <is>
          <t>230502709046141</t>
        </is>
      </c>
      <c r="M81" t="inlineStr">
        <is>
          <t>2023/04/28 ~ 2023/05/18</t>
        </is>
      </c>
      <c r="N81" t="inlineStr">
        <is>
          <t>2023/04/28</t>
        </is>
      </c>
      <c r="O81" t="inlineStr">
        <is>
          <t>2023/05/18</t>
        </is>
      </c>
      <c r="P81" t="inlineStr">
        <is>
          <t>2023/5/22</t>
        </is>
      </c>
      <c r="Q81" t="inlineStr">
        <is>
          <t>2023/6/06</t>
        </is>
      </c>
      <c r="R81" t="n">
        <v>15.55</v>
      </c>
      <c r="S81" t="inlineStr">
        <is>
          <t>FM_FredMolina</t>
        </is>
      </c>
      <c r="T81">
        <f>HYPERLINK("https://drive.google.com/file/d/100jbpGG-z8XeMnGq4k_br_3b7Ggf0lS1/view?usp=share_link","2023.06.06_Aguas_FM_Antero43_1Tr.pdf")</f>
        <v/>
      </c>
      <c r="U81" t="inlineStr">
        <is>
          <t>/Users/sergio/work/Luiza/billing_mgmt/downloads/2023_05_25_11_36_07_793.PDF</t>
        </is>
      </c>
      <c r="V81" t="inlineStr">
        <is>
          <t>2023/06/03.01:34:12</t>
        </is>
      </c>
    </row>
    <row r="82">
      <c r="A82" t="inlineStr">
        <is>
          <t>Sim</t>
        </is>
      </c>
      <c r="B82" t="inlineStr">
        <is>
          <t>SM_Silveira29_1Fr</t>
        </is>
      </c>
      <c r="C82" t="inlineStr">
        <is>
          <t>2023</t>
        </is>
      </c>
      <c r="D82" t="inlineStr">
        <is>
          <t>05</t>
        </is>
      </c>
      <c r="E82" t="inlineStr">
        <is>
          <t>AGUAS_DE_PORTO</t>
        </is>
      </c>
      <c r="F82" t="inlineStr">
        <is>
          <t>AGUA</t>
        </is>
      </c>
      <c r="G82" t="inlineStr">
        <is>
          <t>NOTA_CREDITO</t>
        </is>
      </c>
      <c r="H82" t="inlineStr">
        <is>
          <t>5043425</t>
        </is>
      </c>
      <c r="I82" t="inlineStr">
        <is>
          <t>4140129</t>
        </is>
      </c>
      <c r="J82" t="inlineStr"/>
      <c r="K82" t="inlineStr">
        <is>
          <t>10017398</t>
        </is>
      </c>
      <c r="L82" t="inlineStr">
        <is>
          <t>2298687</t>
        </is>
      </c>
      <c r="M82" t="inlineStr"/>
      <c r="N82" t="inlineStr"/>
      <c r="O82" t="inlineStr"/>
      <c r="P82" t="inlineStr">
        <is>
          <t>2023/5/11</t>
        </is>
      </c>
      <c r="Q82" t="inlineStr"/>
      <c r="R82" t="n">
        <v>-48.27</v>
      </c>
      <c r="S82" t="inlineStr">
        <is>
          <t>SM_SamuelMoreira</t>
        </is>
      </c>
      <c r="T82">
        <f>HYPERLINK("https://drive.google.com/file/d/1xT2a0a9ULsMl-gCiHy3ouLUWcHvWnUnm/view?usp=share_link","2023.05.11NC_Aguas_SM_Silveira29_1Fr.pdf")</f>
        <v/>
      </c>
      <c r="U82" t="inlineStr">
        <is>
          <t>/Users/sergio/work/Luiza/billing_mgmt/downloads/2023_05_16_08_08_03_263.PDF</t>
        </is>
      </c>
      <c r="V82" t="inlineStr">
        <is>
          <t>2023/06/03.01:34:12</t>
        </is>
      </c>
    </row>
    <row r="83">
      <c r="A83" t="inlineStr">
        <is>
          <t>Sim</t>
        </is>
      </c>
      <c r="B83" t="inlineStr">
        <is>
          <t>FG_Torrinha36_2Es</t>
        </is>
      </c>
      <c r="C83" t="inlineStr">
        <is>
          <t>2023</t>
        </is>
      </c>
      <c r="D83" t="inlineStr">
        <is>
          <t>05</t>
        </is>
      </c>
      <c r="E83" t="inlineStr">
        <is>
          <t>AGUAS_DE_PORTO</t>
        </is>
      </c>
      <c r="F83" t="inlineStr">
        <is>
          <t>AGUA</t>
        </is>
      </c>
      <c r="G83" t="inlineStr">
        <is>
          <t>CONTA_CONSUMO</t>
        </is>
      </c>
      <c r="H83" t="inlineStr">
        <is>
          <t>5070301</t>
        </is>
      </c>
      <c r="I83" t="inlineStr">
        <is>
          <t>4140129</t>
        </is>
      </c>
      <c r="J83" t="inlineStr"/>
      <c r="K83" t="inlineStr">
        <is>
          <t>142343</t>
        </is>
      </c>
      <c r="L83" t="inlineStr">
        <is>
          <t>230502709040697</t>
        </is>
      </c>
      <c r="M83" t="inlineStr">
        <is>
          <t>2023/04/27 ~ 2023/05/15</t>
        </is>
      </c>
      <c r="N83" t="inlineStr">
        <is>
          <t>2023/04/27</t>
        </is>
      </c>
      <c r="O83" t="inlineStr">
        <is>
          <t>2023/05/15</t>
        </is>
      </c>
      <c r="P83" t="inlineStr">
        <is>
          <t>2023/5/18</t>
        </is>
      </c>
      <c r="Q83" t="inlineStr">
        <is>
          <t>2023/6/02</t>
        </is>
      </c>
      <c r="R83" t="n">
        <v>16.84</v>
      </c>
      <c r="S83" t="inlineStr">
        <is>
          <t>FG_FernandoGomes</t>
        </is>
      </c>
      <c r="T83">
        <f>HYPERLINK("https://drive.google.com/file/d/1elsS3crPm1EvKNxb_it2GYynsmVE0cb2/view?usp=share_link","2023.06.02_Aguas_FG_Torrinha36_2Es.pdf")</f>
        <v/>
      </c>
      <c r="U83" t="inlineStr">
        <is>
          <t>/Users/sergio/work/Luiza/billing_mgmt/downloads/2023_05_22_10_22_59_496.PDF</t>
        </is>
      </c>
      <c r="V83" t="inlineStr">
        <is>
          <t>2023/06/03.01:34:12</t>
        </is>
      </c>
    </row>
    <row r="84">
      <c r="A84" t="inlineStr">
        <is>
          <t>Sim</t>
        </is>
      </c>
      <c r="B84" t="inlineStr">
        <is>
          <t>TJ_Almada55_4DrTr</t>
        </is>
      </c>
      <c r="C84" t="inlineStr">
        <is>
          <t>2023</t>
        </is>
      </c>
      <c r="D84" t="inlineStr">
        <is>
          <t>05</t>
        </is>
      </c>
      <c r="E84" t="inlineStr">
        <is>
          <t>AGUAS_DE_PORTO</t>
        </is>
      </c>
      <c r="F84" t="inlineStr">
        <is>
          <t>AGUA</t>
        </is>
      </c>
      <c r="G84" t="inlineStr">
        <is>
          <t>CONTA_CONSUMO</t>
        </is>
      </c>
      <c r="H84" t="inlineStr">
        <is>
          <t>4997889</t>
        </is>
      </c>
      <c r="I84" t="inlineStr">
        <is>
          <t>4140129</t>
        </is>
      </c>
      <c r="J84" t="inlineStr"/>
      <c r="K84" t="inlineStr">
        <is>
          <t>10015226</t>
        </is>
      </c>
      <c r="L84" t="inlineStr">
        <is>
          <t>230502709012723</t>
        </is>
      </c>
      <c r="M84" t="inlineStr">
        <is>
          <t>2023/04/06 ~ 2023/05/04</t>
        </is>
      </c>
      <c r="N84" t="inlineStr">
        <is>
          <t>2023/04/06</t>
        </is>
      </c>
      <c r="O84" t="inlineStr">
        <is>
          <t>2023/05/04</t>
        </is>
      </c>
      <c r="P84" t="inlineStr">
        <is>
          <t>2023/5/08</t>
        </is>
      </c>
      <c r="Q84" t="inlineStr">
        <is>
          <t>2023/5/23</t>
        </is>
      </c>
      <c r="R84" t="n">
        <v>53.04</v>
      </c>
      <c r="S84" t="inlineStr">
        <is>
          <t>TJ_Theo_JeremyDiDio</t>
        </is>
      </c>
      <c r="T84">
        <f>HYPERLINK("https://drive.google.com/file/d/1q-QnEgKO0Pki-PP1sgVAIDVENl0sTAT2/view?usp=share_link","2023.05.23_Aguas_TJ_Almada55_4DrTr.pdf")</f>
        <v/>
      </c>
      <c r="U84" t="inlineStr">
        <is>
          <t>/Users/sergio/work/Luiza/billing_mgmt/downloads/2023_05_15_22_40_21_807.PDF</t>
        </is>
      </c>
      <c r="V84" t="inlineStr">
        <is>
          <t>2023/06/03.01:34:12</t>
        </is>
      </c>
    </row>
    <row r="85">
      <c r="A85" t="inlineStr">
        <is>
          <t>Não</t>
        </is>
      </c>
      <c r="B85" t="inlineStr">
        <is>
          <t>RO_Bombarda10_1O</t>
        </is>
      </c>
      <c r="C85" t="inlineStr">
        <is>
          <t>2023</t>
        </is>
      </c>
      <c r="D85" t="inlineStr">
        <is>
          <t>04</t>
        </is>
      </c>
      <c r="E85" t="inlineStr">
        <is>
          <t>AGUAS_DE_PORTO</t>
        </is>
      </c>
      <c r="F85" t="inlineStr">
        <is>
          <t>AGUA</t>
        </is>
      </c>
      <c r="G85" t="inlineStr">
        <is>
          <t>CONTA_CONSUMO</t>
        </is>
      </c>
      <c r="H85" t="inlineStr">
        <is>
          <t>5025297</t>
        </is>
      </c>
      <c r="I85" t="inlineStr">
        <is>
          <t>4203666</t>
        </is>
      </c>
      <c r="J85" t="inlineStr"/>
      <c r="K85" t="inlineStr">
        <is>
          <t>10017229</t>
        </is>
      </c>
      <c r="L85" t="inlineStr">
        <is>
          <t>230402709035888</t>
        </is>
      </c>
      <c r="M85" t="inlineStr">
        <is>
          <t>2023/03/15 ~ 2023/04/13</t>
        </is>
      </c>
      <c r="N85" t="inlineStr">
        <is>
          <t>2023/03/15</t>
        </is>
      </c>
      <c r="O85" t="inlineStr">
        <is>
          <t>2023/04/13</t>
        </is>
      </c>
      <c r="P85" t="inlineStr">
        <is>
          <t>2023/4/17</t>
        </is>
      </c>
      <c r="Q85" t="inlineStr">
        <is>
          <t>2023/5/02</t>
        </is>
      </c>
      <c r="R85" t="n">
        <v>14.3</v>
      </c>
      <c r="S85" t="inlineStr">
        <is>
          <t>RO_RicardoOliveira</t>
        </is>
      </c>
      <c r="T85">
        <f>HYPERLINK("https://drive.google.com/file/d/18szvlQW52_aH_jfnHBWCQOLS6Iu3_tDq/view?usp=share_link","2023.05.02_Aguas_RO_Bombarda10_1O.pdf")</f>
        <v/>
      </c>
      <c r="U85" t="inlineStr">
        <is>
          <t>/Users/sergio/work/Luiza/billing_mgmt/downloads/2023_05_29_09_38_36_985.PDF</t>
        </is>
      </c>
      <c r="V85" t="inlineStr">
        <is>
          <t>2023/06/03.01:34:12</t>
        </is>
      </c>
    </row>
    <row r="86">
      <c r="A86" t="inlineStr">
        <is>
          <t>Sim</t>
        </is>
      </c>
      <c r="B86" t="inlineStr">
        <is>
          <t>QD_Mercadores77_1C</t>
        </is>
      </c>
      <c r="C86" t="inlineStr">
        <is>
          <t>2023</t>
        </is>
      </c>
      <c r="D86" t="inlineStr">
        <is>
          <t>05</t>
        </is>
      </c>
      <c r="E86" t="inlineStr">
        <is>
          <t>AGUAS_DE_PORTO</t>
        </is>
      </c>
      <c r="F86" t="inlineStr">
        <is>
          <t>AGUA</t>
        </is>
      </c>
      <c r="G86" t="inlineStr">
        <is>
          <t>CONTA_CONSUMO</t>
        </is>
      </c>
      <c r="H86" t="inlineStr">
        <is>
          <t>4924157</t>
        </is>
      </c>
      <c r="I86" t="inlineStr">
        <is>
          <t>4140129</t>
        </is>
      </c>
      <c r="J86" t="inlineStr"/>
      <c r="K86" t="inlineStr">
        <is>
          <t>10015162</t>
        </is>
      </c>
      <c r="L86" t="inlineStr">
        <is>
          <t>230502709037109</t>
        </is>
      </c>
      <c r="M86" t="inlineStr">
        <is>
          <t>2023/04/14 ~ 2023/05/15</t>
        </is>
      </c>
      <c r="N86" t="inlineStr">
        <is>
          <t>2023/04/14</t>
        </is>
      </c>
      <c r="O86" t="inlineStr">
        <is>
          <t>2023/05/15</t>
        </is>
      </c>
      <c r="P86" t="inlineStr">
        <is>
          <t>2023/5/17</t>
        </is>
      </c>
      <c r="Q86" t="inlineStr">
        <is>
          <t>2023/6/01</t>
        </is>
      </c>
      <c r="R86" t="n">
        <v>59.29</v>
      </c>
      <c r="S86" t="inlineStr">
        <is>
          <t>QD_QualquerDestino</t>
        </is>
      </c>
      <c r="T86">
        <f>HYPERLINK("https://drive.google.com/file/d/19ycC5n0QZsTAKw4B13E_iwajqkx9opjE/view?usp=share_link","2023.06.01_Aguas_QD_Mercadores77_1C.pdf")</f>
        <v/>
      </c>
      <c r="U86" t="inlineStr">
        <is>
          <t>/Users/sergio/work/Luiza/billing_mgmt/downloads/2023_05_22_10_25_26_351.PDF</t>
        </is>
      </c>
      <c r="V86" t="inlineStr">
        <is>
          <t>2023/06/03.01:34:12</t>
        </is>
      </c>
    </row>
    <row r="87">
      <c r="A87" t="inlineStr">
        <is>
          <t>Não</t>
        </is>
      </c>
      <c r="B87" t="inlineStr">
        <is>
          <t>HM_Mouzinho85_3TrEs</t>
        </is>
      </c>
      <c r="C87" t="inlineStr">
        <is>
          <t>2023</t>
        </is>
      </c>
      <c r="D87" t="inlineStr">
        <is>
          <t>05</t>
        </is>
      </c>
      <c r="E87" t="inlineStr">
        <is>
          <t>AGUAS_DE_PORTO</t>
        </is>
      </c>
      <c r="F87" t="inlineStr">
        <is>
          <t>AGUA</t>
        </is>
      </c>
      <c r="G87" t="inlineStr">
        <is>
          <t>CONTA_CONSUMO</t>
        </is>
      </c>
      <c r="H87" t="inlineStr">
        <is>
          <t>5063454</t>
        </is>
      </c>
      <c r="I87" t="inlineStr">
        <is>
          <t>4212916</t>
        </is>
      </c>
      <c r="J87" t="inlineStr"/>
      <c r="K87" t="inlineStr">
        <is>
          <t>10011294</t>
        </is>
      </c>
      <c r="L87" t="inlineStr">
        <is>
          <t>230502709038122</t>
        </is>
      </c>
      <c r="M87" t="inlineStr">
        <is>
          <t>2023/04/13 ~ 2023/05/16</t>
        </is>
      </c>
      <c r="N87" t="inlineStr">
        <is>
          <t>2023/04/13</t>
        </is>
      </c>
      <c r="O87" t="inlineStr">
        <is>
          <t>2023/05/16</t>
        </is>
      </c>
      <c r="P87" t="inlineStr">
        <is>
          <t>2023/5/17</t>
        </is>
      </c>
      <c r="Q87" t="inlineStr">
        <is>
          <t>2023/6/01</t>
        </is>
      </c>
      <c r="R87" t="n">
        <v>15.33</v>
      </c>
      <c r="S87" t="inlineStr">
        <is>
          <t>HM_HaliimMoghazi</t>
        </is>
      </c>
      <c r="T87">
        <f>HYPERLINK("https://drive.google.com/file/d/1RCNYUTyJmt_afGvslx2cZ9hSGMK4qW_4/view?usp=share_link","2023.06.01_Aguas_HM_Mouzinho85_3TrEs.pdf")</f>
        <v/>
      </c>
      <c r="U87" t="inlineStr">
        <is>
          <t>/Users/sergio/work/Luiza/billing_mgmt/downloads/2023_05_22_10_26_10_189.PDF</t>
        </is>
      </c>
      <c r="V87" t="inlineStr">
        <is>
          <t>2023/06/03.01:34:12</t>
        </is>
      </c>
    </row>
    <row r="88">
      <c r="A88" t="inlineStr">
        <is>
          <t>Sim</t>
        </is>
      </c>
      <c r="B88" t="inlineStr">
        <is>
          <t>JR_Mouzinho85_3Fr</t>
        </is>
      </c>
      <c r="C88" t="inlineStr">
        <is>
          <t>2023</t>
        </is>
      </c>
      <c r="D88" t="inlineStr">
        <is>
          <t>04</t>
        </is>
      </c>
      <c r="E88" t="inlineStr">
        <is>
          <t>AGUAS_DE_PORTO</t>
        </is>
      </c>
      <c r="F88" t="inlineStr">
        <is>
          <t>AGUA</t>
        </is>
      </c>
      <c r="G88" t="inlineStr">
        <is>
          <t>CONTA_CONSUMO</t>
        </is>
      </c>
      <c r="H88" t="inlineStr">
        <is>
          <t>5037458</t>
        </is>
      </c>
      <c r="I88" t="inlineStr">
        <is>
          <t>4140129</t>
        </is>
      </c>
      <c r="J88" t="inlineStr"/>
      <c r="K88" t="inlineStr">
        <is>
          <t>10011293</t>
        </is>
      </c>
      <c r="L88" t="inlineStr">
        <is>
          <t>230402709034162</t>
        </is>
      </c>
      <c r="M88" t="inlineStr">
        <is>
          <t>2023/03/16 ~ 2023/04/12</t>
        </is>
      </c>
      <c r="N88" t="inlineStr">
        <is>
          <t>2023/03/16</t>
        </is>
      </c>
      <c r="O88" t="inlineStr">
        <is>
          <t>2023/04/12</t>
        </is>
      </c>
      <c r="P88" t="inlineStr">
        <is>
          <t>2023/4/17</t>
        </is>
      </c>
      <c r="Q88" t="inlineStr">
        <is>
          <t>2023/5/02</t>
        </is>
      </c>
      <c r="R88" t="n">
        <v>31.28</v>
      </c>
      <c r="S88" t="inlineStr">
        <is>
          <t>JR_JulianaEstefano_RenatoMarcondes</t>
        </is>
      </c>
      <c r="T88">
        <f>HYPERLINK("https://drive.google.com/file/d/1gKh3ZfgGjadfINp2DnReBDciOtXlCSGr/view?usp=share_link","2023.05.02_Aguas_JR_Mouzinho85_3Fr.pdf")</f>
        <v/>
      </c>
      <c r="U88" t="inlineStr">
        <is>
          <t>/Users/sergio/work/Luiza/billing_mgmt/downloads/2023_05_29_10_49_36_43.PDF</t>
        </is>
      </c>
      <c r="V88" t="inlineStr">
        <is>
          <t>2023/06/03.01:34:12</t>
        </is>
      </c>
    </row>
    <row r="89">
      <c r="A89" t="inlineStr">
        <is>
          <t>Não</t>
        </is>
      </c>
      <c r="B89" t="inlineStr">
        <is>
          <t>JH_Conceicao67_22</t>
        </is>
      </c>
      <c r="C89" t="inlineStr">
        <is>
          <t>2023</t>
        </is>
      </c>
      <c r="D89" t="inlineStr">
        <is>
          <t>05</t>
        </is>
      </c>
      <c r="E89" t="inlineStr">
        <is>
          <t>AGUAS_DE_PORTO</t>
        </is>
      </c>
      <c r="F89" t="inlineStr">
        <is>
          <t>AGUA</t>
        </is>
      </c>
      <c r="G89" t="inlineStr">
        <is>
          <t>CONTA_CONSUMO</t>
        </is>
      </c>
      <c r="H89" t="inlineStr">
        <is>
          <t>5025861</t>
        </is>
      </c>
      <c r="I89" t="inlineStr">
        <is>
          <t>4204002</t>
        </is>
      </c>
      <c r="J89" t="inlineStr"/>
      <c r="K89" t="inlineStr">
        <is>
          <t>10018180</t>
        </is>
      </c>
      <c r="L89" t="inlineStr">
        <is>
          <t>230502709010338</t>
        </is>
      </c>
      <c r="M89" t="inlineStr">
        <is>
          <t>2023/04/04 ~ 2023/05/05</t>
        </is>
      </c>
      <c r="N89" t="inlineStr">
        <is>
          <t>2023/04/04</t>
        </is>
      </c>
      <c r="O89" t="inlineStr">
        <is>
          <t>2023/05/05</t>
        </is>
      </c>
      <c r="P89" t="inlineStr">
        <is>
          <t>2023/5/05</t>
        </is>
      </c>
      <c r="Q89" t="inlineStr">
        <is>
          <t>2023/5/20</t>
        </is>
      </c>
      <c r="R89" t="n">
        <v>18.89</v>
      </c>
      <c r="S89" t="inlineStr">
        <is>
          <t>JH_JonasHagele</t>
        </is>
      </c>
      <c r="T89">
        <f>HYPERLINK("https://drive.google.com/file/d/1l4zZBTd_7w5B3yB0_XYa3JGCrCjy-e_p/view?usp=share_link","2023.05.20_Aguas_JH_Conceicao67_22.pdf")</f>
        <v/>
      </c>
      <c r="U89" t="inlineStr">
        <is>
          <t>/Users/sergio/work/Luiza/billing_mgmt/downloads/2023_05_15_22_44_19_808.PDF</t>
        </is>
      </c>
      <c r="V89" t="inlineStr">
        <is>
          <t>2023/06/03.01:34:12</t>
        </is>
      </c>
    </row>
    <row r="90">
      <c r="A90" t="inlineStr">
        <is>
          <t>Sim</t>
        </is>
      </c>
      <c r="B90" t="inlineStr">
        <is>
          <t>SM_Silveira29_1Fr</t>
        </is>
      </c>
      <c r="C90" t="inlineStr">
        <is>
          <t>2023</t>
        </is>
      </c>
      <c r="D90" t="inlineStr">
        <is>
          <t>05</t>
        </is>
      </c>
      <c r="E90" t="inlineStr">
        <is>
          <t>AGUAS_DE_PORTO</t>
        </is>
      </c>
      <c r="F90" t="inlineStr">
        <is>
          <t>AGUA</t>
        </is>
      </c>
      <c r="G90" t="inlineStr">
        <is>
          <t>NOTA_CREDITO</t>
        </is>
      </c>
      <c r="H90" t="inlineStr">
        <is>
          <t>5043425</t>
        </is>
      </c>
      <c r="I90" t="inlineStr">
        <is>
          <t>4140129</t>
        </is>
      </c>
      <c r="J90" t="inlineStr"/>
      <c r="K90" t="inlineStr">
        <is>
          <t>10017398</t>
        </is>
      </c>
      <c r="L90" t="inlineStr">
        <is>
          <t>230502709022487</t>
        </is>
      </c>
      <c r="M90" t="inlineStr">
        <is>
          <t>2023/03/16 ~ 2023/05/09</t>
        </is>
      </c>
      <c r="N90" t="inlineStr">
        <is>
          <t>2023/03/16</t>
        </is>
      </c>
      <c r="O90" t="inlineStr">
        <is>
          <t>2023/05/09</t>
        </is>
      </c>
      <c r="P90" t="inlineStr">
        <is>
          <t>2023/5/11</t>
        </is>
      </c>
      <c r="Q90" t="inlineStr"/>
      <c r="R90" t="n">
        <v>-89.44</v>
      </c>
      <c r="S90" t="inlineStr">
        <is>
          <t>SM_SamuelMoreira</t>
        </is>
      </c>
      <c r="T90">
        <f>HYPERLINK("https://drive.google.com/file/d/1xT2a0a9ULsMl-gCiHy3ouLUWcHvWnUnm/view?usp=share_link","2023.05.11NC_Aguas_SM_Silveira29_1Fr.pdf")</f>
        <v/>
      </c>
      <c r="U90" t="inlineStr">
        <is>
          <t>/Users/sergio/work/Luiza/billing_mgmt/downloads/2023_05_16_08_09_52_999.PDF</t>
        </is>
      </c>
      <c r="V90" t="inlineStr">
        <is>
          <t>2023/06/03.01:34:12</t>
        </is>
      </c>
    </row>
    <row r="91">
      <c r="A91" t="inlineStr">
        <is>
          <t>Sim</t>
        </is>
      </c>
      <c r="B91" t="inlineStr">
        <is>
          <t>SM_Silveira29_1Fr</t>
        </is>
      </c>
      <c r="C91" t="inlineStr">
        <is>
          <t>2023</t>
        </is>
      </c>
      <c r="D91" t="inlineStr">
        <is>
          <t>04</t>
        </is>
      </c>
      <c r="E91" t="inlineStr">
        <is>
          <t>AGUAS_DE_PORTO</t>
        </is>
      </c>
      <c r="F91" t="inlineStr">
        <is>
          <t>AGUA</t>
        </is>
      </c>
      <c r="G91" t="inlineStr">
        <is>
          <t>CONTA_CONSUMO</t>
        </is>
      </c>
      <c r="H91" t="inlineStr">
        <is>
          <t>5043425</t>
        </is>
      </c>
      <c r="I91" t="inlineStr">
        <is>
          <t>4140129</t>
        </is>
      </c>
      <c r="J91" t="inlineStr"/>
      <c r="K91" t="inlineStr">
        <is>
          <t>10017398</t>
        </is>
      </c>
      <c r="L91" t="inlineStr">
        <is>
          <t>230402709035645</t>
        </is>
      </c>
      <c r="M91" t="inlineStr">
        <is>
          <t>2023/03/16 ~ 2023/04/14</t>
        </is>
      </c>
      <c r="N91" t="inlineStr">
        <is>
          <t>2023/03/16</t>
        </is>
      </c>
      <c r="O91" t="inlineStr">
        <is>
          <t>2023/04/14</t>
        </is>
      </c>
      <c r="P91" t="inlineStr">
        <is>
          <t>2023/4/17</t>
        </is>
      </c>
      <c r="Q91" t="inlineStr">
        <is>
          <t>2023/5/02</t>
        </is>
      </c>
      <c r="R91" t="n">
        <v>79.12</v>
      </c>
      <c r="S91" t="inlineStr">
        <is>
          <t>SM_SamuelMoreira</t>
        </is>
      </c>
      <c r="T91">
        <f>HYPERLINK("https://drive.google.com/file/d/1t39Yic4e-I2Iq6blHaDYZ06eFfZHNBID/view?usp=share_link","2023.05.02_Aguas_SM_Silveira29_1Fr.pdf")</f>
        <v/>
      </c>
      <c r="U91" t="inlineStr">
        <is>
          <t>/Users/sergio/work/Luiza/billing_mgmt/downloads/2023_05_29_13_51_59_707.PDF</t>
        </is>
      </c>
      <c r="V91" t="inlineStr">
        <is>
          <t>2023/06/03.01:34:12</t>
        </is>
      </c>
    </row>
    <row r="92">
      <c r="A92" t="inlineStr">
        <is>
          <t>Não</t>
        </is>
      </c>
      <c r="B92" t="inlineStr">
        <is>
          <t>HM_Mouzinho85_3TrEs</t>
        </is>
      </c>
      <c r="C92" t="inlineStr">
        <is>
          <t>2023</t>
        </is>
      </c>
      <c r="D92" t="inlineStr">
        <is>
          <t>04</t>
        </is>
      </c>
      <c r="E92" t="inlineStr">
        <is>
          <t>AGUAS_DE_PORTO</t>
        </is>
      </c>
      <c r="F92" t="inlineStr">
        <is>
          <t>AGUA</t>
        </is>
      </c>
      <c r="G92" t="inlineStr">
        <is>
          <t>CONTA_CONSUMO</t>
        </is>
      </c>
      <c r="H92" t="inlineStr">
        <is>
          <t>5063454</t>
        </is>
      </c>
      <c r="I92" t="inlineStr">
        <is>
          <t>4212916</t>
        </is>
      </c>
      <c r="J92" t="inlineStr"/>
      <c r="K92" t="inlineStr">
        <is>
          <t>10011294</t>
        </is>
      </c>
      <c r="L92" t="inlineStr">
        <is>
          <t>230402709035513</t>
        </is>
      </c>
      <c r="M92" t="inlineStr">
        <is>
          <t>2023/03/16 ~ 2023/04/12</t>
        </is>
      </c>
      <c r="N92" t="inlineStr">
        <is>
          <t>2023/03/16</t>
        </is>
      </c>
      <c r="O92" t="inlineStr">
        <is>
          <t>2023/04/12</t>
        </is>
      </c>
      <c r="P92" t="inlineStr">
        <is>
          <t>2023/4/17</t>
        </is>
      </c>
      <c r="Q92" t="inlineStr">
        <is>
          <t>2023/5/02</t>
        </is>
      </c>
      <c r="R92" t="n">
        <v>12.47</v>
      </c>
      <c r="S92" t="inlineStr">
        <is>
          <t>HM_HaliimMoghazi</t>
        </is>
      </c>
      <c r="T92">
        <f>HYPERLINK("https://drive.google.com/file/d/1EZGBh0KELiyIHaapSIIJHIOsZSoHx3uP/view?usp=share_link","2023.05.02_Aguas_HM_Mouzinho85_3TrEs.pdf")</f>
        <v/>
      </c>
      <c r="U92" t="inlineStr">
        <is>
          <t>/Users/sergio/work/Luiza/billing_mgmt/downloads/2023_05_29_10_20_16_706.PDF</t>
        </is>
      </c>
      <c r="V92" t="inlineStr">
        <is>
          <t>2023/06/03.01:34:12</t>
        </is>
      </c>
    </row>
    <row r="93">
      <c r="A93" t="inlineStr">
        <is>
          <t>Não</t>
        </is>
      </c>
      <c r="B93" t="inlineStr">
        <is>
          <t>RM_Victor104_J</t>
        </is>
      </c>
      <c r="C93" t="inlineStr">
        <is>
          <t>2023</t>
        </is>
      </c>
      <c r="D93" t="inlineStr">
        <is>
          <t>05</t>
        </is>
      </c>
      <c r="E93" t="inlineStr">
        <is>
          <t>AGUAS_DE_PORTO</t>
        </is>
      </c>
      <c r="F93" t="inlineStr">
        <is>
          <t>AGUA</t>
        </is>
      </c>
      <c r="G93" t="inlineStr">
        <is>
          <t>CONTA_CONSUMO</t>
        </is>
      </c>
      <c r="H93" t="inlineStr">
        <is>
          <t>4980909</t>
        </is>
      </c>
      <c r="I93" t="inlineStr">
        <is>
          <t>4175241</t>
        </is>
      </c>
      <c r="J93" t="inlineStr"/>
      <c r="K93" t="inlineStr">
        <is>
          <t>134668</t>
        </is>
      </c>
      <c r="L93" t="inlineStr">
        <is>
          <t>230502709030555</t>
        </is>
      </c>
      <c r="M93" t="inlineStr">
        <is>
          <t>2023/04/14 ~ 2023/05/12</t>
        </is>
      </c>
      <c r="N93" t="inlineStr">
        <is>
          <t>2023/04/14</t>
        </is>
      </c>
      <c r="O93" t="inlineStr">
        <is>
          <t>2023/05/12</t>
        </is>
      </c>
      <c r="P93" t="inlineStr">
        <is>
          <t>2023/5/15</t>
        </is>
      </c>
      <c r="Q93" t="inlineStr">
        <is>
          <t>2023/5/30</t>
        </is>
      </c>
      <c r="R93" t="n">
        <v>36.14</v>
      </c>
      <c r="S93" t="inlineStr">
        <is>
          <t>RM_RaquelMoreira</t>
        </is>
      </c>
      <c r="T93">
        <f>HYPERLINK("https://drive.google.com/file/d/1fHcUsHzEpKjAmd56n174CDbrzwPNV01d/view?usp=share_link","2023.05.30_Aguas_RM_Victor104_J.pdf")</f>
        <v/>
      </c>
      <c r="U93" t="inlineStr">
        <is>
          <t>/Users/sergio/work/Luiza/billing_mgmt/downloads/2023_05_22_10_35_40_456.PDF</t>
        </is>
      </c>
      <c r="V93" t="inlineStr">
        <is>
          <t>2023/06/03.01:34:12</t>
        </is>
      </c>
    </row>
    <row r="94">
      <c r="A94" t="inlineStr">
        <is>
          <t>Não</t>
        </is>
      </c>
      <c r="B94" t="inlineStr">
        <is>
          <t>LS_Bessa641_4Dr</t>
        </is>
      </c>
      <c r="C94" t="inlineStr">
        <is>
          <t>2023</t>
        </is>
      </c>
      <c r="D94" t="inlineStr">
        <is>
          <t>05</t>
        </is>
      </c>
      <c r="E94" t="inlineStr">
        <is>
          <t>AGUAS_DE_PORTO</t>
        </is>
      </c>
      <c r="F94" t="inlineStr">
        <is>
          <t>AGUA</t>
        </is>
      </c>
      <c r="G94" t="inlineStr">
        <is>
          <t>CONTA_CONSUMO</t>
        </is>
      </c>
      <c r="H94" t="inlineStr">
        <is>
          <t>4967688</t>
        </is>
      </c>
      <c r="I94" t="inlineStr">
        <is>
          <t>4166519</t>
        </is>
      </c>
      <c r="J94" t="inlineStr"/>
      <c r="K94" t="inlineStr">
        <is>
          <t>160170</t>
        </is>
      </c>
      <c r="L94" t="inlineStr">
        <is>
          <t>230502709002803</t>
        </is>
      </c>
      <c r="M94" t="inlineStr">
        <is>
          <t>2023/03/30 ~ 2023/04/27</t>
        </is>
      </c>
      <c r="N94" t="inlineStr">
        <is>
          <t>2023/03/30</t>
        </is>
      </c>
      <c r="O94" t="inlineStr">
        <is>
          <t>2023/04/27</t>
        </is>
      </c>
      <c r="P94" t="inlineStr">
        <is>
          <t>2023/5/02</t>
        </is>
      </c>
      <c r="Q94" t="inlineStr">
        <is>
          <t>2023/5/17</t>
        </is>
      </c>
      <c r="R94" t="n">
        <v>40.37</v>
      </c>
      <c r="S94" t="inlineStr">
        <is>
          <t>LS_LucieneSantos</t>
        </is>
      </c>
      <c r="T94">
        <f>HYPERLINK("https://drive.google.com/file/d/1eIKjgMPE08dmVwwzomXYSGDoVbP9s1zR/view?usp=share_link","2023.05.17_Aguas_LS_Bessa641_4Dr.pdf")</f>
        <v/>
      </c>
      <c r="U94" t="inlineStr">
        <is>
          <t>/Users/sergio/work/Luiza/billing_mgmt/downloads/2023_05_15_22_58_34_466.PDF</t>
        </is>
      </c>
      <c r="V94" t="inlineStr">
        <is>
          <t>2023/06/03.01:34:12</t>
        </is>
      </c>
    </row>
    <row r="95">
      <c r="A95" t="inlineStr">
        <is>
          <t>Não</t>
        </is>
      </c>
      <c r="B95" t="inlineStr">
        <is>
          <t>JB_Monteiro122_D</t>
        </is>
      </c>
      <c r="C95" t="inlineStr">
        <is>
          <t>2023</t>
        </is>
      </c>
      <c r="D95" t="inlineStr">
        <is>
          <t>05</t>
        </is>
      </c>
      <c r="E95" t="inlineStr">
        <is>
          <t>AGUAS_DE_PORTO</t>
        </is>
      </c>
      <c r="F95" t="inlineStr">
        <is>
          <t>AGUA</t>
        </is>
      </c>
      <c r="G95" t="inlineStr">
        <is>
          <t>CONTA_CONSUMO</t>
        </is>
      </c>
      <c r="H95" t="inlineStr">
        <is>
          <t>5046575</t>
        </is>
      </c>
      <c r="I95" t="inlineStr">
        <is>
          <t>4217551</t>
        </is>
      </c>
      <c r="J95" t="inlineStr"/>
      <c r="K95" t="inlineStr">
        <is>
          <t>10022373</t>
        </is>
      </c>
      <c r="L95" t="inlineStr">
        <is>
          <t>230502709037070</t>
        </is>
      </c>
      <c r="M95" t="inlineStr">
        <is>
          <t>2023/04/14 ~ 2023/05/15</t>
        </is>
      </c>
      <c r="N95" t="inlineStr">
        <is>
          <t>2023/04/14</t>
        </is>
      </c>
      <c r="O95" t="inlineStr">
        <is>
          <t>2023/05/15</t>
        </is>
      </c>
      <c r="P95" t="inlineStr">
        <is>
          <t>2023/5/17</t>
        </is>
      </c>
      <c r="Q95" t="inlineStr">
        <is>
          <t>2023/6/01</t>
        </is>
      </c>
      <c r="R95" t="n">
        <v>25.19</v>
      </c>
      <c r="S95" t="inlineStr">
        <is>
          <t>JB_JagdishBijlani</t>
        </is>
      </c>
      <c r="T95">
        <f>HYPERLINK("https://drive.google.com/file/d/15VoTq3tUzK7stGvVO0PrJuQMZ2Oqf29Z/view?usp=share_link","2023.06.01_Aguas_JB_Monteiro122_D.pdf")</f>
        <v/>
      </c>
      <c r="U95" t="inlineStr">
        <is>
          <t>/Users/sergio/work/Luiza/billing_mgmt/downloads/2023_05_22_10_27_01_325.PDF</t>
        </is>
      </c>
      <c r="V95" t="inlineStr">
        <is>
          <t>2023/06/03.01:34:12</t>
        </is>
      </c>
    </row>
    <row r="96">
      <c r="A96" t="inlineStr">
        <is>
          <t>Sim</t>
        </is>
      </c>
      <c r="B96" t="inlineStr">
        <is>
          <t>HC_Mouzinho213_1B</t>
        </is>
      </c>
      <c r="C96" t="inlineStr">
        <is>
          <t>2023</t>
        </is>
      </c>
      <c r="D96" t="inlineStr">
        <is>
          <t>05</t>
        </is>
      </c>
      <c r="E96" t="inlineStr">
        <is>
          <t>AGUAS_DE_PORTO</t>
        </is>
      </c>
      <c r="F96" t="inlineStr">
        <is>
          <t>AGUA</t>
        </is>
      </c>
      <c r="G96" t="inlineStr">
        <is>
          <t>CONTA_CONSUMO</t>
        </is>
      </c>
      <c r="H96" t="inlineStr">
        <is>
          <t>4951664</t>
        </is>
      </c>
      <c r="I96" t="inlineStr">
        <is>
          <t>4140129</t>
        </is>
      </c>
      <c r="J96" t="inlineStr"/>
      <c r="K96" t="inlineStr">
        <is>
          <t>34978</t>
        </is>
      </c>
      <c r="L96" t="inlineStr">
        <is>
          <t>230502709037956</t>
        </is>
      </c>
      <c r="M96" t="inlineStr">
        <is>
          <t>2023/04/15 ~ 2023/05/15</t>
        </is>
      </c>
      <c r="N96" t="inlineStr">
        <is>
          <t>2023/04/15</t>
        </is>
      </c>
      <c r="O96" t="inlineStr">
        <is>
          <t>2023/05/15</t>
        </is>
      </c>
      <c r="P96" t="inlineStr">
        <is>
          <t>2023/5/17</t>
        </is>
      </c>
      <c r="Q96" t="inlineStr">
        <is>
          <t>2023/6/01</t>
        </is>
      </c>
      <c r="R96" t="n">
        <v>54.37</v>
      </c>
      <c r="S96" t="inlineStr">
        <is>
          <t>HC_HongChung</t>
        </is>
      </c>
      <c r="T96">
        <f>HYPERLINK("https://drive.google.com/file/d/1T8YPK1gJsakDNE6PL70GJlMRUPYISSDh/view?usp=share_link","2023.06.01_Aguas_HC_Mouzinho213_1B.pdf")</f>
        <v/>
      </c>
      <c r="U96" t="inlineStr">
        <is>
          <t>/Users/sergio/work/Luiza/billing_mgmt/downloads/2023_05_22_10_24_40_654.PDF</t>
        </is>
      </c>
      <c r="V96" t="inlineStr">
        <is>
          <t>2023/06/03.01:34:12</t>
        </is>
      </c>
    </row>
    <row r="97">
      <c r="A97" t="inlineStr">
        <is>
          <t>Não</t>
        </is>
      </c>
      <c r="B97" t="inlineStr">
        <is>
          <t>DM_Cedofeita630_RCTr</t>
        </is>
      </c>
      <c r="C97" t="inlineStr">
        <is>
          <t>2023</t>
        </is>
      </c>
      <c r="D97" t="inlineStr">
        <is>
          <t>05</t>
        </is>
      </c>
      <c r="E97" t="inlineStr">
        <is>
          <t>AGUAS_DE_PORTO</t>
        </is>
      </c>
      <c r="F97" t="inlineStr">
        <is>
          <t>AGUA</t>
        </is>
      </c>
      <c r="G97" t="inlineStr">
        <is>
          <t>CONTA_CONSUMO</t>
        </is>
      </c>
      <c r="H97" t="inlineStr">
        <is>
          <t>5038938</t>
        </is>
      </c>
      <c r="I97" t="inlineStr">
        <is>
          <t>4212935</t>
        </is>
      </c>
      <c r="J97" t="inlineStr"/>
      <c r="K97" t="inlineStr">
        <is>
          <t>10021322</t>
        </is>
      </c>
      <c r="L97" t="inlineStr">
        <is>
          <t>230502709005738</t>
        </is>
      </c>
      <c r="M97" t="inlineStr">
        <is>
          <t>2023/03/25 ~ 2023/04/28</t>
        </is>
      </c>
      <c r="N97" t="inlineStr">
        <is>
          <t>2023/03/25</t>
        </is>
      </c>
      <c r="O97" t="inlineStr">
        <is>
          <t>2023/04/28</t>
        </is>
      </c>
      <c r="P97" t="inlineStr">
        <is>
          <t>2023/5/03</t>
        </is>
      </c>
      <c r="Q97" t="inlineStr">
        <is>
          <t>2023/5/18</t>
        </is>
      </c>
      <c r="R97" t="n">
        <v>14.95</v>
      </c>
      <c r="S97" t="inlineStr">
        <is>
          <t>DM_DouglasMello</t>
        </is>
      </c>
      <c r="T97">
        <f>HYPERLINK("https://drive.google.com/file/d/18rQWxjPZ-Ufwd2VkG47RY8AHRO6nsKNl/view?usp=share_link","2023.05.18_Aguas_DM_Cedofeita630_RCTr.pdf")</f>
        <v/>
      </c>
      <c r="U97" t="inlineStr">
        <is>
          <t>/Users/sergio/work/Luiza/billing_mgmt/downloads/2023_05_15_22_56_16_273.PDF</t>
        </is>
      </c>
      <c r="V97" t="inlineStr">
        <is>
          <t>2023/06/03.01:34:12</t>
        </is>
      </c>
    </row>
    <row r="98">
      <c r="A98" t="inlineStr">
        <is>
          <t>Não</t>
        </is>
      </c>
      <c r="B98" t="inlineStr">
        <is>
          <t>FM_Antero43_1Tr</t>
        </is>
      </c>
      <c r="C98" t="inlineStr">
        <is>
          <t>2023</t>
        </is>
      </c>
      <c r="D98" t="inlineStr">
        <is>
          <t>05</t>
        </is>
      </c>
      <c r="E98" t="inlineStr">
        <is>
          <t>AGUAS_DE_PORTO</t>
        </is>
      </c>
      <c r="F98" t="inlineStr">
        <is>
          <t>AGUA</t>
        </is>
      </c>
      <c r="G98" t="inlineStr">
        <is>
          <t>CONTA_CONSUMO</t>
        </is>
      </c>
      <c r="H98" t="inlineStr">
        <is>
          <t>5038945</t>
        </is>
      </c>
      <c r="I98" t="inlineStr">
        <is>
          <t>4212940</t>
        </is>
      </c>
      <c r="J98" t="inlineStr"/>
      <c r="K98" t="inlineStr">
        <is>
          <t>10015726</t>
        </is>
      </c>
      <c r="L98" t="inlineStr">
        <is>
          <t>230502709002810</t>
        </is>
      </c>
      <c r="M98" t="inlineStr">
        <is>
          <t>2023/03/18 ~ 2023/04/27</t>
        </is>
      </c>
      <c r="N98" t="inlineStr">
        <is>
          <t>2023/03/18</t>
        </is>
      </c>
      <c r="O98" t="inlineStr">
        <is>
          <t>2023/04/27</t>
        </is>
      </c>
      <c r="P98" t="inlineStr">
        <is>
          <t>2023/5/02</t>
        </is>
      </c>
      <c r="Q98" t="inlineStr">
        <is>
          <t>2023/5/17</t>
        </is>
      </c>
      <c r="R98" t="n">
        <v>34.22</v>
      </c>
      <c r="S98" t="inlineStr">
        <is>
          <t>FM_FredMolina</t>
        </is>
      </c>
      <c r="T98">
        <f>HYPERLINK("https://drive.google.com/file/d/1KrCsxnz3n13uHN8ZVEjPfW3xrU6JeoMl/view?usp=share_link","2023.05.17_Aguas_FM_Antero43_1Tr.pdf")</f>
        <v/>
      </c>
      <c r="U98" t="inlineStr">
        <is>
          <t>/Users/sergio/work/Luiza/billing_mgmt/downloads/2023_05_15_22_57_50_127.PDF</t>
        </is>
      </c>
      <c r="V98" t="inlineStr">
        <is>
          <t>2023/06/03.01:34:12</t>
        </is>
      </c>
    </row>
    <row r="99">
      <c r="A99" t="inlineStr">
        <is>
          <t>Não</t>
        </is>
      </c>
      <c r="B99" t="inlineStr">
        <is>
          <t>DM_Cedofeita630_RCTr</t>
        </is>
      </c>
      <c r="C99" t="inlineStr">
        <is>
          <t>2023</t>
        </is>
      </c>
      <c r="D99" t="inlineStr">
        <is>
          <t>05</t>
        </is>
      </c>
      <c r="E99" t="inlineStr">
        <is>
          <t>AGUAS_DE_PORTO</t>
        </is>
      </c>
      <c r="F99" t="inlineStr">
        <is>
          <t>AGUA</t>
        </is>
      </c>
      <c r="G99" t="inlineStr">
        <is>
          <t>CONTA_CONSUMO</t>
        </is>
      </c>
      <c r="H99" t="inlineStr">
        <is>
          <t>5038938</t>
        </is>
      </c>
      <c r="I99" t="inlineStr">
        <is>
          <t>4212935</t>
        </is>
      </c>
      <c r="J99" t="inlineStr"/>
      <c r="K99" t="inlineStr">
        <is>
          <t>10021322</t>
        </is>
      </c>
      <c r="L99" t="inlineStr">
        <is>
          <t>230502709056280</t>
        </is>
      </c>
      <c r="M99" t="inlineStr">
        <is>
          <t>2023/04/29 ~ 2023/05/25</t>
        </is>
      </c>
      <c r="N99" t="inlineStr">
        <is>
          <t>2023/04/29</t>
        </is>
      </c>
      <c r="O99" t="inlineStr">
        <is>
          <t>2023/05/25</t>
        </is>
      </c>
      <c r="P99" t="inlineStr">
        <is>
          <t>2023/5/25</t>
        </is>
      </c>
      <c r="Q99" t="inlineStr">
        <is>
          <t>2023/6/09</t>
        </is>
      </c>
      <c r="R99" t="n">
        <v>14.18</v>
      </c>
      <c r="S99" t="inlineStr">
        <is>
          <t>DM_DouglasMello</t>
        </is>
      </c>
      <c r="T99">
        <f>HYPERLINK("https://drive.google.com/file/d/1VtEqvtH-chZskBdNp9H6bh6G57psHRHl/view?usp=share_link","2023.06.09_Aguas_DM_Cedofeita630_RCTr.pdf")</f>
        <v/>
      </c>
      <c r="U99" t="inlineStr">
        <is>
          <t>/Users/sergio/work/Luiza/billing_mgmt/downloads/2023_05_30_06_31_14_22.PDF</t>
        </is>
      </c>
      <c r="V99" t="inlineStr">
        <is>
          <t>2023/06/03.01:34:12</t>
        </is>
      </c>
    </row>
    <row r="100">
      <c r="A100" t="inlineStr">
        <is>
          <t>Sim</t>
        </is>
      </c>
      <c r="B100" t="inlineStr">
        <is>
          <t>JR_Mouzinho85_3Fr</t>
        </is>
      </c>
      <c r="C100" t="inlineStr">
        <is>
          <t>2023</t>
        </is>
      </c>
      <c r="D100" t="inlineStr">
        <is>
          <t>05</t>
        </is>
      </c>
      <c r="E100" t="inlineStr">
        <is>
          <t>AGUAS_DE_PORTO</t>
        </is>
      </c>
      <c r="F100" t="inlineStr">
        <is>
          <t>AGUA</t>
        </is>
      </c>
      <c r="G100" t="inlineStr">
        <is>
          <t>CONTA_CONSUMO</t>
        </is>
      </c>
      <c r="H100" t="inlineStr">
        <is>
          <t>5037458</t>
        </is>
      </c>
      <c r="I100" t="inlineStr">
        <is>
          <t>4140129</t>
        </is>
      </c>
      <c r="J100" t="inlineStr"/>
      <c r="K100" t="inlineStr">
        <is>
          <t>10011293</t>
        </is>
      </c>
      <c r="L100" t="inlineStr">
        <is>
          <t>230502709036772</t>
        </is>
      </c>
      <c r="M100" t="inlineStr">
        <is>
          <t>2023/04/13 ~ 2023/05/15</t>
        </is>
      </c>
      <c r="N100" t="inlineStr">
        <is>
          <t>2023/04/13</t>
        </is>
      </c>
      <c r="O100" t="inlineStr">
        <is>
          <t>2023/05/15</t>
        </is>
      </c>
      <c r="P100" t="inlineStr">
        <is>
          <t>2023/5/17</t>
        </is>
      </c>
      <c r="Q100" t="inlineStr">
        <is>
          <t>2023/6/01</t>
        </is>
      </c>
      <c r="R100" t="n">
        <v>38.81</v>
      </c>
      <c r="S100" t="inlineStr">
        <is>
          <t>JR_JulianaEstefano_RenatoMarcondes</t>
        </is>
      </c>
      <c r="T100">
        <f>HYPERLINK("https://drive.google.com/file/d/18LjdD_OaKIQtScrDMUu--dhW6GxNAIoD/view?usp=share_link","2023.06.01_Aguas_JR_Mouzinho85_3Fr.pdf")</f>
        <v/>
      </c>
      <c r="U100" t="inlineStr">
        <is>
          <t>/Users/sergio/work/Luiza/billing_mgmt/downloads/2023_05_22_10_25_11_725.PDF</t>
        </is>
      </c>
      <c r="V100" t="inlineStr">
        <is>
          <t>2023/06/03.01:34:12</t>
        </is>
      </c>
    </row>
    <row r="101">
      <c r="A101" t="inlineStr">
        <is>
          <t>Não</t>
        </is>
      </c>
      <c r="B101" t="inlineStr">
        <is>
          <t>MS_Cedofeita245_3TrEs</t>
        </is>
      </c>
      <c r="C101" t="inlineStr">
        <is>
          <t>2023</t>
        </is>
      </c>
      <c r="D101" t="inlineStr">
        <is>
          <t>05</t>
        </is>
      </c>
      <c r="E101" t="inlineStr">
        <is>
          <t>AGUAS_DE_PORTO</t>
        </is>
      </c>
      <c r="F101" t="inlineStr">
        <is>
          <t>AGUA</t>
        </is>
      </c>
      <c r="G101" t="inlineStr">
        <is>
          <t>CONTA_CONSUMO</t>
        </is>
      </c>
      <c r="H101" t="inlineStr">
        <is>
          <t>5038926</t>
        </is>
      </c>
      <c r="I101" t="inlineStr">
        <is>
          <t>4178288</t>
        </is>
      </c>
      <c r="J101" t="inlineStr"/>
      <c r="K101" t="inlineStr">
        <is>
          <t>10020774</t>
        </is>
      </c>
      <c r="L101" t="inlineStr">
        <is>
          <t>230502709027451</t>
        </is>
      </c>
      <c r="M101" t="inlineStr">
        <is>
          <t>2023/04/16 ~ 2023/05/12</t>
        </is>
      </c>
      <c r="N101" t="inlineStr">
        <is>
          <t>2023/04/16</t>
        </is>
      </c>
      <c r="O101" t="inlineStr">
        <is>
          <t>2023/05/12</t>
        </is>
      </c>
      <c r="P101" t="inlineStr">
        <is>
          <t>2023/5/12</t>
        </is>
      </c>
      <c r="Q101" t="inlineStr">
        <is>
          <t>2023/5/27</t>
        </is>
      </c>
      <c r="R101" t="n">
        <v>16.27</v>
      </c>
      <c r="S101" t="inlineStr">
        <is>
          <t>MS_MartinStuerchler</t>
        </is>
      </c>
      <c r="T101">
        <f>HYPERLINK("https://drive.google.com/file/d/1RB2IetHeblVUvPEF89P-j0Rp4r8E5VSA/view?usp=share_link","2023.05.27_Aguas_MS_Cedofeita245_3TrEs.pdf")</f>
        <v/>
      </c>
      <c r="U101" t="inlineStr">
        <is>
          <t>/Users/sergio/work/Luiza/billing_mgmt/downloads/2023_05_17_14_04_30_890.PDF</t>
        </is>
      </c>
      <c r="V101" t="inlineStr">
        <is>
          <t>2023/06/03.01:34:12</t>
        </is>
      </c>
    </row>
    <row r="102">
      <c r="A102" t="inlineStr">
        <is>
          <t>Não</t>
        </is>
      </c>
      <c r="B102" t="inlineStr">
        <is>
          <t>CK_Bonjardim661_1Fr</t>
        </is>
      </c>
      <c r="C102" t="inlineStr">
        <is>
          <t>2023</t>
        </is>
      </c>
      <c r="D102" t="inlineStr">
        <is>
          <t>05</t>
        </is>
      </c>
      <c r="E102" t="inlineStr">
        <is>
          <t>AGUAS_DE_PORTO</t>
        </is>
      </c>
      <c r="F102" t="inlineStr">
        <is>
          <t>AGUA</t>
        </is>
      </c>
      <c r="G102" t="inlineStr">
        <is>
          <t>CONTA_CONSUMO</t>
        </is>
      </c>
      <c r="H102" t="inlineStr">
        <is>
          <t>4801098</t>
        </is>
      </c>
      <c r="I102" t="inlineStr">
        <is>
          <t>4063662</t>
        </is>
      </c>
      <c r="J102" t="inlineStr"/>
      <c r="K102" t="inlineStr">
        <is>
          <t>10011953</t>
        </is>
      </c>
      <c r="L102" t="inlineStr">
        <is>
          <t>230502709040075</t>
        </is>
      </c>
      <c r="M102" t="inlineStr">
        <is>
          <t>2023/04/18 ~ 2023/05/15</t>
        </is>
      </c>
      <c r="N102" t="inlineStr">
        <is>
          <t>2023/04/18</t>
        </is>
      </c>
      <c r="O102" t="inlineStr">
        <is>
          <t>2023/05/15</t>
        </is>
      </c>
      <c r="P102" t="inlineStr">
        <is>
          <t>2023/5/18</t>
        </is>
      </c>
      <c r="Q102" t="inlineStr">
        <is>
          <t>2023/6/07</t>
        </is>
      </c>
      <c r="R102" t="n">
        <v>31.28</v>
      </c>
      <c r="S102" t="inlineStr">
        <is>
          <t>CK_CarlosKlein</t>
        </is>
      </c>
      <c r="T102">
        <f>HYPERLINK("https://drive.google.com/file/d/1WTLcff0ugnV0kwOylInQAUHWidKkApc3/view?usp=share_link","2023.06.07_Aguas_CK_Bonjardim661_1Fr.pdf")</f>
        <v/>
      </c>
      <c r="U102" t="inlineStr">
        <is>
          <t>/Users/sergio/work/Luiza/billing_mgmt/downloads/2023_05_22_12_30_49_60.PDF</t>
        </is>
      </c>
      <c r="V102" t="inlineStr">
        <is>
          <t>2023/06/03.01:34:12</t>
        </is>
      </c>
    </row>
    <row r="103">
      <c r="A103" t="inlineStr">
        <is>
          <t>Não</t>
        </is>
      </c>
      <c r="B103" t="inlineStr">
        <is>
          <t>MB_Tras156_RC</t>
        </is>
      </c>
      <c r="C103" t="inlineStr">
        <is>
          <t>2023</t>
        </is>
      </c>
      <c r="D103" t="inlineStr">
        <is>
          <t>04</t>
        </is>
      </c>
      <c r="E103" t="inlineStr">
        <is>
          <t>AGUAS_DE_PORTO</t>
        </is>
      </c>
      <c r="F103" t="inlineStr">
        <is>
          <t>AGUA</t>
        </is>
      </c>
      <c r="G103" t="inlineStr">
        <is>
          <t>CONTA_CONSUMO</t>
        </is>
      </c>
      <c r="H103" t="inlineStr">
        <is>
          <t>5061060</t>
        </is>
      </c>
      <c r="I103" t="inlineStr">
        <is>
          <t>4227864</t>
        </is>
      </c>
      <c r="J103" t="inlineStr"/>
      <c r="K103" t="inlineStr">
        <is>
          <t>189077</t>
        </is>
      </c>
      <c r="L103" t="inlineStr">
        <is>
          <t>230402709012614</t>
        </is>
      </c>
      <c r="M103" t="inlineStr">
        <is>
          <t>2023/03/09 ~ 2023/04/10</t>
        </is>
      </c>
      <c r="N103" t="inlineStr">
        <is>
          <t>2023/03/09</t>
        </is>
      </c>
      <c r="O103" t="inlineStr">
        <is>
          <t>2023/04/10</t>
        </is>
      </c>
      <c r="P103" t="inlineStr">
        <is>
          <t>2023/4/10</t>
        </is>
      </c>
      <c r="Q103" t="inlineStr">
        <is>
          <t>2023/5/02</t>
        </is>
      </c>
      <c r="R103" t="n">
        <v>30.34</v>
      </c>
      <c r="S103" t="inlineStr">
        <is>
          <t>MB_MarcoBezelga</t>
        </is>
      </c>
      <c r="T103">
        <f>HYPERLINK("https://drive.google.com/file/d/1vXXhyRxs6zPJr_yiUVTsDPqLQi_3ulqZ/view?usp=share_link","2023.05.02_Aguas_MB_Tras156_RC.pdf")</f>
        <v/>
      </c>
      <c r="U103" t="inlineStr">
        <is>
          <t>/Users/sergio/work/Luiza/billing_mgmt/downloads/2023_05_29_08_23_00_580.PDF</t>
        </is>
      </c>
      <c r="V103" t="inlineStr">
        <is>
          <t>2023/06/03.01:34:12</t>
        </is>
      </c>
    </row>
    <row r="104">
      <c r="A104" t="inlineStr">
        <is>
          <t>Sim</t>
        </is>
      </c>
      <c r="B104" t="inlineStr">
        <is>
          <t>JR_Loios78_4Tr</t>
        </is>
      </c>
      <c r="C104" t="inlineStr">
        <is>
          <t>2023</t>
        </is>
      </c>
      <c r="D104" t="inlineStr">
        <is>
          <t>05</t>
        </is>
      </c>
      <c r="E104" t="inlineStr">
        <is>
          <t>AGUAS_DE_PORTO</t>
        </is>
      </c>
      <c r="F104" t="inlineStr">
        <is>
          <t>AGUA</t>
        </is>
      </c>
      <c r="G104" t="inlineStr">
        <is>
          <t>CONTA_CONSUMO</t>
        </is>
      </c>
      <c r="H104" t="inlineStr">
        <is>
          <t>5042859</t>
        </is>
      </c>
      <c r="I104" t="inlineStr">
        <is>
          <t>4140129</t>
        </is>
      </c>
      <c r="J104" t="inlineStr"/>
      <c r="K104" t="inlineStr">
        <is>
          <t>10017262</t>
        </is>
      </c>
      <c r="L104" t="inlineStr">
        <is>
          <t>230502709038810</t>
        </is>
      </c>
      <c r="M104" t="inlineStr">
        <is>
          <t>2023/04/15 ~ 2023/05/16</t>
        </is>
      </c>
      <c r="N104" t="inlineStr">
        <is>
          <t>2023/04/15</t>
        </is>
      </c>
      <c r="O104" t="inlineStr">
        <is>
          <t>2023/05/16</t>
        </is>
      </c>
      <c r="P104" t="inlineStr">
        <is>
          <t>2023/5/17</t>
        </is>
      </c>
      <c r="Q104" t="inlineStr">
        <is>
          <t>2023/6/01</t>
        </is>
      </c>
      <c r="R104" t="n">
        <v>55.04</v>
      </c>
      <c r="S104" t="inlineStr">
        <is>
          <t>JR_JulianaEstefano_RenatoMarcondes</t>
        </is>
      </c>
      <c r="T104">
        <f>HYPERLINK("https://drive.google.com/file/d/1MLfgCyk7HvKzNitmSEr8JVrln02cXRav/view?usp=share_link","2023.06.01_Aguas_JR_Loios78_4Tr.pdf")</f>
        <v/>
      </c>
      <c r="U104" t="inlineStr">
        <is>
          <t>/Users/sergio/work/Luiza/billing_mgmt/downloads/2023_05_22_10_24_55_760.PDF</t>
        </is>
      </c>
      <c r="V104" t="inlineStr">
        <is>
          <t>2023/06/03.01:34:12</t>
        </is>
      </c>
    </row>
    <row r="105">
      <c r="A105" t="inlineStr">
        <is>
          <t>Não</t>
        </is>
      </c>
      <c r="B105" t="inlineStr">
        <is>
          <t>AD_Alexandre233_2Fr</t>
        </is>
      </c>
      <c r="C105" t="inlineStr">
        <is>
          <t>2023</t>
        </is>
      </c>
      <c r="D105" t="inlineStr">
        <is>
          <t>05</t>
        </is>
      </c>
      <c r="E105" t="inlineStr">
        <is>
          <t>AGUAS_DE_PORTO</t>
        </is>
      </c>
      <c r="F105" t="inlineStr">
        <is>
          <t>AGUA</t>
        </is>
      </c>
      <c r="G105" t="inlineStr">
        <is>
          <t>CONTA_CONSUMO</t>
        </is>
      </c>
      <c r="H105" t="inlineStr">
        <is>
          <t>5025531</t>
        </is>
      </c>
      <c r="I105" t="inlineStr">
        <is>
          <t>4203800</t>
        </is>
      </c>
      <c r="J105" t="inlineStr"/>
      <c r="K105" t="inlineStr">
        <is>
          <t>202088</t>
        </is>
      </c>
      <c r="L105" t="inlineStr">
        <is>
          <t>230502709010302</t>
        </is>
      </c>
      <c r="M105" t="inlineStr">
        <is>
          <t>2023/04/06 ~ 2023/05/04</t>
        </is>
      </c>
      <c r="N105" t="inlineStr">
        <is>
          <t>2023/04/06</t>
        </is>
      </c>
      <c r="O105" t="inlineStr">
        <is>
          <t>2023/05/04</t>
        </is>
      </c>
      <c r="P105" t="inlineStr">
        <is>
          <t>2023/5/05</t>
        </is>
      </c>
      <c r="Q105" t="inlineStr">
        <is>
          <t>2023/5/20</t>
        </is>
      </c>
      <c r="R105" t="n">
        <v>20.05</v>
      </c>
      <c r="S105" t="inlineStr">
        <is>
          <t>AD_AlessiaDiDio</t>
        </is>
      </c>
      <c r="T105">
        <f>HYPERLINK("https://drive.google.com/file/d/1PtqQGLqk_9evXSkXHW0LaprVrsYiYWOK/view?usp=share_link","2023.05.20_Aguas_AD_Alexandre233_2Fr.pdf")</f>
        <v/>
      </c>
      <c r="U105" t="inlineStr">
        <is>
          <t>/Users/sergio/work/Luiza/billing_mgmt/downloads/2023_05_15_22_45_03_534.PDF</t>
        </is>
      </c>
      <c r="V105" t="inlineStr">
        <is>
          <t>2023/06/03.01:34:12</t>
        </is>
      </c>
    </row>
    <row r="106">
      <c r="A106" t="inlineStr">
        <is>
          <t>Não</t>
        </is>
      </c>
      <c r="B106" t="inlineStr">
        <is>
          <t>CF_1Herculano17</t>
        </is>
      </c>
      <c r="C106" t="inlineStr">
        <is>
          <t>2023</t>
        </is>
      </c>
      <c r="D106" t="inlineStr">
        <is>
          <t>05</t>
        </is>
      </c>
      <c r="E106" t="inlineStr">
        <is>
          <t>AGUAS_DE_PORTO</t>
        </is>
      </c>
      <c r="F106" t="inlineStr">
        <is>
          <t>AGUA</t>
        </is>
      </c>
      <c r="G106" t="inlineStr">
        <is>
          <t>CONTA_CONSUMO</t>
        </is>
      </c>
      <c r="H106" t="inlineStr">
        <is>
          <t>4996994</t>
        </is>
      </c>
      <c r="I106" t="inlineStr">
        <is>
          <t>4177430</t>
        </is>
      </c>
      <c r="J106" t="inlineStr"/>
      <c r="K106" t="inlineStr">
        <is>
          <t>10017662</t>
        </is>
      </c>
      <c r="L106" t="inlineStr">
        <is>
          <t>230502709041448</t>
        </is>
      </c>
      <c r="M106" t="inlineStr">
        <is>
          <t>2023/04/18 ~ 2023/05/17</t>
        </is>
      </c>
      <c r="N106" t="inlineStr">
        <is>
          <t>2023/04/18</t>
        </is>
      </c>
      <c r="O106" t="inlineStr">
        <is>
          <t>2023/05/17</t>
        </is>
      </c>
      <c r="P106" t="inlineStr">
        <is>
          <t>2023/5/18</t>
        </is>
      </c>
      <c r="Q106" t="inlineStr">
        <is>
          <t>2023/6/02</t>
        </is>
      </c>
      <c r="R106" t="n">
        <v>36.82</v>
      </c>
      <c r="S106" t="inlineStr">
        <is>
          <t>CF_CasasFTU</t>
        </is>
      </c>
      <c r="T106">
        <f>HYPERLINK("https://drive.google.com/file/d/1uVvd5K1Oq7eFEkH3_DOoFG3eWk6PGjT_/view?usp=share_link","2023.06.02_Aguas_CF_1Herculano17.pdf")</f>
        <v/>
      </c>
      <c r="U106" t="inlineStr">
        <is>
          <t>/Users/sergio/work/Luiza/billing_mgmt/downloads/2023_05_22_10_23_58_731.PDF</t>
        </is>
      </c>
      <c r="V106" t="inlineStr">
        <is>
          <t>2023/06/03.01:34:12</t>
        </is>
      </c>
    </row>
    <row r="107">
      <c r="A107" t="inlineStr">
        <is>
          <t>Não</t>
        </is>
      </c>
      <c r="B107" t="inlineStr">
        <is>
          <t>LV_Loule235_1D</t>
        </is>
      </c>
      <c r="C107" t="inlineStr">
        <is>
          <t>2023</t>
        </is>
      </c>
      <c r="D107" t="inlineStr">
        <is>
          <t>05</t>
        </is>
      </c>
      <c r="E107" t="inlineStr">
        <is>
          <t>AGUAS_DE_PORTO</t>
        </is>
      </c>
      <c r="F107" t="inlineStr">
        <is>
          <t>AGUA</t>
        </is>
      </c>
      <c r="G107" t="inlineStr">
        <is>
          <t>CONTA_CONSUMO</t>
        </is>
      </c>
      <c r="H107" t="inlineStr">
        <is>
          <t>4976206</t>
        </is>
      </c>
      <c r="I107" t="inlineStr">
        <is>
          <t>4159448</t>
        </is>
      </c>
      <c r="J107" t="inlineStr"/>
      <c r="K107" t="inlineStr">
        <is>
          <t>10017689</t>
        </is>
      </c>
      <c r="L107" t="inlineStr">
        <is>
          <t>230502709040734</t>
        </is>
      </c>
      <c r="M107" t="inlineStr">
        <is>
          <t>2023/04/18 ~ 2023/05/15</t>
        </is>
      </c>
      <c r="N107" t="inlineStr">
        <is>
          <t>2023/04/18</t>
        </is>
      </c>
      <c r="O107" t="inlineStr">
        <is>
          <t>2023/05/15</t>
        </is>
      </c>
      <c r="P107" t="inlineStr">
        <is>
          <t>2023/5/18</t>
        </is>
      </c>
      <c r="Q107" t="inlineStr">
        <is>
          <t>2023/6/02</t>
        </is>
      </c>
      <c r="R107" t="n">
        <v>43.93</v>
      </c>
      <c r="S107" t="inlineStr">
        <is>
          <t>LV_LoboViajante</t>
        </is>
      </c>
      <c r="T107">
        <f>HYPERLINK("https://drive.google.com/file/d/1v50wpHRMlNCZ4jqTjv8OYIKWhjhW2tSQ/view?usp=share_link","2023.06.02_Aguas_LV_Loule235_1D.pdf")</f>
        <v/>
      </c>
      <c r="U107" t="inlineStr">
        <is>
          <t>/Users/sergio/work/Luiza/billing_mgmt/downloads/2023_05_22_10_23_20_815.PDF</t>
        </is>
      </c>
      <c r="V107" t="inlineStr">
        <is>
          <t>2023/06/03.01:34:12</t>
        </is>
      </c>
    </row>
    <row r="108">
      <c r="A108" t="inlineStr">
        <is>
          <t>Não</t>
        </is>
      </c>
      <c r="B108" t="inlineStr">
        <is>
          <t>JM_Cedofeita245_2TrEs</t>
        </is>
      </c>
      <c r="C108" t="inlineStr">
        <is>
          <t>2023</t>
        </is>
      </c>
      <c r="D108" t="inlineStr">
        <is>
          <t>05</t>
        </is>
      </c>
      <c r="E108" t="inlineStr">
        <is>
          <t>AGUAS_DE_PORTO</t>
        </is>
      </c>
      <c r="F108" t="inlineStr">
        <is>
          <t>AGUA</t>
        </is>
      </c>
      <c r="G108" t="inlineStr">
        <is>
          <t>CONTA_CONSUMO</t>
        </is>
      </c>
      <c r="H108" t="inlineStr">
        <is>
          <t>5042498</t>
        </is>
      </c>
      <c r="I108" t="inlineStr">
        <is>
          <t>4215172</t>
        </is>
      </c>
      <c r="J108" t="inlineStr"/>
      <c r="K108" t="inlineStr">
        <is>
          <t>10020771</t>
        </is>
      </c>
      <c r="L108" t="inlineStr">
        <is>
          <t>230502709036472</t>
        </is>
      </c>
      <c r="M108" t="inlineStr">
        <is>
          <t>2023/04/14 ~ 2023/05/15</t>
        </is>
      </c>
      <c r="N108" t="inlineStr">
        <is>
          <t>2023/04/14</t>
        </is>
      </c>
      <c r="O108" t="inlineStr">
        <is>
          <t>2023/05/15</t>
        </is>
      </c>
      <c r="P108" t="inlineStr">
        <is>
          <t>2023/5/17</t>
        </is>
      </c>
      <c r="Q108" t="inlineStr">
        <is>
          <t>2023/6/01</t>
        </is>
      </c>
      <c r="R108" t="n">
        <v>18.89</v>
      </c>
      <c r="S108" t="inlineStr">
        <is>
          <t>JM_JoaoManuelCunha</t>
        </is>
      </c>
      <c r="T108">
        <f>HYPERLINK("https://drive.google.com/file/d/1vItNB2ZNfk_zpA4dW2cCzKlLw0VjSzau/view?usp=share_link","2023.06.01_Aguas_JM_Cedofeita245_2TrEs.pdf")</f>
        <v/>
      </c>
      <c r="U108" t="inlineStr">
        <is>
          <t>/Users/sergio/work/Luiza/billing_mgmt/downloads/2023_05_22_10_27_19_753.PDF</t>
        </is>
      </c>
      <c r="V108" t="inlineStr">
        <is>
          <t>2023/06/03.01:34:12</t>
        </is>
      </c>
    </row>
    <row r="109">
      <c r="A109" t="inlineStr">
        <is>
          <t>Não</t>
        </is>
      </c>
      <c r="B109" t="inlineStr">
        <is>
          <t>NU_Liberdade119_2A</t>
        </is>
      </c>
      <c r="C109" t="inlineStr">
        <is>
          <t>2023</t>
        </is>
      </c>
      <c r="D109" t="inlineStr">
        <is>
          <t>04</t>
        </is>
      </c>
      <c r="E109" t="inlineStr">
        <is>
          <t>AGUAS_DE_PORTO</t>
        </is>
      </c>
      <c r="F109" t="inlineStr">
        <is>
          <t>AGUA</t>
        </is>
      </c>
      <c r="G109" t="inlineStr">
        <is>
          <t>CONTA_CONSUMO</t>
        </is>
      </c>
      <c r="H109" t="inlineStr">
        <is>
          <t>5045272</t>
        </is>
      </c>
      <c r="I109" t="inlineStr">
        <is>
          <t>4216767</t>
        </is>
      </c>
      <c r="J109" t="inlineStr"/>
      <c r="K109" t="inlineStr">
        <is>
          <t>10021674</t>
        </is>
      </c>
      <c r="L109" t="inlineStr">
        <is>
          <t>230402709039635</t>
        </is>
      </c>
      <c r="M109" t="inlineStr">
        <is>
          <t>2023/03/15 ~ 2023/04/18</t>
        </is>
      </c>
      <c r="N109" t="inlineStr">
        <is>
          <t>2023/03/15</t>
        </is>
      </c>
      <c r="O109" t="inlineStr">
        <is>
          <t>2023/04/18</t>
        </is>
      </c>
      <c r="P109" t="inlineStr">
        <is>
          <t>2023/4/18</t>
        </is>
      </c>
      <c r="Q109" t="inlineStr">
        <is>
          <t>2023/5/03</t>
        </is>
      </c>
      <c r="R109" t="n">
        <v>16.9</v>
      </c>
      <c r="S109" t="inlineStr">
        <is>
          <t>NU_NazliUresin</t>
        </is>
      </c>
      <c r="T109">
        <f>HYPERLINK("https://drive.google.com/file/d/1Nb67GJgHYqsybqCRMGHNenidQAZphvOe/view?usp=share_link","2023.05.03_Aguas_NU_Liberdade119_2A.pdf")</f>
        <v/>
      </c>
      <c r="U109" t="inlineStr">
        <is>
          <t>/Users/sergio/work/Luiza/billing_mgmt/downloads/2023_05_29_14_26_19_477.PDF</t>
        </is>
      </c>
      <c r="V109" t="inlineStr">
        <is>
          <t>2023/06/03.01:34:12</t>
        </is>
      </c>
    </row>
    <row r="110">
      <c r="A110" t="inlineStr">
        <is>
          <t>Sim</t>
        </is>
      </c>
      <c r="B110" t="inlineStr">
        <is>
          <t>QD_Mercadores77_1C</t>
        </is>
      </c>
      <c r="C110" t="inlineStr">
        <is>
          <t>2023</t>
        </is>
      </c>
      <c r="D110" t="inlineStr">
        <is>
          <t>04</t>
        </is>
      </c>
      <c r="E110" t="inlineStr">
        <is>
          <t>AGUAS_DE_PORTO</t>
        </is>
      </c>
      <c r="F110" t="inlineStr">
        <is>
          <t>AGUA</t>
        </is>
      </c>
      <c r="G110" t="inlineStr">
        <is>
          <t>CONTA_CONSUMO</t>
        </is>
      </c>
      <c r="H110" t="inlineStr">
        <is>
          <t>4924157</t>
        </is>
      </c>
      <c r="I110" t="inlineStr">
        <is>
          <t>4140129</t>
        </is>
      </c>
      <c r="J110" t="inlineStr"/>
      <c r="K110" t="inlineStr">
        <is>
          <t>10015162</t>
        </is>
      </c>
      <c r="L110" t="inlineStr">
        <is>
          <t>230402709034518</t>
        </is>
      </c>
      <c r="M110" t="inlineStr">
        <is>
          <t>2023/03/16 ~ 2023/04/13</t>
        </is>
      </c>
      <c r="N110" t="inlineStr">
        <is>
          <t>2023/03/16</t>
        </is>
      </c>
      <c r="O110" t="inlineStr">
        <is>
          <t>2023/04/13</t>
        </is>
      </c>
      <c r="P110" t="inlineStr">
        <is>
          <t>2023/4/17</t>
        </is>
      </c>
      <c r="Q110" t="inlineStr">
        <is>
          <t>2023/5/02</t>
        </is>
      </c>
      <c r="R110" t="n">
        <v>57.29</v>
      </c>
      <c r="S110" t="inlineStr">
        <is>
          <t>QD_QualquerDestino</t>
        </is>
      </c>
      <c r="T110">
        <f>HYPERLINK("https://drive.google.com/file/d/1MHLWW66B8zkeQDkzScEFxvrZ6pSMvSTT/view?usp=share_link","2023.05.02_Aguas_QD_Mercadores77_1C.pdf")</f>
        <v/>
      </c>
      <c r="U110" t="inlineStr">
        <is>
          <t>/Users/sergio/work/Luiza/billing_mgmt/downloads/2023_05_29_14_10_29_851.PDF</t>
        </is>
      </c>
      <c r="V110" t="inlineStr">
        <is>
          <t>2023/06/03.01:34:12</t>
        </is>
      </c>
    </row>
    <row r="111">
      <c r="A111" t="inlineStr">
        <is>
          <t>Sim</t>
        </is>
      </c>
      <c r="B111" t="inlineStr">
        <is>
          <t>HC_Mouzinho213_1B</t>
        </is>
      </c>
      <c r="C111" t="inlineStr">
        <is>
          <t>2023</t>
        </is>
      </c>
      <c r="D111" t="inlineStr">
        <is>
          <t>04</t>
        </is>
      </c>
      <c r="E111" t="inlineStr">
        <is>
          <t>AGUAS_DE_PORTO</t>
        </is>
      </c>
      <c r="F111" t="inlineStr">
        <is>
          <t>AGUA</t>
        </is>
      </c>
      <c r="G111" t="inlineStr">
        <is>
          <t>CONTA_CONSUMO</t>
        </is>
      </c>
      <c r="H111" t="inlineStr">
        <is>
          <t>4951664</t>
        </is>
      </c>
      <c r="I111" t="inlineStr">
        <is>
          <t>4140129</t>
        </is>
      </c>
      <c r="J111" t="inlineStr"/>
      <c r="K111" t="inlineStr">
        <is>
          <t>34978</t>
        </is>
      </c>
      <c r="L111" t="inlineStr">
        <is>
          <t>230402709035652</t>
        </is>
      </c>
      <c r="M111" t="inlineStr">
        <is>
          <t>2023/03/16 ~ 2023/04/14</t>
        </is>
      </c>
      <c r="N111" t="inlineStr">
        <is>
          <t>2023/03/16</t>
        </is>
      </c>
      <c r="O111" t="inlineStr">
        <is>
          <t>2023/04/14</t>
        </is>
      </c>
      <c r="P111" t="inlineStr">
        <is>
          <t>2023/4/17</t>
        </is>
      </c>
      <c r="Q111" t="inlineStr">
        <is>
          <t>2023/5/02</t>
        </is>
      </c>
      <c r="R111" t="n">
        <v>66.28</v>
      </c>
      <c r="S111" t="inlineStr">
        <is>
          <t>HC_HongChung</t>
        </is>
      </c>
      <c r="T111">
        <f>HYPERLINK("https://drive.google.com/file/d/1WtaB4H8be0y4N_fUIRy8W56a7bia0PXU/view?usp=share_link","2023.05.02_Aguas_HC_Mouzinho213_1B.pdf")</f>
        <v/>
      </c>
      <c r="U111" t="inlineStr">
        <is>
          <t>/Users/sergio/work/Luiza/billing_mgmt/downloads/2023_05_29_10_54_10_195.PDF</t>
        </is>
      </c>
      <c r="V111" t="inlineStr">
        <is>
          <t>2023/06/03.01:34:12</t>
        </is>
      </c>
    </row>
    <row r="112">
      <c r="A112" t="inlineStr">
        <is>
          <t>Não</t>
        </is>
      </c>
      <c r="B112" t="inlineStr">
        <is>
          <t>MB_Tras156_1</t>
        </is>
      </c>
      <c r="C112" t="inlineStr">
        <is>
          <t>2023</t>
        </is>
      </c>
      <c r="D112" t="inlineStr">
        <is>
          <t>04</t>
        </is>
      </c>
      <c r="E112" t="inlineStr">
        <is>
          <t>AGUAS_DE_PORTO</t>
        </is>
      </c>
      <c r="F112" t="inlineStr">
        <is>
          <t>AGUA</t>
        </is>
      </c>
      <c r="G112" t="inlineStr">
        <is>
          <t>CONTA_CONSUMO</t>
        </is>
      </c>
      <c r="H112" t="inlineStr">
        <is>
          <t>5061070</t>
        </is>
      </c>
      <c r="I112" t="inlineStr">
        <is>
          <t>4227864</t>
        </is>
      </c>
      <c r="J112" t="inlineStr"/>
      <c r="K112" t="inlineStr">
        <is>
          <t>38836</t>
        </is>
      </c>
      <c r="L112" t="inlineStr">
        <is>
          <t>230402709014890</t>
        </is>
      </c>
      <c r="M112" t="inlineStr">
        <is>
          <t>2023/03/09 ~ 2023/04/10</t>
        </is>
      </c>
      <c r="N112" t="inlineStr">
        <is>
          <t>2023/03/09</t>
        </is>
      </c>
      <c r="O112" t="inlineStr">
        <is>
          <t>2023/04/10</t>
        </is>
      </c>
      <c r="P112" t="inlineStr">
        <is>
          <t>2023/4/11</t>
        </is>
      </c>
      <c r="Q112" t="inlineStr">
        <is>
          <t>2023/5/02</t>
        </is>
      </c>
      <c r="R112" t="n">
        <v>26.15</v>
      </c>
      <c r="S112" t="inlineStr">
        <is>
          <t>MB_MarcoBezelga</t>
        </is>
      </c>
      <c r="T112">
        <f>HYPERLINK("https://drive.google.com/file/d/1_PGRqfMlStp1XROVZ-nxwBU1CjzI-G0M/view?usp=share_link","2023.05.02_Aguas_MB_Tras156_1.pdf")</f>
        <v/>
      </c>
      <c r="U112" t="inlineStr">
        <is>
          <t>/Users/sergio/work/Luiza/billing_mgmt/downloads/2023_05_29_08_23_00_579.PDF</t>
        </is>
      </c>
      <c r="V112" t="inlineStr">
        <is>
          <t>2023/06/03.01:34:12</t>
        </is>
      </c>
    </row>
    <row r="113">
      <c r="A113" t="inlineStr">
        <is>
          <t>Sim</t>
        </is>
      </c>
      <c r="B113" t="inlineStr">
        <is>
          <t>JR_Loios78_4Tr</t>
        </is>
      </c>
      <c r="C113" t="inlineStr">
        <is>
          <t>2023</t>
        </is>
      </c>
      <c r="D113" t="inlineStr">
        <is>
          <t>04</t>
        </is>
      </c>
      <c r="E113" t="inlineStr">
        <is>
          <t>AGUAS_DE_PORTO</t>
        </is>
      </c>
      <c r="F113" t="inlineStr">
        <is>
          <t>AGUA</t>
        </is>
      </c>
      <c r="G113" t="inlineStr">
        <is>
          <t>CONTA_CONSUMO</t>
        </is>
      </c>
      <c r="H113" t="inlineStr">
        <is>
          <t>5042859</t>
        </is>
      </c>
      <c r="I113" t="inlineStr">
        <is>
          <t>4140129</t>
        </is>
      </c>
      <c r="J113" t="inlineStr"/>
      <c r="K113" t="inlineStr">
        <is>
          <t>10017262</t>
        </is>
      </c>
      <c r="L113" t="inlineStr">
        <is>
          <t>230402709036389</t>
        </is>
      </c>
      <c r="M113" t="inlineStr">
        <is>
          <t>2023/03/16 ~ 2023/04/14</t>
        </is>
      </c>
      <c r="N113" t="inlineStr">
        <is>
          <t>2023/03/16</t>
        </is>
      </c>
      <c r="O113" t="inlineStr">
        <is>
          <t>2023/04/14</t>
        </is>
      </c>
      <c r="P113" t="inlineStr">
        <is>
          <t>2023/4/17</t>
        </is>
      </c>
      <c r="Q113" t="inlineStr">
        <is>
          <t>2023/5/02</t>
        </is>
      </c>
      <c r="R113" t="n">
        <v>32.59</v>
      </c>
      <c r="S113" t="inlineStr">
        <is>
          <t>JR_JulianaEstefano_RenatoMarcondes</t>
        </is>
      </c>
      <c r="T113">
        <f>HYPERLINK("https://drive.google.com/file/d/1BPWpCzFgEAB5DVWQ7WLqdEKR7PzXhwm8/view?usp=share_link","2023.05.02_Aguas_JR_Loios78_4Tr.pdf")</f>
        <v/>
      </c>
      <c r="U113" t="inlineStr">
        <is>
          <t>/Users/sergio/work/Luiza/billing_mgmt/downloads/2023_05_29_14_14_55_729.PDF</t>
        </is>
      </c>
      <c r="V113" t="inlineStr">
        <is>
          <t>2023/06/03.01:34:12</t>
        </is>
      </c>
    </row>
    <row r="114">
      <c r="A114" t="inlineStr">
        <is>
          <t>Não</t>
        </is>
      </c>
      <c r="B114" t="inlineStr">
        <is>
          <t>HM_Almada295_2Tr</t>
        </is>
      </c>
      <c r="C114" t="inlineStr">
        <is>
          <t>2023</t>
        </is>
      </c>
      <c r="D114" t="inlineStr">
        <is>
          <t>04</t>
        </is>
      </c>
      <c r="E114" t="inlineStr">
        <is>
          <t>AGUAS_DE_PORTO</t>
        </is>
      </c>
      <c r="F114" t="inlineStr">
        <is>
          <t>AGUA</t>
        </is>
      </c>
      <c r="G114" t="inlineStr">
        <is>
          <t>CONTA_CONSUMO</t>
        </is>
      </c>
      <c r="H114" t="inlineStr">
        <is>
          <t>5038903</t>
        </is>
      </c>
      <c r="I114" t="inlineStr">
        <is>
          <t>4212916</t>
        </is>
      </c>
      <c r="J114" t="inlineStr"/>
      <c r="K114" t="inlineStr">
        <is>
          <t>10014291</t>
        </is>
      </c>
      <c r="L114" t="inlineStr">
        <is>
          <t>230402709033933</t>
        </is>
      </c>
      <c r="M114" t="inlineStr">
        <is>
          <t>2023/03/16 ~ 2023/04/14</t>
        </is>
      </c>
      <c r="N114" t="inlineStr">
        <is>
          <t>2023/03/16</t>
        </is>
      </c>
      <c r="O114" t="inlineStr">
        <is>
          <t>2023/04/14</t>
        </is>
      </c>
      <c r="P114" t="inlineStr">
        <is>
          <t>2023/4/17</t>
        </is>
      </c>
      <c r="Q114" t="inlineStr">
        <is>
          <t>2023/5/02</t>
        </is>
      </c>
      <c r="R114" t="n">
        <v>12.96</v>
      </c>
      <c r="S114" t="inlineStr">
        <is>
          <t>HM_HaliimMoghazi</t>
        </is>
      </c>
      <c r="T114">
        <f>HYPERLINK("https://drive.google.com/file/d/1MaWqWrvZzHD-ejfB6YEQO2V6ogxIZ81S/view?usp=share_link","2023.05.02_Aguas_HM_Almada295_2Tr.pdf")</f>
        <v/>
      </c>
      <c r="U114" t="inlineStr">
        <is>
          <t>/Users/sergio/work/Luiza/billing_mgmt/downloads/2023_05_29_09_34_35_939.PDF</t>
        </is>
      </c>
      <c r="V114" t="inlineStr">
        <is>
          <t>2023/06/03.01:34:12</t>
        </is>
      </c>
    </row>
    <row r="115">
      <c r="A115" t="inlineStr">
        <is>
          <t>Não</t>
        </is>
      </c>
      <c r="B115" t="inlineStr">
        <is>
          <t>MS_Viterbo81_1Fr</t>
        </is>
      </c>
      <c r="C115" t="inlineStr">
        <is>
          <t>2023</t>
        </is>
      </c>
      <c r="D115" t="inlineStr">
        <is>
          <t>04</t>
        </is>
      </c>
      <c r="E115" t="inlineStr">
        <is>
          <t>AGUAS_DE_PORTO</t>
        </is>
      </c>
      <c r="F115" t="inlineStr">
        <is>
          <t>AGUA</t>
        </is>
      </c>
      <c r="G115" t="inlineStr">
        <is>
          <t>CONTA_CONSUMO</t>
        </is>
      </c>
      <c r="H115" t="inlineStr">
        <is>
          <t>4997875</t>
        </is>
      </c>
      <c r="I115" t="inlineStr">
        <is>
          <t>4178288</t>
        </is>
      </c>
      <c r="J115" t="inlineStr"/>
      <c r="K115" t="inlineStr">
        <is>
          <t>10011395</t>
        </is>
      </c>
      <c r="L115" t="inlineStr">
        <is>
          <t>230402709035724</t>
        </is>
      </c>
      <c r="M115" t="inlineStr">
        <is>
          <t>2023/03/14 ~ 2023/04/17</t>
        </is>
      </c>
      <c r="N115" t="inlineStr">
        <is>
          <t>2023/03/14</t>
        </is>
      </c>
      <c r="O115" t="inlineStr">
        <is>
          <t>2023/04/17</t>
        </is>
      </c>
      <c r="P115" t="inlineStr">
        <is>
          <t>2023/4/17</t>
        </is>
      </c>
      <c r="Q115" t="inlineStr">
        <is>
          <t>2023/5/02</t>
        </is>
      </c>
      <c r="R115" t="n">
        <v>27.24</v>
      </c>
      <c r="S115" t="inlineStr">
        <is>
          <t>MS_MartinStuerchler</t>
        </is>
      </c>
      <c r="T115">
        <f>HYPERLINK("https://drive.google.com/file/d/1uxbl3cCBsvZTDMHZayN-HBZlswUNL1MH/view?usp=share_link","2023.05.02_Aguas_MS_Viterbo81_1Fr.pdf")</f>
        <v/>
      </c>
      <c r="U115" t="inlineStr">
        <is>
          <t>/Users/sergio/work/Luiza/billing_mgmt/downloads/2023_05_29_10_34_38_981.PDF</t>
        </is>
      </c>
      <c r="V115" t="inlineStr">
        <is>
          <t>2023/06/03.01:34:12</t>
        </is>
      </c>
    </row>
    <row r="116">
      <c r="A116" t="inlineStr">
        <is>
          <t>Sim</t>
        </is>
      </c>
      <c r="B116" t="inlineStr">
        <is>
          <t>SM_Silveira29_1Fr</t>
        </is>
      </c>
      <c r="C116" t="inlineStr">
        <is>
          <t>2023</t>
        </is>
      </c>
      <c r="D116" t="inlineStr">
        <is>
          <t>05</t>
        </is>
      </c>
      <c r="E116" t="inlineStr">
        <is>
          <t>AGUAS_DE_PORTO</t>
        </is>
      </c>
      <c r="F116" t="inlineStr">
        <is>
          <t>AGUA</t>
        </is>
      </c>
      <c r="G116" t="inlineStr">
        <is>
          <t>NOTA_CREDITO</t>
        </is>
      </c>
      <c r="H116" t="inlineStr">
        <is>
          <t>5043425</t>
        </is>
      </c>
      <c r="I116" t="inlineStr">
        <is>
          <t>4140129</t>
        </is>
      </c>
      <c r="J116" t="inlineStr"/>
      <c r="K116" t="inlineStr">
        <is>
          <t>10017398</t>
        </is>
      </c>
      <c r="L116" t="inlineStr">
        <is>
          <t>920023931</t>
        </is>
      </c>
      <c r="M116" t="inlineStr"/>
      <c r="N116" t="inlineStr"/>
      <c r="O116" t="inlineStr"/>
      <c r="P116" t="inlineStr">
        <is>
          <t>2023/5/11</t>
        </is>
      </c>
      <c r="Q116" t="inlineStr"/>
      <c r="R116" t="n">
        <v>-19.08</v>
      </c>
      <c r="S116" t="inlineStr">
        <is>
          <t>SM_SamuelMoreira</t>
        </is>
      </c>
      <c r="T116">
        <f>HYPERLINK("https://drive.google.com/file/d/1xT2a0a9ULsMl-gCiHy3ouLUWcHvWnUnm/view?usp=share_link","2023.05.11NC_Aguas_SM_Silveira29_1Fr.pdf")</f>
        <v/>
      </c>
      <c r="U116" t="inlineStr">
        <is>
          <t>/Users/sergio/work/Luiza/billing_mgmt/downloads/2023_05_16_08_08_27_654.PDF</t>
        </is>
      </c>
      <c r="V116" t="inlineStr">
        <is>
          <t>2023/06/03.01:34:12</t>
        </is>
      </c>
    </row>
    <row r="117">
      <c r="A117" t="inlineStr">
        <is>
          <t>Não</t>
        </is>
      </c>
      <c r="B117" t="inlineStr">
        <is>
          <t>LF_Mercadores83_2Tr</t>
        </is>
      </c>
      <c r="C117" t="inlineStr">
        <is>
          <t>2023</t>
        </is>
      </c>
      <c r="D117" t="inlineStr">
        <is>
          <t>05</t>
        </is>
      </c>
      <c r="E117" t="inlineStr">
        <is>
          <t>AGUAS_DE_PORTO</t>
        </is>
      </c>
      <c r="F117" t="inlineStr">
        <is>
          <t>AGUA</t>
        </is>
      </c>
      <c r="G117" t="inlineStr">
        <is>
          <t>CONTA_CONSUMO</t>
        </is>
      </c>
      <c r="H117" t="inlineStr">
        <is>
          <t>5060752</t>
        </is>
      </c>
      <c r="I117" t="inlineStr">
        <is>
          <t>4223046</t>
        </is>
      </c>
      <c r="J117" t="inlineStr"/>
      <c r="K117" t="inlineStr">
        <is>
          <t>10020345</t>
        </is>
      </c>
      <c r="L117" t="inlineStr">
        <is>
          <t>230502709005849</t>
        </is>
      </c>
      <c r="M117" t="inlineStr">
        <is>
          <t>2023/04/04 ~ 2023/05/02</t>
        </is>
      </c>
      <c r="N117" t="inlineStr">
        <is>
          <t>2023/04/04</t>
        </is>
      </c>
      <c r="O117" t="inlineStr">
        <is>
          <t>2023/05/02</t>
        </is>
      </c>
      <c r="P117" t="inlineStr">
        <is>
          <t>2023/5/03</t>
        </is>
      </c>
      <c r="Q117" t="inlineStr">
        <is>
          <t>2023/5/18</t>
        </is>
      </c>
      <c r="R117" t="n">
        <v>22.33</v>
      </c>
      <c r="S117" t="inlineStr">
        <is>
          <t>LF_LaurenzFauser</t>
        </is>
      </c>
      <c r="T117">
        <f>HYPERLINK("https://drive.google.com/file/d/1KfywCb9iL8-jS7AQNw4UTpVKJ7TJPG7D/view?usp=share_link","2023.05.18_Aguas_LF_Mercadores83_2Tr.pdf")</f>
        <v/>
      </c>
      <c r="U117" t="inlineStr">
        <is>
          <t>/Users/sergio/work/Luiza/billing_mgmt/downloads/2023_05_15_22_55_59_910.PDF</t>
        </is>
      </c>
      <c r="V117" t="inlineStr">
        <is>
          <t>2023/06/03.01:34:12</t>
        </is>
      </c>
    </row>
    <row r="118">
      <c r="A118" t="inlineStr">
        <is>
          <t>Sim</t>
        </is>
      </c>
      <c r="B118" t="inlineStr">
        <is>
          <t>EG_Alcantara16_2Fr</t>
        </is>
      </c>
      <c r="C118" t="inlineStr">
        <is>
          <t>2023</t>
        </is>
      </c>
      <c r="D118" t="inlineStr">
        <is>
          <t>05</t>
        </is>
      </c>
      <c r="E118" t="inlineStr">
        <is>
          <t>EPAL</t>
        </is>
      </c>
      <c r="F118" t="inlineStr">
        <is>
          <t>AGUA</t>
        </is>
      </c>
      <c r="G118" t="inlineStr">
        <is>
          <t>CONTA_CONSUMO</t>
        </is>
      </c>
      <c r="H118" t="inlineStr">
        <is>
          <t>202321281215</t>
        </is>
      </c>
      <c r="I118" t="inlineStr">
        <is>
          <t>29532671</t>
        </is>
      </c>
      <c r="J118" t="inlineStr"/>
      <c r="K118" t="inlineStr">
        <is>
          <t>6667198</t>
        </is>
      </c>
      <c r="L118" t="inlineStr">
        <is>
          <t>20230/01266268</t>
        </is>
      </c>
      <c r="M118" t="inlineStr">
        <is>
          <t>2023/04/21~2023/05/22</t>
        </is>
      </c>
      <c r="N118" t="inlineStr">
        <is>
          <t>2023/04/21</t>
        </is>
      </c>
      <c r="O118" t="inlineStr">
        <is>
          <t>2023/05/22</t>
        </is>
      </c>
      <c r="P118" t="inlineStr">
        <is>
          <t>2023/05/23</t>
        </is>
      </c>
      <c r="Q118" t="inlineStr">
        <is>
          <t>2023/06/16</t>
        </is>
      </c>
      <c r="R118" t="n">
        <v>45.97</v>
      </c>
      <c r="S118" t="inlineStr">
        <is>
          <t>EG_EduardoGomes</t>
        </is>
      </c>
      <c r="T118">
        <f>HYPERLINK("https://drive.google.com/file/d/1_o5x-9pHAHI8GpUyKBFQLwrBEaF1kY0e/view?usp=share_link","2023.06.16_EPAL_EG_Alcantara16_2Fr.pdf")</f>
        <v/>
      </c>
      <c r="U118" t="inlineStr">
        <is>
          <t>/Users/sergio/work/Luiza/billing_mgmt/downloads/2023_05_30_06_34_10_129.PDF</t>
        </is>
      </c>
      <c r="V118" t="inlineStr">
        <is>
          <t>2023/06/03.01:34:12</t>
        </is>
      </c>
    </row>
    <row r="119">
      <c r="A119" t="inlineStr">
        <is>
          <t>Não</t>
        </is>
      </c>
      <c r="B119" t="inlineStr">
        <is>
          <t>OD_Ribeira26_1Es</t>
        </is>
      </c>
      <c r="C119" t="inlineStr">
        <is>
          <t>2023</t>
        </is>
      </c>
      <c r="D119" t="inlineStr">
        <is>
          <t>05</t>
        </is>
      </c>
      <c r="E119" t="inlineStr">
        <is>
          <t>EPAL</t>
        </is>
      </c>
      <c r="F119" t="inlineStr">
        <is>
          <t>AGUA</t>
        </is>
      </c>
      <c r="G119" t="inlineStr">
        <is>
          <t>CONTA_CONSUMO</t>
        </is>
      </c>
      <c r="H119" t="inlineStr">
        <is>
          <t>202321282148</t>
        </is>
      </c>
      <c r="I119" t="inlineStr">
        <is>
          <t>28689275</t>
        </is>
      </c>
      <c r="J119" t="inlineStr"/>
      <c r="K119" t="inlineStr">
        <is>
          <t>6803873</t>
        </is>
      </c>
      <c r="L119" t="inlineStr">
        <is>
          <t>20230/01267196</t>
        </is>
      </c>
      <c r="M119" t="inlineStr">
        <is>
          <t>2023/04/21~2023/05/20</t>
        </is>
      </c>
      <c r="N119" t="inlineStr">
        <is>
          <t>2023/04/21</t>
        </is>
      </c>
      <c r="O119" t="inlineStr">
        <is>
          <t>2023/05/20</t>
        </is>
      </c>
      <c r="P119" t="inlineStr">
        <is>
          <t>2023/05/23</t>
        </is>
      </c>
      <c r="Q119" t="inlineStr">
        <is>
          <t>2023/06/16</t>
        </is>
      </c>
      <c r="R119" t="n">
        <v>36.96</v>
      </c>
      <c r="S119" t="inlineStr">
        <is>
          <t>OD_OtavioDias</t>
        </is>
      </c>
      <c r="T119">
        <f>HYPERLINK("https://drive.google.com/file/d/1B6xoG4xBwzozh9G_NrHfGyX2MR3HMAR1/view?usp=share_link","2023.06.16_EPAL_OD_Ribeira26_1Es.pdf")</f>
        <v/>
      </c>
      <c r="U119" t="inlineStr">
        <is>
          <t>/Users/sergio/work/Luiza/billing_mgmt/downloads/2023_05_30_06_33_46_721.PDF</t>
        </is>
      </c>
      <c r="V119" t="inlineStr">
        <is>
          <t>2023/06/03.01:34:12</t>
        </is>
      </c>
    </row>
    <row r="120">
      <c r="A120" t="inlineStr">
        <is>
          <t>Sim</t>
        </is>
      </c>
      <c r="B120" t="inlineStr">
        <is>
          <t>KC_Pia24A_RCEs</t>
        </is>
      </c>
      <c r="C120" t="inlineStr">
        <is>
          <t>2023</t>
        </is>
      </c>
      <c r="D120" t="inlineStr">
        <is>
          <t>05</t>
        </is>
      </c>
      <c r="E120" t="inlineStr">
        <is>
          <t>EPAL</t>
        </is>
      </c>
      <c r="F120" t="inlineStr">
        <is>
          <t>AGUA</t>
        </is>
      </c>
      <c r="G120" t="inlineStr">
        <is>
          <t>CONTA_CONSUMO</t>
        </is>
      </c>
      <c r="H120" t="inlineStr">
        <is>
          <t>202321045871</t>
        </is>
      </c>
      <c r="I120" t="inlineStr">
        <is>
          <t>29985862</t>
        </is>
      </c>
      <c r="J120" t="inlineStr"/>
      <c r="K120" t="inlineStr">
        <is>
          <t>650684</t>
        </is>
      </c>
      <c r="L120" t="inlineStr">
        <is>
          <t>20230/01032975</t>
        </is>
      </c>
      <c r="M120" t="inlineStr">
        <is>
          <t>2023/04/03~2023/05/02</t>
        </is>
      </c>
      <c r="N120" t="inlineStr">
        <is>
          <t>2023/04/03</t>
        </is>
      </c>
      <c r="O120" t="inlineStr">
        <is>
          <t>2023/05/02</t>
        </is>
      </c>
      <c r="P120" t="inlineStr">
        <is>
          <t>2023/05/03</t>
        </is>
      </c>
      <c r="Q120" t="inlineStr">
        <is>
          <t>2023/05/25</t>
        </is>
      </c>
      <c r="R120" t="n">
        <v>70.91</v>
      </c>
      <c r="S120" t="inlineStr">
        <is>
          <t>KC_KarenCheng</t>
        </is>
      </c>
      <c r="T120">
        <f>HYPERLINK("https://drive.google.com/file/d/1UK2uoKNT1MhTYq3JEF1iRgewqR3UGTEN/view?usp=share_link","2023.05.25_EPAL_KC_Pia24A_RCEs.pdf")</f>
        <v/>
      </c>
      <c r="U120" t="inlineStr">
        <is>
          <t>/Users/sergio/work/Luiza/billing_mgmt/downloads/2023_05_15_22_48_32_739.PDF</t>
        </is>
      </c>
      <c r="V120" t="inlineStr">
        <is>
          <t>2023/06/03.01:34:12</t>
        </is>
      </c>
    </row>
    <row r="121">
      <c r="A121" t="inlineStr">
        <is>
          <t>Não</t>
        </is>
      </c>
      <c r="B121" t="inlineStr">
        <is>
          <t>LA_Pia24A_2Es</t>
        </is>
      </c>
      <c r="C121" t="inlineStr">
        <is>
          <t>2023</t>
        </is>
      </c>
      <c r="D121" t="inlineStr">
        <is>
          <t>05</t>
        </is>
      </c>
      <c r="E121" t="inlineStr">
        <is>
          <t>EPAL</t>
        </is>
      </c>
      <c r="F121" t="inlineStr">
        <is>
          <t>AGUA</t>
        </is>
      </c>
      <c r="G121" t="inlineStr">
        <is>
          <t>CONTA_CONSUMO</t>
        </is>
      </c>
      <c r="H121" t="inlineStr">
        <is>
          <t>202321045860</t>
        </is>
      </c>
      <c r="I121" t="inlineStr">
        <is>
          <t>29987784</t>
        </is>
      </c>
      <c r="J121" t="inlineStr"/>
      <c r="K121" t="inlineStr">
        <is>
          <t>650722</t>
        </is>
      </c>
      <c r="L121" t="inlineStr">
        <is>
          <t>20230/01032964</t>
        </is>
      </c>
      <c r="M121" t="inlineStr">
        <is>
          <t>2023/03/03~2023/05/02</t>
        </is>
      </c>
      <c r="N121" t="inlineStr">
        <is>
          <t>2023/03/03</t>
        </is>
      </c>
      <c r="O121" t="inlineStr">
        <is>
          <t>2023/05/02</t>
        </is>
      </c>
      <c r="P121" t="inlineStr">
        <is>
          <t>2023/05/03</t>
        </is>
      </c>
      <c r="Q121" t="inlineStr">
        <is>
          <t>2023/05/25</t>
        </is>
      </c>
      <c r="R121" t="n">
        <v>49.97</v>
      </c>
      <c r="S121" t="inlineStr">
        <is>
          <t>LA_LeslieAlderman</t>
        </is>
      </c>
      <c r="T121">
        <f>HYPERLINK("https://drive.google.com/file/d/1zZtr-AtuXxsRQ4pPXE33SKw4BMmSApph/view?usp=share_link","2023.05.25_EPAL_LA_Pia24A_2Es.pdf")</f>
        <v/>
      </c>
      <c r="U121" t="inlineStr">
        <is>
          <t>/Users/sergio/work/Luiza/billing_mgmt/downloads/2023_05_15_22_48_49_204.PDF</t>
        </is>
      </c>
      <c r="V121" t="inlineStr">
        <is>
          <t>2023/06/03.01:34:12</t>
        </is>
      </c>
    </row>
    <row r="122">
      <c r="A122" t="inlineStr">
        <is>
          <t>Não</t>
        </is>
      </c>
      <c r="B122" t="inlineStr">
        <is>
          <t>LV_Loule235_1D</t>
        </is>
      </c>
      <c r="C122" t="inlineStr">
        <is>
          <t>2023</t>
        </is>
      </c>
      <c r="D122" t="inlineStr">
        <is>
          <t>05</t>
        </is>
      </c>
      <c r="E122" t="inlineStr">
        <is>
          <t>ALTICE_MEO</t>
        </is>
      </c>
      <c r="F122" t="inlineStr">
        <is>
          <t>TELECOM</t>
        </is>
      </c>
      <c r="G122" t="inlineStr">
        <is>
          <t>CONTA_CONSUMO</t>
        </is>
      </c>
      <c r="H122" t="inlineStr">
        <is>
          <t>1430527938</t>
        </is>
      </c>
      <c r="I122" t="inlineStr">
        <is>
          <t>1481920841</t>
        </is>
      </c>
      <c r="J122" t="inlineStr"/>
      <c r="K122" t="inlineStr"/>
      <c r="L122" t="inlineStr">
        <is>
          <t>A791268999</t>
        </is>
      </c>
      <c r="M122" t="inlineStr">
        <is>
          <t>2023/5</t>
        </is>
      </c>
      <c r="N122" t="inlineStr">
        <is>
          <t>2023/5/1</t>
        </is>
      </c>
      <c r="O122" t="inlineStr">
        <is>
          <t>2023/5/31</t>
        </is>
      </c>
      <c r="P122" t="inlineStr">
        <is>
          <t>2023/5/5</t>
        </is>
      </c>
      <c r="Q122" t="inlineStr">
        <is>
          <t>2023/5/24</t>
        </is>
      </c>
      <c r="R122" t="n">
        <v>30</v>
      </c>
      <c r="S122" t="inlineStr">
        <is>
          <t>LV_LoboViajante</t>
        </is>
      </c>
      <c r="T122">
        <f>HYPERLINK("https://drive.google.com/file/d/11OCdDrsEtmp1ULGCTtDMQxYMyNppZAPo/view?usp=share_link","2023.05.24_Altice(MEO)_LV_Loule235_1D.pdf")</f>
        <v/>
      </c>
      <c r="U122" t="inlineStr">
        <is>
          <t>/Users/sergio/work/Luiza/billing_mgmt/downloads/2023_05_15_22_53_17_368.PDF</t>
        </is>
      </c>
      <c r="V122" t="inlineStr">
        <is>
          <t>2023/06/03.01:34:12</t>
        </is>
      </c>
    </row>
    <row r="123">
      <c r="A123" t="inlineStr">
        <is>
          <t>Não</t>
        </is>
      </c>
      <c r="B123" t="inlineStr">
        <is>
          <t>MB_Tras156_1</t>
        </is>
      </c>
      <c r="C123" t="inlineStr">
        <is>
          <t>2023</t>
        </is>
      </c>
      <c r="D123" t="inlineStr">
        <is>
          <t>04</t>
        </is>
      </c>
      <c r="E123" t="inlineStr">
        <is>
          <t>ALTICE_MEO</t>
        </is>
      </c>
      <c r="F123" t="inlineStr">
        <is>
          <t>TELECOM</t>
        </is>
      </c>
      <c r="G123" t="inlineStr">
        <is>
          <t>CONTA_CONSUMO</t>
        </is>
      </c>
      <c r="H123" t="inlineStr">
        <is>
          <t>1448930852</t>
        </is>
      </c>
      <c r="I123" t="inlineStr">
        <is>
          <t>1372961060</t>
        </is>
      </c>
      <c r="J123" t="inlineStr"/>
      <c r="K123" t="inlineStr"/>
      <c r="L123" t="inlineStr">
        <is>
          <t>A790151405</t>
        </is>
      </c>
      <c r="M123" t="inlineStr">
        <is>
          <t>2023/4</t>
        </is>
      </c>
      <c r="N123" t="inlineStr">
        <is>
          <t>2023/4/1</t>
        </is>
      </c>
      <c r="O123" t="inlineStr">
        <is>
          <t>2023/4/30</t>
        </is>
      </c>
      <c r="P123" t="inlineStr">
        <is>
          <t>2023/4/17</t>
        </is>
      </c>
      <c r="Q123" t="inlineStr">
        <is>
          <t>2023/5/10</t>
        </is>
      </c>
      <c r="R123" t="n">
        <v>38.19</v>
      </c>
      <c r="S123" t="inlineStr">
        <is>
          <t>MB_MarcoBezelga</t>
        </is>
      </c>
      <c r="T123">
        <f>HYPERLINK("https://drive.google.com/file/d/1TjqyjFo9dKfAahKxw-BtVsVHAys6q_iR/view?usp=share_link","2023.05.10_Altice(MEO)_MB_Tras156_1.pdf")</f>
        <v/>
      </c>
      <c r="U123" t="inlineStr">
        <is>
          <t>/Users/sergio/work/Luiza/billing_mgmt/downloads/2023_05_29_08_23_00_576.PDF</t>
        </is>
      </c>
      <c r="V123" t="inlineStr">
        <is>
          <t>2023/06/03.01:34:12</t>
        </is>
      </c>
    </row>
    <row r="124">
      <c r="A124" t="inlineStr">
        <is>
          <t>Não</t>
        </is>
      </c>
      <c r="B124" t="inlineStr">
        <is>
          <t>LP_Cabral372_1Fr</t>
        </is>
      </c>
      <c r="C124" t="inlineStr">
        <is>
          <t>2023</t>
        </is>
      </c>
      <c r="D124" t="inlineStr">
        <is>
          <t>05</t>
        </is>
      </c>
      <c r="E124" t="inlineStr">
        <is>
          <t>ALTICE_MEO</t>
        </is>
      </c>
      <c r="F124" t="inlineStr">
        <is>
          <t>TELECOM</t>
        </is>
      </c>
      <c r="G124" t="inlineStr">
        <is>
          <t>CONTA_CONSUMO</t>
        </is>
      </c>
      <c r="H124" t="inlineStr">
        <is>
          <t>1405938210</t>
        </is>
      </c>
      <c r="I124" t="inlineStr">
        <is>
          <t>1405938211</t>
        </is>
      </c>
      <c r="J124" t="inlineStr"/>
      <c r="K124" t="inlineStr"/>
      <c r="L124" t="inlineStr">
        <is>
          <t>A792771749</t>
        </is>
      </c>
      <c r="M124" t="inlineStr">
        <is>
          <t>2023/5</t>
        </is>
      </c>
      <c r="N124" t="inlineStr">
        <is>
          <t>2023/5/1</t>
        </is>
      </c>
      <c r="O124" t="inlineStr">
        <is>
          <t>2023/5/31</t>
        </is>
      </c>
      <c r="P124" t="inlineStr">
        <is>
          <t>2023/5/23</t>
        </is>
      </c>
      <c r="Q124" t="inlineStr">
        <is>
          <t>2023/6/15</t>
        </is>
      </c>
      <c r="R124" t="n">
        <v>36.59</v>
      </c>
      <c r="S124" t="inlineStr">
        <is>
          <t>LP_LuisPires</t>
        </is>
      </c>
      <c r="T124">
        <f>HYPERLINK("https://drive.google.com/file/d/1gh0doLNrz1Odf0emvoWgPPhkx-yHeHvp/view?usp=share_link","2023.06.15_Altice(MEO)_LP_Cabral372_1Fr.pdf")</f>
        <v/>
      </c>
      <c r="U124" t="inlineStr">
        <is>
          <t>/Users/sergio/work/Luiza/billing_mgmt/downloads/2023_05_26_11_43_50_421.PDF</t>
        </is>
      </c>
      <c r="V124" t="inlineStr">
        <is>
          <t>2023/06/03.01:34:12</t>
        </is>
      </c>
    </row>
    <row r="125">
      <c r="A125" t="inlineStr">
        <is>
          <t>Sim</t>
        </is>
      </c>
      <c r="B125" t="inlineStr">
        <is>
          <t>JR_Loios78_4Tr</t>
        </is>
      </c>
      <c r="C125" t="inlineStr">
        <is>
          <t>2023</t>
        </is>
      </c>
      <c r="D125" t="inlineStr">
        <is>
          <t>05</t>
        </is>
      </c>
      <c r="E125" t="inlineStr">
        <is>
          <t>ALTICE_MEO</t>
        </is>
      </c>
      <c r="F125" t="inlineStr">
        <is>
          <t>TELECOM</t>
        </is>
      </c>
      <c r="G125" t="inlineStr">
        <is>
          <t>CONTA_CONSUMO</t>
        </is>
      </c>
      <c r="H125" t="inlineStr">
        <is>
          <t>1482030729</t>
        </is>
      </c>
      <c r="I125" t="inlineStr">
        <is>
          <t>1436611532</t>
        </is>
      </c>
      <c r="J125" t="inlineStr"/>
      <c r="K125" t="inlineStr"/>
      <c r="L125" t="inlineStr">
        <is>
          <t>A791269017</t>
        </is>
      </c>
      <c r="M125" t="inlineStr">
        <is>
          <t>2023/5</t>
        </is>
      </c>
      <c r="N125" t="inlineStr">
        <is>
          <t>2023/5/1</t>
        </is>
      </c>
      <c r="O125" t="inlineStr">
        <is>
          <t>2023/5/31</t>
        </is>
      </c>
      <c r="P125" t="inlineStr">
        <is>
          <t>2023/5/5</t>
        </is>
      </c>
      <c r="Q125" t="inlineStr">
        <is>
          <t>2023/5/24</t>
        </is>
      </c>
      <c r="R125" t="n">
        <v>33</v>
      </c>
      <c r="S125" t="inlineStr">
        <is>
          <t>JR_JulianaEstefano_RenatoMarcondes</t>
        </is>
      </c>
      <c r="T125">
        <f>HYPERLINK("https://drive.google.com/file/d/1JnTuGj1c0DEZX2fpjYcYCu1SN5QBMaeC/view?usp=share_link","2023.05.24_Altice(MEO)_JR_Loios78_4Tr.pdf")</f>
        <v/>
      </c>
      <c r="U125" t="inlineStr">
        <is>
          <t>/Users/sergio/work/Luiza/billing_mgmt/downloads/2023_05_15_22_52_01_381.PDF</t>
        </is>
      </c>
      <c r="V125" t="inlineStr">
        <is>
          <t>2023/06/03.01:34:12</t>
        </is>
      </c>
    </row>
    <row r="126">
      <c r="A126" t="inlineStr">
        <is>
          <t>Não</t>
        </is>
      </c>
      <c r="B126" t="inlineStr">
        <is>
          <t>FC_Camoes312_2Tr</t>
        </is>
      </c>
      <c r="C126" t="inlineStr">
        <is>
          <t>2023</t>
        </is>
      </c>
      <c r="D126" t="inlineStr">
        <is>
          <t>04</t>
        </is>
      </c>
      <c r="E126" t="inlineStr">
        <is>
          <t>ALTICE_MEO</t>
        </is>
      </c>
      <c r="F126" t="inlineStr">
        <is>
          <t>TELECOM</t>
        </is>
      </c>
      <c r="G126" t="inlineStr">
        <is>
          <t>CONTA_CONSUMO</t>
        </is>
      </c>
      <c r="H126" t="inlineStr">
        <is>
          <t>1439521133</t>
        </is>
      </c>
      <c r="I126" t="inlineStr">
        <is>
          <t>1490806554</t>
        </is>
      </c>
      <c r="J126" t="inlineStr"/>
      <c r="K126" t="inlineStr"/>
      <c r="L126" t="inlineStr">
        <is>
          <t>A790135814</t>
        </is>
      </c>
      <c r="M126" t="inlineStr">
        <is>
          <t>2023/4</t>
        </is>
      </c>
      <c r="N126" t="inlineStr">
        <is>
          <t>2023/4/1</t>
        </is>
      </c>
      <c r="O126" t="inlineStr">
        <is>
          <t>2023/4/30</t>
        </is>
      </c>
      <c r="P126" t="inlineStr">
        <is>
          <t>2023/4/17</t>
        </is>
      </c>
      <c r="Q126" t="inlineStr">
        <is>
          <t>2023/5/10</t>
        </is>
      </c>
      <c r="R126" t="n">
        <v>44.09</v>
      </c>
      <c r="S126" t="inlineStr">
        <is>
          <t>FC_FernandoCavalcante</t>
        </is>
      </c>
      <c r="T126">
        <f>HYPERLINK("https://drive.google.com/file/d/1KQd6zDHy58OW5s_5ENHpIUTxi52jwyQ_/view?usp=share_link","2023.05.10_Altice(MEO)_FC_Camoes312_2Tr.pdf")</f>
        <v/>
      </c>
      <c r="U126" t="inlineStr">
        <is>
          <t>/Users/sergio/work/Luiza/billing_mgmt/downloads/2023_05_29_09_26_27_545.PDF</t>
        </is>
      </c>
      <c r="V126" t="inlineStr">
        <is>
          <t>2023/06/03.01:34:12</t>
        </is>
      </c>
    </row>
    <row r="127">
      <c r="A127" t="inlineStr">
        <is>
          <t>Não</t>
        </is>
      </c>
      <c r="B127" t="inlineStr">
        <is>
          <t>MB_Tras156_3</t>
        </is>
      </c>
      <c r="C127" t="inlineStr">
        <is>
          <t>2023</t>
        </is>
      </c>
      <c r="D127" t="inlineStr">
        <is>
          <t>04</t>
        </is>
      </c>
      <c r="E127" t="inlineStr">
        <is>
          <t>ALTICE_MEO</t>
        </is>
      </c>
      <c r="F127" t="inlineStr">
        <is>
          <t>TELECOM</t>
        </is>
      </c>
      <c r="G127" t="inlineStr">
        <is>
          <t>CONTA_CONSUMO</t>
        </is>
      </c>
      <c r="H127" t="inlineStr">
        <is>
          <t>1419930859</t>
        </is>
      </c>
      <c r="I127" t="inlineStr">
        <is>
          <t>1372961060</t>
        </is>
      </c>
      <c r="J127" t="inlineStr"/>
      <c r="K127" t="inlineStr"/>
      <c r="L127" t="inlineStr">
        <is>
          <t>A790151404</t>
        </is>
      </c>
      <c r="M127" t="inlineStr">
        <is>
          <t>2023/4</t>
        </is>
      </c>
      <c r="N127" t="inlineStr">
        <is>
          <t>2023/4/1</t>
        </is>
      </c>
      <c r="O127" t="inlineStr">
        <is>
          <t>2023/4/30</t>
        </is>
      </c>
      <c r="P127" t="inlineStr">
        <is>
          <t>2023/4/17</t>
        </is>
      </c>
      <c r="Q127" t="inlineStr">
        <is>
          <t>2023/5/10</t>
        </is>
      </c>
      <c r="R127" t="n">
        <v>38.19</v>
      </c>
      <c r="S127" t="inlineStr">
        <is>
          <t>MB_MarcoBezelga</t>
        </is>
      </c>
      <c r="T127">
        <f>HYPERLINK("https://drive.google.com/file/d/1wEsf-D9wb0oMxhJSTyMUB4XmCQB6pYlV/view?usp=share_link","2023.05.10_Altice(MEO)_MB_Tras156_3.pdf")</f>
        <v/>
      </c>
      <c r="U127" t="inlineStr">
        <is>
          <t>/Users/sergio/work/Luiza/billing_mgmt/downloads/2023_05_29_08_23_00_575.PDF</t>
        </is>
      </c>
      <c r="V127" t="inlineStr">
        <is>
          <t>2023/06/03.01:34:12</t>
        </is>
      </c>
    </row>
    <row r="128">
      <c r="A128" t="inlineStr">
        <is>
          <t>Não</t>
        </is>
      </c>
      <c r="B128" t="inlineStr">
        <is>
          <t>CF_1Herculano21</t>
        </is>
      </c>
      <c r="C128" t="inlineStr">
        <is>
          <t>2023</t>
        </is>
      </c>
      <c r="D128" t="inlineStr">
        <is>
          <t>04</t>
        </is>
      </c>
      <c r="E128" t="inlineStr">
        <is>
          <t>ALTICE_MEO</t>
        </is>
      </c>
      <c r="F128" t="inlineStr">
        <is>
          <t>TELECOM</t>
        </is>
      </c>
      <c r="G128" t="inlineStr">
        <is>
          <t>CONTA_CONSUMO</t>
        </is>
      </c>
      <c r="H128" t="inlineStr">
        <is>
          <t>1437328551</t>
        </is>
      </c>
      <c r="I128" t="inlineStr">
        <is>
          <t>1419728541</t>
        </is>
      </c>
      <c r="J128" t="inlineStr"/>
      <c r="K128" t="inlineStr"/>
      <c r="L128" t="inlineStr">
        <is>
          <t>A790135815</t>
        </is>
      </c>
      <c r="M128" t="inlineStr">
        <is>
          <t>2023/4</t>
        </is>
      </c>
      <c r="N128" t="inlineStr">
        <is>
          <t>2023/4/1</t>
        </is>
      </c>
      <c r="O128" t="inlineStr">
        <is>
          <t>2023/4/30</t>
        </is>
      </c>
      <c r="P128" t="inlineStr">
        <is>
          <t>2023/4/17</t>
        </is>
      </c>
      <c r="Q128" t="inlineStr">
        <is>
          <t>2023/5/10</t>
        </is>
      </c>
      <c r="R128" t="n">
        <v>39.29</v>
      </c>
      <c r="S128" t="inlineStr">
        <is>
          <t>CF_CasasFTU</t>
        </is>
      </c>
      <c r="T128">
        <f>HYPERLINK("https://drive.google.com/file/d/1MB5WZXTp5ZWgjZgBy1oUpOm-22aEVLS8/view?usp=share_link","2023.05.10_Altice(MEO)_CF_1Herculano21.pdf")</f>
        <v/>
      </c>
      <c r="U128" t="inlineStr">
        <is>
          <t>/Users/sergio/work/Luiza/billing_mgmt/downloads/2023_05_29_08_47_15_588.PDF</t>
        </is>
      </c>
      <c r="V128" t="inlineStr">
        <is>
          <t>2023/06/03.01:34:12</t>
        </is>
      </c>
    </row>
    <row r="129">
      <c r="A129" t="inlineStr">
        <is>
          <t>Sim</t>
        </is>
      </c>
      <c r="B129" t="inlineStr">
        <is>
          <t>KC_Pia24A_RCEs</t>
        </is>
      </c>
      <c r="C129" t="inlineStr">
        <is>
          <t>2023</t>
        </is>
      </c>
      <c r="D129" t="inlineStr">
        <is>
          <t>05</t>
        </is>
      </c>
      <c r="E129" t="inlineStr">
        <is>
          <t>ALTICE_MEO</t>
        </is>
      </c>
      <c r="F129" t="inlineStr">
        <is>
          <t>TELECOM</t>
        </is>
      </c>
      <c r="G129" t="inlineStr">
        <is>
          <t>CONTA_CONSUMO</t>
        </is>
      </c>
      <c r="H129" t="inlineStr">
        <is>
          <t>1415838073</t>
        </is>
      </c>
      <c r="I129" t="inlineStr">
        <is>
          <t>1436611532</t>
        </is>
      </c>
      <c r="J129" t="inlineStr"/>
      <c r="K129" t="inlineStr"/>
      <c r="L129" t="inlineStr">
        <is>
          <t>A791268672</t>
        </is>
      </c>
      <c r="M129" t="inlineStr">
        <is>
          <t>2023/5</t>
        </is>
      </c>
      <c r="N129" t="inlineStr">
        <is>
          <t>2023/5/1</t>
        </is>
      </c>
      <c r="O129" t="inlineStr">
        <is>
          <t>2023/5/31</t>
        </is>
      </c>
      <c r="P129" t="inlineStr">
        <is>
          <t>2023/5/5</t>
        </is>
      </c>
      <c r="Q129" t="inlineStr">
        <is>
          <t>2023/5/24</t>
        </is>
      </c>
      <c r="R129" t="n">
        <v>32.29</v>
      </c>
      <c r="S129" t="inlineStr">
        <is>
          <t>KC_KarenCheng</t>
        </is>
      </c>
      <c r="T129">
        <f>HYPERLINK("https://drive.google.com/file/d/1vLIpYolt0QZHwJd49L-narTwFt3N9wKm/view?usp=share_link","2023.05.24_Altice(MEO)_KC_Pia24A_RCEs.pdf")</f>
        <v/>
      </c>
      <c r="U129" t="inlineStr">
        <is>
          <t>/Users/sergio/work/Luiza/billing_mgmt/downloads/2023_05_15_22_53_30_790.PDF</t>
        </is>
      </c>
      <c r="V129" t="inlineStr">
        <is>
          <t>2023/06/03.01:34:12</t>
        </is>
      </c>
    </row>
    <row r="130">
      <c r="A130" t="inlineStr">
        <is>
          <t>Sim</t>
        </is>
      </c>
      <c r="B130" t="inlineStr">
        <is>
          <t>HC_Mouzinho213_1B</t>
        </is>
      </c>
      <c r="C130" t="inlineStr">
        <is>
          <t>2023</t>
        </is>
      </c>
      <c r="D130" t="inlineStr">
        <is>
          <t>05</t>
        </is>
      </c>
      <c r="E130" t="inlineStr">
        <is>
          <t>ALTICE_MEO</t>
        </is>
      </c>
      <c r="F130" t="inlineStr">
        <is>
          <t>TELECOM</t>
        </is>
      </c>
      <c r="G130" t="inlineStr">
        <is>
          <t>CONTA_CONSUMO</t>
        </is>
      </c>
      <c r="H130" t="inlineStr">
        <is>
          <t>1423719341</t>
        </is>
      </c>
      <c r="I130" t="inlineStr">
        <is>
          <t>1436611532</t>
        </is>
      </c>
      <c r="J130" t="inlineStr"/>
      <c r="K130" t="inlineStr"/>
      <c r="L130" t="inlineStr">
        <is>
          <t>A792452232</t>
        </is>
      </c>
      <c r="M130" t="inlineStr">
        <is>
          <t>2023/5</t>
        </is>
      </c>
      <c r="N130" t="inlineStr">
        <is>
          <t>2023/5/1</t>
        </is>
      </c>
      <c r="O130" t="inlineStr">
        <is>
          <t>2023/5/31</t>
        </is>
      </c>
      <c r="P130" t="inlineStr">
        <is>
          <t>2023/5/20</t>
        </is>
      </c>
      <c r="Q130" t="inlineStr">
        <is>
          <t>2023/6/9</t>
        </is>
      </c>
      <c r="R130" t="n">
        <v>32.29</v>
      </c>
      <c r="S130" t="inlineStr">
        <is>
          <t>HC_HongChung</t>
        </is>
      </c>
      <c r="T130">
        <f>HYPERLINK("https://drive.google.com/file/d/1PZzk3ps4a4vTcvBZ8kVwX39YqI4wt2fO/view?usp=share_link","2023.06.09_Altice(MEO)_HC_Mouzinho213_1B.pdf")</f>
        <v/>
      </c>
      <c r="U130" t="inlineStr">
        <is>
          <t>/Users/sergio/work/Luiza/billing_mgmt/downloads/2023_05_23_12_02_17_650.PDF</t>
        </is>
      </c>
      <c r="V130" t="inlineStr">
        <is>
          <t>2023/06/03.01:34:12</t>
        </is>
      </c>
    </row>
    <row r="131">
      <c r="A131" t="inlineStr">
        <is>
          <t>Sim</t>
        </is>
      </c>
      <c r="B131" t="inlineStr">
        <is>
          <t>TJ_Almada55_4DrTr</t>
        </is>
      </c>
      <c r="C131" t="inlineStr">
        <is>
          <t>2023</t>
        </is>
      </c>
      <c r="D131" t="inlineStr">
        <is>
          <t>05</t>
        </is>
      </c>
      <c r="E131" t="inlineStr">
        <is>
          <t>ALTICE_MEO</t>
        </is>
      </c>
      <c r="F131" t="inlineStr">
        <is>
          <t>TELECOM</t>
        </is>
      </c>
      <c r="G131" t="inlineStr">
        <is>
          <t>CONTA_CONSUMO</t>
        </is>
      </c>
      <c r="H131" t="inlineStr">
        <is>
          <t>1437933954</t>
        </is>
      </c>
      <c r="I131" t="inlineStr">
        <is>
          <t>1436611532</t>
        </is>
      </c>
      <c r="J131" t="inlineStr"/>
      <c r="K131" t="inlineStr"/>
      <c r="L131" t="inlineStr">
        <is>
          <t>A791269005</t>
        </is>
      </c>
      <c r="M131" t="inlineStr">
        <is>
          <t>2023/5</t>
        </is>
      </c>
      <c r="N131" t="inlineStr">
        <is>
          <t>2023/5/1</t>
        </is>
      </c>
      <c r="O131" t="inlineStr">
        <is>
          <t>2023/5/31</t>
        </is>
      </c>
      <c r="P131" t="inlineStr">
        <is>
          <t>2023/5/5</t>
        </is>
      </c>
      <c r="Q131" t="inlineStr">
        <is>
          <t>2023/5/24</t>
        </is>
      </c>
      <c r="R131" t="n">
        <v>45.15</v>
      </c>
      <c r="S131" t="inlineStr">
        <is>
          <t>TJ_Theo_JeremyDiDio</t>
        </is>
      </c>
      <c r="T131">
        <f>HYPERLINK("https://drive.google.com/file/d/1qqu1n0qbmg-c-c1IbK3kvm-IeGfledl2/view?usp=share_link","2023.05.24_Altice(MEO)_TJ_Almada55_4DrTr.pdf")</f>
        <v/>
      </c>
      <c r="U131" t="inlineStr">
        <is>
          <t>/Users/sergio/work/Luiza/billing_mgmt/downloads/2023_05_15_22_53_03_300.PDF</t>
        </is>
      </c>
      <c r="V131" t="inlineStr">
        <is>
          <t>2023/06/03.01:34:12</t>
        </is>
      </c>
    </row>
    <row r="132">
      <c r="A132" t="inlineStr">
        <is>
          <t>Não</t>
        </is>
      </c>
      <c r="B132" t="inlineStr">
        <is>
          <t>LA_Pia24A_2Es</t>
        </is>
      </c>
      <c r="C132" t="inlineStr">
        <is>
          <t>2023</t>
        </is>
      </c>
      <c r="D132" t="inlineStr">
        <is>
          <t>05</t>
        </is>
      </c>
      <c r="E132" t="inlineStr">
        <is>
          <t>ALTICE_MEO</t>
        </is>
      </c>
      <c r="F132" t="inlineStr">
        <is>
          <t>TELECOM</t>
        </is>
      </c>
      <c r="G132" t="inlineStr">
        <is>
          <t>CONTA_CONSUMO</t>
        </is>
      </c>
      <c r="H132" t="inlineStr">
        <is>
          <t>1442439490</t>
        </is>
      </c>
      <c r="I132" t="inlineStr">
        <is>
          <t>1430239275</t>
        </is>
      </c>
      <c r="J132" t="inlineStr"/>
      <c r="K132" t="inlineStr"/>
      <c r="L132" t="inlineStr">
        <is>
          <t>A792771550</t>
        </is>
      </c>
      <c r="M132" t="inlineStr">
        <is>
          <t>2023/5</t>
        </is>
      </c>
      <c r="N132" t="inlineStr">
        <is>
          <t>2023/5/1</t>
        </is>
      </c>
      <c r="O132" t="inlineStr">
        <is>
          <t>2023/5/31</t>
        </is>
      </c>
      <c r="P132" t="inlineStr">
        <is>
          <t>2023/5/23</t>
        </is>
      </c>
      <c r="Q132" t="inlineStr">
        <is>
          <t>2023/6/15</t>
        </is>
      </c>
      <c r="R132" t="n">
        <v>36.08</v>
      </c>
      <c r="S132" t="inlineStr">
        <is>
          <t>LA_LeslieAlderman</t>
        </is>
      </c>
      <c r="T132">
        <f>HYPERLINK("https://drive.google.com/file/d/13LFIOLXPZb-Hosinkt1DqJZGyL-esBtx/view?usp=share_link","2023.06.15_Altice(MEO)_LA_Pia24A_2Es.pdf")</f>
        <v/>
      </c>
      <c r="U132" t="inlineStr">
        <is>
          <t>/Users/sergio/work/Luiza/billing_mgmt/downloads/2023_05_26_12_40_45_691.PDF</t>
        </is>
      </c>
      <c r="V132" t="inlineStr">
        <is>
          <t>2023/06/03.01:34:12</t>
        </is>
      </c>
    </row>
    <row r="133">
      <c r="A133" t="inlineStr">
        <is>
          <t>Não</t>
        </is>
      </c>
      <c r="B133" t="inlineStr">
        <is>
          <t>DM_Cedofeita630_RCTr</t>
        </is>
      </c>
      <c r="C133" t="inlineStr">
        <is>
          <t>2023</t>
        </is>
      </c>
      <c r="D133" t="inlineStr">
        <is>
          <t>05</t>
        </is>
      </c>
      <c r="E133" t="inlineStr">
        <is>
          <t>ALTICE_MEO</t>
        </is>
      </c>
      <c r="F133" t="inlineStr">
        <is>
          <t>TELECOM</t>
        </is>
      </c>
      <c r="G133" t="inlineStr">
        <is>
          <t>CONTA_CONSUMO</t>
        </is>
      </c>
      <c r="H133" t="inlineStr">
        <is>
          <t>1456741551</t>
        </is>
      </c>
      <c r="I133" t="inlineStr">
        <is>
          <t>1456741554</t>
        </is>
      </c>
      <c r="J133" t="inlineStr"/>
      <c r="K133" t="inlineStr"/>
      <c r="L133" t="inlineStr">
        <is>
          <t>A791269009</t>
        </is>
      </c>
      <c r="M133" t="inlineStr">
        <is>
          <t>2023/5</t>
        </is>
      </c>
      <c r="N133" t="inlineStr">
        <is>
          <t>2023/5/1</t>
        </is>
      </c>
      <c r="O133" t="inlineStr">
        <is>
          <t>2023/5/31</t>
        </is>
      </c>
      <c r="P133" t="inlineStr">
        <is>
          <t>2023/5/5</t>
        </is>
      </c>
      <c r="Q133" t="inlineStr">
        <is>
          <t>2023/5/24</t>
        </is>
      </c>
      <c r="R133" t="n">
        <v>36.59</v>
      </c>
      <c r="S133" t="inlineStr">
        <is>
          <t>DM_DouglasMello</t>
        </is>
      </c>
      <c r="T133">
        <f>HYPERLINK("https://drive.google.com/file/d/1f5KpEHrEvQWJbx1JkHMZ-o7EOjtkV30d/view?usp=share_link","2023.05.24_Altice(MEO)_DM_Cedofeita630_RCTr.pdf")</f>
        <v/>
      </c>
      <c r="U133" t="inlineStr">
        <is>
          <t>/Users/sergio/work/Luiza/billing_mgmt/downloads/2023_05_15_22_52_48_315.PDF</t>
        </is>
      </c>
      <c r="V133" t="inlineStr">
        <is>
          <t>2023/06/03.01:34:12</t>
        </is>
      </c>
    </row>
    <row r="134">
      <c r="A134" t="inlineStr">
        <is>
          <t>Não</t>
        </is>
      </c>
      <c r="B134" t="inlineStr">
        <is>
          <t>JM_Cedofeita245_2TrEs</t>
        </is>
      </c>
      <c r="C134" t="inlineStr">
        <is>
          <t>2023</t>
        </is>
      </c>
      <c r="D134" t="inlineStr">
        <is>
          <t>05</t>
        </is>
      </c>
      <c r="E134" t="inlineStr">
        <is>
          <t>ALTICE_MEO</t>
        </is>
      </c>
      <c r="F134" t="inlineStr">
        <is>
          <t>TELECOM</t>
        </is>
      </c>
      <c r="G134" t="inlineStr">
        <is>
          <t>CONTA_CONSUMO</t>
        </is>
      </c>
      <c r="H134" t="inlineStr">
        <is>
          <t>1443041568</t>
        </is>
      </c>
      <c r="I134" t="inlineStr">
        <is>
          <t>1437041392</t>
        </is>
      </c>
      <c r="J134" t="inlineStr"/>
      <c r="K134" t="inlineStr"/>
      <c r="L134" t="inlineStr">
        <is>
          <t>A791269010</t>
        </is>
      </c>
      <c r="M134" t="inlineStr">
        <is>
          <t>2023/5</t>
        </is>
      </c>
      <c r="N134" t="inlineStr">
        <is>
          <t>2023/5/1</t>
        </is>
      </c>
      <c r="O134" t="inlineStr">
        <is>
          <t>2023/5/31</t>
        </is>
      </c>
      <c r="P134" t="inlineStr">
        <is>
          <t>2023/5/5</t>
        </is>
      </c>
      <c r="Q134" t="inlineStr">
        <is>
          <t>2023/5/24</t>
        </is>
      </c>
      <c r="R134" t="n">
        <v>36.59</v>
      </c>
      <c r="S134" t="inlineStr">
        <is>
          <t>JM_JoaoManuelCunha</t>
        </is>
      </c>
      <c r="T134">
        <f>HYPERLINK("https://drive.google.com/file/d/1fsIR0CiYrhuBHOYrf1cavw58_1pMAvym/view?usp=share_link","2023.05.24_Altice(MEO)_JM_Cedofeita245_2TrEs.pdf")</f>
        <v/>
      </c>
      <c r="U134" t="inlineStr">
        <is>
          <t>/Users/sergio/work/Luiza/billing_mgmt/downloads/2023_05_15_22_51_43_792.PDF</t>
        </is>
      </c>
      <c r="V134" t="inlineStr">
        <is>
          <t>2023/06/03.01:34:12</t>
        </is>
      </c>
    </row>
    <row r="135">
      <c r="A135" t="inlineStr">
        <is>
          <t>Não</t>
        </is>
      </c>
      <c r="B135" t="inlineStr">
        <is>
          <t>JH_Tras31_31</t>
        </is>
      </c>
      <c r="C135" t="inlineStr">
        <is>
          <t>2023</t>
        </is>
      </c>
      <c r="D135" t="inlineStr">
        <is>
          <t>05</t>
        </is>
      </c>
      <c r="E135" t="inlineStr">
        <is>
          <t>ALTICE_MEO</t>
        </is>
      </c>
      <c r="F135" t="inlineStr">
        <is>
          <t>TELECOM</t>
        </is>
      </c>
      <c r="G135" t="inlineStr">
        <is>
          <t>CONTA_CONSUMO</t>
        </is>
      </c>
      <c r="H135" t="inlineStr">
        <is>
          <t>1428343402</t>
        </is>
      </c>
      <c r="I135" t="inlineStr">
        <is>
          <t>1437238926</t>
        </is>
      </c>
      <c r="J135" t="inlineStr"/>
      <c r="K135" t="inlineStr"/>
      <c r="L135" t="inlineStr">
        <is>
          <t>A791269024</t>
        </is>
      </c>
      <c r="M135" t="inlineStr">
        <is>
          <t>2023/5</t>
        </is>
      </c>
      <c r="N135" t="inlineStr">
        <is>
          <t>2023/5/1</t>
        </is>
      </c>
      <c r="O135" t="inlineStr">
        <is>
          <t>2023/5/31</t>
        </is>
      </c>
      <c r="P135" t="inlineStr">
        <is>
          <t>2023/5/5</t>
        </is>
      </c>
      <c r="Q135" t="inlineStr">
        <is>
          <t>2023/5/24</t>
        </is>
      </c>
      <c r="R135" t="n">
        <v>36.59</v>
      </c>
      <c r="S135" t="inlineStr">
        <is>
          <t>JH_JonasHagele</t>
        </is>
      </c>
      <c r="T135">
        <f>HYPERLINK("https://drive.google.com/file/d/1q6DlBshaA_tJQjDJBJr-_5cOn3Dnqfq_/view?usp=share_link","2023.05.24_Altice(MEO)_JH_Tras31_31.pdf")</f>
        <v/>
      </c>
      <c r="U135" t="inlineStr">
        <is>
          <t>/Users/sergio/work/Luiza/billing_mgmt/downloads/2023_05_15_22_54_01_717.PDF</t>
        </is>
      </c>
      <c r="V135" t="inlineStr">
        <is>
          <t>2023/06/03.01:34:12</t>
        </is>
      </c>
    </row>
    <row r="136">
      <c r="A136" t="inlineStr">
        <is>
          <t>Sim</t>
        </is>
      </c>
      <c r="B136" t="inlineStr">
        <is>
          <t>EG_Alcantara16_2Fr</t>
        </is>
      </c>
      <c r="C136" t="inlineStr">
        <is>
          <t>2023</t>
        </is>
      </c>
      <c r="D136" t="inlineStr">
        <is>
          <t>05</t>
        </is>
      </c>
      <c r="E136" t="inlineStr">
        <is>
          <t>ALTICE_MEO</t>
        </is>
      </c>
      <c r="F136" t="inlineStr">
        <is>
          <t>TELECOM</t>
        </is>
      </c>
      <c r="G136" t="inlineStr">
        <is>
          <t>CONTA_CONSUMO</t>
        </is>
      </c>
      <c r="H136" t="inlineStr">
        <is>
          <t>1432726057</t>
        </is>
      </c>
      <c r="I136" t="inlineStr">
        <is>
          <t>1436611532</t>
        </is>
      </c>
      <c r="J136" t="inlineStr"/>
      <c r="K136" t="inlineStr"/>
      <c r="L136" t="inlineStr">
        <is>
          <t>A791268671</t>
        </is>
      </c>
      <c r="M136" t="inlineStr">
        <is>
          <t>2023/5</t>
        </is>
      </c>
      <c r="N136" t="inlineStr">
        <is>
          <t>2023/5/1</t>
        </is>
      </c>
      <c r="O136" t="inlineStr">
        <is>
          <t>2023/5/31</t>
        </is>
      </c>
      <c r="P136" t="inlineStr">
        <is>
          <t>2023/5/5</t>
        </is>
      </c>
      <c r="Q136" t="inlineStr">
        <is>
          <t>2023/5/24</t>
        </is>
      </c>
      <c r="R136" t="n">
        <v>32.29</v>
      </c>
      <c r="S136" t="inlineStr">
        <is>
          <t>EG_EduardoGomes</t>
        </is>
      </c>
      <c r="T136">
        <f>HYPERLINK("https://drive.google.com/file/d/1_9cebcJEoXfIXigrqqeABMZ_Vex3RSOk/view?usp=share_link","2023.05.24_Altice(MEO)_EG_Alcantara16_2Fr.pdf")</f>
        <v/>
      </c>
      <c r="U136" t="inlineStr">
        <is>
          <t>/Users/sergio/work/Luiza/billing_mgmt/downloads/2023_05_15_22_53_47_298.PDF</t>
        </is>
      </c>
      <c r="V136" t="inlineStr">
        <is>
          <t>2023/06/03.01:34:12</t>
        </is>
      </c>
    </row>
    <row r="137">
      <c r="A137" t="inlineStr">
        <is>
          <t>Sim</t>
        </is>
      </c>
      <c r="B137" t="inlineStr">
        <is>
          <t>VL_Infante45_5P</t>
        </is>
      </c>
      <c r="C137" t="inlineStr">
        <is>
          <t>2023</t>
        </is>
      </c>
      <c r="D137" t="inlineStr">
        <is>
          <t>05</t>
        </is>
      </c>
      <c r="E137" t="inlineStr">
        <is>
          <t>ALTICE_MEO</t>
        </is>
      </c>
      <c r="F137" t="inlineStr">
        <is>
          <t>TELECOM</t>
        </is>
      </c>
      <c r="G137" t="inlineStr">
        <is>
          <t>CONTA_CONSUMO</t>
        </is>
      </c>
      <c r="H137" t="inlineStr">
        <is>
          <t>1425932341</t>
        </is>
      </c>
      <c r="I137" t="inlineStr">
        <is>
          <t>1436611532</t>
        </is>
      </c>
      <c r="J137" t="inlineStr"/>
      <c r="K137" t="inlineStr"/>
      <c r="L137" t="inlineStr">
        <is>
          <t>A791269016</t>
        </is>
      </c>
      <c r="M137" t="inlineStr">
        <is>
          <t>2023/5</t>
        </is>
      </c>
      <c r="N137" t="inlineStr">
        <is>
          <t>2023/5/1</t>
        </is>
      </c>
      <c r="O137" t="inlineStr">
        <is>
          <t>2023/5/31</t>
        </is>
      </c>
      <c r="P137" t="inlineStr">
        <is>
          <t>2023/5/5</t>
        </is>
      </c>
      <c r="Q137" t="inlineStr">
        <is>
          <t>2023/5/24</t>
        </is>
      </c>
      <c r="R137" t="n">
        <v>33</v>
      </c>
      <c r="S137" t="inlineStr">
        <is>
          <t>VL_VytautasLeoncikas</t>
        </is>
      </c>
      <c r="T137">
        <f>HYPERLINK("https://drive.google.com/file/d/1UVapJcaq1Yk3yhCOhz_WFG4J8pCuWs9F/view?usp=share_link","2023.05.24_Altice(MEO)_VL_Infante45_5P.pdf")</f>
        <v/>
      </c>
      <c r="U137" t="inlineStr">
        <is>
          <t>/Users/sergio/work/Luiza/billing_mgmt/downloads/2023_05_15_22_50_43_300.PDF</t>
        </is>
      </c>
      <c r="V137" t="inlineStr">
        <is>
          <t>2023/06/03.01:34:12</t>
        </is>
      </c>
    </row>
    <row r="138">
      <c r="A138" t="inlineStr">
        <is>
          <t>Não</t>
        </is>
      </c>
      <c r="B138" t="inlineStr">
        <is>
          <t>AD_Alexandre233_2Fr</t>
        </is>
      </c>
      <c r="C138" t="inlineStr">
        <is>
          <t>2023</t>
        </is>
      </c>
      <c r="D138" t="inlineStr">
        <is>
          <t>05</t>
        </is>
      </c>
      <c r="E138" t="inlineStr">
        <is>
          <t>ALTICE_MEO</t>
        </is>
      </c>
      <c r="F138" t="inlineStr">
        <is>
          <t>TELECOM</t>
        </is>
      </c>
      <c r="G138" t="inlineStr">
        <is>
          <t>CONTA_CONSUMO</t>
        </is>
      </c>
      <c r="H138" t="inlineStr">
        <is>
          <t>1446140836</t>
        </is>
      </c>
      <c r="I138" t="inlineStr">
        <is>
          <t>1456140830</t>
        </is>
      </c>
      <c r="J138" t="inlineStr"/>
      <c r="K138" t="inlineStr"/>
      <c r="L138" t="inlineStr">
        <is>
          <t>A792771743</t>
        </is>
      </c>
      <c r="M138" t="inlineStr">
        <is>
          <t>2023/5</t>
        </is>
      </c>
      <c r="N138" t="inlineStr">
        <is>
          <t>2023/5/1</t>
        </is>
      </c>
      <c r="O138" t="inlineStr">
        <is>
          <t>2023/5/31</t>
        </is>
      </c>
      <c r="P138" t="inlineStr">
        <is>
          <t>2023/5/23</t>
        </is>
      </c>
      <c r="Q138" t="inlineStr">
        <is>
          <t>2023/6/15</t>
        </is>
      </c>
      <c r="R138" t="n">
        <v>36.59</v>
      </c>
      <c r="S138" t="inlineStr">
        <is>
          <t>AD_AlessiaDiDio</t>
        </is>
      </c>
      <c r="T138">
        <f>HYPERLINK("https://drive.google.com/file/d/15WCO4HAcdifkPOPr4gkbFsJcWj5SMv_4/view?usp=share_link","2023.06.15_Altice(MEO)_AD_Alexandre233_2Fr.pdf")</f>
        <v/>
      </c>
      <c r="U138" t="inlineStr">
        <is>
          <t>/Users/sergio/work/Luiza/billing_mgmt/downloads/2023_05_26_12_41_15_789.PDF</t>
        </is>
      </c>
      <c r="V138" t="inlineStr">
        <is>
          <t>2023/06/03.01:34:12</t>
        </is>
      </c>
    </row>
    <row r="139">
      <c r="A139" t="inlineStr">
        <is>
          <t>Não</t>
        </is>
      </c>
      <c r="B139" t="inlineStr">
        <is>
          <t>MS_Almada55_2DrTr</t>
        </is>
      </c>
      <c r="C139" t="inlineStr">
        <is>
          <t>2023</t>
        </is>
      </c>
      <c r="D139" t="inlineStr">
        <is>
          <t>05</t>
        </is>
      </c>
      <c r="E139" t="inlineStr">
        <is>
          <t>ALTICE_MEO</t>
        </is>
      </c>
      <c r="F139" t="inlineStr">
        <is>
          <t>TELECOM</t>
        </is>
      </c>
      <c r="G139" t="inlineStr">
        <is>
          <t>CONTA_CONSUMO</t>
        </is>
      </c>
      <c r="H139" t="inlineStr">
        <is>
          <t>1440629300</t>
        </is>
      </c>
      <c r="I139" t="inlineStr">
        <is>
          <t>1440629301</t>
        </is>
      </c>
      <c r="J139" t="inlineStr"/>
      <c r="K139" t="inlineStr"/>
      <c r="L139" t="inlineStr">
        <is>
          <t>A792186505</t>
        </is>
      </c>
      <c r="M139" t="inlineStr">
        <is>
          <t>2023/5</t>
        </is>
      </c>
      <c r="N139" t="inlineStr">
        <is>
          <t>2023/5/1</t>
        </is>
      </c>
      <c r="O139" t="inlineStr">
        <is>
          <t>2023/5/31</t>
        </is>
      </c>
      <c r="P139" t="inlineStr">
        <is>
          <t>2023/5/17</t>
        </is>
      </c>
      <c r="Q139" t="inlineStr">
        <is>
          <t>2023/6/7</t>
        </is>
      </c>
      <c r="R139" t="n">
        <v>1.45</v>
      </c>
      <c r="S139" t="inlineStr">
        <is>
          <t>MS_MartinStuerchler</t>
        </is>
      </c>
      <c r="T139">
        <f>HYPERLINK("https://drive.google.com/file/d/15QTRGphhK2O1dgfHCKtVJV4NXI0Gbeob/view?usp=share_link","2023.06.07_Altice(MEO)_MS_Almada55_2DrTr.pdf")</f>
        <v/>
      </c>
      <c r="U139" t="inlineStr">
        <is>
          <t>/Users/sergio/work/Luiza/billing_mgmt/downloads/2023_05_22_10_30_55_699.PDF</t>
        </is>
      </c>
      <c r="V139" t="inlineStr">
        <is>
          <t>2023/06/03.01:34:12</t>
        </is>
      </c>
    </row>
    <row r="140">
      <c r="A140" t="inlineStr">
        <is>
          <t>Sim</t>
        </is>
      </c>
      <c r="B140" t="inlineStr">
        <is>
          <t>RM_Victor104_J</t>
        </is>
      </c>
      <c r="C140" t="inlineStr">
        <is>
          <t>2023</t>
        </is>
      </c>
      <c r="D140" t="inlineStr">
        <is>
          <t>05</t>
        </is>
      </c>
      <c r="E140" t="inlineStr">
        <is>
          <t>ALTICE_MEO</t>
        </is>
      </c>
      <c r="F140" t="inlineStr">
        <is>
          <t>TELECOM</t>
        </is>
      </c>
      <c r="G140" t="inlineStr">
        <is>
          <t>CONTA_CONSUMO</t>
        </is>
      </c>
      <c r="H140" t="inlineStr">
        <is>
          <t>1490136235</t>
        </is>
      </c>
      <c r="I140" t="inlineStr">
        <is>
          <t>1436611532</t>
        </is>
      </c>
      <c r="J140" t="inlineStr"/>
      <c r="K140" t="inlineStr"/>
      <c r="L140" t="inlineStr">
        <is>
          <t>A791269003</t>
        </is>
      </c>
      <c r="M140" t="inlineStr">
        <is>
          <t>2023/5</t>
        </is>
      </c>
      <c r="N140" t="inlineStr">
        <is>
          <t>2023/5/1</t>
        </is>
      </c>
      <c r="O140" t="inlineStr">
        <is>
          <t>2023/5/31</t>
        </is>
      </c>
      <c r="P140" t="inlineStr">
        <is>
          <t>2023/5/5</t>
        </is>
      </c>
      <c r="Q140" t="inlineStr">
        <is>
          <t>2023/5/24</t>
        </is>
      </c>
      <c r="R140" t="n">
        <v>32.29</v>
      </c>
      <c r="S140" t="inlineStr">
        <is>
          <t>RM_RaquelMoreira</t>
        </is>
      </c>
      <c r="T140">
        <f>HYPERLINK("https://drive.google.com/file/d/1gzBP3kMZX1Mw20N9volmOzdC5OOga3ZZ/view?usp=share_link","2023.05.24_Altice(MEO)_RM_Victor104_J.pdf")</f>
        <v/>
      </c>
      <c r="U140" t="inlineStr">
        <is>
          <t>/Users/sergio/work/Luiza/billing_mgmt/downloads/2023_05_15_22_47_41_85.PDF</t>
        </is>
      </c>
      <c r="V140" t="inlineStr">
        <is>
          <t>2023/06/03.01:34:12</t>
        </is>
      </c>
    </row>
    <row r="141">
      <c r="A141" t="inlineStr">
        <is>
          <t>Não</t>
        </is>
      </c>
      <c r="B141" t="inlineStr">
        <is>
          <t>CF_Bainharia117_3</t>
        </is>
      </c>
      <c r="C141" t="inlineStr">
        <is>
          <t>2023</t>
        </is>
      </c>
      <c r="D141" t="inlineStr">
        <is>
          <t>05</t>
        </is>
      </c>
      <c r="E141" t="inlineStr">
        <is>
          <t>ALTICE_MEO</t>
        </is>
      </c>
      <c r="F141" t="inlineStr">
        <is>
          <t>TELECOM</t>
        </is>
      </c>
      <c r="G141" t="inlineStr">
        <is>
          <t>CONTA_CONSUMO</t>
        </is>
      </c>
      <c r="H141" t="inlineStr">
        <is>
          <t>1468429732</t>
        </is>
      </c>
      <c r="I141" t="inlineStr">
        <is>
          <t>1419728541</t>
        </is>
      </c>
      <c r="J141" t="inlineStr"/>
      <c r="K141" t="inlineStr"/>
      <c r="L141" t="inlineStr">
        <is>
          <t>A791269007</t>
        </is>
      </c>
      <c r="M141" t="inlineStr">
        <is>
          <t>2023/5</t>
        </is>
      </c>
      <c r="N141" t="inlineStr">
        <is>
          <t>2023/5/1</t>
        </is>
      </c>
      <c r="O141" t="inlineStr">
        <is>
          <t>2023/5/31</t>
        </is>
      </c>
      <c r="P141" t="inlineStr">
        <is>
          <t>2023/5/5</t>
        </is>
      </c>
      <c r="Q141" t="inlineStr">
        <is>
          <t>2023/5/24</t>
        </is>
      </c>
      <c r="R141" t="n">
        <v>6.36</v>
      </c>
      <c r="S141" t="inlineStr">
        <is>
          <t>CF_CasasFTU</t>
        </is>
      </c>
      <c r="T141">
        <f>HYPERLINK("https://drive.google.com/file/d/1gM9B-yIyM2i_J2tq0F5odEh10YSYKedy/view?usp=share_link","2023.05.24_Altice(MEO)_CF_Bainharia117_3.pdf")</f>
        <v/>
      </c>
      <c r="U141" t="inlineStr">
        <is>
          <t>/Users/sergio/work/Luiza/billing_mgmt/downloads/2023_05_15_22_52_32_901.PDF</t>
        </is>
      </c>
      <c r="V141" t="inlineStr">
        <is>
          <t>2023/06/03.01:34:12</t>
        </is>
      </c>
    </row>
    <row r="142">
      <c r="A142" t="inlineStr">
        <is>
          <t>Sim</t>
        </is>
      </c>
      <c r="B142" t="inlineStr">
        <is>
          <t>AV_Guimaraes80_5</t>
        </is>
      </c>
      <c r="C142" t="inlineStr">
        <is>
          <t>2023</t>
        </is>
      </c>
      <c r="D142" t="inlineStr">
        <is>
          <t>05</t>
        </is>
      </c>
      <c r="E142" t="inlineStr">
        <is>
          <t>ALTICE_MEO</t>
        </is>
      </c>
      <c r="F142" t="inlineStr">
        <is>
          <t>TELECOM</t>
        </is>
      </c>
      <c r="G142" t="inlineStr">
        <is>
          <t>CONTA_CONSUMO</t>
        </is>
      </c>
      <c r="H142" t="inlineStr">
        <is>
          <t>1489046711</t>
        </is>
      </c>
      <c r="I142" t="inlineStr">
        <is>
          <t>1436611532</t>
        </is>
      </c>
      <c r="J142" t="inlineStr"/>
      <c r="K142" t="inlineStr"/>
      <c r="L142" t="inlineStr">
        <is>
          <t>A791268995</t>
        </is>
      </c>
      <c r="M142" t="inlineStr">
        <is>
          <t>2023/5</t>
        </is>
      </c>
      <c r="N142" t="inlineStr">
        <is>
          <t>2023/5/1</t>
        </is>
      </c>
      <c r="O142" t="inlineStr">
        <is>
          <t>2023/5/31</t>
        </is>
      </c>
      <c r="P142" t="inlineStr">
        <is>
          <t>2023/5/5</t>
        </is>
      </c>
      <c r="Q142" t="inlineStr">
        <is>
          <t>2023/5/24</t>
        </is>
      </c>
      <c r="R142" t="n">
        <v>30</v>
      </c>
      <c r="S142" t="inlineStr">
        <is>
          <t>AV_AdanVillamarin</t>
        </is>
      </c>
      <c r="T142">
        <f>HYPERLINK("https://drive.google.com/file/d/1KYrD3EWrd8maPsc7IUFwwhp6fNk2H8pW/view?usp=share_link","2023.05.24_Altice(MEO)_AV_Guimaraes80_5.pdf")</f>
        <v/>
      </c>
      <c r="U142" t="inlineStr">
        <is>
          <t>/Users/sergio/work/Luiza/billing_mgmt/downloads/2023_05_15_22_47_56_697.PDF</t>
        </is>
      </c>
      <c r="V142" t="inlineStr">
        <is>
          <t>2023/06/03.01:34:12</t>
        </is>
      </c>
    </row>
    <row r="143">
      <c r="A143" t="inlineStr">
        <is>
          <t>Sim</t>
        </is>
      </c>
      <c r="B143" t="inlineStr">
        <is>
          <t>QD_Mercadores77_1C</t>
        </is>
      </c>
      <c r="C143" t="inlineStr">
        <is>
          <t>2023</t>
        </is>
      </c>
      <c r="D143" t="inlineStr">
        <is>
          <t>04</t>
        </is>
      </c>
      <c r="E143" t="inlineStr">
        <is>
          <t>ALTICE_MEO</t>
        </is>
      </c>
      <c r="F143" t="inlineStr">
        <is>
          <t>TELECOM</t>
        </is>
      </c>
      <c r="G143" t="inlineStr">
        <is>
          <t>CONTA_CONSUMO</t>
        </is>
      </c>
      <c r="H143" t="inlineStr">
        <is>
          <t>1451611546</t>
        </is>
      </c>
      <c r="I143" t="inlineStr">
        <is>
          <t>1436611532</t>
        </is>
      </c>
      <c r="J143" t="inlineStr"/>
      <c r="K143" t="inlineStr"/>
      <c r="L143" t="inlineStr">
        <is>
          <t>A790956037</t>
        </is>
      </c>
      <c r="M143" t="inlineStr">
        <is>
          <t>2023/4</t>
        </is>
      </c>
      <c r="N143" t="inlineStr">
        <is>
          <t>2023/4/1</t>
        </is>
      </c>
      <c r="O143" t="inlineStr">
        <is>
          <t>2023/4/30</t>
        </is>
      </c>
      <c r="P143" t="inlineStr">
        <is>
          <t>2023/4/27</t>
        </is>
      </c>
      <c r="Q143" t="inlineStr">
        <is>
          <t>2023/5/18</t>
        </is>
      </c>
      <c r="R143" t="n">
        <v>24.19</v>
      </c>
      <c r="S143" t="inlineStr">
        <is>
          <t>QD_QualquerDestino</t>
        </is>
      </c>
      <c r="T143">
        <f>HYPERLINK("https://drive.google.com/file/d/1u8Q3Uxj384vkCqFCRfTPOQOMwwXujNkt/view?usp=share_link","2023.05.18_Altice(MEO)_QD_Mercadores77_1C.pdf")</f>
        <v/>
      </c>
      <c r="U143" t="inlineStr">
        <is>
          <t>/Users/sergio/work/Luiza/billing_mgmt/downloads/2023_05_29_14_53_51_377.PDF</t>
        </is>
      </c>
      <c r="V143" t="inlineStr">
        <is>
          <t>2023/06/03.01:34:12</t>
        </is>
      </c>
    </row>
    <row r="144">
      <c r="A144" t="inlineStr">
        <is>
          <t>Não</t>
        </is>
      </c>
      <c r="B144" t="inlineStr">
        <is>
          <t>HM_Martires45_RCTr</t>
        </is>
      </c>
      <c r="C144" t="inlineStr">
        <is>
          <t>2023</t>
        </is>
      </c>
      <c r="D144" t="inlineStr">
        <is>
          <t>05</t>
        </is>
      </c>
      <c r="E144" t="inlineStr">
        <is>
          <t>ALTICE_MEO</t>
        </is>
      </c>
      <c r="F144" t="inlineStr">
        <is>
          <t>TELECOM</t>
        </is>
      </c>
      <c r="G144" t="inlineStr">
        <is>
          <t>CONTA_CONSUMO</t>
        </is>
      </c>
      <c r="H144" t="inlineStr">
        <is>
          <t>1404543405</t>
        </is>
      </c>
      <c r="I144" t="inlineStr">
        <is>
          <t>1494741556</t>
        </is>
      </c>
      <c r="J144" t="inlineStr"/>
      <c r="K144" t="inlineStr"/>
      <c r="L144" t="inlineStr">
        <is>
          <t>A791269018</t>
        </is>
      </c>
      <c r="M144" t="inlineStr">
        <is>
          <t>2023/5</t>
        </is>
      </c>
      <c r="N144" t="inlineStr">
        <is>
          <t>2023/5/1</t>
        </is>
      </c>
      <c r="O144" t="inlineStr">
        <is>
          <t>2023/5/31</t>
        </is>
      </c>
      <c r="P144" t="inlineStr">
        <is>
          <t>2023/5/5</t>
        </is>
      </c>
      <c r="Q144" t="inlineStr">
        <is>
          <t>2023/5/24</t>
        </is>
      </c>
      <c r="R144" t="n">
        <v>36.59</v>
      </c>
      <c r="S144" t="inlineStr">
        <is>
          <t>HM_HaliimMoghazi</t>
        </is>
      </c>
      <c r="T144">
        <f>HYPERLINK("https://drive.google.com/file/d/10kxuaCYXpnMl-RaeQnFTzuFg3zXLMusR/view?usp=share_link","2023.05.24_Altice(MEO)_HM_Martires45_RCTr.pdf")</f>
        <v/>
      </c>
      <c r="U144" t="inlineStr">
        <is>
          <t>/Users/sergio/work/Luiza/billing_mgmt/downloads/2023_05_15_22_51_00_508.PDF</t>
        </is>
      </c>
      <c r="V144" t="inlineStr">
        <is>
          <t>2023/06/03.01:34:12</t>
        </is>
      </c>
    </row>
    <row r="145">
      <c r="A145" t="inlineStr">
        <is>
          <t>Sim</t>
        </is>
      </c>
      <c r="B145" t="inlineStr">
        <is>
          <t>JR_Mouzinho85_3Fr</t>
        </is>
      </c>
      <c r="C145" t="inlineStr">
        <is>
          <t>2023</t>
        </is>
      </c>
      <c r="D145" t="inlineStr">
        <is>
          <t>05</t>
        </is>
      </c>
      <c r="E145" t="inlineStr">
        <is>
          <t>ALTICE_MEO</t>
        </is>
      </c>
      <c r="F145" t="inlineStr">
        <is>
          <t>TELECOM</t>
        </is>
      </c>
      <c r="G145" t="inlineStr">
        <is>
          <t>CONTA_CONSUMO</t>
        </is>
      </c>
      <c r="H145" t="inlineStr">
        <is>
          <t>1476544225</t>
        </is>
      </c>
      <c r="I145" t="inlineStr">
        <is>
          <t>1436611532</t>
        </is>
      </c>
      <c r="J145" t="inlineStr"/>
      <c r="K145" t="inlineStr"/>
      <c r="L145" t="inlineStr">
        <is>
          <t>A791269020</t>
        </is>
      </c>
      <c r="M145" t="inlineStr">
        <is>
          <t>2023/5</t>
        </is>
      </c>
      <c r="N145" t="inlineStr">
        <is>
          <t>2023/5/1</t>
        </is>
      </c>
      <c r="O145" t="inlineStr">
        <is>
          <t>2023/5/31</t>
        </is>
      </c>
      <c r="P145" t="inlineStr">
        <is>
          <t>2023/5/5</t>
        </is>
      </c>
      <c r="Q145" t="inlineStr">
        <is>
          <t>2023/5/24</t>
        </is>
      </c>
      <c r="R145" t="n">
        <v>30</v>
      </c>
      <c r="S145" t="inlineStr">
        <is>
          <t>JR_JulianaEstefano_RenatoMarcondes</t>
        </is>
      </c>
      <c r="T145">
        <f>HYPERLINK("https://drive.google.com/file/d/1vJxit-XUknsyFr68TrRzQUfRUjnBbOE9/view?usp=share_link","2023.05.24_Altice(MEO)_JR_Mouzinho85_3Fr.pdf")</f>
        <v/>
      </c>
      <c r="U145" t="inlineStr">
        <is>
          <t>/Users/sergio/work/Luiza/billing_mgmt/downloads/2023_05_15_22_51_21_205.PDF</t>
        </is>
      </c>
      <c r="V145" t="inlineStr">
        <is>
          <t>2023/06/03.01:34:12</t>
        </is>
      </c>
    </row>
    <row r="146">
      <c r="A146" t="inlineStr">
        <is>
          <t>Não</t>
        </is>
      </c>
      <c r="B146" t="inlineStr">
        <is>
          <t>LS_Bessa641_4Dr</t>
        </is>
      </c>
      <c r="C146" t="inlineStr">
        <is>
          <t>2023</t>
        </is>
      </c>
      <c r="D146" t="inlineStr">
        <is>
          <t>05</t>
        </is>
      </c>
      <c r="E146" t="inlineStr">
        <is>
          <t>ALTICE_MEO</t>
        </is>
      </c>
      <c r="F146" t="inlineStr">
        <is>
          <t>TELECOM</t>
        </is>
      </c>
      <c r="G146" t="inlineStr">
        <is>
          <t>CONTA_CONSUMO</t>
        </is>
      </c>
      <c r="H146" t="inlineStr">
        <is>
          <t>1419430627</t>
        </is>
      </c>
      <c r="I146" t="inlineStr">
        <is>
          <t>1483329303</t>
        </is>
      </c>
      <c r="J146" t="inlineStr"/>
      <c r="K146" t="inlineStr"/>
      <c r="L146" t="inlineStr">
        <is>
          <t>A791269030</t>
        </is>
      </c>
      <c r="M146" t="inlineStr">
        <is>
          <t>2023/5</t>
        </is>
      </c>
      <c r="N146" t="inlineStr">
        <is>
          <t>2023/5/1</t>
        </is>
      </c>
      <c r="O146" t="inlineStr">
        <is>
          <t>2023/5/31</t>
        </is>
      </c>
      <c r="P146" t="inlineStr">
        <is>
          <t>2023/5/5</t>
        </is>
      </c>
      <c r="Q146" t="inlineStr">
        <is>
          <t>2023/5/24</t>
        </is>
      </c>
      <c r="R146" t="n">
        <v>33.49</v>
      </c>
      <c r="S146" t="inlineStr">
        <is>
          <t>LS_LucieneSantos</t>
        </is>
      </c>
      <c r="T146">
        <f>HYPERLINK("https://drive.google.com/file/d/1KpcAAlpLLpQKUZYPsM5xY8BZgyiQbvzR/view?usp=share_link","2023.05.24_Altice(MEO)_LS_Bessa641_4Dr.pdf")</f>
        <v/>
      </c>
      <c r="U146" t="inlineStr">
        <is>
          <t>/Users/sergio/work/Luiza/billing_mgmt/downloads/2023_05_15_22_50_08_165.PDF</t>
        </is>
      </c>
      <c r="V146" t="inlineStr">
        <is>
          <t>2023/06/03.01:34:12</t>
        </is>
      </c>
    </row>
    <row r="147">
      <c r="A147" t="inlineStr">
        <is>
          <t>Não</t>
        </is>
      </c>
      <c r="B147" t="inlineStr">
        <is>
          <t>MS_Viterbo81_1Fr</t>
        </is>
      </c>
      <c r="C147" t="inlineStr">
        <is>
          <t>2023</t>
        </is>
      </c>
      <c r="D147" t="inlineStr">
        <is>
          <t>05</t>
        </is>
      </c>
      <c r="E147" t="inlineStr">
        <is>
          <t>ALTICE_MEO</t>
        </is>
      </c>
      <c r="F147" t="inlineStr">
        <is>
          <t>TELECOM</t>
        </is>
      </c>
      <c r="G147" t="inlineStr">
        <is>
          <t>CONTA_CONSUMO</t>
        </is>
      </c>
      <c r="H147" t="inlineStr">
        <is>
          <t>1408034942</t>
        </is>
      </c>
      <c r="I147" t="inlineStr">
        <is>
          <t>1440629301</t>
        </is>
      </c>
      <c r="J147" t="inlineStr"/>
      <c r="K147" t="inlineStr"/>
      <c r="L147" t="inlineStr">
        <is>
          <t>A791269022</t>
        </is>
      </c>
      <c r="M147" t="inlineStr">
        <is>
          <t>2023/5</t>
        </is>
      </c>
      <c r="N147" t="inlineStr">
        <is>
          <t>2023/5/1</t>
        </is>
      </c>
      <c r="O147" t="inlineStr">
        <is>
          <t>2023/5/31</t>
        </is>
      </c>
      <c r="P147" t="inlineStr">
        <is>
          <t>2023/5/5</t>
        </is>
      </c>
      <c r="Q147" t="inlineStr">
        <is>
          <t>2023/5/24</t>
        </is>
      </c>
      <c r="R147" t="n">
        <v>1.54</v>
      </c>
      <c r="S147" t="inlineStr">
        <is>
          <t>MS_MartinStuerchler</t>
        </is>
      </c>
      <c r="T147">
        <f>HYPERLINK("https://drive.google.com/file/d/1VIIiqTVqguzr7_T3LqBwRDr5DK5XY4hI/view?usp=share_link","2023.05.24_Altice(MEO)_MS_Viterbo81_1Fr.pdf")</f>
        <v/>
      </c>
      <c r="U147" t="inlineStr">
        <is>
          <t>/Users/sergio/work/Luiza/billing_mgmt/downloads/2023_05_15_22_49_53_904.PDF</t>
        </is>
      </c>
      <c r="V147" t="inlineStr">
        <is>
          <t>2023/06/03.01:34:12</t>
        </is>
      </c>
    </row>
    <row r="148">
      <c r="A148" t="inlineStr">
        <is>
          <t>Não</t>
        </is>
      </c>
      <c r="B148" t="inlineStr">
        <is>
          <t>OD_Ribeira26_1Es</t>
        </is>
      </c>
      <c r="C148" t="inlineStr">
        <is>
          <t>2023</t>
        </is>
      </c>
      <c r="D148" t="inlineStr">
        <is>
          <t>05</t>
        </is>
      </c>
      <c r="E148" t="inlineStr">
        <is>
          <t>ALTICE_MEO</t>
        </is>
      </c>
      <c r="F148" t="inlineStr">
        <is>
          <t>TELECOM</t>
        </is>
      </c>
      <c r="G148" t="inlineStr">
        <is>
          <t>CONTA_CONSUMO</t>
        </is>
      </c>
      <c r="H148" t="inlineStr">
        <is>
          <t>1481730769</t>
        </is>
      </c>
      <c r="I148" t="inlineStr">
        <is>
          <t>1450101606</t>
        </is>
      </c>
      <c r="J148" t="inlineStr"/>
      <c r="K148" t="inlineStr"/>
      <c r="L148" t="inlineStr">
        <is>
          <t>A791559200</t>
        </is>
      </c>
      <c r="M148" t="inlineStr">
        <is>
          <t>2023/5</t>
        </is>
      </c>
      <c r="N148" t="inlineStr">
        <is>
          <t>2023/5/1</t>
        </is>
      </c>
      <c r="O148" t="inlineStr">
        <is>
          <t>2023/5/31</t>
        </is>
      </c>
      <c r="P148" t="inlineStr">
        <is>
          <t>2023/5/11</t>
        </is>
      </c>
      <c r="Q148" t="inlineStr">
        <is>
          <t>2023/5/30</t>
        </is>
      </c>
      <c r="R148" t="n">
        <v>0.27</v>
      </c>
      <c r="S148" t="inlineStr">
        <is>
          <t>OD_OtavioDias</t>
        </is>
      </c>
      <c r="T148">
        <f>HYPERLINK("https://drive.google.com/file/d/1HR2h2fxs7HN0dhW3QrIIpf2COhhUhF6p/view?usp=share_link","2023.05.30_Altice(MEO)_OD_Ribeira26_1Es.pdf")</f>
        <v/>
      </c>
      <c r="U148" t="inlineStr">
        <is>
          <t>/Users/sergio/work/Luiza/billing_mgmt/downloads/2023_05_16_16_01_30_736.PDF</t>
        </is>
      </c>
      <c r="V148" t="inlineStr">
        <is>
          <t>2023/06/03.01:34:12</t>
        </is>
      </c>
    </row>
    <row r="149">
      <c r="A149" t="inlineStr">
        <is>
          <t>Não</t>
        </is>
      </c>
      <c r="B149" t="inlineStr">
        <is>
          <t>FC_Camoes312_2Tr</t>
        </is>
      </c>
      <c r="C149" t="inlineStr">
        <is>
          <t>2023</t>
        </is>
      </c>
      <c r="D149" t="inlineStr">
        <is>
          <t>05</t>
        </is>
      </c>
      <c r="E149" t="inlineStr">
        <is>
          <t>ALTICE_MEO</t>
        </is>
      </c>
      <c r="F149" t="inlineStr">
        <is>
          <t>TELECOM</t>
        </is>
      </c>
      <c r="G149" t="inlineStr">
        <is>
          <t>CONTA_CONSUMO</t>
        </is>
      </c>
      <c r="H149" t="inlineStr">
        <is>
          <t>1439521133</t>
        </is>
      </c>
      <c r="I149" t="inlineStr">
        <is>
          <t>1490806554</t>
        </is>
      </c>
      <c r="J149" t="inlineStr"/>
      <c r="K149" t="inlineStr"/>
      <c r="L149" t="inlineStr">
        <is>
          <t>A792186503</t>
        </is>
      </c>
      <c r="M149" t="inlineStr">
        <is>
          <t>2023/5</t>
        </is>
      </c>
      <c r="N149" t="inlineStr">
        <is>
          <t>2023/5/1</t>
        </is>
      </c>
      <c r="O149" t="inlineStr">
        <is>
          <t>2023/5/31</t>
        </is>
      </c>
      <c r="P149" t="inlineStr">
        <is>
          <t>2023/5/17</t>
        </is>
      </c>
      <c r="Q149" t="inlineStr">
        <is>
          <t>2023/6/7</t>
        </is>
      </c>
      <c r="R149" t="n">
        <v>44.09</v>
      </c>
      <c r="S149" t="inlineStr">
        <is>
          <t>FC_FernandoCavalcante</t>
        </is>
      </c>
      <c r="T149">
        <f>HYPERLINK("https://drive.google.com/file/d/1J_WNEthkmwOqaP2yFXDvHemfbWUdLsgc/view?usp=share_link","2023.06.07_Altice(MEO)_FC_Camoes312_2Tr.pdf")</f>
        <v/>
      </c>
      <c r="U149" t="inlineStr">
        <is>
          <t>/Users/sergio/work/Luiza/billing_mgmt/downloads/2023_05_22_10_30_22_928.PDF</t>
        </is>
      </c>
      <c r="V149" t="inlineStr">
        <is>
          <t>2023/06/03.01:34:12</t>
        </is>
      </c>
    </row>
    <row r="150">
      <c r="A150" t="inlineStr">
        <is>
          <t>Não</t>
        </is>
      </c>
      <c r="B150" t="inlineStr">
        <is>
          <t>LF_Conceicao67_2</t>
        </is>
      </c>
      <c r="C150" t="inlineStr">
        <is>
          <t>2023</t>
        </is>
      </c>
      <c r="D150" t="inlineStr">
        <is>
          <t>05</t>
        </is>
      </c>
      <c r="E150" t="inlineStr">
        <is>
          <t>ALTICE_MEO</t>
        </is>
      </c>
      <c r="F150" t="inlineStr">
        <is>
          <t>TELECOM</t>
        </is>
      </c>
      <c r="G150" t="inlineStr">
        <is>
          <t>CONTA_CONSUMO</t>
        </is>
      </c>
      <c r="H150" t="inlineStr">
        <is>
          <t>1444445743</t>
        </is>
      </c>
      <c r="I150" t="inlineStr">
        <is>
          <t>1444445747</t>
        </is>
      </c>
      <c r="J150" t="inlineStr"/>
      <c r="K150" t="inlineStr"/>
      <c r="L150" t="inlineStr">
        <is>
          <t>A792771752</t>
        </is>
      </c>
      <c r="M150" t="inlineStr">
        <is>
          <t>2023/5</t>
        </is>
      </c>
      <c r="N150" t="inlineStr">
        <is>
          <t>2023/5/1</t>
        </is>
      </c>
      <c r="O150" t="inlineStr">
        <is>
          <t>2023/5/31</t>
        </is>
      </c>
      <c r="P150" t="inlineStr">
        <is>
          <t>2023/5/23</t>
        </is>
      </c>
      <c r="Q150" t="inlineStr">
        <is>
          <t>2023/6/15</t>
        </is>
      </c>
      <c r="R150" t="n">
        <v>37.08</v>
      </c>
      <c r="S150" t="inlineStr">
        <is>
          <t>LF_LaurenzFauser</t>
        </is>
      </c>
      <c r="T150">
        <f>HYPERLINK("https://drive.google.com/file/d/1BAtSDWLbPQEWLWnrj_IFWe8tdYZqDxhE/view?usp=share_link","2023.06.15_Altice(MEO)_LF_Conceicao67_2.pdf")</f>
        <v/>
      </c>
      <c r="U150" t="inlineStr">
        <is>
          <t>/Users/sergio/work/Luiza/billing_mgmt/downloads/2023_05_26_12_41_31_891.PDF</t>
        </is>
      </c>
      <c r="V150" t="inlineStr">
        <is>
          <t>2023/06/03.01:34:12</t>
        </is>
      </c>
    </row>
    <row r="151">
      <c r="A151" t="inlineStr">
        <is>
          <t>Não</t>
        </is>
      </c>
      <c r="B151" t="inlineStr">
        <is>
          <t>MS_Cedofeita245_3TrEs</t>
        </is>
      </c>
      <c r="C151" t="inlineStr">
        <is>
          <t>2023</t>
        </is>
      </c>
      <c r="D151" t="inlineStr">
        <is>
          <t>05</t>
        </is>
      </c>
      <c r="E151" t="inlineStr">
        <is>
          <t>ALTICE_MEO</t>
        </is>
      </c>
      <c r="F151" t="inlineStr">
        <is>
          <t>TELECOM</t>
        </is>
      </c>
      <c r="G151" t="inlineStr">
        <is>
          <t>CONTA_CONSUMO</t>
        </is>
      </c>
      <c r="H151" t="inlineStr">
        <is>
          <t>1487140834</t>
        </is>
      </c>
      <c r="I151" t="inlineStr">
        <is>
          <t>1440629301</t>
        </is>
      </c>
      <c r="J151" t="inlineStr"/>
      <c r="K151" t="inlineStr"/>
      <c r="L151" t="inlineStr">
        <is>
          <t>A791269011</t>
        </is>
      </c>
      <c r="M151" t="inlineStr">
        <is>
          <t>2023/5</t>
        </is>
      </c>
      <c r="N151" t="inlineStr">
        <is>
          <t>2023/5/1</t>
        </is>
      </c>
      <c r="O151" t="inlineStr">
        <is>
          <t>2023/5/31</t>
        </is>
      </c>
      <c r="P151" t="inlineStr">
        <is>
          <t>2023/5/5</t>
        </is>
      </c>
      <c r="Q151" t="inlineStr">
        <is>
          <t>2023/5/24</t>
        </is>
      </c>
      <c r="R151" t="n">
        <v>36.59</v>
      </c>
      <c r="S151" t="inlineStr">
        <is>
          <t>MS_MartinStuerchler</t>
        </is>
      </c>
      <c r="T151">
        <f>HYPERLINK("https://drive.google.com/file/d/18tcZ_qbKnXXcxWsxCasum_XFtQHtwevE/view?usp=share_link","2023.05.24_Altice(MEO)_MS_Cedofeita245_3TrEs.pdf")</f>
        <v/>
      </c>
      <c r="U151" t="inlineStr">
        <is>
          <t>/Users/sergio/work/Luiza/billing_mgmt/downloads/2023_05_15_22_47_26_155.PDF</t>
        </is>
      </c>
      <c r="V151" t="inlineStr">
        <is>
          <t>2023/06/03.01:34:12</t>
        </is>
      </c>
    </row>
    <row r="152">
      <c r="A152" t="inlineStr">
        <is>
          <t>Não</t>
        </is>
      </c>
      <c r="B152" t="inlineStr">
        <is>
          <t>HM_Mouzinho85_3TrEs</t>
        </is>
      </c>
      <c r="C152" t="inlineStr">
        <is>
          <t>2023</t>
        </is>
      </c>
      <c r="D152" t="inlineStr">
        <is>
          <t>05</t>
        </is>
      </c>
      <c r="E152" t="inlineStr">
        <is>
          <t>ALTICE_MEO</t>
        </is>
      </c>
      <c r="F152" t="inlineStr">
        <is>
          <t>TELECOM</t>
        </is>
      </c>
      <c r="G152" t="inlineStr">
        <is>
          <t>CONTA_CONSUMO</t>
        </is>
      </c>
      <c r="H152" t="inlineStr">
        <is>
          <t>1438348213</t>
        </is>
      </c>
      <c r="I152" t="inlineStr">
        <is>
          <t>1494741556</t>
        </is>
      </c>
      <c r="J152" t="inlineStr"/>
      <c r="K152" t="inlineStr"/>
      <c r="L152" t="inlineStr">
        <is>
          <t>A791269019</t>
        </is>
      </c>
      <c r="M152" t="inlineStr">
        <is>
          <t>2023/5</t>
        </is>
      </c>
      <c r="N152" t="inlineStr">
        <is>
          <t>2023/5/1</t>
        </is>
      </c>
      <c r="O152" t="inlineStr">
        <is>
          <t>2023/5/31</t>
        </is>
      </c>
      <c r="P152" t="inlineStr">
        <is>
          <t>2023/5/5</t>
        </is>
      </c>
      <c r="Q152" t="inlineStr">
        <is>
          <t>2023/5/24</t>
        </is>
      </c>
      <c r="R152" t="n">
        <v>34.49</v>
      </c>
      <c r="S152" t="inlineStr">
        <is>
          <t>HM_HaliimMoghazi</t>
        </is>
      </c>
      <c r="T152">
        <f>HYPERLINK("https://drive.google.com/file/d/1r8Cd8OIgOQG0qjOngNDKDeGo88WWDqRp/view?usp=share_link","2023.05.24_Altice(MEO)_HM_Mouzinho85_3TrEs.pdf")</f>
        <v/>
      </c>
      <c r="U152" t="inlineStr">
        <is>
          <t>/Users/sergio/work/Luiza/billing_mgmt/downloads/2023_05_15_22_50_25_991.PDF</t>
        </is>
      </c>
      <c r="V152" t="inlineStr">
        <is>
          <t>2023/06/03.01:34:12</t>
        </is>
      </c>
    </row>
    <row r="153">
      <c r="A153" t="inlineStr">
        <is>
          <t>Não</t>
        </is>
      </c>
      <c r="B153" t="inlineStr">
        <is>
          <t>BD_Fernandes108_3</t>
        </is>
      </c>
      <c r="C153" t="inlineStr">
        <is>
          <t>2023</t>
        </is>
      </c>
      <c r="D153" t="inlineStr">
        <is>
          <t>05</t>
        </is>
      </c>
      <c r="E153" t="inlineStr">
        <is>
          <t>ALTICE_MEO</t>
        </is>
      </c>
      <c r="F153" t="inlineStr">
        <is>
          <t>TELECOM</t>
        </is>
      </c>
      <c r="G153" t="inlineStr">
        <is>
          <t>CONTA_CONSUMO</t>
        </is>
      </c>
      <c r="H153" t="inlineStr">
        <is>
          <t>1424424664</t>
        </is>
      </c>
      <c r="I153" t="inlineStr">
        <is>
          <t>1424424667</t>
        </is>
      </c>
      <c r="J153" t="inlineStr"/>
      <c r="K153" t="inlineStr"/>
      <c r="L153" t="inlineStr">
        <is>
          <t>FTA/791158349</t>
        </is>
      </c>
      <c r="M153" t="inlineStr">
        <is>
          <t>2023/5</t>
        </is>
      </c>
      <c r="N153" t="inlineStr">
        <is>
          <t>2023/5/1</t>
        </is>
      </c>
      <c r="O153" t="inlineStr">
        <is>
          <t>2023/5/31</t>
        </is>
      </c>
      <c r="P153" t="inlineStr">
        <is>
          <t>2023/5/3</t>
        </is>
      </c>
      <c r="Q153" t="inlineStr">
        <is>
          <t>2023/5/24</t>
        </is>
      </c>
      <c r="R153" t="n">
        <v>81.48</v>
      </c>
      <c r="S153" t="inlineStr">
        <is>
          <t>BD_BryanDavis</t>
        </is>
      </c>
      <c r="T153">
        <f>HYPERLINK("https://drive.google.com/file/d/1Hms5PqhmI3S4vCPTUwYqyjegwI8VLFWG/view?usp=share_link","2023.05.24_Altice(MEO)_BD_Fernandes108_3.pdf")</f>
        <v/>
      </c>
      <c r="U153" t="inlineStr">
        <is>
          <t>/Users/sergio/work/Luiza/billing_mgmt/downloads/2023_05_15_22_57_04_70.PDF</t>
        </is>
      </c>
      <c r="V153" t="inlineStr">
        <is>
          <t>2023/06/03.01:34:12</t>
        </is>
      </c>
    </row>
    <row r="154">
      <c r="A154" t="inlineStr">
        <is>
          <t>Não</t>
        </is>
      </c>
      <c r="B154" t="inlineStr">
        <is>
          <t>FM_Antero43_1Tr</t>
        </is>
      </c>
      <c r="C154" t="inlineStr">
        <is>
          <t>2023</t>
        </is>
      </c>
      <c r="D154" t="inlineStr">
        <is>
          <t>05</t>
        </is>
      </c>
      <c r="E154" t="inlineStr">
        <is>
          <t>ALTICE_MEO</t>
        </is>
      </c>
      <c r="F154" t="inlineStr">
        <is>
          <t>TELECOM</t>
        </is>
      </c>
      <c r="G154" t="inlineStr">
        <is>
          <t>CONTA_CONSUMO</t>
        </is>
      </c>
      <c r="H154" t="inlineStr">
        <is>
          <t>1449140831</t>
        </is>
      </c>
      <c r="I154" t="inlineStr">
        <is>
          <t>1449140834</t>
        </is>
      </c>
      <c r="J154" t="inlineStr"/>
      <c r="K154" t="inlineStr"/>
      <c r="L154" t="inlineStr">
        <is>
          <t>A792771750</t>
        </is>
      </c>
      <c r="M154" t="inlineStr">
        <is>
          <t>2023/5</t>
        </is>
      </c>
      <c r="N154" t="inlineStr">
        <is>
          <t>2023/5/1</t>
        </is>
      </c>
      <c r="O154" t="inlineStr">
        <is>
          <t>2023/5/31</t>
        </is>
      </c>
      <c r="P154" t="inlineStr">
        <is>
          <t>2023/5/23</t>
        </is>
      </c>
      <c r="Q154" t="inlineStr">
        <is>
          <t>2023/6/15</t>
        </is>
      </c>
      <c r="R154" t="n">
        <v>36.59</v>
      </c>
      <c r="S154" t="inlineStr">
        <is>
          <t>FM_FredMolina</t>
        </is>
      </c>
      <c r="T154">
        <f>HYPERLINK("https://drive.google.com/file/d/19yi6LW9F2SbzQ0P2h9EpMbb9h45ORG0z/view?usp=share_link","2023.06.15_Altice(MEO)_FM_Antero43_1Tr.pdf")</f>
        <v/>
      </c>
      <c r="U154" t="inlineStr">
        <is>
          <t>/Users/sergio/work/Luiza/billing_mgmt/downloads/2023_05_26_13_44_36_704.PDF</t>
        </is>
      </c>
      <c r="V154" t="inlineStr">
        <is>
          <t>2023/06/03.01:34:12</t>
        </is>
      </c>
    </row>
    <row r="155">
      <c r="A155" t="inlineStr">
        <is>
          <t>Não</t>
        </is>
      </c>
      <c r="B155" t="inlineStr">
        <is>
          <t>NU_Liberdade119_2A</t>
        </is>
      </c>
      <c r="C155" t="inlineStr">
        <is>
          <t>2023</t>
        </is>
      </c>
      <c r="D155" t="inlineStr">
        <is>
          <t>05</t>
        </is>
      </c>
      <c r="E155" t="inlineStr">
        <is>
          <t>ALTICE_MEO</t>
        </is>
      </c>
      <c r="F155" t="inlineStr">
        <is>
          <t>TELECOM</t>
        </is>
      </c>
      <c r="G155" t="inlineStr">
        <is>
          <t>CONTA_CONSUMO</t>
        </is>
      </c>
      <c r="H155" t="inlineStr">
        <is>
          <t>1445641597</t>
        </is>
      </c>
      <c r="I155" t="inlineStr">
        <is>
          <t>1455641591</t>
        </is>
      </c>
      <c r="J155" t="inlineStr"/>
      <c r="K155" t="inlineStr"/>
      <c r="L155" t="inlineStr">
        <is>
          <t>A792452230</t>
        </is>
      </c>
      <c r="M155" t="inlineStr">
        <is>
          <t>2023/5</t>
        </is>
      </c>
      <c r="N155" t="inlineStr">
        <is>
          <t>2023/5/1</t>
        </is>
      </c>
      <c r="O155" t="inlineStr">
        <is>
          <t>2023/5/31</t>
        </is>
      </c>
      <c r="P155" t="inlineStr">
        <is>
          <t>2023/5/20</t>
        </is>
      </c>
      <c r="Q155" t="inlineStr">
        <is>
          <t>2023/6/9</t>
        </is>
      </c>
      <c r="R155" t="n">
        <v>36.59</v>
      </c>
      <c r="S155" t="inlineStr">
        <is>
          <t>NU_NazliUresin</t>
        </is>
      </c>
      <c r="T155">
        <f>HYPERLINK("https://drive.google.com/file/d/12iyJc28ZLF9qi7KpiWRc8MPL3xBYVoKS/view?usp=share_link","2023.06.09_Altice(MEO)_NU_Liberdade119_2A.pdf")</f>
        <v/>
      </c>
      <c r="U155" t="inlineStr">
        <is>
          <t>/Users/sergio/work/Luiza/billing_mgmt/downloads/2023_05_23_12_02_01_694.PDF</t>
        </is>
      </c>
      <c r="V155" t="inlineStr">
        <is>
          <t>2023/06/03.01:34:12</t>
        </is>
      </c>
    </row>
    <row r="156">
      <c r="A156" t="inlineStr">
        <is>
          <t>Não</t>
        </is>
      </c>
      <c r="B156" t="inlineStr">
        <is>
          <t>CF_1Herculano17</t>
        </is>
      </c>
      <c r="C156" t="inlineStr">
        <is>
          <t>2023</t>
        </is>
      </c>
      <c r="D156" t="inlineStr">
        <is>
          <t>05</t>
        </is>
      </c>
      <c r="E156" t="inlineStr">
        <is>
          <t>ALTICE_MEO</t>
        </is>
      </c>
      <c r="F156" t="inlineStr">
        <is>
          <t>TELECOM</t>
        </is>
      </c>
      <c r="G156" t="inlineStr">
        <is>
          <t>CONTA_CONSUMO</t>
        </is>
      </c>
      <c r="H156" t="inlineStr">
        <is>
          <t>1449134940</t>
        </is>
      </c>
      <c r="I156" t="inlineStr">
        <is>
          <t>1419728541</t>
        </is>
      </c>
      <c r="J156" t="inlineStr"/>
      <c r="K156" t="inlineStr"/>
      <c r="L156" t="inlineStr">
        <is>
          <t>A791558515</t>
        </is>
      </c>
      <c r="M156" t="inlineStr">
        <is>
          <t>2023/5</t>
        </is>
      </c>
      <c r="N156" t="inlineStr">
        <is>
          <t>2023/5/1</t>
        </is>
      </c>
      <c r="O156" t="inlineStr">
        <is>
          <t>2023/5/31</t>
        </is>
      </c>
      <c r="P156" t="inlineStr">
        <is>
          <t>2023/5/11</t>
        </is>
      </c>
      <c r="Q156" t="inlineStr">
        <is>
          <t>2023/5/30</t>
        </is>
      </c>
      <c r="R156" t="n">
        <v>2.71</v>
      </c>
      <c r="S156" t="inlineStr">
        <is>
          <t>CF_CasasFTU</t>
        </is>
      </c>
      <c r="T156">
        <f>HYPERLINK("https://drive.google.com/file/d/1JdjRfrI0oSxBvyfBrhUS0O8dPmBrHlN4/view?usp=share_link","2023.05.30_Altice(MEO)_CF_1Herculano17.pdf")</f>
        <v/>
      </c>
      <c r="U156" t="inlineStr">
        <is>
          <t>/Users/sergio/work/Luiza/billing_mgmt/downloads/2023_05_16_16_01_53_781.PDF</t>
        </is>
      </c>
      <c r="V156" t="inlineStr">
        <is>
          <t>2023/06/03.01:34:12</t>
        </is>
      </c>
    </row>
    <row r="157">
      <c r="A157" t="inlineStr">
        <is>
          <t>Não</t>
        </is>
      </c>
      <c r="B157" t="inlineStr">
        <is>
          <t>MS_Almada55_2DrTr</t>
        </is>
      </c>
      <c r="C157" t="inlineStr">
        <is>
          <t>2023</t>
        </is>
      </c>
      <c r="D157" t="inlineStr">
        <is>
          <t>04</t>
        </is>
      </c>
      <c r="E157" t="inlineStr">
        <is>
          <t>ALTICE_MEO</t>
        </is>
      </c>
      <c r="F157" t="inlineStr">
        <is>
          <t>TELECOM</t>
        </is>
      </c>
      <c r="G157" t="inlineStr">
        <is>
          <t>CONTA_CONSUMO</t>
        </is>
      </c>
      <c r="H157" t="inlineStr">
        <is>
          <t>1440629300</t>
        </is>
      </c>
      <c r="I157" t="inlineStr">
        <is>
          <t>1440629301</t>
        </is>
      </c>
      <c r="J157" t="inlineStr"/>
      <c r="K157" t="inlineStr"/>
      <c r="L157" t="inlineStr">
        <is>
          <t>A790135816</t>
        </is>
      </c>
      <c r="M157" t="inlineStr">
        <is>
          <t>2023/4</t>
        </is>
      </c>
      <c r="N157" t="inlineStr">
        <is>
          <t>2023/4/1</t>
        </is>
      </c>
      <c r="O157" t="inlineStr">
        <is>
          <t>2023/4/30</t>
        </is>
      </c>
      <c r="P157" t="inlineStr">
        <is>
          <t>2023/4/17</t>
        </is>
      </c>
      <c r="Q157" t="inlineStr">
        <is>
          <t>2023/5/10</t>
        </is>
      </c>
      <c r="R157" t="n">
        <v>40.39</v>
      </c>
      <c r="S157" t="inlineStr">
        <is>
          <t>MS_MartinStuerchler</t>
        </is>
      </c>
      <c r="T157">
        <f>HYPERLINK("https://drive.google.com/file/d/11SdGY3gGGSSTN0167aHkFUq1ek4-FjTh/view?usp=share_link","2023.05.10_Altice(MEO)_MS_Almada55_2DrTr.pdf")</f>
        <v/>
      </c>
      <c r="U157" t="inlineStr">
        <is>
          <t>/Users/sergio/work/Luiza/billing_mgmt/downloads/2023_05_29_08_53_16_534.PDF</t>
        </is>
      </c>
      <c r="V157" t="inlineStr">
        <is>
          <t>2023/06/03.01:34:12</t>
        </is>
      </c>
    </row>
    <row r="158">
      <c r="A158" t="inlineStr">
        <is>
          <t>Não</t>
        </is>
      </c>
      <c r="B158" t="inlineStr">
        <is>
          <t>CF_1Herculano21</t>
        </is>
      </c>
      <c r="C158" t="inlineStr">
        <is>
          <t>2023</t>
        </is>
      </c>
      <c r="D158" t="inlineStr">
        <is>
          <t>05</t>
        </is>
      </c>
      <c r="E158" t="inlineStr">
        <is>
          <t>ALTICE_MEO</t>
        </is>
      </c>
      <c r="F158" t="inlineStr">
        <is>
          <t>TELECOM</t>
        </is>
      </c>
      <c r="G158" t="inlineStr">
        <is>
          <t>CONTA_CONSUMO</t>
        </is>
      </c>
      <c r="H158" t="inlineStr">
        <is>
          <t>1437328551</t>
        </is>
      </c>
      <c r="I158" t="inlineStr">
        <is>
          <t>1419728541</t>
        </is>
      </c>
      <c r="J158" t="inlineStr"/>
      <c r="K158" t="inlineStr"/>
      <c r="L158" t="inlineStr">
        <is>
          <t>A792186504</t>
        </is>
      </c>
      <c r="M158" t="inlineStr">
        <is>
          <t>2023/5</t>
        </is>
      </c>
      <c r="N158" t="inlineStr">
        <is>
          <t>2023/5/1</t>
        </is>
      </c>
      <c r="O158" t="inlineStr">
        <is>
          <t>2023/5/31</t>
        </is>
      </c>
      <c r="P158" t="inlineStr">
        <is>
          <t>2023/5/17</t>
        </is>
      </c>
      <c r="Q158" t="inlineStr">
        <is>
          <t>2023/6/7</t>
        </is>
      </c>
      <c r="R158" t="n">
        <v>40.55</v>
      </c>
      <c r="S158" t="inlineStr">
        <is>
          <t>CF_CasasFTU</t>
        </is>
      </c>
      <c r="T158">
        <f>HYPERLINK("https://drive.google.com/file/d/17OAW_abr9f8WipqHOjBC9_uYx5zr0T5z/view?usp=share_link","2023.06.07_Altice(MEO)_CF_1Herculano21.pdf")</f>
        <v/>
      </c>
      <c r="U158" t="inlineStr">
        <is>
          <t>/Users/sergio/work/Luiza/billing_mgmt/downloads/2023_05_22_10_30_39_285.PDF</t>
        </is>
      </c>
      <c r="V158" t="inlineStr">
        <is>
          <t>2023/06/03.01:34:12</t>
        </is>
      </c>
    </row>
    <row r="159">
      <c r="A159" t="inlineStr">
        <is>
          <t>Não</t>
        </is>
      </c>
      <c r="B159" t="inlineStr">
        <is>
          <t>MB_Tras156_1</t>
        </is>
      </c>
      <c r="C159" t="inlineStr">
        <is>
          <t>2023</t>
        </is>
      </c>
      <c r="D159" t="inlineStr">
        <is>
          <t>04</t>
        </is>
      </c>
      <c r="E159" t="inlineStr">
        <is>
          <t>ALTICE_MEO</t>
        </is>
      </c>
      <c r="F159" t="inlineStr">
        <is>
          <t>TELECOM</t>
        </is>
      </c>
      <c r="G159" t="inlineStr">
        <is>
          <t>CONTA_CONSUMO_RATEIO</t>
        </is>
      </c>
      <c r="H159" t="inlineStr">
        <is>
          <t>1448930852</t>
        </is>
      </c>
      <c r="I159" t="inlineStr">
        <is>
          <t>1372961060</t>
        </is>
      </c>
      <c r="J159" t="inlineStr"/>
      <c r="K159" t="inlineStr"/>
      <c r="L159" t="inlineStr">
        <is>
          <t>A790151405</t>
        </is>
      </c>
      <c r="M159" t="inlineStr">
        <is>
          <t>2023/4</t>
        </is>
      </c>
      <c r="N159" t="inlineStr">
        <is>
          <t>2023/4/1</t>
        </is>
      </c>
      <c r="O159" t="inlineStr">
        <is>
          <t>2023/4/30</t>
        </is>
      </c>
      <c r="P159" t="inlineStr">
        <is>
          <t>2023/4/17</t>
        </is>
      </c>
      <c r="Q159" t="inlineStr">
        <is>
          <t>2023/5/10</t>
        </is>
      </c>
      <c r="R159" t="n">
        <v>19.09</v>
      </c>
      <c r="S159" t="inlineStr">
        <is>
          <t>MB_MarcoBezelga</t>
        </is>
      </c>
      <c r="T159">
        <f>HYPERLINK("https://drive.google.com/file/d/18pnEN2S_VOM_PFMq--GBU6sDdr6k0J64/view?usp=share_link","2023.04.17_Altice(MEO)_MB_Tras156_1.pdf")</f>
        <v/>
      </c>
      <c r="U159" t="inlineStr">
        <is>
          <t>/Users/sergio/work/Luiza/billing_mgmt/downloads/2023_05_29_08_23_00_576.PDF</t>
        </is>
      </c>
      <c r="V159" t="inlineStr">
        <is>
          <t>2023/06/03.01:34:12</t>
        </is>
      </c>
    </row>
    <row r="160">
      <c r="A160" t="inlineStr">
        <is>
          <t>Não</t>
        </is>
      </c>
      <c r="B160" t="inlineStr">
        <is>
          <t>MB_Tras156_RC</t>
        </is>
      </c>
      <c r="C160" t="inlineStr">
        <is>
          <t>2023</t>
        </is>
      </c>
      <c r="D160" t="inlineStr">
        <is>
          <t>04</t>
        </is>
      </c>
      <c r="E160" t="inlineStr">
        <is>
          <t>ALTICE_MEO</t>
        </is>
      </c>
      <c r="F160" t="inlineStr">
        <is>
          <t>TELECOM</t>
        </is>
      </c>
      <c r="G160" t="inlineStr">
        <is>
          <t>CONTA_CONSUMO_RATEIO</t>
        </is>
      </c>
      <c r="H160" t="inlineStr">
        <is>
          <t>1448930852</t>
        </is>
      </c>
      <c r="I160" t="inlineStr">
        <is>
          <t>1372961060</t>
        </is>
      </c>
      <c r="J160" t="inlineStr"/>
      <c r="K160" t="inlineStr"/>
      <c r="L160" t="inlineStr">
        <is>
          <t>A790151405</t>
        </is>
      </c>
      <c r="M160" t="inlineStr">
        <is>
          <t>2023/4</t>
        </is>
      </c>
      <c r="N160" t="inlineStr">
        <is>
          <t>2023/4/1</t>
        </is>
      </c>
      <c r="O160" t="inlineStr">
        <is>
          <t>2023/4/30</t>
        </is>
      </c>
      <c r="P160" t="inlineStr">
        <is>
          <t>2023/4/17</t>
        </is>
      </c>
      <c r="Q160" t="inlineStr">
        <is>
          <t>2023/5/10</t>
        </is>
      </c>
      <c r="R160" t="n">
        <v>19.09</v>
      </c>
      <c r="S160" t="inlineStr">
        <is>
          <t>MB_MarcoBezelga</t>
        </is>
      </c>
      <c r="T160">
        <f>HYPERLINK("https://drive.google.com/file/d/1WUhY6PCA7zCcxiIcETX252n4oFSU0lXb/view?usp=share_link","2023.04.17_Altice(MEO)_MB_Tras156_RC.pdf")</f>
        <v/>
      </c>
      <c r="U160" t="inlineStr">
        <is>
          <t>/Users/sergio/work/Luiza/billing_mgmt/downloads/2023_05_29_08_23_00_576.PDF</t>
        </is>
      </c>
      <c r="V160" t="inlineStr">
        <is>
          <t>2023/06/03.01:34:12</t>
        </is>
      </c>
    </row>
    <row r="161">
      <c r="A161" t="inlineStr">
        <is>
          <t>Não</t>
        </is>
      </c>
      <c r="B161" t="inlineStr">
        <is>
          <t>MB_Tras156_3</t>
        </is>
      </c>
      <c r="C161" t="inlineStr">
        <is>
          <t>2023</t>
        </is>
      </c>
      <c r="D161" t="inlineStr">
        <is>
          <t>04</t>
        </is>
      </c>
      <c r="E161" t="inlineStr">
        <is>
          <t>ALTICE_MEO</t>
        </is>
      </c>
      <c r="F161" t="inlineStr">
        <is>
          <t>TELECOM</t>
        </is>
      </c>
      <c r="G161" t="inlineStr">
        <is>
          <t>CONTA_CONSUMO_RATEIO</t>
        </is>
      </c>
      <c r="H161" t="inlineStr">
        <is>
          <t>1419930859</t>
        </is>
      </c>
      <c r="I161" t="inlineStr">
        <is>
          <t>1372961060</t>
        </is>
      </c>
      <c r="J161" t="inlineStr"/>
      <c r="K161" t="inlineStr"/>
      <c r="L161" t="inlineStr">
        <is>
          <t>A790151404</t>
        </is>
      </c>
      <c r="M161" t="inlineStr">
        <is>
          <t>2023/4</t>
        </is>
      </c>
      <c r="N161" t="inlineStr">
        <is>
          <t>2023/4/1</t>
        </is>
      </c>
      <c r="O161" t="inlineStr">
        <is>
          <t>2023/4/30</t>
        </is>
      </c>
      <c r="P161" t="inlineStr">
        <is>
          <t>2023/4/17</t>
        </is>
      </c>
      <c r="Q161" t="inlineStr">
        <is>
          <t>2023/5/10</t>
        </is>
      </c>
      <c r="R161" t="n">
        <v>19.09</v>
      </c>
      <c r="S161" t="inlineStr">
        <is>
          <t>MB_MarcoBezelga</t>
        </is>
      </c>
      <c r="T161">
        <f>HYPERLINK("https://drive.google.com/file/d/18N5iXT9P3vgGEhCIPz0-EG6xjdHjbmt0/view?usp=share_link","2023.04.17_Altice(MEO)_MB_Tras156_3.pdf")</f>
        <v/>
      </c>
      <c r="U161" t="inlineStr">
        <is>
          <t>/Users/sergio/work/Luiza/billing_mgmt/downloads/2023_05_29_08_23_00_575.PDF</t>
        </is>
      </c>
      <c r="V161" t="inlineStr">
        <is>
          <t>2023/06/03.01:34:12</t>
        </is>
      </c>
    </row>
    <row r="162">
      <c r="A162" t="inlineStr">
        <is>
          <t>Não</t>
        </is>
      </c>
      <c r="B162" t="inlineStr">
        <is>
          <t>MB_Tras156_2</t>
        </is>
      </c>
      <c r="C162" t="inlineStr">
        <is>
          <t>2023</t>
        </is>
      </c>
      <c r="D162" t="inlineStr">
        <is>
          <t>04</t>
        </is>
      </c>
      <c r="E162" t="inlineStr">
        <is>
          <t>ALTICE_MEO</t>
        </is>
      </c>
      <c r="F162" t="inlineStr">
        <is>
          <t>TELECOM</t>
        </is>
      </c>
      <c r="G162" t="inlineStr">
        <is>
          <t>CONTA_CONSUMO_RATEIO</t>
        </is>
      </c>
      <c r="H162" t="inlineStr">
        <is>
          <t>1419930859</t>
        </is>
      </c>
      <c r="I162" t="inlineStr">
        <is>
          <t>1372961060</t>
        </is>
      </c>
      <c r="J162" t="inlineStr"/>
      <c r="K162" t="inlineStr"/>
      <c r="L162" t="inlineStr">
        <is>
          <t>A790151404</t>
        </is>
      </c>
      <c r="M162" t="inlineStr">
        <is>
          <t>2023/4</t>
        </is>
      </c>
      <c r="N162" t="inlineStr">
        <is>
          <t>2023/4/1</t>
        </is>
      </c>
      <c r="O162" t="inlineStr">
        <is>
          <t>2023/4/30</t>
        </is>
      </c>
      <c r="P162" t="inlineStr">
        <is>
          <t>2023/4/17</t>
        </is>
      </c>
      <c r="Q162" t="inlineStr">
        <is>
          <t>2023/5/10</t>
        </is>
      </c>
      <c r="R162" t="n">
        <v>19.09</v>
      </c>
      <c r="S162" t="inlineStr">
        <is>
          <t>MB_MarcoBezelga</t>
        </is>
      </c>
      <c r="T162">
        <f>HYPERLINK("https://drive.google.com/file/d/1YmR_UI3o_jq_eyVDadaef_8LcbtP7S8W/view?usp=share_link","2023.04.17_Altice(MEO)_MB_Tras156_2.pdf")</f>
        <v/>
      </c>
      <c r="U162" t="inlineStr">
        <is>
          <t>/Users/sergio/work/Luiza/billing_mgmt/downloads/2023_05_29_08_23_00_575.PDF</t>
        </is>
      </c>
      <c r="V162" t="inlineStr">
        <is>
          <t>2023/06/03.01:34:12</t>
        </is>
      </c>
    </row>
    <row r="163">
      <c r="A163" t="inlineStr">
        <is>
          <t>Não</t>
        </is>
      </c>
      <c r="B163" t="inlineStr">
        <is>
          <t>BD_Fernandes108_3</t>
        </is>
      </c>
      <c r="C163" t="inlineStr">
        <is>
          <t>2023</t>
        </is>
      </c>
      <c r="D163" t="inlineStr">
        <is>
          <t>05</t>
        </is>
      </c>
      <c r="E163" t="inlineStr">
        <is>
          <t>ALTICE_MEO</t>
        </is>
      </c>
      <c r="F163" t="inlineStr">
        <is>
          <t>TELECOM</t>
        </is>
      </c>
      <c r="G163" t="inlineStr">
        <is>
          <t>CONTA_CONSUMO_RATEIO</t>
        </is>
      </c>
      <c r="H163" t="inlineStr">
        <is>
          <t>1424424664</t>
        </is>
      </c>
      <c r="I163" t="inlineStr">
        <is>
          <t>1424424667</t>
        </is>
      </c>
      <c r="J163" t="inlineStr"/>
      <c r="K163" t="inlineStr"/>
      <c r="L163" t="inlineStr">
        <is>
          <t>FTA/791158349</t>
        </is>
      </c>
      <c r="M163" t="inlineStr">
        <is>
          <t>2023/5</t>
        </is>
      </c>
      <c r="N163" t="inlineStr">
        <is>
          <t>2023/5/1</t>
        </is>
      </c>
      <c r="O163" t="inlineStr">
        <is>
          <t>2023/5/31</t>
        </is>
      </c>
      <c r="P163" t="inlineStr">
        <is>
          <t>2023/5/3</t>
        </is>
      </c>
      <c r="Q163" t="inlineStr">
        <is>
          <t>2023/5/24</t>
        </is>
      </c>
      <c r="R163" t="n">
        <v>40.74</v>
      </c>
      <c r="S163" t="inlineStr">
        <is>
          <t>BD_BryanDavis</t>
        </is>
      </c>
      <c r="T163">
        <f>HYPERLINK("https://drive.google.com/file/d/1Av59ARzMPR2G_5aHLA1Q5DpwqgRSzWGo/view?usp=share_link","2023.05.03_Altice(MEO)_BD_Fernandes108_3.pdf")</f>
        <v/>
      </c>
      <c r="U163" t="inlineStr">
        <is>
          <t>/Users/sergio/work/Luiza/billing_mgmt/downloads/2023_05_15_22_57_04_70.PDF</t>
        </is>
      </c>
      <c r="V163" t="inlineStr">
        <is>
          <t>2023/06/03.01:34:12</t>
        </is>
      </c>
    </row>
    <row r="164">
      <c r="A164" t="inlineStr">
        <is>
          <t>Não</t>
        </is>
      </c>
      <c r="B164" t="inlineStr">
        <is>
          <t>BD_Fernandes108_4</t>
        </is>
      </c>
      <c r="C164" t="inlineStr">
        <is>
          <t>2023</t>
        </is>
      </c>
      <c r="D164" t="inlineStr">
        <is>
          <t>05</t>
        </is>
      </c>
      <c r="E164" t="inlineStr">
        <is>
          <t>ALTICE_MEO</t>
        </is>
      </c>
      <c r="F164" t="inlineStr">
        <is>
          <t>TELECOM</t>
        </is>
      </c>
      <c r="G164" t="inlineStr">
        <is>
          <t>CONTA_CONSUMO_RATEIO</t>
        </is>
      </c>
      <c r="H164" t="inlineStr">
        <is>
          <t>1424424664</t>
        </is>
      </c>
      <c r="I164" t="inlineStr">
        <is>
          <t>1424424667</t>
        </is>
      </c>
      <c r="J164" t="inlineStr"/>
      <c r="K164" t="inlineStr"/>
      <c r="L164" t="inlineStr">
        <is>
          <t>FTA/791158349</t>
        </is>
      </c>
      <c r="M164" t="inlineStr">
        <is>
          <t>2023/5</t>
        </is>
      </c>
      <c r="N164" t="inlineStr">
        <is>
          <t>2023/5/1</t>
        </is>
      </c>
      <c r="O164" t="inlineStr">
        <is>
          <t>2023/5/31</t>
        </is>
      </c>
      <c r="P164" t="inlineStr">
        <is>
          <t>2023/5/3</t>
        </is>
      </c>
      <c r="Q164" t="inlineStr">
        <is>
          <t>2023/5/24</t>
        </is>
      </c>
      <c r="R164" t="n">
        <v>40.74</v>
      </c>
      <c r="S164" t="inlineStr">
        <is>
          <t>BD_BryanDavis</t>
        </is>
      </c>
      <c r="T164">
        <f>HYPERLINK("https://drive.google.com/file/d/1q5te3fqhBGW7iNxr0-d6Ba89fqccPq32/view?usp=share_link","2023.05.03_Altice(MEO)_BD_Fernandes108_4.pdf")</f>
        <v/>
      </c>
      <c r="U164" t="inlineStr">
        <is>
          <t>/Users/sergio/work/Luiza/billing_mgmt/downloads/2023_05_15_22_57_04_70.PDF</t>
        </is>
      </c>
      <c r="V164" t="inlineStr">
        <is>
          <t>2023/06/03.01:34:12</t>
        </is>
      </c>
    </row>
    <row r="165">
      <c r="A165" t="inlineStr">
        <is>
          <t>Não</t>
        </is>
      </c>
      <c r="B165" t="inlineStr">
        <is>
          <t>CK_Bonjardim661_1Fr</t>
        </is>
      </c>
      <c r="C165" t="inlineStr">
        <is>
          <t>2023</t>
        </is>
      </c>
      <c r="D165" t="inlineStr">
        <is>
          <t>05</t>
        </is>
      </c>
      <c r="E165" t="inlineStr">
        <is>
          <t>VODAFONE</t>
        </is>
      </c>
      <c r="F165" t="inlineStr">
        <is>
          <t>TELECOM</t>
        </is>
      </c>
      <c r="G165" t="inlineStr">
        <is>
          <t>CONTA_CONSUMO</t>
        </is>
      </c>
      <c r="H165" t="inlineStr">
        <is>
          <t>312141658</t>
        </is>
      </c>
      <c r="I165" t="inlineStr"/>
      <c r="J165" t="inlineStr"/>
      <c r="K165" t="inlineStr"/>
      <c r="L165" t="inlineStr">
        <is>
          <t>101/053996339</t>
        </is>
      </c>
      <c r="M165" t="inlineStr">
        <is>
          <t>2023/4/1 ~ 2023/4/30</t>
        </is>
      </c>
      <c r="N165" t="inlineStr">
        <is>
          <t>2023/4/1</t>
        </is>
      </c>
      <c r="O165" t="inlineStr">
        <is>
          <t>2023/4/30</t>
        </is>
      </c>
      <c r="P165" t="inlineStr">
        <is>
          <t>2023/05/05</t>
        </is>
      </c>
      <c r="Q165" t="inlineStr">
        <is>
          <t>2023/5/30</t>
        </is>
      </c>
      <c r="R165" t="n">
        <v>62.3</v>
      </c>
      <c r="S165" t="inlineStr">
        <is>
          <t>CK_CarlosKlein</t>
        </is>
      </c>
      <c r="T165">
        <f>HYPERLINK("https://drive.google.com/file/d/1ahijuu56fGI4KpIfhubXGBITNI1dqWol/view?usp=share_link","2023.05.30_Vodafone_CK_Bonjardim661_1Fr.pdf")</f>
        <v/>
      </c>
      <c r="U165" t="inlineStr">
        <is>
          <t>/Users/sergio/work/Luiza/billing_mgmt/downloads/2023_05_15_22_43_07_475.PDF</t>
        </is>
      </c>
      <c r="V165" t="inlineStr">
        <is>
          <t>2023/06/03.01:34:12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2023-06-03T04:34:12Z</dcterms:created>
  <dcterms:modified xsi:type="dcterms:W3CDTF">2023-06-03T04:34:12Z</dcterms:modified>
</cp:coreProperties>
</file>