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adamintahavori/Desktop/Kenya_mario/Scenarios/"/>
    </mc:Choice>
  </mc:AlternateContent>
  <xr:revisionPtr revIDLastSave="0" documentId="13_ncr:1_{3B0B3F8B-2F1B-4F48-A1F6-A09E0074ECE6}" xr6:coauthVersionLast="47" xr6:coauthVersionMax="47" xr10:uidLastSave="{00000000-0000-0000-0000-000000000000}"/>
  <bookViews>
    <workbookView xWindow="-38400" yWindow="500" windowWidth="38400" windowHeight="2110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6" l="1"/>
  <c r="H3" i="6"/>
  <c r="H2" i="6"/>
  <c r="F3" i="5"/>
  <c r="F2" i="5"/>
  <c r="F2" i="4"/>
  <c r="G3" i="3"/>
  <c r="G2" i="3"/>
  <c r="C33" i="2"/>
  <c r="C28" i="2"/>
  <c r="C27" i="2"/>
  <c r="C32" i="2" s="1"/>
  <c r="C22" i="2"/>
  <c r="C34" i="2" s="1"/>
  <c r="C21" i="2"/>
  <c r="C24" i="2" s="1"/>
  <c r="C26" i="2" l="1"/>
  <c r="C30" i="2" s="1"/>
  <c r="C25" i="2"/>
  <c r="C31" i="2" s="1"/>
  <c r="C23" i="2"/>
  <c r="C29" i="2" s="1"/>
</calcChain>
</file>

<file path=xl/sharedStrings.xml><?xml version="1.0" encoding="utf-8"?>
<sst xmlns="http://schemas.openxmlformats.org/spreadsheetml/2006/main" count="382" uniqueCount="304">
  <si>
    <t>KEN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</si>
  <si>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</si>
  <si>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</si>
  <si>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</si>
  <si>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</si>
  <si>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</si>
  <si>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</si>
  <si>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</si>
  <si>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</si>
  <si>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</si>
  <si>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</si>
  <si>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</si>
  <si>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</si>
  <si>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</si>
  <si>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</si>
  <si>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</si>
  <si>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</si>
  <si>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</si>
  <si>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</si>
  <si>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Livestock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</si>
  <si>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</si>
  <si>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</si>
  <si>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</si>
  <si>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</si>
  <si>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</si>
  <si>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Grain milling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</si>
  <si>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</si>
  <si>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</si>
  <si>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</si>
  <si>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</si>
  <si>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</si>
  <si>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</si>
  <si>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</si>
  <si>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</si>
  <si>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</si>
  <si>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</si>
  <si>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</si>
  <si>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</si>
  <si>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</si>
  <si>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</si>
  <si>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</si>
  <si>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</si>
  <si>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</si>
  <si>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</si>
  <si>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</si>
  <si>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</si>
  <si>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</si>
  <si>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</si>
  <si>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</si>
  <si>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</si>
  <si>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</si>
  <si>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</si>
  <si>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</si>
  <si>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</si>
  <si>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</si>
  <si>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Maize (home consumed)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</si>
  <si>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</si>
  <si>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</si>
  <si>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</si>
  <si>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</si>
  <si>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</si>
  <si>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</si>
  <si>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</si>
  <si>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</si>
  <si>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</si>
  <si>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</si>
  <si>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</si>
  <si>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</si>
  <si>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</si>
  <si>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</si>
  <si>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</si>
  <si>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</si>
  <si>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</si>
  <si>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Maize (marketed commodity)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</si>
  <si>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</si>
  <si>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</si>
  <si>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</si>
  <si>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</si>
  <si>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</si>
  <si>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</si>
  <si>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</si>
  <si>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</si>
  <si>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</si>
  <si>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</si>
  <si>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</si>
  <si>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</si>
  <si>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</si>
  <si>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</si>
  <si>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</si>
  <si>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</si>
  <si>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</si>
  <si>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</si>
  <si>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</si>
  <si>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</si>
  <si>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</si>
  <si>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</si>
  <si>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</si>
  <si>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</si>
  <si>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</si>
  <si>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</si>
  <si>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</si>
  <si>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</si>
  <si>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</si>
  <si>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</si>
  <si>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</si>
  <si>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</si>
  <si>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</si>
  <si>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</si>
  <si>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</si>
  <si>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</si>
  <si>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</si>
  <si>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</si>
  <si>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</si>
  <si>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</si>
  <si>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</si>
  <si>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</si>
  <si>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</si>
  <si>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</si>
  <si>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</si>
  <si>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</si>
  <si>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</si>
  <si>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</si>
  <si>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</si>
  <si>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</si>
  <si>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</si>
  <si>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</si>
  <si>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Margins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</si>
  <si>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</si>
  <si>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</si>
  <si>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</si>
  <si>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</si>
  <si>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</si>
  <si>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</si>
  <si>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</si>
  <si>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</si>
  <si>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Unskilled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</si>
  <si>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</si>
  <si>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</si>
  <si>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</si>
  <si>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</si>
  <si>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</si>
  <si>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</si>
  <si>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</si>
  <si>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</si>
  <si>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</si>
  <si>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</si>
  <si>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</si>
  <si>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</si>
  <si>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</si>
  <si>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</si>
  <si>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</si>
  <si>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</si>
  <si>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</si>
  <si>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</si>
  <si>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</si>
  <si>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</si>
  <si>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</si>
  <si>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</si>
  <si>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</si>
  <si>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Nairobi 0 Quintile 1 (richest)</t>
  </si>
  <si>
    <t>Nairobi 0 Quintile 2</t>
  </si>
  <si>
    <t>Nairobi 0 Quintile 3</t>
  </si>
  <si>
    <t>Nairobi 0 Quintile 4</t>
  </si>
  <si>
    <t>Nairobi 0 Quintile 5 (poorest)</t>
  </si>
  <si>
    <t>Mombasa 0 Quintile 1 (richest)</t>
  </si>
  <si>
    <t>Mombasa 0 Quintile 2</t>
  </si>
  <si>
    <t>Mombasa 0 Quintile 3</t>
  </si>
  <si>
    <t>Mombasa 0 Quintile 4</t>
  </si>
  <si>
    <t>Mombasa 0 Quintile 5 (poorest)</t>
  </si>
  <si>
    <t>High Rainfall 0 Rural</t>
  </si>
  <si>
    <t>High Rainfall 0 Urban</t>
  </si>
  <si>
    <t>Semi0Arid North 0 Rural</t>
  </si>
  <si>
    <t>Semi0Arid North 0 Urban</t>
  </si>
  <si>
    <t>Semi0Arid South 0 Rural</t>
  </si>
  <si>
    <t>Semi0Arid South 0 Urban</t>
  </si>
  <si>
    <t>Coast 0 Rural</t>
  </si>
  <si>
    <t>Coast 0 Urban</t>
  </si>
  <si>
    <t>Arid North 0 Rural</t>
  </si>
  <si>
    <t>Arid North 0 Urban</t>
  </si>
  <si>
    <t>Arid South 0 Rural</t>
  </si>
  <si>
    <t>Arid South 0 Urban</t>
  </si>
  <si>
    <t>Household Row</t>
  </si>
  <si>
    <t>Household Africa</t>
  </si>
  <si>
    <t>Enterprises / Companies</t>
  </si>
  <si>
    <t>Government</t>
  </si>
  <si>
    <t>Direct taxes</t>
  </si>
  <si>
    <t>Indirect taxes</t>
  </si>
  <si>
    <t>Tariff on Africa</t>
  </si>
  <si>
    <t>Tariff on ROW</t>
  </si>
  <si>
    <t>General investment saving</t>
  </si>
  <si>
    <t>Other investment</t>
  </si>
  <si>
    <t>Road investment</t>
  </si>
  <si>
    <t>Irrigation investment</t>
  </si>
  <si>
    <t>Infrastructure investment</t>
  </si>
  <si>
    <t>Rest of the World</t>
  </si>
  <si>
    <t>Africa</t>
  </si>
  <si>
    <t>Sales taxes</t>
  </si>
  <si>
    <t>Factor taxes</t>
  </si>
  <si>
    <t>Energy from Natural Gas</t>
  </si>
  <si>
    <t>Energy from Coal</t>
  </si>
  <si>
    <t>Energy from Petroleum</t>
  </si>
  <si>
    <t>Energy from Nuclear Electricity</t>
  </si>
  <si>
    <t>Energy from Hydroelectric Electricity</t>
  </si>
  <si>
    <t>Energy from Geothermal Electricity</t>
  </si>
  <si>
    <t>Energy from Wind Electricity</t>
  </si>
  <si>
    <t>Energy from Solar, Tide and Wave Electricity</t>
  </si>
  <si>
    <t>Energy from Biomass and Waste Electricity</t>
  </si>
  <si>
    <t>CO2 by Electricity and Heat</t>
  </si>
  <si>
    <t>CO2 by Industry</t>
  </si>
  <si>
    <t>CO2 by Transport</t>
  </si>
  <si>
    <t>CO2 by Residential</t>
  </si>
  <si>
    <t>CO2 by Cement production</t>
  </si>
  <si>
    <t>CO2 by Other</t>
  </si>
  <si>
    <t>Proxy Land</t>
  </si>
  <si>
    <t>Arable land</t>
  </si>
  <si>
    <t>Permanent crops</t>
  </si>
  <si>
    <t>Blue Water</t>
  </si>
  <si>
    <t>Grey Water</t>
  </si>
  <si>
    <t>Green Water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</si>
  <si>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</si>
  <si>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</si>
  <si>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</si>
  <si>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</si>
  <si>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</si>
  <si>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</si>
  <si>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</si>
  <si>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</si>
  <si>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</si>
  <si>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</si>
  <si>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</si>
  <si>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</si>
  <si>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</si>
  <si>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</si>
  <si>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</si>
  <si>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</si>
  <si>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</si>
  <si>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</si>
  <si>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</si>
  <si>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</si>
  <si>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</si>
  <si>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</si>
  <si>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</si>
  <si>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</si>
  <si>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</si>
  <si>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</si>
  <si>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</si>
  <si>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</si>
  <si>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</si>
  <si>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</si>
  <si>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</si>
  <si>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</si>
  <si>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</si>
  <si>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</si>
  <si>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</si>
  <si>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</si>
  <si>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</si>
  <si>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</si>
  <si>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</si>
  <si>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</si>
  <si>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</si>
  <si>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</si>
  <si>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</si>
  <si>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</si>
  <si>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</si>
  <si>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</si>
  <si>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</si>
  <si>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Z,VA,S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</si>
  <si>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</si>
  <si>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</si>
  <si>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</si>
  <si>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</si>
  <si>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</si>
  <si>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</si>
  <si>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</si>
  <si>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</si>
  <si>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</si>
  <si>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</si>
  <si>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</si>
  <si>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</si>
  <si>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</si>
  <si>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</si>
  <si>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</si>
  <si>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</si>
  <si>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</si>
  <si>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</si>
  <si>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</si>
  <si>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</si>
  <si>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</si>
  <si>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</si>
  <si>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</si>
  <si>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</si>
  <si>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</si>
  <si>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</si>
  <si>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</si>
  <si>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</si>
  <si>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</si>
  <si>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</si>
  <si>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</si>
  <si>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other services by High Rainfall</t>
  </si>
  <si>
    <t>Decrease in Water Footprint weighted</t>
  </si>
  <si>
    <t>Commodity</t>
  </si>
  <si>
    <t>Absolute</t>
  </si>
  <si>
    <t>Activity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</si>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</sst>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0" fillId="3" borderId="3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3" borderId="0" xfId="2" applyFill="1"/>
    <xf numFmtId="0" fontId="4" fillId="0" borderId="0" xfId="0" applyFont="1" applyAlignment="1">
      <alignment horizontal="center" vertical="center"/>
    </xf>
    <xf numFmtId="0" fontId="5" fillId="3" borderId="3" xfId="0" applyFont="1" applyFill="1" applyBorder="1"/>
    <xf numFmtId="2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3" xfId="0" applyFont="1" applyFill="1" applyBorder="1"/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center" vertical="center"/>
    </xf>
    <xf numFmtId="0" fontId="0" fillId="5" borderId="3" xfId="0" applyFill="1" applyBorder="1"/>
    <xf numFmtId="0" fontId="0" fillId="5" borderId="0" xfId="0" applyFill="1" applyAlignment="1">
      <alignment horizontal="center" vertical="center"/>
    </xf>
    <xf numFmtId="0" fontId="0" fillId="5" borderId="0" xfId="0" applyFill="1"/>
    <xf numFmtId="2" fontId="0" fillId="5" borderId="0" xfId="1" applyNumberFormat="1" applyFon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6" borderId="3" xfId="0" applyFill="1" applyBorder="1"/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166" fontId="0" fillId="6" borderId="0" xfId="1" applyNumberFormat="1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3" xfId="0" applyFill="1" applyBorder="1"/>
    <xf numFmtId="2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166" fontId="0" fillId="7" borderId="0" xfId="1" applyNumberFormat="1" applyFont="1" applyFill="1" applyAlignment="1">
      <alignment horizontal="center" vertical="center"/>
    </xf>
    <xf numFmtId="10" fontId="0" fillId="7" borderId="0" xfId="1" applyNumberFormat="1" applyFont="1" applyFill="1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126</v>
      </c>
      <c r="D1" t="s">
        <v>198</v>
      </c>
      <c r="E1" t="s">
        <v>219</v>
      </c>
    </row>
    <row r="2" spans="1:5" x14ac:dyDescent="0.2">
      <c r="B2" t="s">
        <v>2</v>
      </c>
      <c r="C2" t="s">
        <v>127</v>
      </c>
      <c r="D2" t="s">
        <v>199</v>
      </c>
    </row>
    <row r="3" spans="1:5" x14ac:dyDescent="0.2">
      <c r="B3" t="s">
        <v>3</v>
      </c>
      <c r="C3" t="s">
        <v>128</v>
      </c>
      <c r="D3" t="s">
        <v>200</v>
      </c>
    </row>
    <row r="4" spans="1:5" x14ac:dyDescent="0.2">
      <c r="B4" t="s">
        <v>4</v>
      </c>
      <c r="C4" t="s">
        <v>129</v>
      </c>
      <c r="D4" t="s">
        <v>201</v>
      </c>
    </row>
    <row r="5" spans="1:5" x14ac:dyDescent="0.2">
      <c r="B5" t="s">
        <v>5</v>
      </c>
      <c r="C5" t="s">
        <v>130</v>
      </c>
      <c r="D5" t="s">
        <v>202</v>
      </c>
    </row>
    <row r="6" spans="1:5" x14ac:dyDescent="0.2">
      <c r="B6" t="s">
        <v>6</v>
      </c>
      <c r="C6" t="s">
        <v>131</v>
      </c>
      <c r="D6" t="s">
        <v>203</v>
      </c>
    </row>
    <row r="7" spans="1:5" x14ac:dyDescent="0.2">
      <c r="B7" t="s">
        <v>7</v>
      </c>
      <c r="C7" t="s">
        <v>132</v>
      </c>
      <c r="D7" t="s">
        <v>204</v>
      </c>
    </row>
    <row r="8" spans="1:5" x14ac:dyDescent="0.2">
      <c r="B8" t="s">
        <v>8</v>
      </c>
      <c r="C8" t="s">
        <v>133</v>
      </c>
      <c r="D8" t="s">
        <v>205</v>
      </c>
    </row>
    <row r="9" spans="1:5" x14ac:dyDescent="0.2">
      <c r="B9" t="s">
        <v>9</v>
      </c>
      <c r="C9" t="s">
        <v>134</v>
      </c>
      <c r="D9" t="s">
        <v>206</v>
      </c>
    </row>
    <row r="10" spans="1:5" x14ac:dyDescent="0.2">
      <c r="B10" t="s">
        <v>10</v>
      </c>
      <c r="C10" t="s">
        <v>135</v>
      </c>
      <c r="D10" t="s">
        <v>207</v>
      </c>
    </row>
    <row r="11" spans="1:5" x14ac:dyDescent="0.2">
      <c r="B11" t="s">
        <v>11</v>
      </c>
      <c r="C11" t="s">
        <v>136</v>
      </c>
      <c r="D11" t="s">
        <v>208</v>
      </c>
    </row>
    <row r="12" spans="1:5" x14ac:dyDescent="0.2">
      <c r="B12" t="s">
        <v>12</v>
      </c>
      <c r="C12" t="s">
        <v>137</v>
      </c>
      <c r="D12" t="s">
        <v>209</v>
      </c>
    </row>
    <row r="13" spans="1:5" x14ac:dyDescent="0.2">
      <c r="B13" t="s">
        <v>13</v>
      </c>
      <c r="C13" t="s">
        <v>138</v>
      </c>
      <c r="D13" t="s">
        <v>210</v>
      </c>
    </row>
    <row r="14" spans="1:5" x14ac:dyDescent="0.2">
      <c r="B14" t="s">
        <v>14</v>
      </c>
      <c r="C14" t="s">
        <v>139</v>
      </c>
      <c r="D14" t="s">
        <v>211</v>
      </c>
    </row>
    <row r="15" spans="1:5" x14ac:dyDescent="0.2">
      <c r="B15" t="s">
        <v>15</v>
      </c>
      <c r="C15" t="s">
        <v>140</v>
      </c>
      <c r="D15" t="s">
        <v>212</v>
      </c>
    </row>
    <row r="16" spans="1:5" x14ac:dyDescent="0.2">
      <c r="B16" t="s">
        <v>16</v>
      </c>
      <c r="C16" t="s">
        <v>141</v>
      </c>
      <c r="D16" t="s">
        <v>213</v>
      </c>
    </row>
    <row r="17" spans="2:4" x14ac:dyDescent="0.2">
      <c r="B17" t="s">
        <v>17</v>
      </c>
      <c r="C17" t="s">
        <v>142</v>
      </c>
      <c r="D17" t="s">
        <v>214</v>
      </c>
    </row>
    <row r="18" spans="2:4" x14ac:dyDescent="0.2">
      <c r="B18" t="s">
        <v>18</v>
      </c>
      <c r="C18" t="s">
        <v>143</v>
      </c>
      <c r="D18" t="s">
        <v>215</v>
      </c>
    </row>
    <row r="19" spans="2:4" x14ac:dyDescent="0.2">
      <c r="B19" t="s">
        <v>19</v>
      </c>
      <c r="C19" t="s">
        <v>144</v>
      </c>
      <c r="D19" t="s">
        <v>216</v>
      </c>
    </row>
    <row r="20" spans="2:4" x14ac:dyDescent="0.2">
      <c r="B20" t="s">
        <v>20</v>
      </c>
      <c r="C20" t="s">
        <v>145</v>
      </c>
      <c r="D20" t="s">
        <v>217</v>
      </c>
    </row>
    <row r="21" spans="2:4" x14ac:dyDescent="0.2">
      <c r="B21" t="s">
        <v>21</v>
      </c>
      <c r="C21" t="s">
        <v>146</v>
      </c>
      <c r="D21" t="s">
        <v>218</v>
      </c>
    </row>
    <row r="22" spans="2:4" x14ac:dyDescent="0.2">
      <c r="B22" t="s">
        <v>22</v>
      </c>
      <c r="C22" t="s">
        <v>147</v>
      </c>
    </row>
    <row r="23" spans="2:4" x14ac:dyDescent="0.2">
      <c r="B23" t="s">
        <v>23</v>
      </c>
      <c r="C23" t="s">
        <v>148</v>
      </c>
    </row>
    <row r="24" spans="2:4" x14ac:dyDescent="0.2">
      <c r="B24" t="s">
        <v>24</v>
      </c>
      <c r="C24" t="s">
        <v>149</v>
      </c>
    </row>
    <row r="25" spans="2:4" x14ac:dyDescent="0.2">
      <c r="B25" t="s">
        <v>25</v>
      </c>
      <c r="C25" t="s">
        <v>150</v>
      </c>
    </row>
    <row r="26" spans="2:4" x14ac:dyDescent="0.2">
      <c r="B26" t="s">
        <v>26</v>
      </c>
      <c r="C26" t="s">
        <v>151</v>
      </c>
    </row>
    <row r="27" spans="2:4" x14ac:dyDescent="0.2">
      <c r="B27" t="s">
        <v>27</v>
      </c>
      <c r="C27" t="s">
        <v>152</v>
      </c>
    </row>
    <row r="28" spans="2:4" x14ac:dyDescent="0.2">
      <c r="B28" t="s">
        <v>28</v>
      </c>
      <c r="C28" t="s">
        <v>153</v>
      </c>
    </row>
    <row r="29" spans="2:4" x14ac:dyDescent="0.2">
      <c r="B29" t="s">
        <v>29</v>
      </c>
      <c r="C29" t="s">
        <v>154</v>
      </c>
    </row>
    <row r="30" spans="2:4" x14ac:dyDescent="0.2">
      <c r="B30" t="s">
        <v>30</v>
      </c>
      <c r="C30" t="s">
        <v>155</v>
      </c>
    </row>
    <row r="31" spans="2:4" x14ac:dyDescent="0.2">
      <c r="B31" t="s">
        <v>31</v>
      </c>
      <c r="C31" t="s">
        <v>156</v>
      </c>
    </row>
    <row r="32" spans="2:4" x14ac:dyDescent="0.2">
      <c r="B32" t="s">
        <v>32</v>
      </c>
      <c r="C32" t="s">
        <v>157</v>
      </c>
    </row>
    <row r="33" spans="2:3" x14ac:dyDescent="0.2">
      <c r="B33" t="s">
        <v>33</v>
      </c>
      <c r="C33" t="s">
        <v>158</v>
      </c>
    </row>
    <row r="34" spans="2:3" x14ac:dyDescent="0.2">
      <c r="B34" t="s">
        <v>34</v>
      </c>
      <c r="C34" t="s">
        <v>159</v>
      </c>
    </row>
    <row r="35" spans="2:3" x14ac:dyDescent="0.2">
      <c r="B35" t="s">
        <v>35</v>
      </c>
      <c r="C35" t="s">
        <v>160</v>
      </c>
    </row>
    <row r="36" spans="2:3" x14ac:dyDescent="0.2">
      <c r="B36" t="s">
        <v>36</v>
      </c>
      <c r="C36" t="s">
        <v>161</v>
      </c>
    </row>
    <row r="37" spans="2:3" x14ac:dyDescent="0.2">
      <c r="B37" t="s">
        <v>37</v>
      </c>
      <c r="C37" t="s">
        <v>162</v>
      </c>
    </row>
    <row r="38" spans="2:3" x14ac:dyDescent="0.2">
      <c r="B38" t="s">
        <v>38</v>
      </c>
      <c r="C38" t="s">
        <v>163</v>
      </c>
    </row>
    <row r="39" spans="2:3" x14ac:dyDescent="0.2">
      <c r="B39" t="s">
        <v>39</v>
      </c>
      <c r="C39" t="s">
        <v>164</v>
      </c>
    </row>
    <row r="40" spans="2:3" x14ac:dyDescent="0.2">
      <c r="B40" t="s">
        <v>40</v>
      </c>
      <c r="C40" t="s">
        <v>165</v>
      </c>
    </row>
    <row r="41" spans="2:3" x14ac:dyDescent="0.2">
      <c r="B41" t="s">
        <v>41</v>
      </c>
      <c r="C41" t="s">
        <v>166</v>
      </c>
    </row>
    <row r="42" spans="2:3" x14ac:dyDescent="0.2">
      <c r="B42" t="s">
        <v>42</v>
      </c>
      <c r="C42" t="s">
        <v>167</v>
      </c>
    </row>
    <row r="43" spans="2:3" x14ac:dyDescent="0.2">
      <c r="B43" t="s">
        <v>43</v>
      </c>
      <c r="C43" t="s">
        <v>168</v>
      </c>
    </row>
    <row r="44" spans="2:3" x14ac:dyDescent="0.2">
      <c r="B44" t="s">
        <v>44</v>
      </c>
      <c r="C44" t="s">
        <v>169</v>
      </c>
    </row>
    <row r="45" spans="2:3" x14ac:dyDescent="0.2">
      <c r="B45" t="s">
        <v>45</v>
      </c>
      <c r="C45" t="s">
        <v>170</v>
      </c>
    </row>
    <row r="46" spans="2:3" x14ac:dyDescent="0.2">
      <c r="B46" t="s">
        <v>46</v>
      </c>
      <c r="C46" t="s">
        <v>171</v>
      </c>
    </row>
    <row r="47" spans="2:3" x14ac:dyDescent="0.2">
      <c r="B47" t="s">
        <v>47</v>
      </c>
      <c r="C47" t="s">
        <v>172</v>
      </c>
    </row>
    <row r="48" spans="2:3" x14ac:dyDescent="0.2">
      <c r="B48" t="s">
        <v>48</v>
      </c>
      <c r="C48" t="s">
        <v>173</v>
      </c>
    </row>
    <row r="49" spans="2:3" x14ac:dyDescent="0.2">
      <c r="B49" t="s">
        <v>49</v>
      </c>
      <c r="C49" t="s">
        <v>174</v>
      </c>
    </row>
    <row r="50" spans="2:3" x14ac:dyDescent="0.2">
      <c r="B50" t="s">
        <v>50</v>
      </c>
      <c r="C50" t="s">
        <v>175</v>
      </c>
    </row>
    <row r="51" spans="2:3" x14ac:dyDescent="0.2">
      <c r="B51" t="s">
        <v>51</v>
      </c>
      <c r="C51" t="s">
        <v>176</v>
      </c>
    </row>
    <row r="52" spans="2:3" x14ac:dyDescent="0.2">
      <c r="B52" t="s">
        <v>52</v>
      </c>
      <c r="C52" t="s">
        <v>177</v>
      </c>
    </row>
    <row r="53" spans="2:3" x14ac:dyDescent="0.2">
      <c r="B53" t="s">
        <v>53</v>
      </c>
      <c r="C53" t="s">
        <v>178</v>
      </c>
    </row>
    <row r="54" spans="2:3" x14ac:dyDescent="0.2">
      <c r="B54" t="s">
        <v>54</v>
      </c>
      <c r="C54" t="s">
        <v>179</v>
      </c>
    </row>
    <row r="55" spans="2:3" x14ac:dyDescent="0.2">
      <c r="B55" t="s">
        <v>55</v>
      </c>
      <c r="C55" t="s">
        <v>180</v>
      </c>
    </row>
    <row r="56" spans="2:3" x14ac:dyDescent="0.2">
      <c r="B56" t="s">
        <v>56</v>
      </c>
      <c r="C56" t="s">
        <v>181</v>
      </c>
    </row>
    <row r="57" spans="2:3" x14ac:dyDescent="0.2">
      <c r="B57" t="s">
        <v>57</v>
      </c>
      <c r="C57" t="s">
        <v>182</v>
      </c>
    </row>
    <row r="58" spans="2:3" x14ac:dyDescent="0.2">
      <c r="B58" t="s">
        <v>58</v>
      </c>
      <c r="C58" t="s">
        <v>183</v>
      </c>
    </row>
    <row r="59" spans="2:3" x14ac:dyDescent="0.2">
      <c r="B59" t="s">
        <v>59</v>
      </c>
      <c r="C59" t="s">
        <v>184</v>
      </c>
    </row>
    <row r="60" spans="2:3" x14ac:dyDescent="0.2">
      <c r="B60" t="s">
        <v>60</v>
      </c>
      <c r="C60" t="s">
        <v>185</v>
      </c>
    </row>
    <row r="61" spans="2:3" x14ac:dyDescent="0.2">
      <c r="B61" t="s">
        <v>61</v>
      </c>
      <c r="C61" t="s">
        <v>186</v>
      </c>
    </row>
    <row r="62" spans="2:3" x14ac:dyDescent="0.2">
      <c r="B62" t="s">
        <v>62</v>
      </c>
      <c r="C62" t="s">
        <v>187</v>
      </c>
    </row>
    <row r="63" spans="2:3" x14ac:dyDescent="0.2">
      <c r="B63" t="s">
        <v>63</v>
      </c>
      <c r="C63" t="s">
        <v>188</v>
      </c>
    </row>
    <row r="64" spans="2:3" x14ac:dyDescent="0.2">
      <c r="B64" t="s">
        <v>64</v>
      </c>
      <c r="C64" t="s">
        <v>189</v>
      </c>
    </row>
    <row r="65" spans="2:3" x14ac:dyDescent="0.2">
      <c r="B65" t="s">
        <v>65</v>
      </c>
      <c r="C65" t="s">
        <v>190</v>
      </c>
    </row>
    <row r="66" spans="2:3" x14ac:dyDescent="0.2">
      <c r="B66" t="s">
        <v>66</v>
      </c>
      <c r="C66" t="s">
        <v>191</v>
      </c>
    </row>
    <row r="67" spans="2:3" x14ac:dyDescent="0.2">
      <c r="B67" t="s">
        <v>67</v>
      </c>
      <c r="C67" t="s">
        <v>192</v>
      </c>
    </row>
    <row r="68" spans="2:3" x14ac:dyDescent="0.2">
      <c r="B68" t="s">
        <v>68</v>
      </c>
      <c r="C68" t="s">
        <v>193</v>
      </c>
    </row>
    <row r="69" spans="2:3" x14ac:dyDescent="0.2">
      <c r="B69" t="s">
        <v>69</v>
      </c>
      <c r="C69" t="s">
        <v>194</v>
      </c>
    </row>
    <row r="70" spans="2:3" x14ac:dyDescent="0.2">
      <c r="B70" t="s">
        <v>70</v>
      </c>
      <c r="C70" t="s">
        <v>195</v>
      </c>
    </row>
    <row r="71" spans="2:3" x14ac:dyDescent="0.2">
      <c r="B71" t="s">
        <v>71</v>
      </c>
      <c r="C71" t="s">
        <v>196</v>
      </c>
    </row>
    <row r="72" spans="2:3" x14ac:dyDescent="0.2">
      <c r="B72" t="s">
        <v>72</v>
      </c>
      <c r="C72" t="s">
        <v>197</v>
      </c>
    </row>
    <row r="73" spans="2:3" x14ac:dyDescent="0.2">
      <c r="B73" t="s">
        <v>73</v>
      </c>
    </row>
    <row r="74" spans="2:3" x14ac:dyDescent="0.2">
      <c r="B74" t="s">
        <v>74</v>
      </c>
    </row>
    <row r="75" spans="2:3" x14ac:dyDescent="0.2">
      <c r="B75" t="s">
        <v>75</v>
      </c>
    </row>
    <row r="76" spans="2:3" x14ac:dyDescent="0.2">
      <c r="B76" t="s">
        <v>76</v>
      </c>
    </row>
    <row r="77" spans="2:3" x14ac:dyDescent="0.2">
      <c r="B77" t="s">
        <v>77</v>
      </c>
    </row>
    <row r="78" spans="2:3" x14ac:dyDescent="0.2">
      <c r="B78" t="s">
        <v>78</v>
      </c>
    </row>
    <row r="79" spans="2:3" x14ac:dyDescent="0.2">
      <c r="B79" t="s">
        <v>79</v>
      </c>
    </row>
    <row r="80" spans="2:3" x14ac:dyDescent="0.2">
      <c r="B80" t="s">
        <v>80</v>
      </c>
    </row>
    <row r="81" spans="2:2" x14ac:dyDescent="0.2">
      <c r="B81" t="s">
        <v>81</v>
      </c>
    </row>
    <row r="82" spans="2:2" x14ac:dyDescent="0.2">
      <c r="B82" t="s">
        <v>82</v>
      </c>
    </row>
    <row r="83" spans="2:2" x14ac:dyDescent="0.2">
      <c r="B83" t="s">
        <v>83</v>
      </c>
    </row>
    <row r="84" spans="2:2" x14ac:dyDescent="0.2">
      <c r="B84" t="s">
        <v>84</v>
      </c>
    </row>
    <row r="85" spans="2:2" x14ac:dyDescent="0.2">
      <c r="B85" t="s">
        <v>85</v>
      </c>
    </row>
    <row r="86" spans="2:2" x14ac:dyDescent="0.2">
      <c r="B86" t="s">
        <v>86</v>
      </c>
    </row>
    <row r="87" spans="2:2" x14ac:dyDescent="0.2">
      <c r="B87" t="s">
        <v>87</v>
      </c>
    </row>
    <row r="88" spans="2:2" x14ac:dyDescent="0.2">
      <c r="B88" t="s">
        <v>88</v>
      </c>
    </row>
    <row r="89" spans="2:2" x14ac:dyDescent="0.2">
      <c r="B89" t="s">
        <v>89</v>
      </c>
    </row>
    <row r="90" spans="2:2" x14ac:dyDescent="0.2">
      <c r="B90" t="s">
        <v>90</v>
      </c>
    </row>
    <row r="91" spans="2:2" x14ac:dyDescent="0.2">
      <c r="B91" t="s">
        <v>91</v>
      </c>
    </row>
    <row r="92" spans="2:2" x14ac:dyDescent="0.2">
      <c r="B92" t="s">
        <v>92</v>
      </c>
    </row>
    <row r="93" spans="2:2" x14ac:dyDescent="0.2">
      <c r="B93" t="s">
        <v>93</v>
      </c>
    </row>
    <row r="94" spans="2:2" x14ac:dyDescent="0.2">
      <c r="B94" t="s">
        <v>94</v>
      </c>
    </row>
    <row r="95" spans="2:2" x14ac:dyDescent="0.2">
      <c r="B95" t="s">
        <v>95</v>
      </c>
    </row>
    <row r="96" spans="2:2" x14ac:dyDescent="0.2">
      <c r="B96" t="s">
        <v>96</v>
      </c>
    </row>
    <row r="97" spans="2:2" x14ac:dyDescent="0.2">
      <c r="B97" t="s">
        <v>97</v>
      </c>
    </row>
    <row r="98" spans="2:2" x14ac:dyDescent="0.2">
      <c r="B98" t="s">
        <v>98</v>
      </c>
    </row>
    <row r="99" spans="2:2" x14ac:dyDescent="0.2">
      <c r="B99" t="s">
        <v>99</v>
      </c>
    </row>
    <row r="100" spans="2:2" x14ac:dyDescent="0.2">
      <c r="B100" t="s">
        <v>100</v>
      </c>
    </row>
    <row r="101" spans="2:2" x14ac:dyDescent="0.2">
      <c r="B101" t="s">
        <v>101</v>
      </c>
    </row>
    <row r="102" spans="2:2" x14ac:dyDescent="0.2">
      <c r="B102" t="s">
        <v>102</v>
      </c>
    </row>
    <row r="103" spans="2:2" x14ac:dyDescent="0.2">
      <c r="B103" t="s">
        <v>103</v>
      </c>
    </row>
    <row r="104" spans="2:2" x14ac:dyDescent="0.2">
      <c r="B104" t="s">
        <v>104</v>
      </c>
    </row>
    <row r="105" spans="2:2" x14ac:dyDescent="0.2">
      <c r="B105" t="s">
        <v>105</v>
      </c>
    </row>
    <row r="106" spans="2:2" x14ac:dyDescent="0.2">
      <c r="B106" t="s">
        <v>106</v>
      </c>
    </row>
    <row r="107" spans="2:2" x14ac:dyDescent="0.2">
      <c r="B107" t="s">
        <v>107</v>
      </c>
    </row>
    <row r="108" spans="2:2" x14ac:dyDescent="0.2">
      <c r="B108" t="s">
        <v>108</v>
      </c>
    </row>
    <row r="109" spans="2:2" x14ac:dyDescent="0.2">
      <c r="B109" t="s">
        <v>109</v>
      </c>
    </row>
    <row r="110" spans="2:2" x14ac:dyDescent="0.2">
      <c r="B110" t="s">
        <v>110</v>
      </c>
    </row>
    <row r="111" spans="2:2" x14ac:dyDescent="0.2">
      <c r="B111" t="s">
        <v>111</v>
      </c>
    </row>
    <row r="112" spans="2:2" x14ac:dyDescent="0.2">
      <c r="B112" t="s">
        <v>112</v>
      </c>
    </row>
    <row r="113" spans="2:2" x14ac:dyDescent="0.2">
      <c r="B113" t="s">
        <v>113</v>
      </c>
    </row>
    <row r="114" spans="2:2" x14ac:dyDescent="0.2">
      <c r="B114" t="s">
        <v>114</v>
      </c>
    </row>
    <row r="115" spans="2:2" x14ac:dyDescent="0.2">
      <c r="B115" t="s">
        <v>115</v>
      </c>
    </row>
    <row r="116" spans="2:2" x14ac:dyDescent="0.2">
      <c r="B116" t="s">
        <v>116</v>
      </c>
    </row>
    <row r="117" spans="2:2" x14ac:dyDescent="0.2">
      <c r="B117" t="s">
        <v>117</v>
      </c>
    </row>
    <row r="118" spans="2:2" x14ac:dyDescent="0.2">
      <c r="B118" t="s">
        <v>118</v>
      </c>
    </row>
    <row r="119" spans="2:2" x14ac:dyDescent="0.2">
      <c r="B119" t="s">
        <v>119</v>
      </c>
    </row>
    <row r="120" spans="2:2" x14ac:dyDescent="0.2">
      <c r="B120" t="s">
        <v>120</v>
      </c>
    </row>
    <row r="121" spans="2:2" x14ac:dyDescent="0.2">
      <c r="B121" t="s">
        <v>121</v>
      </c>
    </row>
    <row r="122" spans="2:2" x14ac:dyDescent="0.2">
      <c r="B122" t="s">
        <v>122</v>
      </c>
    </row>
    <row r="123" spans="2:2" x14ac:dyDescent="0.2">
      <c r="B123" t="s">
        <v>123</v>
      </c>
    </row>
    <row r="124" spans="2:2" x14ac:dyDescent="0.2">
      <c r="B124" t="s">
        <v>124</v>
      </c>
    </row>
    <row r="125" spans="2:2" x14ac:dyDescent="0.2">
      <c r="B125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G29" sqref="G29"/>
    </sheetView>
  </sheetViews>
  <sheetFormatPr baseColWidth="10" defaultColWidth="8.83203125" defaultRowHeight="15" x14ac:dyDescent="0.2"/>
  <cols>
    <col min="1" max="10" width="9.1640625" customWidth="1"/>
    <col min="11" max="11" width="108.6640625" bestFit="1" customWidth="1"/>
  </cols>
  <sheetData>
    <row r="1" spans="1:11" ht="16" thickBot="1" x14ac:dyDescent="0.25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  <c r="K1" s="1" t="s">
        <v>230</v>
      </c>
    </row>
    <row r="2" spans="1:11" x14ac:dyDescent="0.2">
      <c r="A2" s="2" t="s">
        <v>240</v>
      </c>
      <c r="B2" s="3" t="s">
        <v>241</v>
      </c>
      <c r="C2" s="4">
        <v>155</v>
      </c>
      <c r="D2" s="4" t="s">
        <v>242</v>
      </c>
      <c r="E2" s="4"/>
      <c r="F2" s="4"/>
      <c r="G2" s="4"/>
      <c r="H2" s="4"/>
      <c r="I2" s="4"/>
      <c r="J2" s="5"/>
      <c r="K2" s="6" t="s">
        <v>243</v>
      </c>
    </row>
    <row r="3" spans="1:11" x14ac:dyDescent="0.2">
      <c r="A3" s="7"/>
      <c r="B3" s="3" t="s">
        <v>244</v>
      </c>
      <c r="C3" s="4">
        <v>5</v>
      </c>
      <c r="D3" s="4" t="s">
        <v>242</v>
      </c>
      <c r="E3" s="4"/>
      <c r="F3" s="4"/>
      <c r="G3" s="4"/>
      <c r="H3" s="4"/>
      <c r="I3" s="4"/>
      <c r="J3" s="5"/>
      <c r="K3" s="5"/>
    </row>
    <row r="4" spans="1:11" x14ac:dyDescent="0.2">
      <c r="A4" s="7"/>
      <c r="B4" s="3" t="s">
        <v>245</v>
      </c>
      <c r="C4" s="4">
        <v>5</v>
      </c>
      <c r="D4" s="4" t="s">
        <v>242</v>
      </c>
      <c r="E4" s="4"/>
      <c r="F4" s="4"/>
      <c r="G4" s="4"/>
      <c r="H4" s="4"/>
      <c r="I4" s="4"/>
      <c r="J4" s="5"/>
      <c r="K4" s="5"/>
    </row>
    <row r="5" spans="1:11" x14ac:dyDescent="0.2">
      <c r="A5" s="7"/>
      <c r="B5" s="3" t="s">
        <v>246</v>
      </c>
      <c r="C5" s="4">
        <v>800000</v>
      </c>
      <c r="D5" s="4"/>
      <c r="E5" s="4"/>
      <c r="F5" s="4"/>
      <c r="G5" s="4"/>
      <c r="H5" s="4"/>
      <c r="I5" s="4"/>
      <c r="J5" s="5"/>
      <c r="K5" s="5" t="s">
        <v>247</v>
      </c>
    </row>
    <row r="6" spans="1:11" x14ac:dyDescent="0.2">
      <c r="A6" s="7"/>
      <c r="B6" s="8" t="s">
        <v>248</v>
      </c>
      <c r="C6" s="9">
        <v>0.27</v>
      </c>
      <c r="D6" s="4" t="s">
        <v>249</v>
      </c>
      <c r="E6" s="4"/>
      <c r="F6" s="4"/>
      <c r="G6" s="4"/>
      <c r="H6" s="4"/>
      <c r="I6" s="4"/>
      <c r="J6" s="5"/>
      <c r="K6" s="6" t="s">
        <v>250</v>
      </c>
    </row>
    <row r="7" spans="1:11" x14ac:dyDescent="0.2">
      <c r="A7" s="7"/>
      <c r="B7" s="3" t="s">
        <v>251</v>
      </c>
      <c r="C7" s="10">
        <v>8.3479305095333606E-2</v>
      </c>
      <c r="D7" s="4"/>
      <c r="E7" s="4"/>
      <c r="F7" s="4"/>
      <c r="G7" s="4"/>
      <c r="H7" s="4"/>
      <c r="I7" s="4"/>
      <c r="J7" s="5"/>
      <c r="K7" s="5"/>
    </row>
    <row r="8" spans="1:11" x14ac:dyDescent="0.2">
      <c r="A8" s="7"/>
      <c r="B8" s="3" t="s">
        <v>252</v>
      </c>
      <c r="C8" s="4">
        <v>1.1000000000000001</v>
      </c>
      <c r="D8" s="4" t="s">
        <v>253</v>
      </c>
      <c r="E8" s="4"/>
      <c r="F8" s="4"/>
      <c r="G8" s="4"/>
      <c r="H8" s="4"/>
      <c r="I8" s="4"/>
      <c r="J8" s="5"/>
      <c r="K8" s="5"/>
    </row>
    <row r="9" spans="1:11" x14ac:dyDescent="0.2">
      <c r="A9" s="7"/>
      <c r="B9" s="3" t="s">
        <v>254</v>
      </c>
      <c r="C9" s="4">
        <v>42.037999999999997</v>
      </c>
      <c r="D9" s="4" t="s">
        <v>255</v>
      </c>
      <c r="E9" s="4"/>
      <c r="F9" s="4"/>
      <c r="G9" s="4"/>
      <c r="H9" s="4"/>
      <c r="I9" s="4"/>
      <c r="J9" s="5"/>
      <c r="K9" s="5"/>
    </row>
    <row r="10" spans="1:11" x14ac:dyDescent="0.2">
      <c r="A10" s="7"/>
      <c r="B10" s="3" t="s">
        <v>256</v>
      </c>
      <c r="C10" s="4">
        <v>0.65</v>
      </c>
      <c r="D10" s="4"/>
      <c r="E10" s="4"/>
      <c r="F10" s="4"/>
      <c r="G10" s="4"/>
      <c r="H10" s="4"/>
      <c r="I10" s="4"/>
      <c r="J10" s="5"/>
      <c r="K10" s="5"/>
    </row>
    <row r="11" spans="1:11" x14ac:dyDescent="0.2">
      <c r="A11" s="7"/>
      <c r="B11" s="3" t="s">
        <v>257</v>
      </c>
      <c r="C11" s="4">
        <v>0.5</v>
      </c>
      <c r="D11" s="4" t="s">
        <v>258</v>
      </c>
      <c r="E11" s="4"/>
      <c r="F11" s="4"/>
      <c r="G11" s="4"/>
      <c r="H11" s="4"/>
      <c r="I11" s="4"/>
      <c r="J11" s="5"/>
      <c r="K11" s="5"/>
    </row>
    <row r="12" spans="1:11" x14ac:dyDescent="0.2">
      <c r="A12" s="7"/>
      <c r="B12" s="3" t="s">
        <v>259</v>
      </c>
      <c r="C12" s="4">
        <v>45</v>
      </c>
      <c r="D12" s="4" t="s">
        <v>260</v>
      </c>
      <c r="E12" s="4"/>
      <c r="F12" s="4"/>
      <c r="G12" s="4"/>
      <c r="H12" s="4"/>
      <c r="I12" s="4"/>
      <c r="J12" s="5"/>
      <c r="K12" s="5"/>
    </row>
    <row r="13" spans="1:11" x14ac:dyDescent="0.2">
      <c r="A13" s="7"/>
      <c r="B13" s="3" t="s">
        <v>261</v>
      </c>
      <c r="C13" s="4">
        <v>0.8</v>
      </c>
      <c r="D13" s="4" t="s">
        <v>262</v>
      </c>
      <c r="E13" s="4"/>
      <c r="F13" s="4"/>
      <c r="G13" s="4"/>
      <c r="H13" s="4"/>
      <c r="I13" s="4"/>
      <c r="J13" s="5"/>
      <c r="K13" s="5"/>
    </row>
    <row r="14" spans="1:11" x14ac:dyDescent="0.2">
      <c r="A14" s="7"/>
      <c r="B14" s="3" t="s">
        <v>263</v>
      </c>
      <c r="C14" s="4">
        <v>0.112</v>
      </c>
      <c r="D14" s="4" t="s">
        <v>264</v>
      </c>
      <c r="E14" s="4" t="s">
        <v>265</v>
      </c>
      <c r="F14" s="4">
        <v>0.107</v>
      </c>
      <c r="G14" s="4">
        <v>0.112</v>
      </c>
      <c r="H14" s="4">
        <v>1E-3</v>
      </c>
      <c r="I14" s="4" t="s">
        <v>266</v>
      </c>
      <c r="J14" s="5"/>
      <c r="K14" s="5"/>
    </row>
    <row r="15" spans="1:11" x14ac:dyDescent="0.2">
      <c r="A15" s="7"/>
      <c r="B15" s="3" t="s">
        <v>267</v>
      </c>
      <c r="C15" s="4">
        <v>-0.85</v>
      </c>
      <c r="D15" s="4"/>
      <c r="E15" s="4"/>
      <c r="F15" s="4"/>
      <c r="G15" s="4"/>
      <c r="H15" s="4"/>
      <c r="I15" s="4"/>
      <c r="J15" s="5"/>
      <c r="K15" s="5"/>
    </row>
    <row r="16" spans="1:11" x14ac:dyDescent="0.2">
      <c r="A16" s="7"/>
      <c r="B16" s="3" t="s">
        <v>268</v>
      </c>
      <c r="C16" s="4">
        <v>10</v>
      </c>
      <c r="D16" s="4" t="s">
        <v>269</v>
      </c>
      <c r="E16" s="4"/>
      <c r="F16" s="4"/>
      <c r="G16" s="4"/>
      <c r="H16" s="4"/>
      <c r="I16" s="4"/>
      <c r="J16" s="5"/>
      <c r="K16" s="5"/>
    </row>
    <row r="17" spans="1:11" x14ac:dyDescent="0.2">
      <c r="A17" s="11" t="s">
        <v>270</v>
      </c>
      <c r="B17" s="12" t="s">
        <v>271</v>
      </c>
      <c r="C17" s="13">
        <v>606</v>
      </c>
      <c r="D17" s="14"/>
      <c r="E17" s="14"/>
      <c r="F17" s="14"/>
      <c r="G17" s="14"/>
      <c r="H17" s="14"/>
      <c r="I17" s="14"/>
      <c r="J17" s="15"/>
      <c r="K17" s="15"/>
    </row>
    <row r="18" spans="1:11" x14ac:dyDescent="0.2">
      <c r="A18" s="16" t="s">
        <v>272</v>
      </c>
      <c r="B18" s="17" t="s">
        <v>273</v>
      </c>
      <c r="C18" s="18">
        <v>0.3</v>
      </c>
      <c r="D18" s="18"/>
      <c r="E18" s="18"/>
      <c r="F18" s="18"/>
      <c r="G18" s="18"/>
      <c r="H18" s="18"/>
      <c r="I18" s="18"/>
      <c r="J18" s="19"/>
      <c r="K18" s="19"/>
    </row>
    <row r="19" spans="1:11" x14ac:dyDescent="0.2">
      <c r="A19" s="16"/>
      <c r="B19" s="17" t="s">
        <v>274</v>
      </c>
      <c r="C19" s="18">
        <v>450</v>
      </c>
      <c r="D19" s="18"/>
      <c r="E19" s="18"/>
      <c r="F19" s="18"/>
      <c r="G19" s="18"/>
      <c r="H19" s="18"/>
      <c r="I19" s="18"/>
      <c r="J19" s="19"/>
      <c r="K19" s="19"/>
    </row>
    <row r="20" spans="1:11" x14ac:dyDescent="0.2">
      <c r="A20" s="16"/>
      <c r="B20" s="17" t="s">
        <v>275</v>
      </c>
      <c r="C20" s="20">
        <v>1.4999999999999999E-2</v>
      </c>
      <c r="D20" s="18"/>
      <c r="E20" s="18" t="s">
        <v>265</v>
      </c>
      <c r="F20" s="21">
        <v>0</v>
      </c>
      <c r="G20" s="22">
        <v>0.02</v>
      </c>
      <c r="H20" s="21">
        <v>2.5000000000000001E-3</v>
      </c>
      <c r="I20" s="18" t="s">
        <v>266</v>
      </c>
      <c r="J20" s="19"/>
      <c r="K20" s="19"/>
    </row>
    <row r="21" spans="1:11" x14ac:dyDescent="0.2">
      <c r="A21" s="23" t="s">
        <v>276</v>
      </c>
      <c r="B21" s="24" t="s">
        <v>277</v>
      </c>
      <c r="C21" s="25">
        <f>C9*1000*C10/C22/C11</f>
        <v>30.740287500000001</v>
      </c>
      <c r="D21" s="26" t="s">
        <v>278</v>
      </c>
      <c r="E21" s="26"/>
      <c r="F21" s="26"/>
      <c r="G21" s="26"/>
      <c r="H21" s="26"/>
      <c r="I21" s="26"/>
      <c r="J21" s="27"/>
      <c r="K21" s="27"/>
    </row>
    <row r="22" spans="1:11" x14ac:dyDescent="0.2">
      <c r="A22" s="23"/>
      <c r="B22" s="24" t="s">
        <v>279</v>
      </c>
      <c r="C22" s="25">
        <f>C5/C19</f>
        <v>1777.7777777777778</v>
      </c>
      <c r="D22" s="26"/>
      <c r="E22" s="26"/>
      <c r="F22" s="26"/>
      <c r="G22" s="26"/>
      <c r="H22" s="26"/>
      <c r="I22" s="26"/>
      <c r="J22" s="27"/>
      <c r="K22" s="27"/>
    </row>
    <row r="23" spans="1:11" x14ac:dyDescent="0.2">
      <c r="A23" s="23"/>
      <c r="B23" s="24" t="s">
        <v>280</v>
      </c>
      <c r="C23" s="28">
        <f>C20*C17/C22</f>
        <v>5.1131249999999996E-3</v>
      </c>
      <c r="D23" s="26"/>
      <c r="E23" s="26"/>
      <c r="F23" s="26"/>
      <c r="G23" s="26"/>
      <c r="H23" s="26"/>
      <c r="I23" s="26"/>
      <c r="J23" s="27"/>
      <c r="K23" s="27"/>
    </row>
    <row r="24" spans="1:11" x14ac:dyDescent="0.2">
      <c r="A24" s="23"/>
      <c r="B24" s="24" t="s">
        <v>281</v>
      </c>
      <c r="C24" s="29">
        <f>C21*C8/C18</f>
        <v>112.71438750000002</v>
      </c>
      <c r="D24" s="26" t="s">
        <v>282</v>
      </c>
      <c r="E24" s="26"/>
      <c r="F24" s="26"/>
      <c r="G24" s="26"/>
      <c r="H24" s="26"/>
      <c r="I24" s="26"/>
      <c r="J24" s="27"/>
      <c r="K24" s="27"/>
    </row>
    <row r="25" spans="1:11" x14ac:dyDescent="0.2">
      <c r="A25" s="23"/>
      <c r="B25" s="24" t="s">
        <v>283</v>
      </c>
      <c r="C25" s="29">
        <f>C24*C6*C17</f>
        <v>18442.328082750006</v>
      </c>
      <c r="D25" s="26" t="s">
        <v>284</v>
      </c>
      <c r="E25" s="26"/>
      <c r="F25" s="26"/>
      <c r="G25" s="26"/>
      <c r="H25" s="26"/>
      <c r="I25" s="26"/>
      <c r="J25" s="27"/>
      <c r="K25" s="27"/>
    </row>
    <row r="26" spans="1:11" x14ac:dyDescent="0.2">
      <c r="A26" s="23"/>
      <c r="B26" s="24" t="s">
        <v>285</v>
      </c>
      <c r="C26" s="29">
        <f>C24*3600/1000*C17/C12/C13*C14</f>
        <v>765.0150908400002</v>
      </c>
      <c r="D26" s="26" t="s">
        <v>242</v>
      </c>
      <c r="E26" s="26"/>
      <c r="F26" s="26"/>
      <c r="G26" s="26"/>
      <c r="H26" s="26"/>
      <c r="I26" s="26"/>
      <c r="J26" s="27"/>
      <c r="K26" s="27"/>
    </row>
    <row r="27" spans="1:11" x14ac:dyDescent="0.2">
      <c r="A27" s="30" t="s">
        <v>286</v>
      </c>
      <c r="B27" s="31" t="s">
        <v>287</v>
      </c>
      <c r="C27" s="32">
        <f>C17*C2/1000</f>
        <v>93.93</v>
      </c>
      <c r="D27" s="33" t="s">
        <v>288</v>
      </c>
      <c r="E27" s="33"/>
      <c r="F27" s="33"/>
      <c r="G27" s="33"/>
      <c r="H27" s="33"/>
      <c r="I27" s="33"/>
      <c r="J27" s="34" t="s">
        <v>289</v>
      </c>
      <c r="K27" s="34"/>
    </row>
    <row r="28" spans="1:11" x14ac:dyDescent="0.2">
      <c r="A28" s="30"/>
      <c r="B28" s="31" t="s">
        <v>290</v>
      </c>
      <c r="C28" s="32">
        <f>C17*C3/1000</f>
        <v>3.03</v>
      </c>
      <c r="D28" s="33" t="s">
        <v>288</v>
      </c>
      <c r="E28" s="33"/>
      <c r="F28" s="33"/>
      <c r="G28" s="33"/>
      <c r="H28" s="33"/>
      <c r="I28" s="33"/>
      <c r="J28" s="34" t="s">
        <v>289</v>
      </c>
      <c r="K28" s="34"/>
    </row>
    <row r="29" spans="1:11" x14ac:dyDescent="0.2">
      <c r="A29" s="30"/>
      <c r="B29" s="31" t="s">
        <v>280</v>
      </c>
      <c r="C29" s="35">
        <f>C23</f>
        <v>5.1131249999999996E-3</v>
      </c>
      <c r="D29" s="33" t="s">
        <v>291</v>
      </c>
      <c r="E29" s="33"/>
      <c r="F29" s="33"/>
      <c r="G29" s="33"/>
      <c r="H29" s="33"/>
      <c r="I29" s="33"/>
      <c r="J29" s="34" t="s">
        <v>292</v>
      </c>
      <c r="K29" s="34"/>
    </row>
    <row r="30" spans="1:11" x14ac:dyDescent="0.2">
      <c r="A30" s="30"/>
      <c r="B30" s="31" t="s">
        <v>293</v>
      </c>
      <c r="C30" s="32">
        <f>C26/1000</f>
        <v>0.76501509084000019</v>
      </c>
      <c r="D30" s="33" t="s">
        <v>288</v>
      </c>
      <c r="E30" s="33"/>
      <c r="F30" s="33"/>
      <c r="G30" s="33"/>
      <c r="H30" s="33"/>
      <c r="I30" s="33"/>
      <c r="J30" s="34" t="s">
        <v>292</v>
      </c>
      <c r="K30" s="34"/>
    </row>
    <row r="31" spans="1:11" x14ac:dyDescent="0.2">
      <c r="A31" s="30"/>
      <c r="B31" s="31" t="s">
        <v>294</v>
      </c>
      <c r="C31" s="32">
        <f>C25/(10^6)</f>
        <v>1.8442328082750006E-2</v>
      </c>
      <c r="D31" s="33" t="s">
        <v>255</v>
      </c>
      <c r="E31" s="33"/>
      <c r="F31" s="33"/>
      <c r="G31" s="33"/>
      <c r="H31" s="33"/>
      <c r="I31" s="33"/>
      <c r="J31" s="34" t="s">
        <v>295</v>
      </c>
      <c r="K31" s="34"/>
    </row>
    <row r="32" spans="1:11" x14ac:dyDescent="0.2">
      <c r="A32" s="30"/>
      <c r="B32" s="31" t="s">
        <v>296</v>
      </c>
      <c r="C32" s="32">
        <f>C27/C16</f>
        <v>9.3930000000000007</v>
      </c>
      <c r="D32" s="33" t="s">
        <v>288</v>
      </c>
      <c r="E32" s="33"/>
      <c r="F32" s="33"/>
      <c r="G32" s="33"/>
      <c r="H32" s="33"/>
      <c r="I32" s="33"/>
      <c r="J32" s="34" t="s">
        <v>297</v>
      </c>
      <c r="K32" s="34"/>
    </row>
    <row r="33" spans="1:11" x14ac:dyDescent="0.2">
      <c r="A33" s="30"/>
      <c r="B33" s="31" t="s">
        <v>298</v>
      </c>
      <c r="C33" s="32">
        <f>C4*C17/1000</f>
        <v>3.03</v>
      </c>
      <c r="D33" s="33" t="s">
        <v>288</v>
      </c>
      <c r="E33" s="33"/>
      <c r="F33" s="33"/>
      <c r="G33" s="33"/>
      <c r="H33" s="33"/>
      <c r="I33" s="33"/>
      <c r="J33" s="34" t="s">
        <v>292</v>
      </c>
      <c r="K33" s="34"/>
    </row>
    <row r="34" spans="1:11" x14ac:dyDescent="0.2">
      <c r="A34" s="30"/>
      <c r="B34" s="31" t="s">
        <v>299</v>
      </c>
      <c r="C34" s="36">
        <f>C15*C7*C17/C22</f>
        <v>-2.4187606905716062E-2</v>
      </c>
      <c r="D34" s="33" t="s">
        <v>291</v>
      </c>
      <c r="E34" s="33"/>
      <c r="F34" s="33"/>
      <c r="G34" s="33"/>
      <c r="H34" s="33"/>
      <c r="I34" s="33"/>
      <c r="J34" s="34" t="s">
        <v>295</v>
      </c>
      <c r="K34" s="34"/>
    </row>
  </sheetData>
  <mergeCells count="4">
    <mergeCell ref="A2:A16"/>
    <mergeCell ref="A18:A20"/>
    <mergeCell ref="A21:A26"/>
    <mergeCell ref="A27:A34"/>
  </mergeCells>
  <dataValidations count="1">
    <dataValidation type="list" allowBlank="1" showInputMessage="1" showErrorMessage="1" sqref="E2:E31" xr:uid="{00000000-0002-0000-0100-000000000000}">
      <formula1>"Yes,No"</formula1>
    </dataValidation>
  </dataValidations>
  <hyperlinks>
    <hyperlink ref="K6" r:id="rId1" xr:uid="{DFDB4D16-67E3-C94F-9CE4-DCBB49B2221F}"/>
    <hyperlink ref="K2" r:id="rId2" display="https://www.cal-ea.com/mini_eco_pulper.html &amp;https://italian.alibaba.com/product-detail/mini-eco-pulper-for-coffee-135021838.html" xr:uid="{2756EC96-9DEC-8F42-810B-3E7F74E8E6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H19" sqref="H19"/>
    </sheetView>
  </sheetViews>
  <sheetFormatPr baseColWidth="10" defaultColWidth="8.83203125" defaultRowHeight="15" x14ac:dyDescent="0.2"/>
  <cols>
    <col min="3" max="3" width="27.5" bestFit="1" customWidth="1"/>
    <col min="4" max="4" width="13.33203125" bestFit="1" customWidth="1"/>
  </cols>
  <sheetData>
    <row r="1" spans="1:7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235</v>
      </c>
      <c r="F1" s="1" t="s">
        <v>236</v>
      </c>
      <c r="G1" s="1" t="s">
        <v>237</v>
      </c>
    </row>
    <row r="2" spans="1:7" x14ac:dyDescent="0.2">
      <c r="A2" t="s">
        <v>0</v>
      </c>
      <c r="B2" t="s">
        <v>300</v>
      </c>
      <c r="C2" t="s">
        <v>109</v>
      </c>
      <c r="D2" t="s">
        <v>0</v>
      </c>
      <c r="E2" t="s">
        <v>219</v>
      </c>
      <c r="F2" t="s">
        <v>301</v>
      </c>
      <c r="G2" s="37">
        <f>main!C27</f>
        <v>93.93</v>
      </c>
    </row>
    <row r="3" spans="1:7" x14ac:dyDescent="0.2">
      <c r="A3" t="s">
        <v>0</v>
      </c>
      <c r="B3" t="s">
        <v>300</v>
      </c>
      <c r="C3" t="s">
        <v>117</v>
      </c>
      <c r="D3" t="s">
        <v>0</v>
      </c>
      <c r="E3" t="s">
        <v>219</v>
      </c>
      <c r="F3" t="s">
        <v>301</v>
      </c>
      <c r="G3" s="37">
        <f>main!C28</f>
        <v>3.03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indeces!$A$1:$A$1</xm:f>
          </x14:formula1>
          <xm:sqref>D2:D11 A2:A11</xm:sqref>
        </x14:dataValidation>
        <x14:dataValidation type="list" allowBlank="1" showInputMessage="1" showErrorMessage="1" xr:uid="{00000000-0002-0000-0200-000002000000}">
          <x14:formula1>
            <xm:f>indeces!$B$1:$B$125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G35" sqref="G35"/>
    </sheetView>
  </sheetViews>
  <sheetFormatPr baseColWidth="10" defaultColWidth="8.83203125" defaultRowHeight="15" x14ac:dyDescent="0.2"/>
  <cols>
    <col min="5" max="5" width="15.33203125" customWidth="1"/>
    <col min="6" max="6" width="18.83203125" customWidth="1"/>
  </cols>
  <sheetData>
    <row r="1" spans="1:6" x14ac:dyDescent="0.2">
      <c r="A1" s="1" t="s">
        <v>233</v>
      </c>
      <c r="B1" s="1" t="s">
        <v>234</v>
      </c>
      <c r="C1" s="1" t="s">
        <v>238</v>
      </c>
      <c r="D1" s="1" t="s">
        <v>239</v>
      </c>
      <c r="E1" s="1" t="s">
        <v>236</v>
      </c>
      <c r="F1" s="1" t="s">
        <v>237</v>
      </c>
    </row>
    <row r="2" spans="1:6" x14ac:dyDescent="0.2">
      <c r="A2" t="s">
        <v>157</v>
      </c>
      <c r="B2" t="s">
        <v>0</v>
      </c>
      <c r="C2" t="s">
        <v>302</v>
      </c>
      <c r="D2" t="s">
        <v>9</v>
      </c>
      <c r="E2" t="s">
        <v>301</v>
      </c>
      <c r="F2" s="37">
        <f>main!C32</f>
        <v>9.3930000000000007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indeces!$C$1:$C$72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indeces!$A$1:$A$1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indeces!$B$1:$B$125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6" x14ac:dyDescent="0.2">
      <c r="A1" s="1" t="s">
        <v>233</v>
      </c>
      <c r="B1" s="1" t="s">
        <v>234</v>
      </c>
      <c r="C1" s="1" t="s">
        <v>238</v>
      </c>
      <c r="D1" s="1" t="s">
        <v>239</v>
      </c>
      <c r="E1" s="1" t="s">
        <v>236</v>
      </c>
      <c r="F1" s="1" t="s">
        <v>237</v>
      </c>
    </row>
    <row r="2" spans="1:6" x14ac:dyDescent="0.2">
      <c r="A2" t="s">
        <v>218</v>
      </c>
      <c r="B2" t="s">
        <v>0</v>
      </c>
      <c r="C2" t="s">
        <v>302</v>
      </c>
      <c r="D2" t="s">
        <v>9</v>
      </c>
      <c r="E2" t="s">
        <v>303</v>
      </c>
      <c r="F2" s="38">
        <f>main!C34</f>
        <v>-2.4187606905716062E-2</v>
      </c>
    </row>
    <row r="3" spans="1:6" x14ac:dyDescent="0.2">
      <c r="A3" t="s">
        <v>210</v>
      </c>
      <c r="B3" t="s">
        <v>0</v>
      </c>
      <c r="C3" t="s">
        <v>302</v>
      </c>
      <c r="D3" t="s">
        <v>9</v>
      </c>
      <c r="E3" t="s">
        <v>301</v>
      </c>
      <c r="F3" s="37">
        <f>main!C31</f>
        <v>1.8442328082750006E-2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indeces!$D$1:$D$21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indeces!$A$1:$A$1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indeces!$B$1:$B$125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tabSelected="1" workbookViewId="0">
      <selection activeCell="G12" sqref="G12"/>
    </sheetView>
  </sheetViews>
  <sheetFormatPr baseColWidth="10" defaultColWidth="8.83203125" defaultRowHeight="15" x14ac:dyDescent="0.2"/>
  <cols>
    <col min="6" max="6" width="30.5" bestFit="1" customWidth="1"/>
    <col min="7" max="7" width="21.6640625" customWidth="1"/>
  </cols>
  <sheetData>
    <row r="1" spans="1:8" x14ac:dyDescent="0.2">
      <c r="A1" s="1" t="s">
        <v>231</v>
      </c>
      <c r="B1" s="1" t="s">
        <v>232</v>
      </c>
      <c r="C1" s="1" t="s">
        <v>233</v>
      </c>
      <c r="D1" s="1" t="s">
        <v>234</v>
      </c>
      <c r="E1" s="1" t="s">
        <v>238</v>
      </c>
      <c r="F1" s="1" t="s">
        <v>239</v>
      </c>
      <c r="G1" s="1" t="s">
        <v>236</v>
      </c>
      <c r="H1" s="1" t="s">
        <v>237</v>
      </c>
    </row>
    <row r="2" spans="1:8" x14ac:dyDescent="0.2">
      <c r="A2" t="s">
        <v>0</v>
      </c>
      <c r="B2" t="s">
        <v>302</v>
      </c>
      <c r="C2" t="s">
        <v>9</v>
      </c>
      <c r="D2" t="s">
        <v>0</v>
      </c>
      <c r="E2" t="s">
        <v>300</v>
      </c>
      <c r="F2" t="s">
        <v>83</v>
      </c>
      <c r="G2" t="s">
        <v>303</v>
      </c>
      <c r="H2" s="38">
        <f>-main!C29</f>
        <v>-5.1131249999999996E-3</v>
      </c>
    </row>
    <row r="3" spans="1:8" x14ac:dyDescent="0.2">
      <c r="A3" t="s">
        <v>0</v>
      </c>
      <c r="B3" t="s">
        <v>300</v>
      </c>
      <c r="C3" t="s">
        <v>104</v>
      </c>
      <c r="D3" t="s">
        <v>0</v>
      </c>
      <c r="E3" t="s">
        <v>302</v>
      </c>
      <c r="F3" t="s">
        <v>9</v>
      </c>
      <c r="G3" t="s">
        <v>301</v>
      </c>
      <c r="H3" s="37">
        <f>main!C30</f>
        <v>0.76501509084000019</v>
      </c>
    </row>
    <row r="4" spans="1:8" x14ac:dyDescent="0.2">
      <c r="A4" t="s">
        <v>0</v>
      </c>
      <c r="B4" t="s">
        <v>300</v>
      </c>
      <c r="C4" t="s">
        <v>121</v>
      </c>
      <c r="D4" t="s">
        <v>0</v>
      </c>
      <c r="E4" t="s">
        <v>302</v>
      </c>
      <c r="F4" t="s">
        <v>3</v>
      </c>
      <c r="G4" t="s">
        <v>301</v>
      </c>
      <c r="H4" s="37">
        <f>main!C33</f>
        <v>3.03</v>
      </c>
    </row>
  </sheetData>
  <dataValidations count="2">
    <dataValidation type="list" allowBlank="1" showInputMessage="1" showErrorMessage="1" sqref="B2:B11 E2:E11" xr:uid="{00000000-0002-0000-0500-000001000000}">
      <formula1>"Activity,Commodity"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indeces!$A$1:$A$1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indeces!$B$1:$B$125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2022-04-06T09:11:59Z</dcterms:created>
  <dcterms:modified xsi:type="dcterms:W3CDTF">2022-04-06T09:19:59Z</dcterms:modified>
</cp:coreProperties>
</file>