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394890_polimi_it/Documents/SESAM/TESISTI/Baiocco - CalliopeAfrica2.0/Step1/Nigeria/Dati/"/>
    </mc:Choice>
  </mc:AlternateContent>
  <xr:revisionPtr revIDLastSave="146" documentId="13_ncr:1_{60492434-7FDD-4B7E-86B1-20E958D810C4}" xr6:coauthVersionLast="47" xr6:coauthVersionMax="47" xr10:uidLastSave="{1333A02B-B4FB-406B-8C10-BBD34881E50F}"/>
  <bookViews>
    <workbookView xWindow="-28920" yWindow="-10590" windowWidth="29040" windowHeight="15720" xr2:uid="{A29B5DE3-9DBC-DD43-9E70-7F48AA880934}"/>
  </bookViews>
  <sheets>
    <sheet name="Foglio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F56" i="1"/>
  <c r="F55" i="1"/>
  <c r="F53" i="1"/>
  <c r="F52" i="1"/>
  <c r="F51" i="1"/>
  <c r="C45" i="1"/>
  <c r="F48" i="1"/>
  <c r="F47" i="1"/>
  <c r="B26" i="1"/>
  <c r="B27" i="1"/>
  <c r="B28" i="1"/>
  <c r="B29" i="1"/>
  <c r="B31" i="1"/>
  <c r="B32" i="1"/>
  <c r="B33" i="1"/>
  <c r="B34" i="1"/>
  <c r="B35" i="1"/>
  <c r="B36" i="1"/>
  <c r="B37" i="1"/>
  <c r="B38" i="1"/>
  <c r="B39" i="1"/>
  <c r="B40" i="1"/>
  <c r="B41" i="1"/>
  <c r="B25" i="1"/>
  <c r="F50" i="1"/>
  <c r="F54" i="1"/>
</calcChain>
</file>

<file path=xl/sharedStrings.xml><?xml version="1.0" encoding="utf-8"?>
<sst xmlns="http://schemas.openxmlformats.org/spreadsheetml/2006/main" count="193" uniqueCount="96">
  <si>
    <t>FOSSIL FUELS</t>
  </si>
  <si>
    <t>Name</t>
  </si>
  <si>
    <t>Technology</t>
  </si>
  <si>
    <t>MW</t>
  </si>
  <si>
    <t>Year</t>
  </si>
  <si>
    <t>Coordinates</t>
  </si>
  <si>
    <t>regione</t>
  </si>
  <si>
    <t>Sources</t>
  </si>
  <si>
    <t>Geregu I</t>
  </si>
  <si>
    <t>OCGT</t>
  </si>
  <si>
    <t>W</t>
  </si>
  <si>
    <t>https://nigerianinfopedia.com.ng/power-stations-in-nigeria/</t>
  </si>
  <si>
    <t>Geregu II</t>
  </si>
  <si>
    <t>Afam VI</t>
  </si>
  <si>
    <t>CCGT</t>
  </si>
  <si>
    <t>2008-2010</t>
  </si>
  <si>
    <t>S</t>
  </si>
  <si>
    <t>http://globalenergyobservatory.org/geoid/42552</t>
  </si>
  <si>
    <t>Kwale Okpai</t>
  </si>
  <si>
    <t>2005-2006</t>
  </si>
  <si>
    <t>http://globalenergyobservatory.org/geoid/42555</t>
  </si>
  <si>
    <t>Sapele</t>
  </si>
  <si>
    <t>Gas Steam Turbine</t>
  </si>
  <si>
    <t>1978-1981</t>
  </si>
  <si>
    <t>http://globalenergyobservatory.org/geoid/42560</t>
  </si>
  <si>
    <t>Afam I to V</t>
  </si>
  <si>
    <t>1982-2002</t>
  </si>
  <si>
    <t>Afam FIPL</t>
  </si>
  <si>
    <t>http://fipl-ng.com/plants/</t>
  </si>
  <si>
    <t>Transcorp-Ughelli</t>
  </si>
  <si>
    <t>1966-1990</t>
  </si>
  <si>
    <t>https://transcorppower.com/</t>
  </si>
  <si>
    <t>http://globalenergyobservatory.org/geoid/42569</t>
  </si>
  <si>
    <t>Ibom</t>
  </si>
  <si>
    <t>http://globalenergyobservatory.org/geoid/42566</t>
  </si>
  <si>
    <t>Calabar</t>
  </si>
  <si>
    <t>-</t>
  </si>
  <si>
    <t>http://globalenergyobservatory.org/geoid/42561</t>
  </si>
  <si>
    <t>Ihovbor</t>
  </si>
  <si>
    <t>http://globalenergyobservatory.org/geoid/42562</t>
  </si>
  <si>
    <t>Egbema</t>
  </si>
  <si>
    <t>http://globalenergyobservatory.org/geoid/42547</t>
  </si>
  <si>
    <t>Omotosho I and II</t>
  </si>
  <si>
    <t>http://globalenergyobservatory.org/geoid/42565</t>
  </si>
  <si>
    <t>Omoku</t>
  </si>
  <si>
    <t>http://globalenergyobservatory.org/geoid/42557</t>
  </si>
  <si>
    <t>Alaoji</t>
  </si>
  <si>
    <t>2015-2017</t>
  </si>
  <si>
    <t>http://www.ndphc.net/alaoji</t>
  </si>
  <si>
    <t>http://globalenergyobservatory.org/geoid/42559</t>
  </si>
  <si>
    <t>Trans-Amadi</t>
  </si>
  <si>
    <t>2002-2010</t>
  </si>
  <si>
    <t>http://globalenergyobservatory.org/geoid/42558</t>
  </si>
  <si>
    <t>Olorunsogo 1</t>
  </si>
  <si>
    <t>https://www.power-technology.com/marketdata/olorunsogo-i-power-plant-nigeria/</t>
  </si>
  <si>
    <t>Olorunsogo 2</t>
  </si>
  <si>
    <t>https://www.power-technology.com/marketdata/olorunsogo-ii-power-plant-nigeria/</t>
  </si>
  <si>
    <t>Egbin</t>
  </si>
  <si>
    <t>HFO</t>
  </si>
  <si>
    <t>1985-1986</t>
  </si>
  <si>
    <t>http://globalenergyobservatory.org/geoid/42567</t>
  </si>
  <si>
    <t>Gbarain</t>
  </si>
  <si>
    <t>http://www.ndphc.net/gbarain</t>
  </si>
  <si>
    <t>http://globalenergyobservatory.org/geoid/42563</t>
  </si>
  <si>
    <t>HYDRO</t>
  </si>
  <si>
    <t>Kainji</t>
  </si>
  <si>
    <t>CNW</t>
  </si>
  <si>
    <t>https://www.irena.org/publications/2021/Dec/African-Renewable-Electricity-Profiles-Hydropower</t>
  </si>
  <si>
    <t>Shiroro</t>
  </si>
  <si>
    <t>Jebba</t>
  </si>
  <si>
    <t>Gurara I</t>
  </si>
  <si>
    <t>Tiga</t>
  </si>
  <si>
    <t>Kiri</t>
  </si>
  <si>
    <t>E</t>
  </si>
  <si>
    <t>Dadin-Kowa</t>
  </si>
  <si>
    <t>Kurra</t>
  </si>
  <si>
    <t>Jekko 1</t>
  </si>
  <si>
    <t>Jekko 2</t>
  </si>
  <si>
    <t>Ankwil 1 (Bagel 1)</t>
  </si>
  <si>
    <t>Ankwil 2 (Bagel 2)</t>
  </si>
  <si>
    <t>Ngell</t>
  </si>
  <si>
    <t>Kwali Falls</t>
  </si>
  <si>
    <t>Ouree</t>
  </si>
  <si>
    <t>Lere 1 and 2</t>
  </si>
  <si>
    <t>Oyan</t>
  </si>
  <si>
    <t>SOLAR</t>
  </si>
  <si>
    <t>Regione</t>
  </si>
  <si>
    <t>Usman Dam Water Treatment</t>
  </si>
  <si>
    <t>PV</t>
  </si>
  <si>
    <t>2016-2017</t>
  </si>
  <si>
    <t>http://www.ecowrex.org/eg/usman-dam-water-treatment-plant-solar-pv</t>
  </si>
  <si>
    <t>Region</t>
  </si>
  <si>
    <t>Cap [MW]</t>
  </si>
  <si>
    <t>Hydro_Large</t>
  </si>
  <si>
    <t>Hydro_Small</t>
  </si>
  <si>
    <t>GST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</si>
</sst>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CC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/>
      <diagonal/>
    </border>
    <border>
      <left style="medium">
        <color rgb="FF505050"/>
      </left>
      <right style="thin">
        <color rgb="FF505050"/>
      </right>
      <top/>
      <bottom style="thin">
        <color rgb="FF505050"/>
      </bottom>
      <diagonal/>
    </border>
    <border>
      <left style="medium">
        <color indexed="64"/>
      </left>
      <right style="medium">
        <color rgb="FF505050"/>
      </right>
      <top style="medium">
        <color indexed="64"/>
      </top>
      <bottom/>
      <diagonal/>
    </border>
    <border>
      <left style="medium">
        <color rgb="FF505050"/>
      </left>
      <right style="thin">
        <color rgb="FF505050"/>
      </right>
      <top style="medium">
        <color indexed="64"/>
      </top>
      <bottom style="thin">
        <color rgb="FF505050"/>
      </bottom>
      <diagonal/>
    </border>
    <border>
      <left style="thin">
        <color rgb="FF505050"/>
      </left>
      <right style="medium">
        <color indexed="64"/>
      </right>
      <top style="medium">
        <color indexed="64"/>
      </top>
      <bottom style="thin">
        <color rgb="FF505050"/>
      </bottom>
      <diagonal/>
    </border>
    <border>
      <left style="medium">
        <color indexed="64"/>
      </left>
      <right style="medium">
        <color rgb="FF505050"/>
      </right>
      <top/>
      <bottom style="medium">
        <color rgb="FF505050"/>
      </bottom>
      <diagonal/>
    </border>
    <border>
      <left style="thin">
        <color rgb="FF505050"/>
      </left>
      <right style="medium">
        <color indexed="64"/>
      </right>
      <top style="thin">
        <color rgb="FF505050"/>
      </top>
      <bottom/>
      <diagonal/>
    </border>
    <border>
      <left style="medium">
        <color indexed="64"/>
      </left>
      <right style="medium">
        <color rgb="FF505050"/>
      </right>
      <top style="medium">
        <color rgb="FF505050"/>
      </top>
      <bottom/>
      <diagonal/>
    </border>
    <border>
      <left style="thin">
        <color rgb="FF505050"/>
      </left>
      <right style="medium">
        <color indexed="64"/>
      </right>
      <top/>
      <bottom style="thin">
        <color rgb="FF505050"/>
      </bottom>
      <diagonal/>
    </border>
    <border>
      <left style="medium">
        <color indexed="64"/>
      </left>
      <right style="medium">
        <color rgb="FF505050"/>
      </right>
      <top/>
      <bottom/>
      <diagonal/>
    </border>
    <border>
      <left style="thin">
        <color rgb="FF505050"/>
      </left>
      <right style="medium">
        <color indexed="64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indexed="64"/>
      </right>
      <top style="medium">
        <color rgb="FF505050"/>
      </top>
      <bottom style="thin">
        <color rgb="FF505050"/>
      </bottom>
      <diagonal/>
    </border>
    <border>
      <left style="medium">
        <color indexed="64"/>
      </left>
      <right style="medium">
        <color rgb="FF505050"/>
      </right>
      <top/>
      <bottom style="medium">
        <color indexed="64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medium">
        <color indexed="64"/>
      </bottom>
      <diagonal/>
    </border>
    <border>
      <left style="thin">
        <color rgb="FF505050"/>
      </left>
      <right style="medium">
        <color indexed="64"/>
      </right>
      <top style="thin">
        <color rgb="FF505050"/>
      </top>
      <bottom style="medium">
        <color indexed="64"/>
      </bottom>
      <diagonal/>
    </border>
    <border>
      <left style="medium">
        <color rgb="FF505050"/>
      </left>
      <right style="thin">
        <color rgb="FF505050"/>
      </right>
      <top/>
      <bottom style="medium">
        <color rgb="FF505050"/>
      </bottom>
      <diagonal/>
    </border>
    <border>
      <left style="thin">
        <color rgb="FF505050"/>
      </left>
      <right style="medium">
        <color indexed="64"/>
      </right>
      <top/>
      <bottom style="medium">
        <color rgb="FF50505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5" xfId="0" applyBorder="1"/>
    <xf numFmtId="0" fontId="1" fillId="0" borderId="5" xfId="1" applyFill="1" applyBorder="1"/>
    <xf numFmtId="0" fontId="0" fillId="0" borderId="6" xfId="0" applyBorder="1"/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1" fillId="0" borderId="0" xfId="1"/>
    <xf numFmtId="0" fontId="3" fillId="0" borderId="7" xfId="0" applyFont="1" applyBorder="1"/>
    <xf numFmtId="0" fontId="4" fillId="0" borderId="0" xfId="0" applyFont="1"/>
    <xf numFmtId="0" fontId="0" fillId="2" borderId="11" xfId="0" applyFill="1" applyBorder="1"/>
    <xf numFmtId="0" fontId="0" fillId="4" borderId="12" xfId="0" applyFill="1" applyBorder="1"/>
    <xf numFmtId="0" fontId="0" fillId="4" borderId="10" xfId="0" applyFill="1" applyBorder="1"/>
    <xf numFmtId="0" fontId="0" fillId="4" borderId="11" xfId="0" applyFill="1" applyBorder="1"/>
    <xf numFmtId="0" fontId="0" fillId="5" borderId="9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7" xfId="0" applyFill="1" applyBorder="1"/>
    <xf numFmtId="0" fontId="0" fillId="4" borderId="19" xfId="0" applyFill="1" applyBorder="1"/>
    <xf numFmtId="0" fontId="0" fillId="4" borderId="21" xfId="0" applyFill="1" applyBorder="1"/>
    <xf numFmtId="0" fontId="0" fillId="4" borderId="17" xfId="0" applyFill="1" applyBorder="1"/>
    <xf numFmtId="0" fontId="0" fillId="5" borderId="22" xfId="0" applyFill="1" applyBorder="1"/>
    <xf numFmtId="0" fontId="0" fillId="5" borderId="24" xfId="0" applyFill="1" applyBorder="1"/>
    <xf numFmtId="0" fontId="0" fillId="5" borderId="25" xfId="0" applyFill="1" applyBorder="1"/>
    <xf numFmtId="0" fontId="0" fillId="3" borderId="20" xfId="0" applyFill="1" applyBorder="1" applyAlignment="1">
      <alignment horizontal="center"/>
    </xf>
    <xf numFmtId="0" fontId="0" fillId="3" borderId="26" xfId="0" applyFill="1" applyBorder="1"/>
    <xf numFmtId="0" fontId="0" fillId="3" borderId="27" xfId="0" applyFill="1" applyBorder="1"/>
    <xf numFmtId="0" fontId="0" fillId="2" borderId="24" xfId="0" applyFill="1" applyBorder="1"/>
    <xf numFmtId="0" fontId="0" fillId="2" borderId="25" xfId="0" applyFill="1" applyBorder="1"/>
    <xf numFmtId="0" fontId="0" fillId="2" borderId="0" xfId="0" applyFill="1" applyAlignment="1">
      <alignment horizontal="center"/>
    </xf>
    <xf numFmtId="0" fontId="0" fillId="5" borderId="18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colors>
    <mruColors>
      <color rgb="FFFFCC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fipl-ng.com/plants/" TargetMode="External"/><Relationship Id="rId13" Type="http://schemas.openxmlformats.org/officeDocument/2006/relationships/hyperlink" Target="http://globalenergyobservatory.org/geoid/42565" TargetMode="External"/><Relationship Id="rId3" Type="http://schemas.openxmlformats.org/officeDocument/2006/relationships/hyperlink" Target="https://transcorppower.com/" TargetMode="External"/><Relationship Id="rId7" Type="http://schemas.openxmlformats.org/officeDocument/2006/relationships/hyperlink" Target="http://globalenergyobservatory.org/geoid/42555" TargetMode="External"/><Relationship Id="rId12" Type="http://schemas.openxmlformats.org/officeDocument/2006/relationships/hyperlink" Target="http://globalenergyobservatory.org/geoid/42547" TargetMode="External"/><Relationship Id="rId17" Type="http://schemas.openxmlformats.org/officeDocument/2006/relationships/hyperlink" Target="https://www.power-technology.com/marketdata/olorunsogo-ii-power-plant-nigeria/" TargetMode="External"/><Relationship Id="rId2" Type="http://schemas.openxmlformats.org/officeDocument/2006/relationships/hyperlink" Target="https://nigerianinfopedia.com.ng/power-stations-in-nigeria/" TargetMode="External"/><Relationship Id="rId16" Type="http://schemas.openxmlformats.org/officeDocument/2006/relationships/hyperlink" Target="https://www.power-technology.com/marketdata/olorunsogo-i-power-plant-nigeria/" TargetMode="External"/><Relationship Id="rId1" Type="http://schemas.openxmlformats.org/officeDocument/2006/relationships/hyperlink" Target="http://globalenergyobservatory.org/geoid/42557" TargetMode="External"/><Relationship Id="rId6" Type="http://schemas.openxmlformats.org/officeDocument/2006/relationships/hyperlink" Target="http://globalenergyobservatory.org/geoid/42552" TargetMode="External"/><Relationship Id="rId11" Type="http://schemas.openxmlformats.org/officeDocument/2006/relationships/hyperlink" Target="http://globalenergyobservatory.org/geoid/42562" TargetMode="External"/><Relationship Id="rId5" Type="http://schemas.openxmlformats.org/officeDocument/2006/relationships/hyperlink" Target="http://globalenergyobservatory.org/geoid/42560" TargetMode="External"/><Relationship Id="rId15" Type="http://schemas.openxmlformats.org/officeDocument/2006/relationships/hyperlink" Target="http://globalenergyobservatory.org/geoid/42558" TargetMode="External"/><Relationship Id="rId10" Type="http://schemas.openxmlformats.org/officeDocument/2006/relationships/hyperlink" Target="http://globalenergyobservatory.org/geoid/42561" TargetMode="External"/><Relationship Id="rId4" Type="http://schemas.openxmlformats.org/officeDocument/2006/relationships/hyperlink" Target="https://nigerianinfopedia.com.ng/power-stations-in-nigeria/" TargetMode="External"/><Relationship Id="rId9" Type="http://schemas.openxmlformats.org/officeDocument/2006/relationships/hyperlink" Target="http://globalenergyobservatory.org/geoid/42566" TargetMode="External"/><Relationship Id="rId14" Type="http://schemas.openxmlformats.org/officeDocument/2006/relationships/hyperlink" Target="http://fipl-ng.com/plan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D609E-8C78-8645-A143-425755AD5EBE}">
  <dimension ref="A1:I56"/>
  <sheetViews>
    <sheetView tabSelected="1" topLeftCell="A25" workbookViewId="0">
      <selection activeCell="F47" sqref="F47"/>
    </sheetView>
  </sheetViews>
  <sheetFormatPr defaultColWidth="8.875" defaultRowHeight="15.6"/>
  <cols>
    <col min="1" max="1" width="26.375" bestFit="1" customWidth="1"/>
    <col min="2" max="2" width="16.875" bestFit="1" customWidth="1"/>
    <col min="3" max="3" width="9.25" bestFit="1" customWidth="1"/>
    <col min="5" max="5" width="12.75" customWidth="1"/>
    <col min="6" max="6" width="13.125" customWidth="1"/>
    <col min="7" max="7" width="8.875" customWidth="1"/>
    <col min="8" max="8" width="87" bestFit="1" customWidth="1"/>
    <col min="9" max="9" width="54.125" bestFit="1" customWidth="1"/>
  </cols>
  <sheetData>
    <row r="1" spans="1:9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>
      <c r="A2" s="1" t="s">
        <v>1</v>
      </c>
      <c r="B2" s="2" t="s">
        <v>2</v>
      </c>
      <c r="C2" s="2" t="s">
        <v>3</v>
      </c>
      <c r="D2" s="2" t="s">
        <v>4</v>
      </c>
      <c r="E2" s="45" t="s">
        <v>5</v>
      </c>
      <c r="F2" s="45"/>
      <c r="G2" s="2" t="s">
        <v>6</v>
      </c>
      <c r="H2" s="49" t="s">
        <v>7</v>
      </c>
      <c r="I2" s="49"/>
    </row>
    <row r="3" spans="1:9">
      <c r="A3" s="4" t="s">
        <v>8</v>
      </c>
      <c r="B3" s="5" t="s">
        <v>9</v>
      </c>
      <c r="C3" s="5">
        <v>414</v>
      </c>
      <c r="D3" s="5">
        <v>2007</v>
      </c>
      <c r="E3" s="6">
        <v>7.4709209999999997</v>
      </c>
      <c r="F3" s="6">
        <v>6.659173</v>
      </c>
      <c r="G3" t="s">
        <v>10</v>
      </c>
      <c r="H3" s="14" t="s">
        <v>11</v>
      </c>
      <c r="I3" s="7"/>
    </row>
    <row r="4" spans="1:9">
      <c r="A4" s="4" t="s">
        <v>12</v>
      </c>
      <c r="B4" s="5" t="s">
        <v>9</v>
      </c>
      <c r="C4" s="5">
        <v>434</v>
      </c>
      <c r="D4" s="5">
        <v>2012</v>
      </c>
      <c r="E4" s="6">
        <v>7.4709209999999997</v>
      </c>
      <c r="F4" s="6">
        <v>6.659173</v>
      </c>
      <c r="G4" t="s">
        <v>10</v>
      </c>
      <c r="H4" t="s">
        <v>11</v>
      </c>
      <c r="I4" s="7"/>
    </row>
    <row r="5" spans="1:9">
      <c r="A5" s="4" t="s">
        <v>13</v>
      </c>
      <c r="B5" s="5" t="s">
        <v>14</v>
      </c>
      <c r="C5" s="5">
        <v>650</v>
      </c>
      <c r="D5" s="5" t="s">
        <v>15</v>
      </c>
      <c r="E5" s="6">
        <v>4.8495999999999997</v>
      </c>
      <c r="F5" s="6">
        <v>7.2568000000000001</v>
      </c>
      <c r="G5" t="s">
        <v>16</v>
      </c>
      <c r="H5" s="14" t="s">
        <v>17</v>
      </c>
      <c r="I5" s="7"/>
    </row>
    <row r="6" spans="1:9">
      <c r="A6" s="4" t="s">
        <v>18</v>
      </c>
      <c r="B6" s="5" t="s">
        <v>14</v>
      </c>
      <c r="C6" s="5">
        <v>480</v>
      </c>
      <c r="D6" s="5" t="s">
        <v>19</v>
      </c>
      <c r="E6" s="6">
        <v>5.7091000000000003</v>
      </c>
      <c r="F6" s="6">
        <v>6.5754000000000001</v>
      </c>
      <c r="G6" t="s">
        <v>16</v>
      </c>
      <c r="H6" s="14" t="s">
        <v>20</v>
      </c>
      <c r="I6" s="7"/>
    </row>
    <row r="7" spans="1:9">
      <c r="A7" s="4" t="s">
        <v>21</v>
      </c>
      <c r="B7" s="5" t="s">
        <v>22</v>
      </c>
      <c r="C7" s="5">
        <v>1020</v>
      </c>
      <c r="D7" s="5" t="s">
        <v>23</v>
      </c>
      <c r="E7" s="6">
        <v>5.9253999999999998</v>
      </c>
      <c r="F7" s="6">
        <v>5.6449999999999996</v>
      </c>
      <c r="G7" t="s">
        <v>10</v>
      </c>
      <c r="H7" s="14" t="s">
        <v>24</v>
      </c>
      <c r="I7" s="7"/>
    </row>
    <row r="8" spans="1:9">
      <c r="A8" s="4" t="s">
        <v>25</v>
      </c>
      <c r="B8" s="5" t="s">
        <v>9</v>
      </c>
      <c r="C8" s="5">
        <v>977</v>
      </c>
      <c r="D8" s="5" t="s">
        <v>26</v>
      </c>
      <c r="E8" s="6">
        <v>4.8517919999999997</v>
      </c>
      <c r="F8" s="6">
        <v>7.25345</v>
      </c>
      <c r="G8" t="s">
        <v>16</v>
      </c>
      <c r="H8" s="14" t="s">
        <v>11</v>
      </c>
      <c r="I8" s="7"/>
    </row>
    <row r="9" spans="1:9">
      <c r="A9" s="4" t="s">
        <v>27</v>
      </c>
      <c r="B9" s="5" t="s">
        <v>9</v>
      </c>
      <c r="C9" s="5">
        <v>180</v>
      </c>
      <c r="D9" s="5">
        <v>2021</v>
      </c>
      <c r="E9" s="6">
        <v>4.8349149999999996</v>
      </c>
      <c r="F9" s="6">
        <v>7.2263979999999997</v>
      </c>
      <c r="G9" t="s">
        <v>16</v>
      </c>
      <c r="H9" s="14" t="s">
        <v>28</v>
      </c>
      <c r="I9" s="7"/>
    </row>
    <row r="10" spans="1:9">
      <c r="A10" s="4" t="s">
        <v>29</v>
      </c>
      <c r="B10" s="5" t="s">
        <v>9</v>
      </c>
      <c r="C10" s="5">
        <v>972</v>
      </c>
      <c r="D10" s="5" t="s">
        <v>30</v>
      </c>
      <c r="E10" s="6">
        <v>5.5399000000000003</v>
      </c>
      <c r="F10" s="6">
        <v>5.9150999999999998</v>
      </c>
      <c r="G10" t="s">
        <v>10</v>
      </c>
      <c r="H10" s="14" t="s">
        <v>31</v>
      </c>
      <c r="I10" s="7" t="s">
        <v>32</v>
      </c>
    </row>
    <row r="11" spans="1:9">
      <c r="A11" s="4" t="s">
        <v>33</v>
      </c>
      <c r="B11" s="5" t="s">
        <v>9</v>
      </c>
      <c r="C11" s="5">
        <v>191</v>
      </c>
      <c r="D11" s="5">
        <v>2009</v>
      </c>
      <c r="E11" s="6">
        <v>4.5644</v>
      </c>
      <c r="F11" s="6">
        <v>7.5679999999999996</v>
      </c>
      <c r="G11" t="s">
        <v>16</v>
      </c>
      <c r="H11" s="14" t="s">
        <v>34</v>
      </c>
      <c r="I11" s="7"/>
    </row>
    <row r="12" spans="1:9">
      <c r="A12" s="4" t="s">
        <v>35</v>
      </c>
      <c r="B12" s="5" t="s">
        <v>9</v>
      </c>
      <c r="C12" s="5">
        <v>562.5</v>
      </c>
      <c r="D12" s="5" t="s">
        <v>36</v>
      </c>
      <c r="E12" s="6">
        <v>5.0693999999999999</v>
      </c>
      <c r="F12" s="6">
        <v>8.3402999999999992</v>
      </c>
      <c r="G12" t="s">
        <v>16</v>
      </c>
      <c r="H12" s="14" t="s">
        <v>37</v>
      </c>
      <c r="I12" s="7"/>
    </row>
    <row r="13" spans="1:9">
      <c r="A13" s="4" t="s">
        <v>38</v>
      </c>
      <c r="B13" s="5" t="s">
        <v>9</v>
      </c>
      <c r="C13" s="5">
        <v>450</v>
      </c>
      <c r="D13" s="5">
        <v>2013</v>
      </c>
      <c r="E13" s="6">
        <v>6.40646</v>
      </c>
      <c r="F13" s="6">
        <v>5.68276</v>
      </c>
      <c r="G13" t="s">
        <v>10</v>
      </c>
      <c r="H13" s="14" t="s">
        <v>39</v>
      </c>
      <c r="I13" s="7" t="s">
        <v>11</v>
      </c>
    </row>
    <row r="14" spans="1:9">
      <c r="A14" s="4" t="s">
        <v>40</v>
      </c>
      <c r="B14" s="5" t="s">
        <v>9</v>
      </c>
      <c r="C14" s="5">
        <v>338</v>
      </c>
      <c r="D14" s="5">
        <v>2011</v>
      </c>
      <c r="E14" s="6">
        <v>5.5650000000000004</v>
      </c>
      <c r="F14" s="6">
        <v>6.7378</v>
      </c>
      <c r="G14" t="s">
        <v>16</v>
      </c>
      <c r="H14" s="14" t="s">
        <v>41</v>
      </c>
      <c r="I14" s="7"/>
    </row>
    <row r="15" spans="1:9">
      <c r="A15" s="4" t="s">
        <v>42</v>
      </c>
      <c r="B15" s="5" t="s">
        <v>9</v>
      </c>
      <c r="C15" s="5">
        <v>785</v>
      </c>
      <c r="D15" s="5">
        <v>2005</v>
      </c>
      <c r="E15" s="6">
        <v>6.7356999999999996</v>
      </c>
      <c r="F15" s="6">
        <v>4.7106000000000003</v>
      </c>
      <c r="G15" t="s">
        <v>10</v>
      </c>
      <c r="H15" s="14" t="s">
        <v>43</v>
      </c>
      <c r="I15" s="7"/>
    </row>
    <row r="16" spans="1:9">
      <c r="A16" s="4" t="s">
        <v>44</v>
      </c>
      <c r="B16" s="5" t="s">
        <v>9</v>
      </c>
      <c r="C16" s="5">
        <v>150</v>
      </c>
      <c r="D16" s="5">
        <v>2006</v>
      </c>
      <c r="E16" s="6">
        <v>5.39</v>
      </c>
      <c r="F16" s="6">
        <v>6.6631999999999998</v>
      </c>
      <c r="G16" t="s">
        <v>16</v>
      </c>
      <c r="H16" s="14" t="s">
        <v>28</v>
      </c>
      <c r="I16" s="8" t="s">
        <v>45</v>
      </c>
    </row>
    <row r="17" spans="1:9">
      <c r="A17" s="4" t="s">
        <v>46</v>
      </c>
      <c r="B17" s="5" t="s">
        <v>9</v>
      </c>
      <c r="C17" s="5">
        <v>1076</v>
      </c>
      <c r="D17" s="5" t="s">
        <v>47</v>
      </c>
      <c r="E17" s="6">
        <v>5.0669700000000004</v>
      </c>
      <c r="F17" s="6">
        <v>7.3216380000000001</v>
      </c>
      <c r="G17" t="s">
        <v>16</v>
      </c>
      <c r="H17" t="s">
        <v>48</v>
      </c>
      <c r="I17" s="7" t="s">
        <v>49</v>
      </c>
    </row>
    <row r="18" spans="1:9">
      <c r="A18" s="4" t="s">
        <v>50</v>
      </c>
      <c r="B18" s="5" t="s">
        <v>9</v>
      </c>
      <c r="C18" s="5">
        <v>136</v>
      </c>
      <c r="D18" s="5" t="s">
        <v>51</v>
      </c>
      <c r="E18" s="6">
        <v>4.8159999999999998</v>
      </c>
      <c r="F18" s="6">
        <v>7.0312999999999999</v>
      </c>
      <c r="G18" t="s">
        <v>16</v>
      </c>
      <c r="H18" s="14" t="s">
        <v>52</v>
      </c>
      <c r="I18" s="7"/>
    </row>
    <row r="19" spans="1:9">
      <c r="A19" s="4" t="s">
        <v>53</v>
      </c>
      <c r="B19" s="5" t="s">
        <v>9</v>
      </c>
      <c r="C19" s="5">
        <v>336</v>
      </c>
      <c r="D19" s="5">
        <v>2007</v>
      </c>
      <c r="E19" s="6">
        <v>6.8856669999999998</v>
      </c>
      <c r="F19" s="6">
        <v>3.3164210000000001</v>
      </c>
      <c r="G19" t="s">
        <v>10</v>
      </c>
      <c r="H19" s="14" t="s">
        <v>54</v>
      </c>
      <c r="I19" s="7"/>
    </row>
    <row r="20" spans="1:9">
      <c r="A20" s="4" t="s">
        <v>55</v>
      </c>
      <c r="B20" s="5" t="s">
        <v>14</v>
      </c>
      <c r="C20" s="5">
        <v>750</v>
      </c>
      <c r="D20" s="5">
        <v>2015</v>
      </c>
      <c r="E20" s="6">
        <v>6.8856669999999998</v>
      </c>
      <c r="F20" s="6">
        <v>3.3164210000000001</v>
      </c>
      <c r="G20" t="s">
        <v>10</v>
      </c>
      <c r="H20" s="14" t="s">
        <v>56</v>
      </c>
      <c r="I20" s="7"/>
    </row>
    <row r="21" spans="1:9">
      <c r="A21" s="4" t="s">
        <v>57</v>
      </c>
      <c r="B21" s="5" t="s">
        <v>58</v>
      </c>
      <c r="C21" s="5">
        <v>1320</v>
      </c>
      <c r="D21" s="5" t="s">
        <v>59</v>
      </c>
      <c r="E21" s="6">
        <v>6.5632000000000001</v>
      </c>
      <c r="F21" s="6">
        <v>3.6152000000000002</v>
      </c>
      <c r="G21" t="s">
        <v>10</v>
      </c>
      <c r="H21" t="s">
        <v>60</v>
      </c>
      <c r="I21" s="7"/>
    </row>
    <row r="22" spans="1:9">
      <c r="A22" s="9" t="s">
        <v>61</v>
      </c>
      <c r="B22" s="10" t="s">
        <v>9</v>
      </c>
      <c r="C22" s="10">
        <v>225</v>
      </c>
      <c r="D22" s="10" t="s">
        <v>36</v>
      </c>
      <c r="E22" s="11">
        <v>5.030843</v>
      </c>
      <c r="F22" s="11">
        <v>6.3016230000000002</v>
      </c>
      <c r="G22" s="15" t="s">
        <v>16</v>
      </c>
      <c r="H22" s="12" t="s">
        <v>62</v>
      </c>
      <c r="I22" s="13" t="s">
        <v>63</v>
      </c>
    </row>
    <row r="23" spans="1:9">
      <c r="A23" s="50" t="s">
        <v>64</v>
      </c>
      <c r="B23" s="45"/>
      <c r="C23" s="45"/>
      <c r="D23" s="45"/>
      <c r="E23" s="45"/>
      <c r="F23" s="45"/>
      <c r="G23" s="45"/>
      <c r="H23" s="49"/>
    </row>
    <row r="24" spans="1:9">
      <c r="A24" s="1" t="s">
        <v>1</v>
      </c>
      <c r="B24" s="2" t="s">
        <v>2</v>
      </c>
      <c r="C24" s="2" t="s">
        <v>3</v>
      </c>
      <c r="D24" s="2" t="s">
        <v>4</v>
      </c>
      <c r="E24" s="45" t="s">
        <v>5</v>
      </c>
      <c r="F24" s="45"/>
      <c r="G24" s="2"/>
      <c r="H24" s="3" t="s">
        <v>7</v>
      </c>
    </row>
    <row r="25" spans="1:9" ht="15.75">
      <c r="A25" s="4" t="s">
        <v>65</v>
      </c>
      <c r="B25" s="36" t="str">
        <f>IF(C25&lt;18,"Hydro_Small","Hydro_Large")</f>
        <v>Hydro_Large</v>
      </c>
      <c r="C25" s="5">
        <v>760</v>
      </c>
      <c r="D25" s="5">
        <v>1986</v>
      </c>
      <c r="E25" s="6">
        <v>9.8610182785076006</v>
      </c>
      <c r="F25" s="6">
        <v>4.61301326750689</v>
      </c>
      <c r="G25" t="s">
        <v>66</v>
      </c>
      <c r="H25" s="7" t="s">
        <v>67</v>
      </c>
    </row>
    <row r="26" spans="1:9" ht="15.75">
      <c r="A26" s="4" t="s">
        <v>68</v>
      </c>
      <c r="B26" s="36" t="str">
        <f t="shared" ref="B26:B41" si="0">IF(C26&lt;18,"Hydro_Small","Hydro_Large")</f>
        <v>Hydro_Large</v>
      </c>
      <c r="C26" s="5">
        <v>600</v>
      </c>
      <c r="D26" s="5">
        <v>1989</v>
      </c>
      <c r="E26" s="6">
        <v>9.9746098324309909</v>
      </c>
      <c r="F26" s="6">
        <v>6.83345317840649</v>
      </c>
      <c r="G26" t="s">
        <v>66</v>
      </c>
      <c r="H26" s="7" t="s">
        <v>67</v>
      </c>
    </row>
    <row r="27" spans="1:9" ht="15.75">
      <c r="A27" s="4" t="s">
        <v>69</v>
      </c>
      <c r="B27" s="36" t="str">
        <f t="shared" si="0"/>
        <v>Hydro_Large</v>
      </c>
      <c r="C27" s="5">
        <v>578.4</v>
      </c>
      <c r="D27" s="5">
        <v>1986</v>
      </c>
      <c r="E27" s="6">
        <v>9.1376415255418006</v>
      </c>
      <c r="F27" s="6">
        <v>4.78677749634</v>
      </c>
      <c r="G27" t="s">
        <v>66</v>
      </c>
      <c r="H27" s="7" t="s">
        <v>67</v>
      </c>
    </row>
    <row r="28" spans="1:9" ht="15.75">
      <c r="A28" s="4" t="s">
        <v>70</v>
      </c>
      <c r="B28" s="36" t="str">
        <f t="shared" si="0"/>
        <v>Hydro_Large</v>
      </c>
      <c r="C28" s="5">
        <v>30</v>
      </c>
      <c r="D28" s="5">
        <v>1980</v>
      </c>
      <c r="E28" s="6">
        <v>9.5960230000000006</v>
      </c>
      <c r="F28" s="6">
        <v>7.5044690000000003</v>
      </c>
      <c r="G28" t="s">
        <v>66</v>
      </c>
      <c r="H28" s="7" t="s">
        <v>67</v>
      </c>
    </row>
    <row r="29" spans="1:9" ht="15.75">
      <c r="A29" s="4" t="s">
        <v>71</v>
      </c>
      <c r="B29" s="5" t="str">
        <f t="shared" si="0"/>
        <v>Hydro_Small</v>
      </c>
      <c r="C29" s="5">
        <v>6</v>
      </c>
      <c r="D29" s="5">
        <v>1980</v>
      </c>
      <c r="E29" s="6">
        <v>11.464005999999999</v>
      </c>
      <c r="F29" s="6">
        <v>8.4075609999999994</v>
      </c>
      <c r="G29" t="s">
        <v>66</v>
      </c>
      <c r="H29" s="7" t="s">
        <v>67</v>
      </c>
    </row>
    <row r="30" spans="1:9" ht="15.75">
      <c r="A30" s="4" t="s">
        <v>72</v>
      </c>
      <c r="B30" s="36" t="str">
        <f>IF(C30&lt;18,"Hydro_Small","Hydro_Large")</f>
        <v>Hydro_Large</v>
      </c>
      <c r="C30" s="5">
        <v>40</v>
      </c>
      <c r="D30" s="5">
        <v>1980</v>
      </c>
      <c r="E30" s="6">
        <v>9.6805590197020006</v>
      </c>
      <c r="F30" s="6">
        <v>12.015145719054001</v>
      </c>
      <c r="G30" t="s">
        <v>73</v>
      </c>
      <c r="H30" s="7" t="s">
        <v>67</v>
      </c>
    </row>
    <row r="31" spans="1:9" ht="15.75">
      <c r="A31" s="4" t="s">
        <v>74</v>
      </c>
      <c r="B31" s="36" t="str">
        <f t="shared" si="0"/>
        <v>Hydro_Large</v>
      </c>
      <c r="C31" s="5">
        <v>35</v>
      </c>
      <c r="D31" s="5">
        <v>1980</v>
      </c>
      <c r="E31" s="6">
        <v>10.321755766631</v>
      </c>
      <c r="F31" s="6">
        <v>11.481235921386</v>
      </c>
      <c r="G31" t="s">
        <v>66</v>
      </c>
      <c r="H31" s="7" t="s">
        <v>67</v>
      </c>
    </row>
    <row r="32" spans="1:9" ht="15.75">
      <c r="A32" s="4" t="s">
        <v>75</v>
      </c>
      <c r="B32" s="5" t="str">
        <f t="shared" si="0"/>
        <v>Hydro_Small</v>
      </c>
      <c r="C32" s="5">
        <v>8</v>
      </c>
      <c r="D32" s="5">
        <v>1980</v>
      </c>
      <c r="E32" s="6">
        <v>9.4007768504288904</v>
      </c>
      <c r="F32" s="6">
        <v>8.7459406256676893</v>
      </c>
      <c r="G32" t="s">
        <v>66</v>
      </c>
      <c r="H32" s="7" t="s">
        <v>67</v>
      </c>
    </row>
    <row r="33" spans="1:8" ht="15.75">
      <c r="A33" s="4" t="s">
        <v>76</v>
      </c>
      <c r="B33" s="5" t="str">
        <f t="shared" si="0"/>
        <v>Hydro_Small</v>
      </c>
      <c r="C33" s="5">
        <v>4</v>
      </c>
      <c r="D33" s="5">
        <v>1980</v>
      </c>
      <c r="E33" s="6">
        <v>9.3678380000000008</v>
      </c>
      <c r="F33" s="6">
        <v>8.8094020000000004</v>
      </c>
      <c r="G33" t="s">
        <v>66</v>
      </c>
      <c r="H33" s="7" t="s">
        <v>67</v>
      </c>
    </row>
    <row r="34" spans="1:8" ht="15.75">
      <c r="A34" s="4" t="s">
        <v>77</v>
      </c>
      <c r="B34" s="5" t="str">
        <f t="shared" si="0"/>
        <v>Hydro_Small</v>
      </c>
      <c r="C34" s="5">
        <v>4</v>
      </c>
      <c r="D34" s="5">
        <v>1980</v>
      </c>
      <c r="E34" s="6">
        <v>9.3613769999999992</v>
      </c>
      <c r="F34" s="6">
        <v>8.7603659999999994</v>
      </c>
      <c r="G34" t="s">
        <v>66</v>
      </c>
      <c r="H34" s="7" t="s">
        <v>67</v>
      </c>
    </row>
    <row r="35" spans="1:8" ht="15.75">
      <c r="A35" s="4" t="s">
        <v>78</v>
      </c>
      <c r="B35" s="5" t="str">
        <f t="shared" si="0"/>
        <v>Hydro_Small</v>
      </c>
      <c r="C35" s="5">
        <v>1</v>
      </c>
      <c r="D35" s="5">
        <v>1980</v>
      </c>
      <c r="E35" s="6">
        <v>8.8490000000000002</v>
      </c>
      <c r="F35" s="6">
        <v>9.3888999999999996</v>
      </c>
      <c r="G35" t="s">
        <v>66</v>
      </c>
      <c r="H35" s="7" t="s">
        <v>67</v>
      </c>
    </row>
    <row r="36" spans="1:8" ht="15.75">
      <c r="A36" s="4" t="s">
        <v>79</v>
      </c>
      <c r="B36" s="5" t="str">
        <f t="shared" si="0"/>
        <v>Hydro_Small</v>
      </c>
      <c r="C36" s="5">
        <v>2</v>
      </c>
      <c r="D36" s="5">
        <v>1980</v>
      </c>
      <c r="E36" s="6">
        <v>8.8490000000000002</v>
      </c>
      <c r="F36" s="6">
        <v>9.3888999999999996</v>
      </c>
      <c r="G36" t="s">
        <v>66</v>
      </c>
      <c r="H36" s="7" t="s">
        <v>67</v>
      </c>
    </row>
    <row r="37" spans="1:8" ht="15.75">
      <c r="A37" s="4" t="s">
        <v>80</v>
      </c>
      <c r="B37" s="5" t="str">
        <f t="shared" si="0"/>
        <v>Hydro_Small</v>
      </c>
      <c r="C37" s="5">
        <v>2</v>
      </c>
      <c r="D37" s="5">
        <v>1980</v>
      </c>
      <c r="E37" s="6">
        <v>9.8313621239007905</v>
      </c>
      <c r="F37" s="6">
        <v>8.6705303192123004</v>
      </c>
      <c r="G37" t="s">
        <v>66</v>
      </c>
      <c r="H37" s="7" t="s">
        <v>67</v>
      </c>
    </row>
    <row r="38" spans="1:8" ht="15.75">
      <c r="A38" s="4" t="s">
        <v>81</v>
      </c>
      <c r="B38" s="5" t="str">
        <f t="shared" si="0"/>
        <v>Hydro_Small</v>
      </c>
      <c r="C38" s="5">
        <v>2</v>
      </c>
      <c r="D38" s="5">
        <v>1980</v>
      </c>
      <c r="E38" s="6">
        <v>9.8290139702970905</v>
      </c>
      <c r="F38" s="6">
        <v>8.6680063605233908</v>
      </c>
      <c r="G38" t="s">
        <v>66</v>
      </c>
      <c r="H38" s="7" t="s">
        <v>67</v>
      </c>
    </row>
    <row r="39" spans="1:8" ht="15.75">
      <c r="A39" s="4" t="s">
        <v>82</v>
      </c>
      <c r="B39" s="5" t="str">
        <f t="shared" si="0"/>
        <v>Hydro_Small</v>
      </c>
      <c r="C39" s="5">
        <v>2</v>
      </c>
      <c r="D39" s="5">
        <v>1980</v>
      </c>
      <c r="E39" s="6">
        <v>9.7732995739469892</v>
      </c>
      <c r="F39" s="6">
        <v>8.6960649490345006</v>
      </c>
      <c r="G39" t="s">
        <v>66</v>
      </c>
      <c r="H39" s="7" t="s">
        <v>67</v>
      </c>
    </row>
    <row r="40" spans="1:8" ht="15.75">
      <c r="A40" s="4" t="s">
        <v>83</v>
      </c>
      <c r="B40" s="5" t="str">
        <f t="shared" si="0"/>
        <v>Hydro_Small</v>
      </c>
      <c r="C40" s="5">
        <v>8</v>
      </c>
      <c r="D40" s="5">
        <v>1980</v>
      </c>
      <c r="E40" s="6" t="s">
        <v>36</v>
      </c>
      <c r="F40" s="6" t="s">
        <v>36</v>
      </c>
      <c r="G40" t="s">
        <v>66</v>
      </c>
      <c r="H40" s="7" t="s">
        <v>67</v>
      </c>
    </row>
    <row r="41" spans="1:8" ht="15.75">
      <c r="A41" s="9" t="s">
        <v>84</v>
      </c>
      <c r="B41" s="36" t="str">
        <f t="shared" si="0"/>
        <v>Hydro_Large</v>
      </c>
      <c r="C41" s="10">
        <v>39</v>
      </c>
      <c r="D41" s="5">
        <v>1980</v>
      </c>
      <c r="E41" s="11">
        <v>7.25946997281069</v>
      </c>
      <c r="F41" s="11">
        <v>3.2562527060568001</v>
      </c>
      <c r="G41" s="12" t="s">
        <v>66</v>
      </c>
      <c r="H41" s="7" t="s">
        <v>67</v>
      </c>
    </row>
    <row r="42" spans="1:8" ht="15.75">
      <c r="A42" s="46" t="s">
        <v>85</v>
      </c>
      <c r="B42" s="47"/>
      <c r="C42" s="47"/>
      <c r="D42" s="47"/>
      <c r="E42" s="47"/>
      <c r="F42" s="47"/>
      <c r="G42" s="47"/>
      <c r="H42" s="48"/>
    </row>
    <row r="43" spans="1:8">
      <c r="A43" s="1" t="s">
        <v>1</v>
      </c>
      <c r="B43" s="2" t="s">
        <v>2</v>
      </c>
      <c r="C43" s="2" t="s">
        <v>3</v>
      </c>
      <c r="D43" s="2" t="s">
        <v>4</v>
      </c>
      <c r="E43" s="45" t="s">
        <v>5</v>
      </c>
      <c r="F43" s="45"/>
      <c r="G43" s="2" t="s">
        <v>86</v>
      </c>
      <c r="H43" s="3" t="s">
        <v>7</v>
      </c>
    </row>
    <row r="44" spans="1:8" ht="15.95" thickBot="1">
      <c r="A44" s="9" t="s">
        <v>87</v>
      </c>
      <c r="B44" s="10" t="s">
        <v>88</v>
      </c>
      <c r="C44" s="10">
        <v>1.2</v>
      </c>
      <c r="D44" s="10" t="s">
        <v>89</v>
      </c>
      <c r="E44" s="11">
        <v>9.1931720000000006</v>
      </c>
      <c r="F44" s="11">
        <v>7.3956480000000004</v>
      </c>
      <c r="G44" s="10" t="s">
        <v>66</v>
      </c>
      <c r="H44" s="13" t="s">
        <v>90</v>
      </c>
    </row>
    <row r="45" spans="1:8">
      <c r="C45">
        <f>(SUM(C25:C41)-C30)/SUM(F47:F48)</f>
        <v>1</v>
      </c>
    </row>
    <row r="46" spans="1:8" ht="15.95" thickBot="1">
      <c r="D46" s="16" t="s">
        <v>91</v>
      </c>
      <c r="E46" s="16" t="s">
        <v>2</v>
      </c>
      <c r="F46" s="16" t="s">
        <v>92</v>
      </c>
    </row>
    <row r="47" spans="1:8">
      <c r="D47" s="42" t="s">
        <v>66</v>
      </c>
      <c r="E47" s="22" t="s">
        <v>93</v>
      </c>
      <c r="F47" s="23">
        <f>C25+C26+C27+C28+C31+C41</f>
        <v>2042.4</v>
      </c>
    </row>
    <row r="48" spans="1:8">
      <c r="D48" s="43"/>
      <c r="E48" s="17" t="s">
        <v>94</v>
      </c>
      <c r="F48" s="24">
        <f>C40+C39+C37+C38+C36+C34+C33+C35+C29+C32</f>
        <v>39</v>
      </c>
    </row>
    <row r="49" spans="4:6" ht="15.95" thickBot="1">
      <c r="D49" s="44"/>
      <c r="E49" s="34" t="s">
        <v>88</v>
      </c>
      <c r="F49" s="35">
        <v>1.2</v>
      </c>
    </row>
    <row r="50" spans="4:6" ht="15.95" thickBot="1">
      <c r="D50" s="31" t="s">
        <v>73</v>
      </c>
      <c r="E50" s="32" t="s">
        <v>93</v>
      </c>
      <c r="F50" s="33">
        <f>C30</f>
        <v>40</v>
      </c>
    </row>
    <row r="51" spans="4:6">
      <c r="D51" s="39" t="s">
        <v>10</v>
      </c>
      <c r="E51" s="18" t="s">
        <v>9</v>
      </c>
      <c r="F51" s="25">
        <f>C3+C4+C10+C13+C15+C19</f>
        <v>3391</v>
      </c>
    </row>
    <row r="52" spans="4:6">
      <c r="D52" s="40"/>
      <c r="E52" s="19" t="s">
        <v>95</v>
      </c>
      <c r="F52" s="26">
        <f>C7</f>
        <v>1020</v>
      </c>
    </row>
    <row r="53" spans="4:6">
      <c r="D53" s="40"/>
      <c r="E53" s="19" t="s">
        <v>14</v>
      </c>
      <c r="F53" s="26">
        <f>C20</f>
        <v>750</v>
      </c>
    </row>
    <row r="54" spans="4:6" ht="15.95" thickBot="1">
      <c r="D54" s="41"/>
      <c r="E54" s="20" t="s">
        <v>58</v>
      </c>
      <c r="F54" s="27">
        <f>C21</f>
        <v>1320</v>
      </c>
    </row>
    <row r="55" spans="4:6">
      <c r="D55" s="37" t="s">
        <v>16</v>
      </c>
      <c r="E55" s="21" t="s">
        <v>14</v>
      </c>
      <c r="F55" s="28">
        <f>C5+C6</f>
        <v>1130</v>
      </c>
    </row>
    <row r="56" spans="4:6" ht="15.95" thickBot="1">
      <c r="D56" s="38"/>
      <c r="E56" s="29" t="s">
        <v>9</v>
      </c>
      <c r="F56" s="30">
        <f>C8+C9+C11+C12+C14+C16+C17+C18+C22</f>
        <v>3835.5</v>
      </c>
    </row>
  </sheetData>
  <mergeCells count="10">
    <mergeCell ref="D55:D56"/>
    <mergeCell ref="D51:D54"/>
    <mergeCell ref="D47:D49"/>
    <mergeCell ref="E43:F43"/>
    <mergeCell ref="A1:I1"/>
    <mergeCell ref="E2:F2"/>
    <mergeCell ref="H2:I2"/>
    <mergeCell ref="A23:H23"/>
    <mergeCell ref="E24:F24"/>
    <mergeCell ref="A42:H42"/>
  </mergeCells>
  <hyperlinks>
    <hyperlink ref="I16" r:id="rId1" xr:uid="{2011DFC4-1656-3D43-B9BC-217C2A2D7DB1}"/>
    <hyperlink ref="H3" r:id="rId2" xr:uid="{9D5638E4-89AC-411F-800B-B77689DA313C}"/>
    <hyperlink ref="H10" r:id="rId3" xr:uid="{4F02C7BC-AB44-460A-AFE9-F818D5F27481}"/>
    <hyperlink ref="H8" r:id="rId4" xr:uid="{7D0CD8B7-4BB7-478B-AE08-BF074C97B622}"/>
    <hyperlink ref="H7" r:id="rId5" xr:uid="{714FD6C2-AC68-4315-B821-8FD14D9CCB09}"/>
    <hyperlink ref="H5" r:id="rId6" xr:uid="{91580C87-764A-4BCB-87C9-3AB7596B2161}"/>
    <hyperlink ref="H6" r:id="rId7" xr:uid="{49537E8E-7547-4285-B336-25068F660D1C}"/>
    <hyperlink ref="H9" r:id="rId8" xr:uid="{7BC21640-7A6B-43F5-BBDF-3B89CEAD6C58}"/>
    <hyperlink ref="H11" r:id="rId9" xr:uid="{93415B58-EFCB-4AB1-ACB0-A2595DACA21C}"/>
    <hyperlink ref="H12" r:id="rId10" xr:uid="{CCE6A6A7-8270-4832-9D4A-EDDF4A4B14F1}"/>
    <hyperlink ref="H13" r:id="rId11" xr:uid="{4C287ACC-3B33-47BF-BC1B-CD8B6E772ED4}"/>
    <hyperlink ref="H14" r:id="rId12" xr:uid="{510A117E-3CE3-400B-8293-8F81CE830F52}"/>
    <hyperlink ref="H15" r:id="rId13" xr:uid="{FC367A2C-E7C0-4421-AE72-C5BC86EE083D}"/>
    <hyperlink ref="H16" r:id="rId14" xr:uid="{5AA36C5D-2264-4D69-85B4-F247C6A9D87F}"/>
    <hyperlink ref="H18" r:id="rId15" xr:uid="{EC33B2C2-F806-47AA-B726-3E2384FB29DF}"/>
    <hyperlink ref="H19" r:id="rId16" xr:uid="{E029DEE2-02E4-4D34-8EDD-21A2C544F512}"/>
    <hyperlink ref="H20" r:id="rId17" xr:uid="{58BAE553-BF86-4CDD-8AA9-A8A2DD9DB48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Pietro Bianchi Marzoli</dc:creator>
  <cp:keywords/>
  <dc:description/>
  <cp:lastModifiedBy>Valeria Baiocco</cp:lastModifiedBy>
  <cp:revision/>
  <dcterms:created xsi:type="dcterms:W3CDTF">2022-05-17T07:11:35Z</dcterms:created>
  <dcterms:modified xsi:type="dcterms:W3CDTF">2024-02-07T13:30:01Z</dcterms:modified>
  <cp:category/>
  <cp:contentStatus/>
</cp:coreProperties>
</file>