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FULFILL\Support data\Conceptual\"/>
    </mc:Choice>
  </mc:AlternateContent>
  <xr:revisionPtr revIDLastSave="0" documentId="13_ncr:1_{4CEBD1E6-4A42-4AE4-B5A9-ADAAD5C39512}" xr6:coauthVersionLast="47" xr6:coauthVersionMax="47" xr10:uidLastSave="{00000000-0000-0000-0000-000000000000}"/>
  <bookViews>
    <workbookView xWindow="28680" yWindow="-5520" windowWidth="38640" windowHeight="21120" firstSheet="1" activeTab="4" xr2:uid="{00000000-000D-0000-FFFF-FFFF00000000}"/>
  </bookViews>
  <sheets>
    <sheet name="Change in consumption" sheetId="4" r:id="rId1"/>
    <sheet name="GDP" sheetId="1" r:id="rId2"/>
    <sheet name="GDP per capita" sheetId="2" r:id="rId3"/>
    <sheet name="Population" sheetId="3" r:id="rId4"/>
    <sheet name="Projection" sheetId="9" r:id="rId5"/>
    <sheet name="Number of meals" sheetId="5" r:id="rId6"/>
    <sheet name="Sources" sheetId="8" r:id="rId7"/>
    <sheet name="OECD Regions" sheetId="7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 a="1"/>
  <c r="B11" i="3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2" i="9"/>
  <c r="D57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2" i="7"/>
  <c r="D3" i="7"/>
  <c r="F8" i="2" l="1"/>
  <c r="G8" i="2" s="1"/>
  <c r="H8" i="2" s="1"/>
  <c r="B20" i="3"/>
  <c r="B28" i="3"/>
  <c r="B22" i="3"/>
  <c r="B25" i="3" s="1"/>
  <c r="E16" i="2"/>
  <c r="F16" i="2"/>
  <c r="G16" i="2"/>
  <c r="H16" i="2"/>
  <c r="E10" i="2"/>
  <c r="F10" i="2"/>
  <c r="G10" i="2"/>
  <c r="H10" i="2"/>
  <c r="D16" i="2"/>
  <c r="D10" i="2"/>
  <c r="F12" i="2" l="1"/>
  <c r="G12" i="2" s="1"/>
  <c r="H12" i="2" s="1"/>
  <c r="B3" i="2"/>
  <c r="C3" i="2" s="1"/>
  <c r="B4" i="2"/>
  <c r="C4" i="2" s="1"/>
  <c r="B2" i="2"/>
  <c r="C2" i="2" s="1"/>
  <c r="C2" i="3"/>
  <c r="D2" i="3"/>
  <c r="E2" i="3"/>
  <c r="F2" i="3"/>
  <c r="G2" i="3"/>
  <c r="B2" i="3"/>
  <c r="D2" i="2" l="1"/>
  <c r="C2" i="1"/>
  <c r="D6" i="2"/>
  <c r="D5" i="2"/>
  <c r="D4" i="2"/>
  <c r="D4" i="1" s="1"/>
  <c r="C4" i="1"/>
  <c r="D3" i="2"/>
  <c r="C3" i="1"/>
  <c r="E4" i="2" l="1"/>
  <c r="E3" i="2"/>
  <c r="D3" i="1"/>
  <c r="F4" i="2"/>
  <c r="E4" i="1"/>
  <c r="D4" i="4" s="1"/>
  <c r="E2" i="2"/>
  <c r="D2" i="1"/>
  <c r="C2" i="4" s="1"/>
  <c r="D3" i="5"/>
  <c r="E3" i="5"/>
  <c r="D4" i="5"/>
  <c r="E4" i="5"/>
  <c r="F4" i="5"/>
  <c r="G4" i="5"/>
  <c r="C2" i="5"/>
  <c r="D2" i="5"/>
  <c r="E2" i="5"/>
  <c r="F2" i="5"/>
  <c r="G2" i="5"/>
  <c r="C3" i="5"/>
  <c r="F3" i="5"/>
  <c r="G3" i="5"/>
  <c r="C4" i="5"/>
  <c r="B2" i="5"/>
  <c r="B3" i="5"/>
  <c r="B4" i="5"/>
  <c r="E1" i="5"/>
  <c r="F1" i="5" s="1"/>
  <c r="G1" i="5" s="1"/>
  <c r="C3" i="4"/>
  <c r="C4" i="4"/>
  <c r="B2" i="4"/>
  <c r="B3" i="4"/>
  <c r="B4" i="4"/>
  <c r="E1" i="4"/>
  <c r="F1" i="4" s="1"/>
  <c r="G1" i="4" s="1"/>
  <c r="E1" i="3"/>
  <c r="F1" i="3" s="1"/>
  <c r="G1" i="3" s="1"/>
  <c r="F1" i="2"/>
  <c r="G1" i="2" s="1"/>
  <c r="H1" i="2" s="1"/>
  <c r="F1" i="1"/>
  <c r="G1" i="1" s="1"/>
  <c r="H1" i="1" s="1"/>
  <c r="F2" i="2" l="1"/>
  <c r="E2" i="1"/>
  <c r="D2" i="4" s="1"/>
  <c r="G4" i="2"/>
  <c r="F4" i="1"/>
  <c r="F3" i="2"/>
  <c r="E3" i="1"/>
  <c r="D3" i="4" s="1"/>
  <c r="H4" i="2" l="1"/>
  <c r="H4" i="1" s="1"/>
  <c r="G4" i="1"/>
  <c r="G3" i="2"/>
  <c r="F3" i="1"/>
  <c r="E3" i="4" s="1"/>
  <c r="G2" i="2"/>
  <c r="F2" i="1"/>
  <c r="E2" i="4" s="1"/>
  <c r="E4" i="4"/>
  <c r="H2" i="2" l="1"/>
  <c r="H2" i="1" s="1"/>
  <c r="G2" i="4" s="1"/>
  <c r="G2" i="1"/>
  <c r="F2" i="4" s="1"/>
  <c r="H3" i="2"/>
  <c r="H3" i="1" s="1"/>
  <c r="G3" i="4" s="1"/>
  <c r="G3" i="1"/>
  <c r="F3" i="4" s="1"/>
  <c r="G4" i="4"/>
  <c r="F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tc={41E0EC50-8C00-418D-AC7A-A0243B61C168}</author>
    <author>tc={BC3ADC45-C7AE-4583-8FC6-C4565202FD8B}</author>
  </authors>
  <commentList>
    <comment ref="B1" authorId="0" shapeId="0" xr:uid="{41E0EC50-8C00-418D-AC7A-A0243B61C168}">
      <text>
        <t>[Threaded comment]
Your version of Excel allows you to read this threaded comment; however, any edits to it will get removed if the file is opened in a newer version of Excel. Learn more: https://go.microsoft.com/fwlink/?linkid=870924
Comment:
    Hybrid Exiobase 3.3.18: https://zenodo.org/records/10148587
Values in M euros @ 2011</t>
      </text>
    </comment>
    <comment ref="D1" authorId="1" shapeId="0" xr:uid="{BC3ADC45-C7AE-4583-8FC6-C4565202FD8B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run result
Values in M euros @ 2011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tc={C29703AA-B1D0-4422-836E-54DA3DA5E59B}</author>
  </authors>
  <commentList>
    <comment ref="B1" authorId="0" shapeId="0" xr:uid="{C29703AA-B1D0-4422-836E-54DA3DA5E59B}">
      <text>
        <t>[Threaded comment]
Your version of Excel allows you to read this threaded comment; however, any edits to it will get removed if the file is opened in a newer version of Excel. Learn more: https://go.microsoft.com/fwlink/?linkid=870924
Comment:
    Hybrid Exiobase 3.3.18: https://zenodo.org/records/10148587
Values in M euros @ 2011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tc={C58A5A42-C859-40C1-9BD3-C480EEC5A43F}</author>
    <author>tc={852EDF55-1B36-4095-A979-555D54DE4488}</author>
  </authors>
  <commentList>
    <comment ref="A1" authorId="0" shapeId="0" xr:uid="{C58A5A42-C859-40C1-9BD3-C480EEC5A43F}">
      <text>
        <t>[Threaded comment]
Your version of Excel allows you to read this threaded comment; however, any edits to it will get removed if the file is opened in a newer version of Excel. Learn more: https://go.microsoft.com/fwlink/?linkid=870924
Comment:
    Italy and EU https://ec.europa.eu/eurostat/databrowser/view/PROJ_19NDBI__custom_160151/default/table?lang=en</t>
      </text>
    </comment>
    <comment ref="A6" authorId="1" shapeId="0" xr:uid="{852EDF55-1B36-4095-A979-555D54DE44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Historic: Population, total | Data (worldbank.org) 
Projections: The UN has made population projections for more than 50 years – how accurate have they been? - Our World in Data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<sst xmlns="http://schemas.openxmlformats.org/spreadsheetml/2006/main" count="655" uniqueCount="132">
  <si>
    <t>EXIOBASE 3.3.18</t>
  </si>
  <si>
    <t>EU</t>
  </si>
  <si>
    <t>RoW</t>
  </si>
  <si>
    <t>Italy</t>
  </si>
  <si>
    <t>World</t>
  </si>
  <si>
    <t>OECD: USD PPP 2005</t>
  </si>
  <si>
    <t>Alexandra Tyrou</t>
  </si>
  <si>
    <t>2005 PPP USD</t>
  </si>
  <si>
    <t>2011 USD</t>
  </si>
  <si>
    <t>WB actual</t>
  </si>
  <si>
    <t>OECD projection</t>
  </si>
  <si>
    <t>calc</t>
  </si>
  <si>
    <t>Country</t>
  </si>
  <si>
    <t/>
  </si>
  <si>
    <t>OECD and G20 total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</si>
  <si>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</si>
  <si>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</si>
  <si>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</si>
  <si>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</si>
  <si>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</si>
  <si>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</si>
  <si>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</si>
  <si>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</si>
  <si>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</si>
  <si>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</si>
  <si>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</si>
  <si>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</si>
  <si>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</si>
  <si>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</si>
  <si>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</si>
  <si>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</si>
  <si>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</si>
  <si>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</si>
  <si>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</si>
  <si>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</si>
  <si>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</si>
  <si>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</si>
  <si>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</si>
  <si>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</si>
  <si>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</si>
  <si>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</si>
  <si>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</si>
  <si>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</si>
  <si>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</si>
  <si>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</si>
  <si>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</si>
  <si>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</si>
  <si>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</si>
  <si>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</si>
  <si>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</si>
  <si>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</si>
  <si>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</si>
  <si>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Euro area (17 countries)</t>
  </si>
  <si>
    <t>G7</t>
  </si>
  <si>
    <t>G20</t>
  </si>
  <si>
    <t>G20 advanced economies</t>
  </si>
  <si>
    <t>G20 emerging economies</t>
  </si>
  <si>
    <t>OECD - Total</t>
  </si>
  <si>
    <t>Non-OECD Economies</t>
  </si>
  <si>
    <t>2020</t>
  </si>
  <si>
    <t>2023</t>
  </si>
  <si>
    <t>2030</t>
  </si>
  <si>
    <t>2040</t>
  </si>
  <si>
    <t>2050</t>
  </si>
  <si>
    <t>2060</t>
  </si>
  <si>
    <t>OECD</t>
  </si>
  <si>
    <t>Exioregion</t>
  </si>
  <si>
    <t>Parameter</t>
  </si>
  <si>
    <t>Population</t>
  </si>
  <si>
    <t>Argentina</t>
  </si>
  <si>
    <t>Brazil</t>
  </si>
  <si>
    <t>Bulgaria</t>
  </si>
  <si>
    <t>China(People'sRepublicof)</t>
  </si>
  <si>
    <t>Croatia</t>
  </si>
  <si>
    <t>India</t>
  </si>
  <si>
    <t>Indonesia</t>
  </si>
  <si>
    <t>Romania</t>
  </si>
  <si>
    <t>SouthAfrica</t>
  </si>
  <si>
    <t>Exioregion full scale</t>
  </si>
  <si>
    <t>Exioregion conceptual</t>
  </si>
  <si>
    <t>AU</t>
  </si>
  <si>
    <t>BE</t>
  </si>
  <si>
    <t>CA</t>
  </si>
  <si>
    <t>CH</t>
  </si>
  <si>
    <t>CZ</t>
  </si>
  <si>
    <t>DE</t>
  </si>
  <si>
    <t>ES</t>
  </si>
  <si>
    <t>FI</t>
  </si>
  <si>
    <t>FR</t>
  </si>
  <si>
    <t>GR</t>
  </si>
  <si>
    <t>HU</t>
  </si>
  <si>
    <t>IT</t>
  </si>
  <si>
    <t>LU</t>
  </si>
  <si>
    <t>NO</t>
  </si>
  <si>
    <t>BR</t>
  </si>
  <si>
    <t>IN</t>
  </si>
  <si>
    <t>RO</t>
  </si>
  <si>
    <t>AT</t>
  </si>
  <si>
    <t>DK</t>
  </si>
  <si>
    <t>EE</t>
  </si>
  <si>
    <t>IE</t>
  </si>
  <si>
    <t>SE</t>
  </si>
  <si>
    <t>JP</t>
  </si>
  <si>
    <t>KR</t>
  </si>
  <si>
    <t>LV</t>
  </si>
  <si>
    <t>LT</t>
  </si>
  <si>
    <t>MX</t>
  </si>
  <si>
    <t>NL</t>
  </si>
  <si>
    <t>PL</t>
  </si>
  <si>
    <t>PT</t>
  </si>
  <si>
    <t>SK</t>
  </si>
  <si>
    <t>SI</t>
  </si>
  <si>
    <t>TR</t>
  </si>
  <si>
    <t>GB</t>
  </si>
  <si>
    <t>US</t>
  </si>
  <si>
    <t>BG</t>
  </si>
  <si>
    <t>CN</t>
  </si>
  <si>
    <t>HR</t>
  </si>
  <si>
    <t>ID</t>
  </si>
  <si>
    <t>ZA</t>
  </si>
  <si>
    <t>OECD Region</t>
  </si>
  <si>
    <t>Source</t>
  </si>
  <si>
    <t>Extendend name</t>
  </si>
  <si>
    <t>Year</t>
  </si>
  <si>
    <t>Unit of measure</t>
  </si>
  <si>
    <t>OECD114 - Baseline</t>
  </si>
  <si>
    <t>USD at 2015 Purchasing Power Parities</t>
  </si>
  <si>
    <t>Gross domestic product per capita</t>
  </si>
  <si>
    <t>Number of people</t>
  </si>
  <si>
    <t>IMF</t>
  </si>
  <si>
    <t>Cyprus</t>
  </si>
  <si>
    <t>Authors 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</si>
</sst>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_-* #,##0.00\ _€_-;\-* #,##0.00\ _€_-;_-* &quot;-&quot;??\ _€_-;_-@_-"/>
    <numFmt numFmtId="166" formatCode="0.000%"/>
    <numFmt numFmtId="167" formatCode="0.0%"/>
    <numFmt numFmtId="168" formatCode="0.00000%"/>
    <numFmt numFmtId="169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textRotation="90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2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64" fontId="0" fillId="2" borderId="0" xfId="1" applyNumberFormat="1" applyFont="1" applyFill="1"/>
    <xf numFmtId="0" fontId="0" fillId="2" borderId="0" xfId="0" applyFill="1" applyAlignment="1">
      <alignment textRotation="90"/>
    </xf>
    <xf numFmtId="0" fontId="2" fillId="0" borderId="0" xfId="0" applyFont="1" applyAlignment="1">
      <alignment horizontal="center" vertical="top"/>
    </xf>
    <xf numFmtId="165" fontId="0" fillId="2" borderId="0" xfId="0" applyNumberFormat="1" applyFill="1"/>
    <xf numFmtId="166" fontId="0" fillId="0" borderId="0" xfId="2" applyNumberFormat="1" applyFont="1"/>
    <xf numFmtId="165" fontId="0" fillId="3" borderId="0" xfId="0" applyNumberFormat="1" applyFill="1"/>
    <xf numFmtId="164" fontId="0" fillId="3" borderId="0" xfId="1" applyNumberFormat="1" applyFont="1" applyFill="1"/>
    <xf numFmtId="167" fontId="0" fillId="0" borderId="0" xfId="2" applyNumberFormat="1" applyFont="1"/>
    <xf numFmtId="168" fontId="0" fillId="0" borderId="0" xfId="2" applyNumberFormat="1" applyFont="1"/>
    <xf numFmtId="165" fontId="0" fillId="0" borderId="0" xfId="0" applyNumberFormat="1"/>
    <xf numFmtId="169" fontId="0" fillId="0" borderId="0" xfId="0" applyNumberFormat="1"/>
    <xf numFmtId="164" fontId="0" fillId="0" borderId="0" xfId="1" applyNumberFormat="1" applyFont="1" applyFill="1" applyBorder="1"/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cog\Desktop\Nicol&#242;\GitHub\FULFILL\Aggregations\Conceptual%20aggregation.xlsx" TargetMode="External"/><Relationship Id="rId1" Type="http://schemas.openxmlformats.org/officeDocument/2006/relationships/externalLinkPath" Target="/Users/nicog/Desktop/Nicol&#242;/GitHub/FULFILL/Aggregations/Conceptual%20aggreg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tivity"/>
      <sheetName val="Commodity"/>
      <sheetName val="Factor of production"/>
      <sheetName val="Consumption category"/>
      <sheetName val="Satellite account"/>
      <sheetName val="Reg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B1" t="str">
            <v>Aggregation</v>
          </cell>
        </row>
        <row r="2">
          <cell r="A2" t="str">
            <v>AU</v>
          </cell>
          <cell r="B2" t="str">
            <v>RoW</v>
          </cell>
        </row>
        <row r="3">
          <cell r="A3" t="str">
            <v>AT</v>
          </cell>
          <cell r="B3" t="str">
            <v>RoEU</v>
          </cell>
        </row>
        <row r="4">
          <cell r="A4" t="str">
            <v>BE</v>
          </cell>
          <cell r="B4" t="str">
            <v>RoEU</v>
          </cell>
        </row>
        <row r="5">
          <cell r="A5" t="str">
            <v>BR</v>
          </cell>
          <cell r="B5" t="str">
            <v>RoW</v>
          </cell>
        </row>
        <row r="6">
          <cell r="A6" t="str">
            <v>BG</v>
          </cell>
          <cell r="B6" t="str">
            <v>RoEU</v>
          </cell>
        </row>
        <row r="7">
          <cell r="A7" t="str">
            <v>CA</v>
          </cell>
          <cell r="B7" t="str">
            <v>RoW</v>
          </cell>
        </row>
        <row r="8">
          <cell r="A8" t="str">
            <v>CN</v>
          </cell>
          <cell r="B8" t="str">
            <v>RoW</v>
          </cell>
        </row>
        <row r="9">
          <cell r="A9" t="str">
            <v>CY</v>
          </cell>
          <cell r="B9" t="str">
            <v>RoEU</v>
          </cell>
        </row>
        <row r="10">
          <cell r="A10" t="str">
            <v>CZ</v>
          </cell>
          <cell r="B10" t="str">
            <v>RoEU</v>
          </cell>
        </row>
        <row r="11">
          <cell r="A11" t="str">
            <v>DK</v>
          </cell>
          <cell r="B11" t="str">
            <v>RoEU</v>
          </cell>
        </row>
        <row r="12">
          <cell r="A12" t="str">
            <v>EE</v>
          </cell>
          <cell r="B12" t="str">
            <v>RoEU</v>
          </cell>
        </row>
        <row r="13">
          <cell r="A13" t="str">
            <v>FI</v>
          </cell>
          <cell r="B13" t="str">
            <v>RoEU</v>
          </cell>
        </row>
        <row r="14">
          <cell r="A14" t="str">
            <v>FR</v>
          </cell>
          <cell r="B14" t="str">
            <v>RoEU</v>
          </cell>
        </row>
        <row r="15">
          <cell r="A15" t="str">
            <v>DE</v>
          </cell>
          <cell r="B15" t="str">
            <v>RoEU</v>
          </cell>
        </row>
        <row r="16">
          <cell r="A16" t="str">
            <v>GR</v>
          </cell>
          <cell r="B16" t="str">
            <v>RoEU</v>
          </cell>
        </row>
        <row r="17">
          <cell r="A17" t="str">
            <v>HU</v>
          </cell>
          <cell r="B17" t="str">
            <v>RoEU</v>
          </cell>
        </row>
        <row r="18">
          <cell r="A18" t="str">
            <v>HR</v>
          </cell>
          <cell r="B18" t="str">
            <v>RoEU</v>
          </cell>
        </row>
        <row r="19">
          <cell r="A19" t="str">
            <v>IN</v>
          </cell>
          <cell r="B19" t="str">
            <v>RoW</v>
          </cell>
        </row>
        <row r="20">
          <cell r="A20" t="str">
            <v>ID</v>
          </cell>
          <cell r="B20" t="str">
            <v>RoW</v>
          </cell>
        </row>
        <row r="21">
          <cell r="A21" t="str">
            <v>IE</v>
          </cell>
          <cell r="B21" t="str">
            <v>RoEU</v>
          </cell>
        </row>
        <row r="22">
          <cell r="A22" t="str">
            <v>IT</v>
          </cell>
          <cell r="B22" t="str">
            <v>Italy</v>
          </cell>
        </row>
        <row r="23">
          <cell r="A23" t="str">
            <v>JP</v>
          </cell>
          <cell r="B23" t="str">
            <v>RoW</v>
          </cell>
        </row>
        <row r="24">
          <cell r="A24" t="str">
            <v>LV</v>
          </cell>
          <cell r="B24" t="str">
            <v>RoEU</v>
          </cell>
        </row>
        <row r="25">
          <cell r="A25" t="str">
            <v>LT</v>
          </cell>
          <cell r="B25" t="str">
            <v>RoEU</v>
          </cell>
        </row>
        <row r="26">
          <cell r="A26" t="str">
            <v>LU</v>
          </cell>
          <cell r="B26" t="str">
            <v>RoEU</v>
          </cell>
        </row>
        <row r="27">
          <cell r="A27" t="str">
            <v>MT</v>
          </cell>
          <cell r="B27" t="str">
            <v>RoEU</v>
          </cell>
        </row>
        <row r="28">
          <cell r="A28" t="str">
            <v>MX</v>
          </cell>
          <cell r="B28" t="str">
            <v>RoW</v>
          </cell>
        </row>
        <row r="29">
          <cell r="A29" t="str">
            <v>NL</v>
          </cell>
          <cell r="B29" t="str">
            <v>RoEU</v>
          </cell>
        </row>
        <row r="30">
          <cell r="A30" t="str">
            <v>NO</v>
          </cell>
          <cell r="B30" t="str">
            <v>RoW</v>
          </cell>
        </row>
        <row r="31">
          <cell r="A31" t="str">
            <v>PL</v>
          </cell>
          <cell r="B31" t="str">
            <v>RoEU</v>
          </cell>
        </row>
        <row r="32">
          <cell r="A32" t="str">
            <v>PT</v>
          </cell>
          <cell r="B32" t="str">
            <v>RoEU</v>
          </cell>
        </row>
        <row r="33">
          <cell r="A33" t="str">
            <v>RO</v>
          </cell>
          <cell r="B33" t="str">
            <v>RoEU</v>
          </cell>
        </row>
        <row r="34">
          <cell r="A34" t="str">
            <v>RU</v>
          </cell>
          <cell r="B34" t="str">
            <v>RoW</v>
          </cell>
        </row>
        <row r="35">
          <cell r="A35" t="str">
            <v>SK</v>
          </cell>
          <cell r="B35" t="str">
            <v>RoEU</v>
          </cell>
        </row>
        <row r="36">
          <cell r="A36" t="str">
            <v>SI</v>
          </cell>
          <cell r="B36" t="str">
            <v>RoEU</v>
          </cell>
        </row>
        <row r="37">
          <cell r="A37" t="str">
            <v>ZA</v>
          </cell>
          <cell r="B37" t="str">
            <v>RoW</v>
          </cell>
        </row>
        <row r="38">
          <cell r="A38" t="str">
            <v>KR</v>
          </cell>
          <cell r="B38" t="str">
            <v>RoW</v>
          </cell>
        </row>
        <row r="39">
          <cell r="A39" t="str">
            <v>ES</v>
          </cell>
          <cell r="B39" t="str">
            <v>RoEU</v>
          </cell>
        </row>
        <row r="40">
          <cell r="A40" t="str">
            <v>SE</v>
          </cell>
          <cell r="B40" t="str">
            <v>RoEU</v>
          </cell>
        </row>
        <row r="41">
          <cell r="A41" t="str">
            <v>CH</v>
          </cell>
          <cell r="B41" t="str">
            <v>RoW</v>
          </cell>
        </row>
        <row r="42">
          <cell r="A42" t="str">
            <v>TR</v>
          </cell>
          <cell r="B42" t="str">
            <v>RoW</v>
          </cell>
        </row>
        <row r="43">
          <cell r="A43" t="str">
            <v>GB</v>
          </cell>
          <cell r="B43" t="str">
            <v>RoW</v>
          </cell>
        </row>
        <row r="44">
          <cell r="A44" t="str">
            <v>US</v>
          </cell>
          <cell r="B44" t="str">
            <v>RoW</v>
          </cell>
        </row>
        <row r="45">
          <cell r="A45" t="str">
            <v>WA</v>
          </cell>
          <cell r="B45" t="str">
            <v>RoW</v>
          </cell>
        </row>
        <row r="46">
          <cell r="A46" t="str">
            <v>WL</v>
          </cell>
          <cell r="B46" t="str">
            <v>RoW</v>
          </cell>
        </row>
        <row r="47">
          <cell r="A47" t="str">
            <v>WE</v>
          </cell>
          <cell r="B47" t="str">
            <v>RoW</v>
          </cell>
        </row>
        <row r="48">
          <cell r="A48" t="str">
            <v>WF</v>
          </cell>
          <cell r="B48" t="str">
            <v>RoW</v>
          </cell>
        </row>
        <row r="49">
          <cell r="A49" t="str">
            <v>WM</v>
          </cell>
          <cell r="B49" t="str">
            <v>RoW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icolo' Golinucci" id="{066D87A1-5925-4725-AAE7-CC1F68EDCFFD}" userId="S::10427081@polimi.it::af77fc62-6a85-4b10-b94f-9bff1a9c59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1-14T16:38:41.56" personId="{066D87A1-5925-4725-AAE7-CC1F68EDCFFD}" id="{41E0EC50-8C00-418D-AC7A-A0243B61C168}">
    <text>Hybrid Exiobase 3.3.18: https://zenodo.org/records/10148587
Values in M euros @ 2011</text>
  </threadedComment>
  <threadedComment ref="D1" dT="2024-01-14T16:46:54.99" personId="{066D87A1-5925-4725-AAE7-CC1F68EDCFFD}" id="{BC3ADC45-C7AE-4583-8FC6-C4565202FD8B}">
    <text>First run result
Values in M euros @ 2011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4-01-14T16:38:41.56" personId="{066D87A1-5925-4725-AAE7-CC1F68EDCFFD}" id="{C29703AA-B1D0-4422-836E-54DA3DA5E59B}">
    <text>Hybrid Exiobase 3.3.18: https://zenodo.org/records/10148587
Values in M euros @ 2011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1-14T17:25:20.76" personId="{066D87A1-5925-4725-AAE7-CC1F68EDCFFD}" id="{C58A5A42-C859-40C1-9BD3-C480EEC5A43F}">
    <text>Italy and EU https://ec.europa.eu/eurostat/databrowser/view/PROJ_19NDBI__custom_160151/default/table?lang=en</text>
    <extLst>
      <x:ext xmlns:xltc2="http://schemas.microsoft.com/office/spreadsheetml/2020/threadedcomments2" uri="{F7C98A9C-CBB3-438F-8F68-D28B6AF4A901}">
        <xltc2:checksum>2138458848</xltc2:checksum>
        <xltc2:hyperlink startIndex="13" length="95" url="https://ec.europa.eu/eurostat/databrowser/view/PROJ_19NDBI__custom_160151/default/table?lang=en"/>
      </x:ext>
    </extLst>
  </threadedComment>
  <threadedComment ref="A6" dT="2024-02-21T11:40:11.56" personId="{066D87A1-5925-4725-AAE7-CC1F68EDCFFD}" id="{852EDF55-1B36-4095-A979-555D54DE4488}">
    <text xml:space="preserve">Historic: Population, total | Data (worldbank.org) 
Projections: The UN has made population projections for more than 50 years – how accurate have they been? - Our World in Data </text>
    <extLst>
      <x:ext xmlns:xltc2="http://schemas.microsoft.com/office/spreadsheetml/2020/threadedcomments2" uri="{F7C98A9C-CBB3-438F-8F68-D28B6AF4A901}">
        <xltc2:checksum>3697321931</xltc2:checksum>
        <xltc2:hyperlink startIndex="10" length="40" url="https://data.worldbank.org/indicator/SP.POP.TOTL?end=2022&amp;most_recent_value_desc=false&amp;start=2010&amp;view=chart"/>
        <xltc2:hyperlink startIndex="66" length="112" url="https://ourworldindata.org/population-projections"/>
      </x:ext>
    </extLs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BFE1-C30D-456C-BAF5-10673A8AC342}">
  <sheetPr>
    <tabColor theme="9"/>
  </sheetPr>
  <dimension ref="A1:G4"/>
  <sheetViews>
    <sheetView zoomScale="160" zoomScaleNormal="160" workbookViewId="0">
      <selection activeCell="N20" sqref="N20"/>
    </sheetView>
  </sheetViews>
  <sheetFormatPr defaultRowHeight="14.4" x14ac:dyDescent="0.3"/>
  <cols>
    <col min="1" max="1" width="6" bestFit="1" customWidth="1"/>
  </cols>
  <sheetData>
    <row r="1" spans="1:7" x14ac:dyDescent="0.3">
      <c r="A1" s="1"/>
      <c r="B1" s="3">
        <v>2011</v>
      </c>
      <c r="C1" s="3">
        <v>2020</v>
      </c>
      <c r="D1" s="3">
        <v>2025</v>
      </c>
      <c r="E1" s="3">
        <f>D1+5</f>
        <v>2030</v>
      </c>
      <c r="F1" s="3">
        <f t="shared" ref="F1:G1" si="0">E1+5</f>
        <v>2035</v>
      </c>
      <c r="G1" s="3">
        <f t="shared" si="0"/>
        <v>2040</v>
      </c>
    </row>
    <row r="2" spans="1:7" x14ac:dyDescent="0.3">
      <c r="A2" s="2" t="s">
        <v>2</v>
      </c>
      <c r="B2" s="4">
        <f>(GDP!C2-GDP!$B2)/GDP!$B2</f>
        <v>0</v>
      </c>
      <c r="C2" s="4">
        <f>(GDP!D2-GDP!$B2)/GDP!$B2</f>
        <v>0.42104658296300795</v>
      </c>
      <c r="D2" s="4">
        <f>(GDP!E2-GDP!$B2)/GDP!$B2</f>
        <v>0.70461874043182926</v>
      </c>
      <c r="E2" s="4">
        <f>(GDP!F2-GDP!$B2)/GDP!$B2</f>
        <v>1.0292550315238822</v>
      </c>
      <c r="F2" s="4">
        <f>(GDP!G2-GDP!$B2)/GDP!$B2</f>
        <v>1.3979199747529125</v>
      </c>
      <c r="G2" s="4">
        <f>(GDP!H2-GDP!$B2)/GDP!$B2</f>
        <v>1.8052155863478598</v>
      </c>
    </row>
    <row r="3" spans="1:7" x14ac:dyDescent="0.3">
      <c r="A3" s="2" t="s">
        <v>1</v>
      </c>
      <c r="B3" s="4">
        <f>(GDP!C3-GDP!$B3)/GDP!$B3</f>
        <v>0</v>
      </c>
      <c r="C3" s="4">
        <f>(GDP!D3-GDP!$B3)/GDP!$B3</f>
        <v>0.14887897246572748</v>
      </c>
      <c r="D3" s="4">
        <f>(GDP!E3-GDP!$B3)/GDP!$B3</f>
        <v>0.2737747434752778</v>
      </c>
      <c r="E3" s="4">
        <f>(GDP!F3-GDP!$B3)/GDP!$B3</f>
        <v>0.40040890369235743</v>
      </c>
      <c r="F3" s="4">
        <f>(GDP!G3-GDP!$B3)/GDP!$B3</f>
        <v>0.52435905626870905</v>
      </c>
      <c r="G3" s="4">
        <f>(GDP!H3-GDP!$B3)/GDP!$B3</f>
        <v>0.64532313995987145</v>
      </c>
    </row>
    <row r="4" spans="1:7" x14ac:dyDescent="0.3">
      <c r="A4" s="2" t="s">
        <v>3</v>
      </c>
      <c r="B4" s="4">
        <f>(GDP!C4-GDP!$B4)/GDP!$B4</f>
        <v>0</v>
      </c>
      <c r="C4" s="4">
        <f>(GDP!D4-GDP!$B4)/GDP!$B4</f>
        <v>3.3346370403553746E-2</v>
      </c>
      <c r="D4" s="4">
        <f>(GDP!E4-GDP!$B4)/GDP!$B4</f>
        <v>0.13941484427302181</v>
      </c>
      <c r="E4" s="4">
        <f>(GDP!F4-GDP!$B4)/GDP!$B4</f>
        <v>0.24914005442075027</v>
      </c>
      <c r="F4" s="4">
        <f>(GDP!G4-GDP!$B4)/GDP!$B4</f>
        <v>0.34954228926439229</v>
      </c>
      <c r="G4" s="4">
        <f>(GDP!H4-GDP!$B4)/GDP!$B4</f>
        <v>0.44525935124626431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="115" zoomScaleNormal="115" workbookViewId="0">
      <selection activeCell="B2" sqref="B2"/>
    </sheetView>
  </sheetViews>
  <sheetFormatPr defaultRowHeight="14.4" x14ac:dyDescent="0.3"/>
  <cols>
    <col min="1" max="1" width="4.44140625" bestFit="1" customWidth="1"/>
    <col min="2" max="2" width="15.6640625" bestFit="1" customWidth="1"/>
    <col min="3" max="4" width="11.88671875" bestFit="1" customWidth="1"/>
    <col min="5" max="8" width="13.5546875" bestFit="1" customWidth="1"/>
  </cols>
  <sheetData>
    <row r="1" spans="1:8" x14ac:dyDescent="0.3">
      <c r="A1" s="1"/>
      <c r="B1" s="3" t="s">
        <v>0</v>
      </c>
      <c r="C1" s="3">
        <v>2011</v>
      </c>
      <c r="D1" s="3">
        <v>2020</v>
      </c>
      <c r="E1" s="3">
        <v>2025</v>
      </c>
      <c r="F1" s="3">
        <f>E1+5</f>
        <v>2030</v>
      </c>
      <c r="G1" s="3">
        <f t="shared" ref="G1:H1" si="0">F1+5</f>
        <v>2035</v>
      </c>
      <c r="H1" s="3">
        <f t="shared" si="0"/>
        <v>2040</v>
      </c>
    </row>
    <row r="2" spans="1:8" x14ac:dyDescent="0.3">
      <c r="A2" s="2" t="s">
        <v>2</v>
      </c>
      <c r="B2" s="5">
        <v>40904380</v>
      </c>
      <c r="C2" s="6">
        <f>'GDP per capita'!C2*Population!B2*0.000001</f>
        <v>40904380</v>
      </c>
      <c r="D2" s="6">
        <f>'GDP per capita'!D2*Population!C2*0.000001</f>
        <v>58127029.427220404</v>
      </c>
      <c r="E2" s="6">
        <f>'GDP per capita'!E2*Population!D2*0.000001</f>
        <v>69726372.713744909</v>
      </c>
      <c r="F2" s="6">
        <f>'GDP per capita'!F2*Population!E2*0.000001</f>
        <v>83005418.926364854</v>
      </c>
      <c r="G2" s="6">
        <f>'GDP per capita'!G2*Population!F2*0.000001</f>
        <v>98085429.856883541</v>
      </c>
      <c r="H2" s="6">
        <f>'GDP per capita'!H2*Population!G2*0.000001</f>
        <v>114745604.32589567</v>
      </c>
    </row>
    <row r="3" spans="1:8" x14ac:dyDescent="0.3">
      <c r="A3" s="2" t="s">
        <v>1</v>
      </c>
      <c r="B3" s="5">
        <v>12156100</v>
      </c>
      <c r="C3" s="6">
        <f>'GDP per capita'!C3*Population!B3*0.000001</f>
        <v>12156100</v>
      </c>
      <c r="D3" s="6">
        <f>'GDP per capita'!D3*Population!C3*0.000001</f>
        <v>13965887.67719063</v>
      </c>
      <c r="E3" s="6">
        <f>'GDP per capita'!E3*Population!D3*0.000001</f>
        <v>15484133.159159824</v>
      </c>
      <c r="F3" s="6">
        <f>'GDP per capita'!F3*Population!E3*0.000001</f>
        <v>17023510.674174666</v>
      </c>
      <c r="G3" s="6">
        <f>'GDP per capita'!G3*Population!F3*0.000001</f>
        <v>18530261.123908054</v>
      </c>
      <c r="H3" s="6">
        <f>'GDP per capita'!H3*Population!G3*0.000001</f>
        <v>20000712.621666193</v>
      </c>
    </row>
    <row r="4" spans="1:8" x14ac:dyDescent="0.3">
      <c r="A4" s="2" t="s">
        <v>3</v>
      </c>
      <c r="B4" s="5">
        <v>1702761</v>
      </c>
      <c r="C4" s="6">
        <f>'GDP per capita'!C4*Population!B4*0.000001</f>
        <v>1702761</v>
      </c>
      <c r="D4" s="6">
        <f>'GDP per capita'!D4*Population!C4*0.000001</f>
        <v>1759541.8990147256</v>
      </c>
      <c r="E4" s="6">
        <f>'GDP per capita'!E4*Population!D4*0.000001</f>
        <v>1940151.1596491749</v>
      </c>
      <c r="F4" s="6">
        <f>'GDP per capita'!F4*Population!E4*0.000001</f>
        <v>2126986.9682055311</v>
      </c>
      <c r="G4" s="6">
        <f>'GDP per capita'!G4*Population!F4*0.000001</f>
        <v>2297947.9780101259</v>
      </c>
      <c r="H4" s="6">
        <f>'GDP per capita'!H4*Population!G4*0.000001</f>
        <v>2460931.2581874402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BEC5-F90F-4913-BE6E-599A225E7C16}">
  <dimension ref="A1:H16"/>
  <sheetViews>
    <sheetView zoomScale="160" zoomScaleNormal="160" workbookViewId="0">
      <selection activeCell="F31" sqref="F31"/>
    </sheetView>
  </sheetViews>
  <sheetFormatPr defaultRowHeight="14.4" x14ac:dyDescent="0.3"/>
  <cols>
    <col min="1" max="1" width="6.21875" bestFit="1" customWidth="1"/>
    <col min="2" max="2" width="19.109375" bestFit="1" customWidth="1"/>
    <col min="3" max="8" width="13" bestFit="1" customWidth="1"/>
  </cols>
  <sheetData>
    <row r="1" spans="1:8" x14ac:dyDescent="0.3">
      <c r="A1" s="1"/>
      <c r="B1" s="3" t="s">
        <v>0</v>
      </c>
      <c r="C1" s="3">
        <v>2011</v>
      </c>
      <c r="D1" s="3">
        <v>2020</v>
      </c>
      <c r="E1" s="3">
        <v>2025</v>
      </c>
      <c r="F1" s="3">
        <f>E1+5</f>
        <v>2030</v>
      </c>
      <c r="G1" s="3">
        <f t="shared" ref="G1:H1" si="0">F1+5</f>
        <v>2035</v>
      </c>
      <c r="H1" s="3">
        <f t="shared" si="0"/>
        <v>2040</v>
      </c>
    </row>
    <row r="2" spans="1:8" x14ac:dyDescent="0.3">
      <c r="A2" s="2" t="s">
        <v>2</v>
      </c>
      <c r="B2" s="5">
        <f>GDP!B2*1000000/Population!B2</f>
        <v>6240.4426679189228</v>
      </c>
      <c r="C2" s="6">
        <f>B2</f>
        <v>6240.4426679189228</v>
      </c>
      <c r="D2" s="12">
        <f>C2/C13*D13</f>
        <v>7948.0084122957751</v>
      </c>
      <c r="E2" s="12">
        <f t="shared" ref="E2:G2" si="1">D2/D13*E13</f>
        <v>9075.5485687082837</v>
      </c>
      <c r="F2" s="12">
        <f t="shared" si="1"/>
        <v>10327.500547816035</v>
      </c>
      <c r="G2" s="12">
        <f t="shared" si="1"/>
        <v>11716.395511814366</v>
      </c>
      <c r="H2" s="12">
        <f>G2/G13*H13</f>
        <v>13216.119704047842</v>
      </c>
    </row>
    <row r="3" spans="1:8" x14ac:dyDescent="0.3">
      <c r="A3" s="2" t="s">
        <v>1</v>
      </c>
      <c r="B3" s="5">
        <f>GDP!B3*1000000/Population!B3</f>
        <v>27630.28978012221</v>
      </c>
      <c r="C3" s="6">
        <f>B3</f>
        <v>27630.28978012221</v>
      </c>
      <c r="D3" s="12">
        <f>C3/C14*D14</f>
        <v>31232.698198263446</v>
      </c>
      <c r="E3" s="12">
        <f t="shared" ref="E3:H3" si="2">D3/D14*E14</f>
        <v>34484.494566229609</v>
      </c>
      <c r="F3" s="12">
        <f t="shared" si="2"/>
        <v>37924.461951390767</v>
      </c>
      <c r="G3" s="12">
        <f t="shared" si="2"/>
        <v>41357.645652774889</v>
      </c>
      <c r="H3" s="12">
        <f t="shared" si="2"/>
        <v>44781.443548180949</v>
      </c>
    </row>
    <row r="4" spans="1:8" x14ac:dyDescent="0.3">
      <c r="A4" s="2" t="s">
        <v>3</v>
      </c>
      <c r="B4" s="5">
        <f>GDP!B4*1000000/Population!B4</f>
        <v>28683.06058702572</v>
      </c>
      <c r="C4" s="6">
        <f>B4</f>
        <v>28683.06058702572</v>
      </c>
      <c r="D4" s="10">
        <f>C4/C9*D9</f>
        <v>29501.978539078798</v>
      </c>
      <c r="E4" s="10">
        <f>D4/D9*E9</f>
        <v>32288.211942235681</v>
      </c>
      <c r="F4" s="10">
        <f>E4/E9*F9</f>
        <v>35483.780996791247</v>
      </c>
      <c r="G4" s="10">
        <f>F4/F9*G9</f>
        <v>38485.156100199893</v>
      </c>
      <c r="H4" s="10">
        <f>G4/G9*H9</f>
        <v>41447.259107433863</v>
      </c>
    </row>
    <row r="5" spans="1:8" x14ac:dyDescent="0.3">
      <c r="D5" s="16">
        <f>C4*(1+D10)</f>
        <v>29501.978539078798</v>
      </c>
    </row>
    <row r="6" spans="1:8" x14ac:dyDescent="0.3">
      <c r="A6" s="9"/>
      <c r="D6" s="16">
        <f>C4*(1+D16)</f>
        <v>29501.978539078798</v>
      </c>
      <c r="E6" s="11"/>
      <c r="F6" s="11"/>
      <c r="G6" s="11"/>
      <c r="H6" s="11"/>
    </row>
    <row r="7" spans="1:8" x14ac:dyDescent="0.3">
      <c r="A7" s="2" t="s">
        <v>4</v>
      </c>
    </row>
    <row r="8" spans="1:8" x14ac:dyDescent="0.3">
      <c r="C8" s="3">
        <v>2011</v>
      </c>
      <c r="D8" s="3">
        <v>2020</v>
      </c>
      <c r="E8" s="3">
        <v>2025</v>
      </c>
      <c r="F8" s="3">
        <f>E8+5</f>
        <v>2030</v>
      </c>
      <c r="G8" s="3">
        <f t="shared" ref="G8" si="3">F8+5</f>
        <v>2035</v>
      </c>
      <c r="H8" s="3">
        <f t="shared" ref="H8" si="4">G8+5</f>
        <v>2040</v>
      </c>
    </row>
    <row r="9" spans="1:8" x14ac:dyDescent="0.3">
      <c r="A9" s="2" t="s">
        <v>3</v>
      </c>
      <c r="B9" t="s">
        <v>5</v>
      </c>
      <c r="C9" s="7">
        <v>27107.160244414401</v>
      </c>
      <c r="D9" s="7">
        <v>27881.085331173501</v>
      </c>
      <c r="E9" s="7">
        <v>30514.237923399902</v>
      </c>
      <c r="F9" s="7">
        <v>33534.236510060902</v>
      </c>
      <c r="G9" s="7">
        <v>36370.710520037901</v>
      </c>
      <c r="H9" s="7">
        <v>39170.070115362003</v>
      </c>
    </row>
    <row r="10" spans="1:8" x14ac:dyDescent="0.3">
      <c r="D10" s="15">
        <f>(D9-C9)/C9</f>
        <v>2.855057777284406E-2</v>
      </c>
      <c r="E10" s="15">
        <f t="shared" ref="E10:H10" si="5">(E9-D9)/D9</f>
        <v>9.4442255778411366E-2</v>
      </c>
      <c r="F10" s="15">
        <f t="shared" si="5"/>
        <v>9.8970146141028434E-2</v>
      </c>
      <c r="G10" s="15">
        <f t="shared" si="5"/>
        <v>8.4584421927304157E-2</v>
      </c>
      <c r="H10" s="15">
        <f t="shared" si="5"/>
        <v>7.6967415684162571E-2</v>
      </c>
    </row>
    <row r="11" spans="1:8" x14ac:dyDescent="0.3">
      <c r="A11" s="9"/>
    </row>
    <row r="12" spans="1:8" x14ac:dyDescent="0.3">
      <c r="A12" s="1"/>
      <c r="C12" s="3">
        <v>2011</v>
      </c>
      <c r="D12" s="3">
        <v>2020</v>
      </c>
      <c r="E12" s="3">
        <v>2025</v>
      </c>
      <c r="F12" s="3">
        <f>E12+5</f>
        <v>2030</v>
      </c>
      <c r="G12" s="3">
        <f t="shared" ref="G12:H12" si="6">F12+5</f>
        <v>2035</v>
      </c>
      <c r="H12" s="3">
        <f t="shared" si="6"/>
        <v>2040</v>
      </c>
    </row>
    <row r="13" spans="1:8" hidden="1" x14ac:dyDescent="0.3">
      <c r="A13" s="2" t="s">
        <v>2</v>
      </c>
      <c r="B13" t="s">
        <v>6</v>
      </c>
      <c r="C13" s="13">
        <v>10890.188371208556</v>
      </c>
      <c r="D13" s="13">
        <v>13870.059127506718</v>
      </c>
      <c r="E13" s="13">
        <v>15837.727985768828</v>
      </c>
      <c r="F13" s="13">
        <v>18022.507753762027</v>
      </c>
      <c r="G13" s="13">
        <v>20446.266546310759</v>
      </c>
      <c r="H13" s="13">
        <v>23063.433280690464</v>
      </c>
    </row>
    <row r="14" spans="1:8" hidden="1" x14ac:dyDescent="0.3">
      <c r="A14" s="2" t="s">
        <v>1</v>
      </c>
      <c r="B14" t="s">
        <v>6</v>
      </c>
      <c r="C14" s="13">
        <v>23064.27838388901</v>
      </c>
      <c r="D14" s="13">
        <v>26071.374989450098</v>
      </c>
      <c r="E14" s="13">
        <v>28785.799531332661</v>
      </c>
      <c r="F14" s="13">
        <v>31657.299107856637</v>
      </c>
      <c r="G14" s="13">
        <v>34523.136030374924</v>
      </c>
      <c r="H14" s="13">
        <v>37381.13818736386</v>
      </c>
    </row>
    <row r="15" spans="1:8" x14ac:dyDescent="0.3">
      <c r="A15" s="2" t="s">
        <v>3</v>
      </c>
      <c r="B15" t="s">
        <v>6</v>
      </c>
      <c r="C15" s="7">
        <v>22337.695978990891</v>
      </c>
      <c r="D15" s="7">
        <v>22975.450105305219</v>
      </c>
      <c r="E15" s="7">
        <v>25145.30344077458</v>
      </c>
      <c r="F15" s="7">
        <v>27633.937797068549</v>
      </c>
      <c r="G15" s="7">
        <v>29971.33845120867</v>
      </c>
      <c r="H15" s="7">
        <v>32278.154916393574</v>
      </c>
    </row>
    <row r="16" spans="1:8" x14ac:dyDescent="0.3">
      <c r="D16" s="15">
        <f>(D15-C15)/C15</f>
        <v>2.8550577772844195E-2</v>
      </c>
      <c r="E16" s="15">
        <f t="shared" ref="E16:H16" si="7">(E15-D15)/D15</f>
        <v>9.4442255778411241E-2</v>
      </c>
      <c r="F16" s="15">
        <f t="shared" si="7"/>
        <v>9.8970146141028587E-2</v>
      </c>
      <c r="G16" s="15">
        <f t="shared" si="7"/>
        <v>8.458442192730406E-2</v>
      </c>
      <c r="H16" s="15">
        <f t="shared" si="7"/>
        <v>7.6967415684162599E-2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1882-82DB-4FBD-AAE0-E56D2D02FBC4}">
  <dimension ref="A1:G28"/>
  <sheetViews>
    <sheetView zoomScale="190" zoomScaleNormal="190" workbookViewId="0">
      <selection activeCell="A2" sqref="A2:A6"/>
    </sheetView>
  </sheetViews>
  <sheetFormatPr defaultRowHeight="14.4" x14ac:dyDescent="0.3"/>
  <cols>
    <col min="1" max="1" width="6.21875" bestFit="1" customWidth="1"/>
    <col min="2" max="2" width="24" bestFit="1" customWidth="1"/>
    <col min="3" max="7" width="17.33203125" bestFit="1" customWidth="1"/>
  </cols>
  <sheetData>
    <row r="1" spans="1:7" x14ac:dyDescent="0.3">
      <c r="A1" s="8"/>
      <c r="B1" s="3">
        <v>2011</v>
      </c>
      <c r="C1" s="3">
        <v>2020</v>
      </c>
      <c r="D1" s="3">
        <v>2025</v>
      </c>
      <c r="E1" s="3">
        <f>D1+5</f>
        <v>2030</v>
      </c>
      <c r="F1" s="3">
        <f t="shared" ref="F1:G1" si="0">E1+5</f>
        <v>2035</v>
      </c>
      <c r="G1" s="3">
        <f t="shared" si="0"/>
        <v>2040</v>
      </c>
    </row>
    <row r="2" spans="1:7" x14ac:dyDescent="0.3">
      <c r="A2" s="2" t="s">
        <v>2</v>
      </c>
      <c r="B2" s="5">
        <f>B6-B3-B4</f>
        <v>6554724108</v>
      </c>
      <c r="C2" s="5">
        <f t="shared" ref="C2:G2" si="1">C6-C3-C4</f>
        <v>7313408141</v>
      </c>
      <c r="D2" s="5">
        <f t="shared" si="1"/>
        <v>7682882438</v>
      </c>
      <c r="E2" s="5">
        <f t="shared" si="1"/>
        <v>8037319247</v>
      </c>
      <c r="F2" s="5">
        <f t="shared" si="1"/>
        <v>8371638680</v>
      </c>
      <c r="G2" s="5">
        <f t="shared" si="1"/>
        <v>8682246143</v>
      </c>
    </row>
    <row r="3" spans="1:7" x14ac:dyDescent="0.3">
      <c r="A3" s="2" t="s">
        <v>1</v>
      </c>
      <c r="B3" s="5">
        <v>439955574</v>
      </c>
      <c r="C3" s="5">
        <v>447155977</v>
      </c>
      <c r="D3" s="5">
        <v>449017257</v>
      </c>
      <c r="E3" s="5">
        <v>448879425</v>
      </c>
      <c r="F3" s="5">
        <v>448049226</v>
      </c>
      <c r="G3" s="5">
        <v>446629475</v>
      </c>
    </row>
    <row r="4" spans="1:7" x14ac:dyDescent="0.3">
      <c r="A4" s="2" t="s">
        <v>3</v>
      </c>
      <c r="B4" s="5">
        <v>59364690</v>
      </c>
      <c r="C4" s="5">
        <v>59641488</v>
      </c>
      <c r="D4" s="5">
        <v>60088529</v>
      </c>
      <c r="E4" s="5">
        <v>59942512</v>
      </c>
      <c r="F4" s="5">
        <v>59709982</v>
      </c>
      <c r="G4" s="5">
        <v>59375006</v>
      </c>
    </row>
    <row r="6" spans="1:7" x14ac:dyDescent="0.3">
      <c r="A6" s="9" t="s">
        <v>4</v>
      </c>
      <c r="B6" s="5">
        <v>7054044372</v>
      </c>
      <c r="C6" s="5">
        <v>7820205606</v>
      </c>
      <c r="D6" s="5">
        <v>8191988224</v>
      </c>
      <c r="E6" s="5">
        <v>8546141184</v>
      </c>
      <c r="F6" s="5">
        <v>8879397888</v>
      </c>
      <c r="G6" s="5">
        <v>9188250624</v>
      </c>
    </row>
    <row r="11" spans="1:7" x14ac:dyDescent="0.3">
      <c r="B11" t="e" cm="1">
        <f t="array" ref="B11">SUMIFS</f>
        <v>#NAME?</v>
      </c>
    </row>
    <row r="18" spans="2:4" x14ac:dyDescent="0.3">
      <c r="B18" s="18">
        <v>10485</v>
      </c>
      <c r="C18" t="s">
        <v>8</v>
      </c>
      <c r="D18" t="s">
        <v>9</v>
      </c>
    </row>
    <row r="19" spans="2:4" x14ac:dyDescent="0.3">
      <c r="B19">
        <v>13178.408509151999</v>
      </c>
      <c r="C19" t="s">
        <v>7</v>
      </c>
      <c r="D19" t="s">
        <v>10</v>
      </c>
    </row>
    <row r="20" spans="2:4" x14ac:dyDescent="0.3">
      <c r="B20" s="18">
        <f>B19*B23</f>
        <v>15146.298151889509</v>
      </c>
      <c r="C20" t="s">
        <v>8</v>
      </c>
      <c r="D20" t="s">
        <v>10</v>
      </c>
    </row>
    <row r="22" spans="2:4" x14ac:dyDescent="0.3">
      <c r="B22" s="17">
        <f>B19*B6</f>
        <v>92961078375900.563</v>
      </c>
      <c r="C22" t="s">
        <v>7</v>
      </c>
    </row>
    <row r="23" spans="2:4" x14ac:dyDescent="0.3">
      <c r="B23" s="14">
        <v>1.149326805385557</v>
      </c>
    </row>
    <row r="25" spans="2:4" x14ac:dyDescent="0.3">
      <c r="B25" s="17">
        <f>B22*B23</f>
        <v>106842659234970.17</v>
      </c>
      <c r="C25" t="s">
        <v>8</v>
      </c>
    </row>
    <row r="26" spans="2:4" x14ac:dyDescent="0.3">
      <c r="B26" s="17">
        <v>73970000000000</v>
      </c>
      <c r="C26" t="s">
        <v>8</v>
      </c>
      <c r="D26" t="s">
        <v>9</v>
      </c>
    </row>
    <row r="28" spans="2:4" x14ac:dyDescent="0.3">
      <c r="B28" s="17">
        <f>B18*B6</f>
        <v>73961655240420</v>
      </c>
      <c r="C28" t="s">
        <v>8</v>
      </c>
      <c r="D28" t="s">
        <v>11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DAD3-2063-4C87-9410-0B2EAFCF1BCD}">
  <dimension ref="A1:K111"/>
  <sheetViews>
    <sheetView tabSelected="1" zoomScale="145" zoomScaleNormal="145" workbookViewId="0">
      <pane ySplit="1" topLeftCell="A92" activePane="bottomLeft" state="frozen"/>
      <selection pane="bottomLeft" activeCell="D106" sqref="D106"/>
    </sheetView>
  </sheetViews>
  <sheetFormatPr defaultRowHeight="14.4" x14ac:dyDescent="0.3"/>
  <cols>
    <col min="1" max="1" width="18.5546875" bestFit="1" customWidth="1"/>
    <col min="2" max="2" width="32.33203125" bestFit="1" customWidth="1"/>
    <col min="3" max="3" width="35.6640625" bestFit="1" customWidth="1"/>
    <col min="4" max="4" width="25.44140625" bestFit="1" customWidth="1"/>
    <col min="5" max="5" width="10.109375" bestFit="1" customWidth="1"/>
    <col min="6" max="11" width="16.33203125" bestFit="1" customWidth="1"/>
  </cols>
  <sheetData>
    <row r="1" spans="1:11" s="19" customFormat="1" x14ac:dyDescent="0.3">
      <c r="A1" s="19" t="s">
        <v>121</v>
      </c>
      <c r="B1" s="19" t="s">
        <v>67</v>
      </c>
      <c r="C1" s="19" t="s">
        <v>124</v>
      </c>
      <c r="D1" s="19" t="s">
        <v>12</v>
      </c>
      <c r="E1" s="19" t="s">
        <v>66</v>
      </c>
      <c r="F1" s="19" t="s">
        <v>59</v>
      </c>
      <c r="G1" s="19" t="s">
        <v>60</v>
      </c>
      <c r="H1" s="19" t="s">
        <v>61</v>
      </c>
      <c r="I1" s="19" t="s">
        <v>62</v>
      </c>
      <c r="J1" s="19" t="s">
        <v>63</v>
      </c>
      <c r="K1" s="19" t="s">
        <v>64</v>
      </c>
    </row>
    <row r="2" spans="1:11" x14ac:dyDescent="0.3">
      <c r="A2" t="s">
        <v>125</v>
      </c>
      <c r="B2" t="s">
        <v>68</v>
      </c>
      <c r="C2" t="s">
        <v>128</v>
      </c>
      <c r="D2" t="s">
        <v>14</v>
      </c>
      <c r="E2" t="str">
        <f>VLOOKUP(D2,'OECD Regions'!$A$1:$D$55,3,FALSE)</f>
        <v/>
      </c>
      <c r="F2" s="5">
        <v>4891160206.5749998</v>
      </c>
      <c r="G2" s="5">
        <v>4954519439.4810896</v>
      </c>
      <c r="H2" s="5">
        <v>5094289571.4579601</v>
      </c>
      <c r="I2" s="5">
        <v>5216039563.8896198</v>
      </c>
      <c r="J2" s="5">
        <v>5240124658.9419603</v>
      </c>
      <c r="K2" s="5">
        <v>5152441342.2407999</v>
      </c>
    </row>
    <row r="3" spans="1:11" x14ac:dyDescent="0.3">
      <c r="A3" t="s">
        <v>125</v>
      </c>
      <c r="B3" t="s">
        <v>68</v>
      </c>
      <c r="C3" t="s">
        <v>128</v>
      </c>
      <c r="D3" t="s">
        <v>15</v>
      </c>
      <c r="E3" t="str">
        <f>VLOOKUP(D3,'OECD Regions'!$A$1:$D$55,4,FALSE)</f>
        <v>RoW</v>
      </c>
      <c r="F3" s="5">
        <v>25655300</v>
      </c>
      <c r="G3" s="5">
        <v>26485186.7898161</v>
      </c>
      <c r="H3" s="5">
        <v>29519165.270408001</v>
      </c>
      <c r="I3" s="5">
        <v>33262223.138645001</v>
      </c>
      <c r="J3" s="5">
        <v>36868650.723664597</v>
      </c>
      <c r="K3" s="5">
        <v>40291183.833075002</v>
      </c>
    </row>
    <row r="4" spans="1:11" x14ac:dyDescent="0.3">
      <c r="A4" t="s">
        <v>125</v>
      </c>
      <c r="B4" t="s">
        <v>68</v>
      </c>
      <c r="C4" t="s">
        <v>128</v>
      </c>
      <c r="D4" t="s">
        <v>16</v>
      </c>
      <c r="E4" t="str">
        <f>VLOOKUP(D4,'OECD Regions'!$A$1:$D$55,4,FALSE)</f>
        <v>RoEU</v>
      </c>
      <c r="F4" s="5">
        <v>8916845</v>
      </c>
      <c r="G4" s="5">
        <v>9087824.4311858602</v>
      </c>
      <c r="H4" s="5">
        <v>9280262.2209919505</v>
      </c>
      <c r="I4" s="5">
        <v>9533528.4624068607</v>
      </c>
      <c r="J4" s="5">
        <v>9692495.0277948193</v>
      </c>
      <c r="K4" s="5">
        <v>9746590.3965561092</v>
      </c>
    </row>
    <row r="5" spans="1:11" x14ac:dyDescent="0.3">
      <c r="A5" t="s">
        <v>125</v>
      </c>
      <c r="B5" t="s">
        <v>68</v>
      </c>
      <c r="C5" t="s">
        <v>128</v>
      </c>
      <c r="D5" t="s">
        <v>17</v>
      </c>
      <c r="E5" t="str">
        <f>VLOOKUP(D5,'OECD Regions'!$A$1:$D$55,4,FALSE)</f>
        <v>RoEU</v>
      </c>
      <c r="F5" s="5">
        <v>11544000</v>
      </c>
      <c r="G5" s="5">
        <v>11759464.418720299</v>
      </c>
      <c r="H5" s="5">
        <v>12077288.822789701</v>
      </c>
      <c r="I5" s="5">
        <v>12494033.9740973</v>
      </c>
      <c r="J5" s="5">
        <v>12768424.094533499</v>
      </c>
      <c r="K5" s="5">
        <v>12894799.1427604</v>
      </c>
    </row>
    <row r="6" spans="1:11" x14ac:dyDescent="0.3">
      <c r="A6" t="s">
        <v>125</v>
      </c>
      <c r="B6" t="s">
        <v>68</v>
      </c>
      <c r="C6" t="s">
        <v>128</v>
      </c>
      <c r="D6" t="s">
        <v>18</v>
      </c>
      <c r="E6" t="str">
        <f>VLOOKUP(D6,'OECD Regions'!$A$1:$D$55,4,FALSE)</f>
        <v>RoW</v>
      </c>
      <c r="F6" s="5">
        <v>38007166</v>
      </c>
      <c r="G6" s="5">
        <v>39659641.900947601</v>
      </c>
      <c r="H6" s="5">
        <v>43479191.372276202</v>
      </c>
      <c r="I6" s="5">
        <v>46701561.394649804</v>
      </c>
      <c r="J6" s="5">
        <v>48943102.011065498</v>
      </c>
      <c r="K6" s="5">
        <v>50760770.457996897</v>
      </c>
    </row>
    <row r="7" spans="1:11" x14ac:dyDescent="0.3">
      <c r="A7" t="s">
        <v>125</v>
      </c>
      <c r="B7" t="s">
        <v>68</v>
      </c>
      <c r="C7" t="s">
        <v>128</v>
      </c>
      <c r="D7" t="s">
        <v>19</v>
      </c>
      <c r="E7" t="e">
        <f>VLOOKUP(D7,'OECD Regions'!$A$1:$D$55,4,FALSE)</f>
        <v>#N/A</v>
      </c>
      <c r="F7" s="5">
        <v>19458310</v>
      </c>
      <c r="G7" s="5">
        <v>19994099.9604862</v>
      </c>
      <c r="H7" s="5">
        <v>20813578.0291223</v>
      </c>
      <c r="I7" s="5">
        <v>21452752.977710702</v>
      </c>
      <c r="J7" s="5">
        <v>21556004.735556401</v>
      </c>
      <c r="K7" s="5">
        <v>21221373.859264001</v>
      </c>
    </row>
    <row r="8" spans="1:11" x14ac:dyDescent="0.3">
      <c r="A8" t="s">
        <v>125</v>
      </c>
      <c r="B8" t="s">
        <v>68</v>
      </c>
      <c r="C8" t="s">
        <v>128</v>
      </c>
      <c r="D8" t="s">
        <v>20</v>
      </c>
      <c r="E8" t="e">
        <f>VLOOKUP(D8,'OECD Regions'!$A$1:$D$55,4,FALSE)</f>
        <v>#N/A</v>
      </c>
      <c r="F8" s="5">
        <v>49260971.25</v>
      </c>
      <c r="G8" s="5">
        <v>50975036.390602</v>
      </c>
      <c r="H8" s="5">
        <v>53489730.830208801</v>
      </c>
      <c r="I8" s="5">
        <v>55607184.6984035</v>
      </c>
      <c r="J8" s="5">
        <v>56313065.276408702</v>
      </c>
      <c r="K8" s="5">
        <v>55822787.741169699</v>
      </c>
    </row>
    <row r="9" spans="1:11" x14ac:dyDescent="0.3">
      <c r="A9" t="s">
        <v>125</v>
      </c>
      <c r="B9" t="s">
        <v>68</v>
      </c>
      <c r="C9" t="s">
        <v>128</v>
      </c>
      <c r="D9" t="s">
        <v>21</v>
      </c>
      <c r="E9" t="e">
        <f>VLOOKUP(D9,'OECD Regions'!$A$1:$D$55,4,FALSE)</f>
        <v>#N/A</v>
      </c>
      <c r="F9" s="5">
        <v>5108539.25</v>
      </c>
      <c r="G9" s="5">
        <v>5239075.4435336404</v>
      </c>
      <c r="H9" s="5">
        <v>5464616.6836150698</v>
      </c>
      <c r="I9" s="5">
        <v>5683786.4283909602</v>
      </c>
      <c r="J9" s="5">
        <v>5751541.97595743</v>
      </c>
      <c r="K9" s="5">
        <v>5679720.1217002096</v>
      </c>
    </row>
    <row r="10" spans="1:11" x14ac:dyDescent="0.3">
      <c r="A10" t="s">
        <v>125</v>
      </c>
      <c r="B10" t="s">
        <v>68</v>
      </c>
      <c r="C10" t="s">
        <v>128</v>
      </c>
      <c r="D10" t="s">
        <v>22</v>
      </c>
      <c r="E10" t="str">
        <f>VLOOKUP(D10,'OECD Regions'!$A$1:$D$55,4,FALSE)</f>
        <v>RoEU</v>
      </c>
      <c r="F10" s="5">
        <v>10700155</v>
      </c>
      <c r="G10" s="5">
        <v>10758432.9324876</v>
      </c>
      <c r="H10" s="5">
        <v>10544656.2805696</v>
      </c>
      <c r="I10" s="5">
        <v>10394629.7674847</v>
      </c>
      <c r="J10" s="5">
        <v>10349650.557933999</v>
      </c>
      <c r="K10" s="5">
        <v>10246889.6906882</v>
      </c>
    </row>
    <row r="11" spans="1:11" x14ac:dyDescent="0.3">
      <c r="A11" t="s">
        <v>125</v>
      </c>
      <c r="B11" t="s">
        <v>68</v>
      </c>
      <c r="C11" t="s">
        <v>128</v>
      </c>
      <c r="D11" t="s">
        <v>23</v>
      </c>
      <c r="E11" t="str">
        <f>VLOOKUP(D11,'OECD Regions'!$A$1:$D$55,4,FALSE)</f>
        <v>RoEU</v>
      </c>
      <c r="F11" s="5">
        <v>5830000</v>
      </c>
      <c r="G11" s="5">
        <v>5940377.8955578301</v>
      </c>
      <c r="H11" s="5">
        <v>6083204.9757457003</v>
      </c>
      <c r="I11" s="5">
        <v>6185532.8950885497</v>
      </c>
      <c r="J11" s="5">
        <v>6196908.44502322</v>
      </c>
      <c r="K11" s="5">
        <v>6215647.5055599902</v>
      </c>
    </row>
    <row r="12" spans="1:11" x14ac:dyDescent="0.3">
      <c r="A12" t="s">
        <v>125</v>
      </c>
      <c r="B12" t="s">
        <v>68</v>
      </c>
      <c r="C12" t="s">
        <v>128</v>
      </c>
      <c r="D12" t="s">
        <v>24</v>
      </c>
      <c r="E12" t="str">
        <f>VLOOKUP(D12,'OECD Regions'!$A$1:$D$55,4,FALSE)</f>
        <v>RoEU</v>
      </c>
      <c r="F12" s="5">
        <v>1328889</v>
      </c>
      <c r="G12" s="5">
        <v>1365884</v>
      </c>
      <c r="H12" s="5">
        <v>1346154.71808909</v>
      </c>
      <c r="I12" s="5">
        <v>1330492.77835574</v>
      </c>
      <c r="J12" s="5">
        <v>1323745.6349192299</v>
      </c>
      <c r="K12" s="5">
        <v>1308000.4454260101</v>
      </c>
    </row>
    <row r="13" spans="1:11" x14ac:dyDescent="0.3">
      <c r="A13" t="s">
        <v>125</v>
      </c>
      <c r="B13" t="s">
        <v>68</v>
      </c>
      <c r="C13" t="s">
        <v>128</v>
      </c>
      <c r="D13" t="s">
        <v>25</v>
      </c>
      <c r="E13" t="str">
        <f>VLOOKUP(D13,'OECD Regions'!$A$1:$D$55,4,FALSE)</f>
        <v>RoEU</v>
      </c>
      <c r="F13" s="5">
        <v>5530700</v>
      </c>
      <c r="G13" s="5">
        <v>5582892.8342340495</v>
      </c>
      <c r="H13" s="5">
        <v>5601533.9186308496</v>
      </c>
      <c r="I13" s="5">
        <v>5561188.8110314198</v>
      </c>
      <c r="J13" s="5">
        <v>5472196.8803864503</v>
      </c>
      <c r="K13" s="5">
        <v>5371889.1632086197</v>
      </c>
    </row>
    <row r="14" spans="1:11" x14ac:dyDescent="0.3">
      <c r="A14" t="s">
        <v>125</v>
      </c>
      <c r="B14" t="s">
        <v>68</v>
      </c>
      <c r="C14" t="s">
        <v>128</v>
      </c>
      <c r="D14" t="s">
        <v>26</v>
      </c>
      <c r="E14" t="str">
        <f>VLOOKUP(D14,'OECD Regions'!$A$1:$D$55,4,FALSE)</f>
        <v>RoEU</v>
      </c>
      <c r="F14" s="5">
        <v>68002450</v>
      </c>
      <c r="G14" s="5">
        <v>68694147.984104797</v>
      </c>
      <c r="H14" s="5">
        <v>69695683.993138894</v>
      </c>
      <c r="I14" s="5">
        <v>70678834.099401802</v>
      </c>
      <c r="J14" s="5">
        <v>70603719.715458199</v>
      </c>
      <c r="K14" s="5">
        <v>69797254.189660996</v>
      </c>
    </row>
    <row r="15" spans="1:11" x14ac:dyDescent="0.3">
      <c r="A15" t="s">
        <v>125</v>
      </c>
      <c r="B15" t="s">
        <v>68</v>
      </c>
      <c r="C15" t="s">
        <v>128</v>
      </c>
      <c r="D15" t="s">
        <v>27</v>
      </c>
      <c r="E15" t="str">
        <f>VLOOKUP(D15,'OECD Regions'!$A$1:$D$55,4,FALSE)</f>
        <v>RoEU</v>
      </c>
      <c r="F15" s="5">
        <v>83161000</v>
      </c>
      <c r="G15" s="5">
        <v>84258744.371340603</v>
      </c>
      <c r="H15" s="5">
        <v>84964377.018386096</v>
      </c>
      <c r="I15" s="5">
        <v>85175494.212809205</v>
      </c>
      <c r="J15" s="5">
        <v>84843869.893905193</v>
      </c>
      <c r="K15" s="5">
        <v>84164540.193755701</v>
      </c>
    </row>
    <row r="16" spans="1:11" x14ac:dyDescent="0.3">
      <c r="A16" t="s">
        <v>125</v>
      </c>
      <c r="B16" t="s">
        <v>68</v>
      </c>
      <c r="C16" t="s">
        <v>128</v>
      </c>
      <c r="D16" t="s">
        <v>28</v>
      </c>
      <c r="E16" t="str">
        <f>VLOOKUP(D16,'OECD Regions'!$A$1:$D$55,4,FALSE)</f>
        <v>RoEU</v>
      </c>
      <c r="F16" s="5">
        <v>10698590</v>
      </c>
      <c r="G16" s="5">
        <v>10527896.006041801</v>
      </c>
      <c r="H16" s="5">
        <v>10169998.542773601</v>
      </c>
      <c r="I16" s="5">
        <v>9683625.3010420594</v>
      </c>
      <c r="J16" s="5">
        <v>9186347.8947240096</v>
      </c>
      <c r="K16" s="5">
        <v>8599999.1844401304</v>
      </c>
    </row>
    <row r="17" spans="1:11" x14ac:dyDescent="0.3">
      <c r="A17" t="s">
        <v>125</v>
      </c>
      <c r="B17" t="s">
        <v>68</v>
      </c>
      <c r="C17" t="s">
        <v>128</v>
      </c>
      <c r="D17" t="s">
        <v>29</v>
      </c>
      <c r="E17" t="str">
        <f>VLOOKUP(D17,'OECD Regions'!$A$1:$D$55,4,FALSE)</f>
        <v>RoEU</v>
      </c>
      <c r="F17" s="5">
        <v>9750149</v>
      </c>
      <c r="G17" s="5">
        <v>9650341.5574760996</v>
      </c>
      <c r="H17" s="5">
        <v>9521103.8057972491</v>
      </c>
      <c r="I17" s="5">
        <v>9314203.8274951298</v>
      </c>
      <c r="J17" s="5">
        <v>9122411.3265259098</v>
      </c>
      <c r="K17" s="5">
        <v>8947341.7868019696</v>
      </c>
    </row>
    <row r="18" spans="1:11" x14ac:dyDescent="0.3">
      <c r="A18" t="s">
        <v>125</v>
      </c>
      <c r="B18" t="s">
        <v>68</v>
      </c>
      <c r="C18" t="s">
        <v>128</v>
      </c>
      <c r="D18" t="s">
        <v>30</v>
      </c>
      <c r="E18" t="e">
        <f>VLOOKUP(D18,'OECD Regions'!$A$1:$D$55,4,FALSE)</f>
        <v>#N/A</v>
      </c>
      <c r="F18" s="5">
        <v>366500</v>
      </c>
      <c r="G18" s="5">
        <v>388194.34417947702</v>
      </c>
      <c r="H18" s="5">
        <v>433458.11297852598</v>
      </c>
      <c r="I18" s="5">
        <v>488993.48236579599</v>
      </c>
      <c r="J18" s="5">
        <v>532477.66538431402</v>
      </c>
      <c r="K18" s="5">
        <v>566237.89513631898</v>
      </c>
    </row>
    <row r="19" spans="1:11" x14ac:dyDescent="0.3">
      <c r="A19" t="s">
        <v>125</v>
      </c>
      <c r="B19" t="s">
        <v>68</v>
      </c>
      <c r="C19" t="s">
        <v>128</v>
      </c>
      <c r="D19" t="s">
        <v>31</v>
      </c>
      <c r="E19" t="str">
        <f>VLOOKUP(D19,'OECD Regions'!$A$1:$D$55,4,FALSE)</f>
        <v>RoEU</v>
      </c>
      <c r="F19" s="5">
        <v>4980326</v>
      </c>
      <c r="G19" s="5">
        <v>5173000.4432832599</v>
      </c>
      <c r="H19" s="5">
        <v>5442811.9065385703</v>
      </c>
      <c r="I19" s="5">
        <v>5827362.8389361501</v>
      </c>
      <c r="J19" s="5">
        <v>6122188.5543143796</v>
      </c>
      <c r="K19" s="5">
        <v>6237814.2927546604</v>
      </c>
    </row>
    <row r="20" spans="1:11" x14ac:dyDescent="0.3">
      <c r="A20" t="s">
        <v>125</v>
      </c>
      <c r="B20" t="s">
        <v>68</v>
      </c>
      <c r="C20" t="s">
        <v>128</v>
      </c>
      <c r="D20" t="s">
        <v>32</v>
      </c>
      <c r="E20" t="e">
        <f>VLOOKUP(D20,'OECD Regions'!$A$1:$D$55,4,FALSE)</f>
        <v>#N/A</v>
      </c>
      <c r="F20" s="5">
        <v>9214325</v>
      </c>
      <c r="G20" s="5">
        <v>9694247.1438454892</v>
      </c>
      <c r="H20" s="5">
        <v>10711333.1774227</v>
      </c>
      <c r="I20" s="5">
        <v>12197198.256750301</v>
      </c>
      <c r="J20" s="5">
        <v>13731048.907327</v>
      </c>
      <c r="K20" s="5">
        <v>15155641.2025667</v>
      </c>
    </row>
    <row r="21" spans="1:11" x14ac:dyDescent="0.3">
      <c r="A21" t="s">
        <v>125</v>
      </c>
      <c r="B21" t="s">
        <v>68</v>
      </c>
      <c r="C21" t="s">
        <v>128</v>
      </c>
      <c r="D21" t="s">
        <v>3</v>
      </c>
      <c r="E21" t="str">
        <f>VLOOKUP(D21,'OECD Regions'!$A$1:$D$55,4,FALSE)</f>
        <v>Italy</v>
      </c>
      <c r="F21" s="5">
        <v>59438900</v>
      </c>
      <c r="G21" s="5">
        <v>58960957.492851399</v>
      </c>
      <c r="H21" s="5">
        <v>59133332.487687498</v>
      </c>
      <c r="I21" s="5">
        <v>59449424.731982797</v>
      </c>
      <c r="J21" s="5">
        <v>58929211.495869003</v>
      </c>
      <c r="K21" s="5">
        <v>57261768.812994197</v>
      </c>
    </row>
    <row r="22" spans="1:11" x14ac:dyDescent="0.3">
      <c r="A22" t="s">
        <v>125</v>
      </c>
      <c r="B22" t="s">
        <v>68</v>
      </c>
      <c r="C22" t="s">
        <v>128</v>
      </c>
      <c r="D22" t="s">
        <v>33</v>
      </c>
      <c r="E22" t="str">
        <f>VLOOKUP(D22,'OECD Regions'!$A$1:$D$55,4,FALSE)</f>
        <v>RoW</v>
      </c>
      <c r="F22" s="5">
        <v>125708400</v>
      </c>
      <c r="G22" s="5">
        <v>124349701.21358299</v>
      </c>
      <c r="H22" s="5">
        <v>119741140.501384</v>
      </c>
      <c r="I22" s="5">
        <v>112433635.609891</v>
      </c>
      <c r="J22" s="5">
        <v>105042619.72651701</v>
      </c>
      <c r="K22" s="5">
        <v>97881930.040183097</v>
      </c>
    </row>
    <row r="23" spans="1:11" x14ac:dyDescent="0.3">
      <c r="A23" t="s">
        <v>125</v>
      </c>
      <c r="B23" t="s">
        <v>68</v>
      </c>
      <c r="C23" t="s">
        <v>128</v>
      </c>
      <c r="D23" t="s">
        <v>34</v>
      </c>
      <c r="E23" t="str">
        <f>VLOOKUP(D23,'OECD Regions'!$A$1:$D$55,4,FALSE)</f>
        <v>RoW</v>
      </c>
      <c r="F23" s="5">
        <v>51836000</v>
      </c>
      <c r="G23" s="5">
        <v>51601788.876799598</v>
      </c>
      <c r="H23" s="5">
        <v>51146729.803271003</v>
      </c>
      <c r="I23" s="5">
        <v>49271380.701526202</v>
      </c>
      <c r="J23" s="5">
        <v>45814290.991503999</v>
      </c>
      <c r="K23" s="5">
        <v>40977626.032869503</v>
      </c>
    </row>
    <row r="24" spans="1:11" x14ac:dyDescent="0.3">
      <c r="A24" t="s">
        <v>125</v>
      </c>
      <c r="B24" t="s">
        <v>68</v>
      </c>
      <c r="C24" t="s">
        <v>128</v>
      </c>
      <c r="D24" t="s">
        <v>35</v>
      </c>
      <c r="E24" t="str">
        <f>VLOOKUP(D24,'OECD Regions'!$A$1:$D$55,4,FALSE)</f>
        <v>RoEU</v>
      </c>
      <c r="F24" s="5">
        <v>1900863</v>
      </c>
      <c r="G24" s="5">
        <v>1876493.4410518799</v>
      </c>
      <c r="H24" s="5">
        <v>1728962.8548824</v>
      </c>
      <c r="I24" s="5">
        <v>1548129.3953122699</v>
      </c>
      <c r="J24" s="5">
        <v>1409445.30759869</v>
      </c>
      <c r="K24" s="5">
        <v>1289101.1703474999</v>
      </c>
    </row>
    <row r="25" spans="1:11" x14ac:dyDescent="0.3">
      <c r="A25" t="s">
        <v>125</v>
      </c>
      <c r="B25" t="s">
        <v>68</v>
      </c>
      <c r="C25" t="s">
        <v>128</v>
      </c>
      <c r="D25" t="s">
        <v>36</v>
      </c>
      <c r="E25" t="str">
        <f>VLOOKUP(D25,'OECD Regions'!$A$1:$D$55,4,FALSE)</f>
        <v>RoEU</v>
      </c>
      <c r="F25" s="5">
        <v>2794885</v>
      </c>
      <c r="G25" s="5">
        <v>2832543.21998849</v>
      </c>
      <c r="H25" s="5">
        <v>2692584.5037651202</v>
      </c>
      <c r="I25" s="5">
        <v>2483154.52731772</v>
      </c>
      <c r="J25" s="5">
        <v>2306801.9117483702</v>
      </c>
      <c r="K25" s="5">
        <v>2164278.4820127999</v>
      </c>
    </row>
    <row r="26" spans="1:11" x14ac:dyDescent="0.3">
      <c r="A26" t="s">
        <v>125</v>
      </c>
      <c r="B26" t="s">
        <v>68</v>
      </c>
      <c r="C26" t="s">
        <v>128</v>
      </c>
      <c r="D26" t="s">
        <v>37</v>
      </c>
      <c r="E26" t="str">
        <f>VLOOKUP(D26,'OECD Regions'!$A$1:$D$55,4,FALSE)</f>
        <v>RoEU</v>
      </c>
      <c r="F26" s="5">
        <v>631088</v>
      </c>
      <c r="G26" s="5">
        <v>668158.66264506697</v>
      </c>
      <c r="H26" s="5">
        <v>742443.81229435501</v>
      </c>
      <c r="I26" s="5">
        <v>831013.40841455397</v>
      </c>
      <c r="J26" s="5">
        <v>895922.48329147603</v>
      </c>
      <c r="K26" s="5">
        <v>941781.05054790305</v>
      </c>
    </row>
    <row r="27" spans="1:11" x14ac:dyDescent="0.3">
      <c r="A27" t="s">
        <v>125</v>
      </c>
      <c r="B27" t="s">
        <v>68</v>
      </c>
      <c r="C27" t="s">
        <v>128</v>
      </c>
      <c r="D27" t="s">
        <v>38</v>
      </c>
      <c r="E27" t="str">
        <f>VLOOKUP(D27,'OECD Regions'!$A$1:$D$55,4,FALSE)</f>
        <v>RoW</v>
      </c>
      <c r="F27" s="5">
        <v>126383322.575</v>
      </c>
      <c r="G27" s="5">
        <v>129554387.651563</v>
      </c>
      <c r="H27" s="5">
        <v>135790979.86785999</v>
      </c>
      <c r="I27" s="5">
        <v>142569980.267739</v>
      </c>
      <c r="J27" s="5">
        <v>145545808.414386</v>
      </c>
      <c r="K27" s="5">
        <v>144780559.531748</v>
      </c>
    </row>
    <row r="28" spans="1:11" x14ac:dyDescent="0.3">
      <c r="A28" t="s">
        <v>125</v>
      </c>
      <c r="B28" t="s">
        <v>68</v>
      </c>
      <c r="C28" t="s">
        <v>128</v>
      </c>
      <c r="D28" t="s">
        <v>39</v>
      </c>
      <c r="E28" t="str">
        <f>VLOOKUP(D28,'OECD Regions'!$A$1:$D$55,4,FALSE)</f>
        <v>RoEU</v>
      </c>
      <c r="F28" s="5">
        <v>17442000</v>
      </c>
      <c r="G28" s="5">
        <v>17854713.351882499</v>
      </c>
      <c r="H28" s="5">
        <v>18411246.8153309</v>
      </c>
      <c r="I28" s="5">
        <v>18895462.949554399</v>
      </c>
      <c r="J28" s="5">
        <v>18997676.781679802</v>
      </c>
      <c r="K28" s="5">
        <v>19016409.1416489</v>
      </c>
    </row>
    <row r="29" spans="1:11" x14ac:dyDescent="0.3">
      <c r="A29" t="s">
        <v>125</v>
      </c>
      <c r="B29" t="s">
        <v>68</v>
      </c>
      <c r="C29" t="s">
        <v>128</v>
      </c>
      <c r="D29" t="s">
        <v>40</v>
      </c>
      <c r="E29" t="e">
        <f>VLOOKUP(D29,'OECD Regions'!$A$1:$D$55,4,FALSE)</f>
        <v>#N/A</v>
      </c>
      <c r="F29" s="5">
        <v>5097100</v>
      </c>
      <c r="G29" s="5">
        <v>5178152.5857233303</v>
      </c>
      <c r="H29" s="5">
        <v>5476348.4767232696</v>
      </c>
      <c r="I29" s="5">
        <v>5763473.8975216001</v>
      </c>
      <c r="J29" s="5">
        <v>5949255.5906162597</v>
      </c>
      <c r="K29" s="5">
        <v>6064299.3922562702</v>
      </c>
    </row>
    <row r="30" spans="1:11" x14ac:dyDescent="0.3">
      <c r="A30" t="s">
        <v>125</v>
      </c>
      <c r="B30" t="s">
        <v>68</v>
      </c>
      <c r="C30" t="s">
        <v>128</v>
      </c>
      <c r="D30" t="s">
        <v>41</v>
      </c>
      <c r="E30" t="str">
        <f>VLOOKUP(D30,'OECD Regions'!$A$1:$D$55,4,FALSE)</f>
        <v>RoW</v>
      </c>
      <c r="F30" s="5">
        <v>5379000</v>
      </c>
      <c r="G30" s="5">
        <v>5481705.0733888</v>
      </c>
      <c r="H30" s="5">
        <v>5713846.8668192197</v>
      </c>
      <c r="I30" s="5">
        <v>6060028.7430704497</v>
      </c>
      <c r="J30" s="5">
        <v>6331538.7191312304</v>
      </c>
      <c r="K30" s="5">
        <v>6526199.0431021499</v>
      </c>
    </row>
    <row r="31" spans="1:11" x14ac:dyDescent="0.3">
      <c r="A31" t="s">
        <v>125</v>
      </c>
      <c r="B31" t="s">
        <v>68</v>
      </c>
      <c r="C31" t="s">
        <v>128</v>
      </c>
      <c r="D31" t="s">
        <v>42</v>
      </c>
      <c r="E31" t="str">
        <f>VLOOKUP(D31,'OECD Regions'!$A$1:$D$55,4,FALSE)</f>
        <v>RoEU</v>
      </c>
      <c r="F31" s="5">
        <v>38354000</v>
      </c>
      <c r="G31" s="5">
        <v>37886434.575345099</v>
      </c>
      <c r="H31" s="5">
        <v>36814832.956277698</v>
      </c>
      <c r="I31" s="5">
        <v>35351971.361768298</v>
      </c>
      <c r="J31" s="5">
        <v>33989573.524466202</v>
      </c>
      <c r="K31" s="5">
        <v>32619633.2693923</v>
      </c>
    </row>
    <row r="32" spans="1:11" x14ac:dyDescent="0.3">
      <c r="A32" t="s">
        <v>125</v>
      </c>
      <c r="B32" t="s">
        <v>68</v>
      </c>
      <c r="C32" t="s">
        <v>128</v>
      </c>
      <c r="D32" t="s">
        <v>43</v>
      </c>
      <c r="E32" t="str">
        <f>VLOOKUP(D32,'OECD Regions'!$A$1:$D$55,4,FALSE)</f>
        <v>RoEU</v>
      </c>
      <c r="F32" s="5">
        <v>10297100</v>
      </c>
      <c r="G32" s="5">
        <v>10300511.4893119</v>
      </c>
      <c r="H32" s="5">
        <v>10170003.1440931</v>
      </c>
      <c r="I32" s="5">
        <v>9984241.3146768697</v>
      </c>
      <c r="J32" s="5">
        <v>9715293.3062687796</v>
      </c>
      <c r="K32" s="5">
        <v>9375195.5289094709</v>
      </c>
    </row>
    <row r="33" spans="1:11" x14ac:dyDescent="0.3">
      <c r="A33" t="s">
        <v>125</v>
      </c>
      <c r="B33" t="s">
        <v>68</v>
      </c>
      <c r="C33" t="s">
        <v>128</v>
      </c>
      <c r="D33" t="s">
        <v>44</v>
      </c>
      <c r="E33" t="str">
        <f>VLOOKUP(D33,'OECD Regions'!$A$1:$D$55,4,FALSE)</f>
        <v>RoEU</v>
      </c>
      <c r="F33" s="5">
        <v>5460509.5</v>
      </c>
      <c r="G33" s="5">
        <v>5488764.5815880103</v>
      </c>
      <c r="H33" s="5">
        <v>5420836.08137694</v>
      </c>
      <c r="I33" s="5">
        <v>5291268.4034333201</v>
      </c>
      <c r="J33" s="5">
        <v>5154681.5672460897</v>
      </c>
      <c r="K33" s="5">
        <v>4985490.46788486</v>
      </c>
    </row>
    <row r="34" spans="1:11" x14ac:dyDescent="0.3">
      <c r="A34" t="s">
        <v>125</v>
      </c>
      <c r="B34" t="s">
        <v>68</v>
      </c>
      <c r="C34" t="s">
        <v>128</v>
      </c>
      <c r="D34" t="s">
        <v>45</v>
      </c>
      <c r="E34" t="str">
        <f>VLOOKUP(D34,'OECD Regions'!$A$1:$D$55,4,FALSE)</f>
        <v>RoEU</v>
      </c>
      <c r="F34" s="5">
        <v>2102800</v>
      </c>
      <c r="G34" s="5">
        <v>2115562.5515811499</v>
      </c>
      <c r="H34" s="5">
        <v>2132732.4623245699</v>
      </c>
      <c r="I34" s="5">
        <v>2143022.3015572601</v>
      </c>
      <c r="J34" s="5">
        <v>2139751.23359943</v>
      </c>
      <c r="K34" s="5">
        <v>2107915.1427743798</v>
      </c>
    </row>
    <row r="35" spans="1:11" x14ac:dyDescent="0.3">
      <c r="A35" t="s">
        <v>125</v>
      </c>
      <c r="B35" t="s">
        <v>68</v>
      </c>
      <c r="C35" t="s">
        <v>128</v>
      </c>
      <c r="D35" t="s">
        <v>46</v>
      </c>
      <c r="E35" t="str">
        <f>VLOOKUP(D35,'OECD Regions'!$A$1:$D$55,4,FALSE)</f>
        <v>RoEU</v>
      </c>
      <c r="F35" s="5">
        <v>47355687</v>
      </c>
      <c r="G35" s="5">
        <v>48022084.299151704</v>
      </c>
      <c r="H35" s="5">
        <v>49349457.272385702</v>
      </c>
      <c r="I35" s="5">
        <v>50819604.160143599</v>
      </c>
      <c r="J35" s="5">
        <v>51509693.959472597</v>
      </c>
      <c r="K35" s="5">
        <v>50879663.0791995</v>
      </c>
    </row>
    <row r="36" spans="1:11" x14ac:dyDescent="0.3">
      <c r="A36" t="s">
        <v>125</v>
      </c>
      <c r="B36" t="s">
        <v>68</v>
      </c>
      <c r="C36" t="s">
        <v>128</v>
      </c>
      <c r="D36" t="s">
        <v>47</v>
      </c>
      <c r="E36" t="str">
        <f>VLOOKUP(D36,'OECD Regions'!$A$1:$D$55,4,FALSE)</f>
        <v>RoEU</v>
      </c>
      <c r="F36" s="5">
        <v>10353442</v>
      </c>
      <c r="G36" s="5">
        <v>10570051.3471516</v>
      </c>
      <c r="H36" s="5">
        <v>11048433.159785001</v>
      </c>
      <c r="I36" s="5">
        <v>11614994.3155935</v>
      </c>
      <c r="J36" s="5">
        <v>12134567.7019802</v>
      </c>
      <c r="K36" s="5">
        <v>12532514.1795019</v>
      </c>
    </row>
    <row r="37" spans="1:11" x14ac:dyDescent="0.3">
      <c r="A37" t="s">
        <v>125</v>
      </c>
      <c r="B37" t="s">
        <v>68</v>
      </c>
      <c r="C37" t="s">
        <v>128</v>
      </c>
      <c r="D37" t="s">
        <v>48</v>
      </c>
      <c r="E37" t="str">
        <f>VLOOKUP(D37,'OECD Regions'!$A$1:$D$55,4,FALSE)</f>
        <v>RoW</v>
      </c>
      <c r="F37" s="5">
        <v>8638166.5</v>
      </c>
      <c r="G37" s="5">
        <v>8839133.8412560094</v>
      </c>
      <c r="H37" s="5">
        <v>9174631.9030566495</v>
      </c>
      <c r="I37" s="5">
        <v>9569783.8664423209</v>
      </c>
      <c r="J37" s="5">
        <v>9863903.2500065397</v>
      </c>
      <c r="K37" s="5">
        <v>10047717.268626699</v>
      </c>
    </row>
    <row r="38" spans="1:11" x14ac:dyDescent="0.3">
      <c r="A38" t="s">
        <v>125</v>
      </c>
      <c r="B38" t="s">
        <v>68</v>
      </c>
      <c r="C38" t="s">
        <v>128</v>
      </c>
      <c r="D38" t="s">
        <v>49</v>
      </c>
      <c r="E38" t="str">
        <f>VLOOKUP(D38,'OECD Regions'!$A$1:$D$55,4,FALSE)</f>
        <v>RoW</v>
      </c>
      <c r="F38" s="5">
        <v>83385000</v>
      </c>
      <c r="G38" s="5">
        <v>86406350.287588194</v>
      </c>
      <c r="H38" s="5">
        <v>90910667.138040096</v>
      </c>
      <c r="I38" s="5">
        <v>95033953.525380507</v>
      </c>
      <c r="J38" s="5">
        <v>97876274.874995902</v>
      </c>
      <c r="K38" s="5">
        <v>98193090.923122704</v>
      </c>
    </row>
    <row r="39" spans="1:11" x14ac:dyDescent="0.3">
      <c r="A39" t="s">
        <v>125</v>
      </c>
      <c r="B39" t="s">
        <v>68</v>
      </c>
      <c r="C39" t="s">
        <v>128</v>
      </c>
      <c r="D39" t="s">
        <v>50</v>
      </c>
      <c r="E39" t="str">
        <f>VLOOKUP(D39,'OECD Regions'!$A$1:$D$55,4,FALSE)</f>
        <v>RoW</v>
      </c>
      <c r="F39" s="5">
        <v>67081000</v>
      </c>
      <c r="G39" s="5">
        <v>68254851.773807496</v>
      </c>
      <c r="H39" s="5">
        <v>70301544.738880605</v>
      </c>
      <c r="I39" s="5">
        <v>72001866.259845704</v>
      </c>
      <c r="J39" s="5">
        <v>73107491.271721601</v>
      </c>
      <c r="K39" s="5">
        <v>73227533.874085993</v>
      </c>
    </row>
    <row r="40" spans="1:11" x14ac:dyDescent="0.3">
      <c r="A40" t="s">
        <v>125</v>
      </c>
      <c r="B40" t="s">
        <v>68</v>
      </c>
      <c r="C40" t="s">
        <v>128</v>
      </c>
      <c r="D40" t="s">
        <v>51</v>
      </c>
      <c r="E40" t="str">
        <f>VLOOKUP(D40,'OECD Regions'!$A$1:$D$55,4,FALSE)</f>
        <v>RoW</v>
      </c>
      <c r="F40" s="5">
        <v>331761000</v>
      </c>
      <c r="G40" s="5">
        <v>335029792.17494702</v>
      </c>
      <c r="H40" s="5">
        <v>347227096.54051399</v>
      </c>
      <c r="I40" s="5">
        <v>361908816.832048</v>
      </c>
      <c r="J40" s="5">
        <v>371013538.59170401</v>
      </c>
      <c r="K40" s="5">
        <v>376625226.36567098</v>
      </c>
    </row>
    <row r="41" spans="1:11" x14ac:dyDescent="0.3">
      <c r="A41" t="s">
        <v>125</v>
      </c>
      <c r="B41" t="s">
        <v>68</v>
      </c>
      <c r="C41" t="s">
        <v>128</v>
      </c>
      <c r="D41" t="s">
        <v>52</v>
      </c>
      <c r="E41" t="e">
        <f>VLOOKUP(D41,'OECD Regions'!$A$1:$D$55,4,FALSE)</f>
        <v>#N/A</v>
      </c>
      <c r="F41" s="5">
        <v>341586632.5</v>
      </c>
      <c r="G41" s="5">
        <v>344569643.57896298</v>
      </c>
      <c r="H41" s="5">
        <v>348359710.57547897</v>
      </c>
      <c r="I41" s="5">
        <v>351729881.67047298</v>
      </c>
      <c r="J41" s="5">
        <v>351071465.74281001</v>
      </c>
      <c r="K41" s="5">
        <v>346142489.88488197</v>
      </c>
    </row>
    <row r="42" spans="1:11" x14ac:dyDescent="0.3">
      <c r="A42" t="s">
        <v>125</v>
      </c>
      <c r="B42" t="s">
        <v>68</v>
      </c>
      <c r="C42" t="s">
        <v>128</v>
      </c>
      <c r="D42" t="s">
        <v>53</v>
      </c>
      <c r="E42" t="e">
        <f>VLOOKUP(D42,'OECD Regions'!$A$1:$D$55,4,FALSE)</f>
        <v>#N/A</v>
      </c>
      <c r="F42" s="5">
        <v>773159916</v>
      </c>
      <c r="G42" s="5">
        <v>779207836.91158199</v>
      </c>
      <c r="H42" s="5">
        <v>794542366.65226698</v>
      </c>
      <c r="I42" s="5">
        <v>808349633.14062905</v>
      </c>
      <c r="J42" s="5">
        <v>812483552.70624101</v>
      </c>
      <c r="K42" s="5">
        <v>809719023.93434703</v>
      </c>
    </row>
    <row r="43" spans="1:11" x14ac:dyDescent="0.3">
      <c r="A43" t="s">
        <v>125</v>
      </c>
      <c r="B43" t="s">
        <v>68</v>
      </c>
      <c r="C43" t="s">
        <v>128</v>
      </c>
      <c r="D43" t="s">
        <v>54</v>
      </c>
      <c r="E43" t="e">
        <f>VLOOKUP(D43,'OECD Regions'!$A$1:$D$55,4,FALSE)</f>
        <v>#N/A</v>
      </c>
      <c r="F43" s="5">
        <v>4582665266.0749998</v>
      </c>
      <c r="G43" s="5">
        <v>4641268362.6593904</v>
      </c>
      <c r="H43" s="5">
        <v>4774433479.1235704</v>
      </c>
      <c r="I43" s="5">
        <v>4889928900.7452497</v>
      </c>
      <c r="J43" s="5">
        <v>4911608046.6280603</v>
      </c>
      <c r="K43" s="5">
        <v>4825876412.59657</v>
      </c>
    </row>
    <row r="44" spans="1:11" x14ac:dyDescent="0.3">
      <c r="A44" t="s">
        <v>125</v>
      </c>
      <c r="B44" t="s">
        <v>68</v>
      </c>
      <c r="C44" t="s">
        <v>128</v>
      </c>
      <c r="D44" t="s">
        <v>55</v>
      </c>
      <c r="E44" t="e">
        <f>VLOOKUP(D44,'OECD Regions'!$A$1:$D$55,4,FALSE)</f>
        <v>#N/A</v>
      </c>
      <c r="F44" s="5">
        <v>850651216</v>
      </c>
      <c r="G44" s="5">
        <v>857294812.57819796</v>
      </c>
      <c r="H44" s="5">
        <v>875208261.72594595</v>
      </c>
      <c r="I44" s="5">
        <v>890883236.98080003</v>
      </c>
      <c r="J44" s="5">
        <v>895166494.42140901</v>
      </c>
      <c r="K44" s="5">
        <v>890987833.80029202</v>
      </c>
    </row>
    <row r="45" spans="1:11" x14ac:dyDescent="0.3">
      <c r="A45" t="s">
        <v>125</v>
      </c>
      <c r="B45" t="s">
        <v>68</v>
      </c>
      <c r="C45" t="s">
        <v>128</v>
      </c>
      <c r="D45" t="s">
        <v>56</v>
      </c>
      <c r="E45" t="e">
        <f>VLOOKUP(D45,'OECD Regions'!$A$1:$D$55,4,FALSE)</f>
        <v>#N/A</v>
      </c>
      <c r="F45" s="5">
        <v>3732014050.0749998</v>
      </c>
      <c r="G45" s="5">
        <v>3783973550.0811901</v>
      </c>
      <c r="H45" s="5">
        <v>3899225217.3976302</v>
      </c>
      <c r="I45" s="5">
        <v>3999045663.7644601</v>
      </c>
      <c r="J45" s="5">
        <v>4016441552.2066498</v>
      </c>
      <c r="K45" s="5">
        <v>3934888578.7962699</v>
      </c>
    </row>
    <row r="46" spans="1:11" x14ac:dyDescent="0.3">
      <c r="A46" t="s">
        <v>125</v>
      </c>
      <c r="B46" t="s">
        <v>68</v>
      </c>
      <c r="C46" t="s">
        <v>128</v>
      </c>
      <c r="D46" t="s">
        <v>57</v>
      </c>
      <c r="E46" t="e">
        <f>VLOOKUP(D46,'OECD Regions'!$A$1:$D$55,4,FALSE)</f>
        <v>#N/A</v>
      </c>
      <c r="F46" s="5">
        <v>1368914479.075</v>
      </c>
      <c r="G46" s="5">
        <v>1386506627.3390501</v>
      </c>
      <c r="H46" s="5">
        <v>1421766001.0662301</v>
      </c>
      <c r="I46" s="5">
        <v>1454597833.9182799</v>
      </c>
      <c r="J46" s="5">
        <v>1467105190.0246899</v>
      </c>
      <c r="K46" s="5">
        <v>1460526413.8994</v>
      </c>
    </row>
    <row r="47" spans="1:11" x14ac:dyDescent="0.3">
      <c r="A47" t="s">
        <v>125</v>
      </c>
      <c r="B47" t="s">
        <v>68</v>
      </c>
      <c r="C47" t="s">
        <v>128</v>
      </c>
      <c r="D47" t="s">
        <v>69</v>
      </c>
      <c r="E47" t="e">
        <f>VLOOKUP(D47,'OECD Regions'!$A$1:$D$55,4,FALSE)</f>
        <v>#N/A</v>
      </c>
      <c r="F47" s="5">
        <v>45376800</v>
      </c>
      <c r="G47" s="5">
        <v>46480000.703908503</v>
      </c>
      <c r="H47" s="5">
        <v>48434515.027240902</v>
      </c>
      <c r="I47" s="5">
        <v>50842353.279249899</v>
      </c>
      <c r="J47" s="5">
        <v>52523686.5584049</v>
      </c>
      <c r="K47" s="5">
        <v>53230475.693516597</v>
      </c>
    </row>
    <row r="48" spans="1:11" x14ac:dyDescent="0.3">
      <c r="A48" t="s">
        <v>125</v>
      </c>
      <c r="B48" t="s">
        <v>68</v>
      </c>
      <c r="C48" t="s">
        <v>128</v>
      </c>
      <c r="D48" t="s">
        <v>70</v>
      </c>
      <c r="E48" t="str">
        <f>VLOOKUP(D48,'OECD Regions'!$A$1:$D$55,4,FALSE)</f>
        <v>RoW</v>
      </c>
      <c r="F48" s="5">
        <v>211755692</v>
      </c>
      <c r="G48" s="5">
        <v>214980920.25701001</v>
      </c>
      <c r="H48" s="5">
        <v>222608576.36072099</v>
      </c>
      <c r="I48" s="5">
        <v>229084477.35221601</v>
      </c>
      <c r="J48" s="5">
        <v>230091580.78949499</v>
      </c>
      <c r="K48" s="5">
        <v>226409416.881735</v>
      </c>
    </row>
    <row r="49" spans="1:11" x14ac:dyDescent="0.3">
      <c r="A49" t="s">
        <v>125</v>
      </c>
      <c r="B49" t="s">
        <v>68</v>
      </c>
      <c r="C49" t="s">
        <v>128</v>
      </c>
      <c r="D49" t="s">
        <v>71</v>
      </c>
      <c r="E49" t="str">
        <f>VLOOKUP(D49,'OECD Regions'!$A$1:$D$55,4,FALSE)</f>
        <v>RoEU</v>
      </c>
      <c r="F49" s="5">
        <v>6934015</v>
      </c>
      <c r="G49" s="5">
        <v>6755873.6652477002</v>
      </c>
      <c r="H49" s="5">
        <v>6354459.0126743997</v>
      </c>
      <c r="I49" s="5">
        <v>5926424.0571080903</v>
      </c>
      <c r="J49" s="5">
        <v>5575145.1461820398</v>
      </c>
      <c r="K49" s="5">
        <v>5258973.7705664802</v>
      </c>
    </row>
    <row r="50" spans="1:11" x14ac:dyDescent="0.3">
      <c r="A50" t="s">
        <v>125</v>
      </c>
      <c r="B50" t="s">
        <v>68</v>
      </c>
      <c r="C50" t="s">
        <v>128</v>
      </c>
      <c r="D50" t="s">
        <v>72</v>
      </c>
      <c r="E50" t="str">
        <f>VLOOKUP(D50,'OECD Regions'!$A$1:$D$55,4,FALSE)</f>
        <v>RoW</v>
      </c>
      <c r="F50" s="5">
        <v>1412120000</v>
      </c>
      <c r="G50" s="5">
        <v>1411671577.79458</v>
      </c>
      <c r="H50" s="5">
        <v>1402746465.76249</v>
      </c>
      <c r="I50" s="5">
        <v>1366211720.65327</v>
      </c>
      <c r="J50" s="5">
        <v>1303704443.7909</v>
      </c>
      <c r="K50" s="5">
        <v>1198874664.9347501</v>
      </c>
    </row>
    <row r="51" spans="1:11" x14ac:dyDescent="0.3">
      <c r="A51" t="s">
        <v>125</v>
      </c>
      <c r="B51" t="s">
        <v>68</v>
      </c>
      <c r="C51" t="s">
        <v>128</v>
      </c>
      <c r="D51" t="s">
        <v>73</v>
      </c>
      <c r="E51" t="str">
        <f>VLOOKUP(D51,'OECD Regions'!$A$1:$D$55,4,FALSE)</f>
        <v>RoEU</v>
      </c>
      <c r="F51" s="5">
        <v>4114639</v>
      </c>
      <c r="G51" s="5">
        <v>4019543.9098432502</v>
      </c>
      <c r="H51" s="5">
        <v>3861824.8651977498</v>
      </c>
      <c r="I51" s="5">
        <v>3614124.8226308399</v>
      </c>
      <c r="J51" s="5">
        <v>3346887.81438431</v>
      </c>
      <c r="K51" s="5">
        <v>3080346.7724836902</v>
      </c>
    </row>
    <row r="52" spans="1:11" x14ac:dyDescent="0.3">
      <c r="A52" t="s">
        <v>125</v>
      </c>
      <c r="B52" t="s">
        <v>68</v>
      </c>
      <c r="C52" t="s">
        <v>128</v>
      </c>
      <c r="D52" t="s">
        <v>74</v>
      </c>
      <c r="E52" t="str">
        <f>VLOOKUP(D52,'OECD Regions'!$A$1:$D$55,4,FALSE)</f>
        <v>RoW</v>
      </c>
      <c r="F52" s="5">
        <v>1341000000</v>
      </c>
      <c r="G52" s="5">
        <v>1377977994.7962501</v>
      </c>
      <c r="H52" s="5">
        <v>1462417270.54374</v>
      </c>
      <c r="I52" s="5">
        <v>1557606818.6886899</v>
      </c>
      <c r="J52" s="5">
        <v>1616195737.76035</v>
      </c>
      <c r="K52" s="5">
        <v>1641441502.28672</v>
      </c>
    </row>
    <row r="53" spans="1:11" x14ac:dyDescent="0.3">
      <c r="A53" t="s">
        <v>125</v>
      </c>
      <c r="B53" t="s">
        <v>68</v>
      </c>
      <c r="C53" t="s">
        <v>128</v>
      </c>
      <c r="D53" t="s">
        <v>75</v>
      </c>
      <c r="E53" t="str">
        <f>VLOOKUP(D53,'OECD Regions'!$A$1:$D$55,4,FALSE)</f>
        <v>RoW</v>
      </c>
      <c r="F53" s="5">
        <v>271066400</v>
      </c>
      <c r="G53" s="5">
        <v>275736905.67193103</v>
      </c>
      <c r="H53" s="5">
        <v>290518509.92871898</v>
      </c>
      <c r="I53" s="5">
        <v>306795844.18757302</v>
      </c>
      <c r="J53" s="5">
        <v>316217551.03007698</v>
      </c>
      <c r="K53" s="5">
        <v>318669274.28231299</v>
      </c>
    </row>
    <row r="54" spans="1:11" x14ac:dyDescent="0.3">
      <c r="A54" t="s">
        <v>125</v>
      </c>
      <c r="B54" t="s">
        <v>68</v>
      </c>
      <c r="C54" t="s">
        <v>128</v>
      </c>
      <c r="D54" t="s">
        <v>76</v>
      </c>
      <c r="E54" t="str">
        <f>VLOOKUP(D54,'OECD Regions'!$A$1:$D$55,4,FALSE)</f>
        <v>RoEU</v>
      </c>
      <c r="F54" s="5">
        <v>19269470</v>
      </c>
      <c r="G54" s="5">
        <v>18918275.3379144</v>
      </c>
      <c r="H54" s="5">
        <v>18234743.566728901</v>
      </c>
      <c r="I54" s="5">
        <v>17353498.204162002</v>
      </c>
      <c r="J54" s="5">
        <v>16517068.977468699</v>
      </c>
      <c r="K54" s="5">
        <v>15688674.975785499</v>
      </c>
    </row>
    <row r="55" spans="1:11" x14ac:dyDescent="0.3">
      <c r="A55" t="s">
        <v>125</v>
      </c>
      <c r="B55" t="s">
        <v>68</v>
      </c>
      <c r="C55" t="s">
        <v>128</v>
      </c>
      <c r="D55" t="s">
        <v>77</v>
      </c>
      <c r="E55" t="str">
        <f>VLOOKUP(D55,'OECD Regions'!$A$1:$D$55,4,FALSE)</f>
        <v>RoW</v>
      </c>
      <c r="F55" s="5">
        <v>59352940</v>
      </c>
      <c r="G55" s="5">
        <v>61106160.997062199</v>
      </c>
      <c r="H55" s="5">
        <v>65406500.395947397</v>
      </c>
      <c r="I55" s="5">
        <v>70586918.116220802</v>
      </c>
      <c r="J55" s="5">
        <v>74532015.901158303</v>
      </c>
      <c r="K55" s="5">
        <v>76773379.335472807</v>
      </c>
    </row>
    <row r="56" spans="1:11" x14ac:dyDescent="0.3">
      <c r="A56" t="s">
        <v>125</v>
      </c>
      <c r="B56" t="s">
        <v>127</v>
      </c>
      <c r="C56" t="s">
        <v>126</v>
      </c>
      <c r="D56" t="s">
        <v>14</v>
      </c>
      <c r="E56" t="e">
        <f>VLOOKUP(D56,'OECD Regions'!$A$1:$D$55,4,FALSE)</f>
        <v>#N/A</v>
      </c>
      <c r="F56">
        <v>20713.557871679401</v>
      </c>
      <c r="G56">
        <v>23190.9683639166</v>
      </c>
      <c r="H56">
        <v>27483.73</v>
      </c>
      <c r="I56">
        <v>34099.599999999999</v>
      </c>
      <c r="J56">
        <v>41544.74</v>
      </c>
      <c r="K56">
        <v>50246.8</v>
      </c>
    </row>
    <row r="57" spans="1:11" x14ac:dyDescent="0.3">
      <c r="A57" t="s">
        <v>125</v>
      </c>
      <c r="B57" t="s">
        <v>127</v>
      </c>
      <c r="C57" t="s">
        <v>126</v>
      </c>
      <c r="D57" t="s">
        <v>15</v>
      </c>
      <c r="E57" t="str">
        <f>VLOOKUP(D57,'OECD Regions'!$A$1:$D$55,4,FALSE)</f>
        <v>RoW</v>
      </c>
      <c r="F57">
        <v>46882.7970661746</v>
      </c>
      <c r="G57">
        <v>50475.713918280097</v>
      </c>
      <c r="H57">
        <v>53431.59</v>
      </c>
      <c r="I57">
        <v>61568.66</v>
      </c>
      <c r="J57">
        <v>71993.19</v>
      </c>
      <c r="K57">
        <v>83874.8</v>
      </c>
    </row>
    <row r="58" spans="1:11" x14ac:dyDescent="0.3">
      <c r="A58" t="s">
        <v>125</v>
      </c>
      <c r="B58" t="s">
        <v>127</v>
      </c>
      <c r="C58" t="s">
        <v>126</v>
      </c>
      <c r="D58" t="s">
        <v>16</v>
      </c>
      <c r="E58" t="str">
        <f>VLOOKUP(D58,'OECD Regions'!$A$1:$D$55,4,FALSE)</f>
        <v>RoEU</v>
      </c>
      <c r="F58">
        <v>48877.577487147697</v>
      </c>
      <c r="G58">
        <v>52274.849357546598</v>
      </c>
      <c r="H58">
        <v>57557.78</v>
      </c>
      <c r="I58">
        <v>66385.98</v>
      </c>
      <c r="J58">
        <v>77064.78</v>
      </c>
      <c r="K58">
        <v>88854.61</v>
      </c>
    </row>
    <row r="59" spans="1:11" x14ac:dyDescent="0.3">
      <c r="A59" t="s">
        <v>125</v>
      </c>
      <c r="B59" t="s">
        <v>127</v>
      </c>
      <c r="C59" t="s">
        <v>126</v>
      </c>
      <c r="D59" t="s">
        <v>17</v>
      </c>
      <c r="E59" t="str">
        <f>VLOOKUP(D59,'OECD Regions'!$A$1:$D$55,4,FALSE)</f>
        <v>RoEU</v>
      </c>
      <c r="F59">
        <v>45780.911023573797</v>
      </c>
      <c r="G59">
        <v>50183.573196731697</v>
      </c>
      <c r="H59">
        <v>54495.98</v>
      </c>
      <c r="I59">
        <v>62186.57</v>
      </c>
      <c r="J59">
        <v>70668.740000000005</v>
      </c>
      <c r="K59">
        <v>79921.710000000006</v>
      </c>
    </row>
    <row r="60" spans="1:11" x14ac:dyDescent="0.3">
      <c r="A60" t="s">
        <v>125</v>
      </c>
      <c r="B60" t="s">
        <v>127</v>
      </c>
      <c r="C60" t="s">
        <v>126</v>
      </c>
      <c r="D60" t="s">
        <v>18</v>
      </c>
      <c r="E60" t="str">
        <f>VLOOKUP(D60,'OECD Regions'!$A$1:$D$55,4,FALSE)</f>
        <v>RoW</v>
      </c>
      <c r="F60">
        <v>43410.090745983303</v>
      </c>
      <c r="G60">
        <v>45711.470238307003</v>
      </c>
      <c r="H60">
        <v>47449.48</v>
      </c>
      <c r="I60">
        <v>53666.69</v>
      </c>
      <c r="J60">
        <v>62165.279999999999</v>
      </c>
      <c r="K60">
        <v>71184.149999999994</v>
      </c>
    </row>
    <row r="61" spans="1:11" x14ac:dyDescent="0.3">
      <c r="A61" t="s">
        <v>125</v>
      </c>
      <c r="B61" t="s">
        <v>127</v>
      </c>
      <c r="C61" t="s">
        <v>126</v>
      </c>
      <c r="D61" t="s">
        <v>19</v>
      </c>
      <c r="E61" t="e">
        <f>VLOOKUP(D61,'OECD Regions'!$A$1:$D$55,4,FALSE)</f>
        <v>#N/A</v>
      </c>
      <c r="F61">
        <v>21089.9340786389</v>
      </c>
      <c r="G61">
        <v>23550.611280430599</v>
      </c>
      <c r="H61">
        <v>25464.63</v>
      </c>
      <c r="I61">
        <v>31883.17</v>
      </c>
      <c r="J61">
        <v>40974.65</v>
      </c>
      <c r="K61">
        <v>51141.2</v>
      </c>
    </row>
    <row r="62" spans="1:11" x14ac:dyDescent="0.3">
      <c r="A62" t="s">
        <v>125</v>
      </c>
      <c r="B62" t="s">
        <v>127</v>
      </c>
      <c r="C62" t="s">
        <v>126</v>
      </c>
      <c r="D62" t="s">
        <v>20</v>
      </c>
      <c r="E62" t="e">
        <f>VLOOKUP(D62,'OECD Regions'!$A$1:$D$55,4,FALSE)</f>
        <v>#N/A</v>
      </c>
      <c r="F62">
        <v>12867.089361677899</v>
      </c>
      <c r="G62">
        <v>14983.0978496589</v>
      </c>
      <c r="H62">
        <v>17193.54</v>
      </c>
      <c r="I62">
        <v>22623.25</v>
      </c>
      <c r="J62">
        <v>29541.3</v>
      </c>
      <c r="K62">
        <v>37186.839999999997</v>
      </c>
    </row>
    <row r="63" spans="1:11" x14ac:dyDescent="0.3">
      <c r="A63" t="s">
        <v>125</v>
      </c>
      <c r="B63" t="s">
        <v>127</v>
      </c>
      <c r="C63" t="s">
        <v>126</v>
      </c>
      <c r="D63" t="s">
        <v>21</v>
      </c>
      <c r="E63" t="e">
        <f>VLOOKUP(D63,'OECD Regions'!$A$1:$D$55,4,FALSE)</f>
        <v>#N/A</v>
      </c>
      <c r="F63">
        <v>18220.261580967101</v>
      </c>
      <c r="G63">
        <v>21061.713285593702</v>
      </c>
      <c r="H63">
        <v>24897.97</v>
      </c>
      <c r="I63">
        <v>32269.01</v>
      </c>
      <c r="J63">
        <v>39264.43</v>
      </c>
      <c r="K63">
        <v>45689.77</v>
      </c>
    </row>
    <row r="64" spans="1:11" x14ac:dyDescent="0.3">
      <c r="A64" t="s">
        <v>125</v>
      </c>
      <c r="B64" t="s">
        <v>127</v>
      </c>
      <c r="C64" t="s">
        <v>126</v>
      </c>
      <c r="D64" t="s">
        <v>22</v>
      </c>
      <c r="E64" t="str">
        <f>VLOOKUP(D64,'OECD Regions'!$A$1:$D$55,4,FALSE)</f>
        <v>RoEU</v>
      </c>
      <c r="F64">
        <v>36220.061176023599</v>
      </c>
      <c r="G64">
        <v>38037.410265247498</v>
      </c>
      <c r="H64">
        <v>43791.07</v>
      </c>
      <c r="I64">
        <v>52003.01</v>
      </c>
      <c r="J64">
        <v>60649.58</v>
      </c>
      <c r="K64">
        <v>72040.28</v>
      </c>
    </row>
    <row r="65" spans="1:11" x14ac:dyDescent="0.3">
      <c r="A65" t="s">
        <v>125</v>
      </c>
      <c r="B65" t="s">
        <v>127</v>
      </c>
      <c r="C65" t="s">
        <v>126</v>
      </c>
      <c r="D65" t="s">
        <v>23</v>
      </c>
      <c r="E65" t="str">
        <f>VLOOKUP(D65,'OECD Regions'!$A$1:$D$55,4,FALSE)</f>
        <v>RoEU</v>
      </c>
      <c r="F65">
        <v>51266.841695777497</v>
      </c>
      <c r="G65">
        <v>55943.094926865997</v>
      </c>
      <c r="H65">
        <v>59890.66</v>
      </c>
      <c r="I65">
        <v>66993.320000000007</v>
      </c>
      <c r="J65">
        <v>77599.789999999994</v>
      </c>
      <c r="K65">
        <v>88001.72</v>
      </c>
    </row>
    <row r="66" spans="1:11" x14ac:dyDescent="0.3">
      <c r="A66" t="s">
        <v>125</v>
      </c>
      <c r="B66" t="s">
        <v>127</v>
      </c>
      <c r="C66" t="s">
        <v>126</v>
      </c>
      <c r="D66" t="s">
        <v>24</v>
      </c>
      <c r="E66" t="str">
        <f>VLOOKUP(D66,'OECD Regions'!$A$1:$D$55,4,FALSE)</f>
        <v>RoEU</v>
      </c>
      <c r="F66">
        <v>33637.738304353603</v>
      </c>
      <c r="G66">
        <v>34077.4527432709</v>
      </c>
      <c r="H66">
        <v>42263.19</v>
      </c>
      <c r="I66">
        <v>53047.78</v>
      </c>
      <c r="J66">
        <v>63470.91</v>
      </c>
      <c r="K66">
        <v>74020.72</v>
      </c>
    </row>
    <row r="67" spans="1:11" x14ac:dyDescent="0.3">
      <c r="A67" t="s">
        <v>125</v>
      </c>
      <c r="B67" t="s">
        <v>127</v>
      </c>
      <c r="C67" t="s">
        <v>126</v>
      </c>
      <c r="D67" t="s">
        <v>25</v>
      </c>
      <c r="E67" t="str">
        <f>VLOOKUP(D67,'OECD Regions'!$A$1:$D$55,4,FALSE)</f>
        <v>RoEU</v>
      </c>
      <c r="F67">
        <v>44654.568984933197</v>
      </c>
      <c r="G67">
        <v>46346.983632680902</v>
      </c>
      <c r="H67">
        <v>51082.86</v>
      </c>
      <c r="I67">
        <v>59278.3</v>
      </c>
      <c r="J67">
        <v>69801.84</v>
      </c>
      <c r="K67">
        <v>81625.679999999993</v>
      </c>
    </row>
    <row r="68" spans="1:11" x14ac:dyDescent="0.3">
      <c r="A68" t="s">
        <v>125</v>
      </c>
      <c r="B68" t="s">
        <v>127</v>
      </c>
      <c r="C68" t="s">
        <v>126</v>
      </c>
      <c r="D68" t="s">
        <v>26</v>
      </c>
      <c r="E68" t="str">
        <f>VLOOKUP(D68,'OECD Regions'!$A$1:$D$55,4,FALSE)</f>
        <v>RoEU</v>
      </c>
      <c r="F68">
        <v>39635.626107055403</v>
      </c>
      <c r="G68">
        <v>43177.910560464799</v>
      </c>
      <c r="H68">
        <v>46863.26</v>
      </c>
      <c r="I68">
        <v>53058.64</v>
      </c>
      <c r="J68">
        <v>60825.57</v>
      </c>
      <c r="K68">
        <v>70585.87</v>
      </c>
    </row>
    <row r="69" spans="1:11" x14ac:dyDescent="0.3">
      <c r="A69" t="s">
        <v>125</v>
      </c>
      <c r="B69" t="s">
        <v>127</v>
      </c>
      <c r="C69" t="s">
        <v>126</v>
      </c>
      <c r="D69" t="s">
        <v>27</v>
      </c>
      <c r="E69" t="str">
        <f>VLOOKUP(D69,'OECD Regions'!$A$1:$D$55,4,FALSE)</f>
        <v>RoEU</v>
      </c>
      <c r="F69">
        <v>48083.843332566001</v>
      </c>
      <c r="G69">
        <v>49808.815113374301</v>
      </c>
      <c r="H69">
        <v>53011.25</v>
      </c>
      <c r="I69">
        <v>60336.26</v>
      </c>
      <c r="J69">
        <v>70598.880000000005</v>
      </c>
      <c r="K69">
        <v>81411.17</v>
      </c>
    </row>
    <row r="70" spans="1:11" x14ac:dyDescent="0.3">
      <c r="A70" t="s">
        <v>125</v>
      </c>
      <c r="B70" t="s">
        <v>127</v>
      </c>
      <c r="C70" t="s">
        <v>126</v>
      </c>
      <c r="D70" t="s">
        <v>28</v>
      </c>
      <c r="E70" t="str">
        <f>VLOOKUP(D70,'OECD Regions'!$A$1:$D$55,4,FALSE)</f>
        <v>RoEU</v>
      </c>
      <c r="F70">
        <v>25640.681795795401</v>
      </c>
      <c r="G70">
        <v>30631.339301311498</v>
      </c>
      <c r="H70">
        <v>36984.339999999997</v>
      </c>
      <c r="I70">
        <v>45177.31</v>
      </c>
      <c r="J70">
        <v>53570.31</v>
      </c>
      <c r="K70">
        <v>65610.97</v>
      </c>
    </row>
    <row r="71" spans="1:11" x14ac:dyDescent="0.3">
      <c r="A71" t="s">
        <v>125</v>
      </c>
      <c r="B71" t="s">
        <v>127</v>
      </c>
      <c r="C71" t="s">
        <v>126</v>
      </c>
      <c r="D71" t="s">
        <v>29</v>
      </c>
      <c r="E71" t="str">
        <f>VLOOKUP(D71,'OECD Regions'!$A$1:$D$55,4,FALSE)</f>
        <v>RoEU</v>
      </c>
      <c r="F71">
        <v>30406.207827845599</v>
      </c>
      <c r="G71">
        <v>34187.132668719103</v>
      </c>
      <c r="H71">
        <v>41527.94</v>
      </c>
      <c r="I71">
        <v>51303.66</v>
      </c>
      <c r="J71">
        <v>61086.09</v>
      </c>
      <c r="K71">
        <v>71553.34</v>
      </c>
    </row>
    <row r="72" spans="1:11" x14ac:dyDescent="0.3">
      <c r="A72" t="s">
        <v>125</v>
      </c>
      <c r="B72" t="s">
        <v>127</v>
      </c>
      <c r="C72" t="s">
        <v>126</v>
      </c>
      <c r="D72" t="s">
        <v>30</v>
      </c>
      <c r="E72" t="e">
        <f>VLOOKUP(D72,'OECD Regions'!$A$1:$D$55,4,FALSE)</f>
        <v>#N/A</v>
      </c>
      <c r="F72">
        <v>48769.293663864701</v>
      </c>
      <c r="G72">
        <v>54149.196584967998</v>
      </c>
      <c r="H72">
        <v>57987.89</v>
      </c>
      <c r="I72">
        <v>66674.2</v>
      </c>
      <c r="J72">
        <v>77359.23</v>
      </c>
      <c r="K72">
        <v>88240.76</v>
      </c>
    </row>
    <row r="73" spans="1:11" x14ac:dyDescent="0.3">
      <c r="A73" t="s">
        <v>125</v>
      </c>
      <c r="B73" t="s">
        <v>127</v>
      </c>
      <c r="C73" t="s">
        <v>126</v>
      </c>
      <c r="D73" t="s">
        <v>31</v>
      </c>
      <c r="E73" t="str">
        <f>VLOOKUP(D73,'OECD Regions'!$A$1:$D$55,4,FALSE)</f>
        <v>RoEU</v>
      </c>
      <c r="F73">
        <v>89203.791265988199</v>
      </c>
      <c r="G73">
        <v>107256.525227925</v>
      </c>
      <c r="H73">
        <v>121538.5</v>
      </c>
      <c r="I73">
        <v>136661.4</v>
      </c>
      <c r="J73">
        <v>147991.4</v>
      </c>
      <c r="K73">
        <v>165224.79999999999</v>
      </c>
    </row>
    <row r="74" spans="1:11" x14ac:dyDescent="0.3">
      <c r="A74" t="s">
        <v>125</v>
      </c>
      <c r="B74" t="s">
        <v>127</v>
      </c>
      <c r="C74" t="s">
        <v>126</v>
      </c>
      <c r="D74" t="s">
        <v>32</v>
      </c>
      <c r="E74" t="e">
        <f>VLOOKUP(D74,'OECD Regions'!$A$1:$D$55,4,FALSE)</f>
        <v>#N/A</v>
      </c>
      <c r="F74">
        <v>37796.194017102098</v>
      </c>
      <c r="G74">
        <v>42734.4915382322</v>
      </c>
      <c r="H74">
        <v>49164.17</v>
      </c>
      <c r="I74">
        <v>58716.07</v>
      </c>
      <c r="J74">
        <v>68247.210000000006</v>
      </c>
      <c r="K74">
        <v>79784.66</v>
      </c>
    </row>
    <row r="75" spans="1:11" x14ac:dyDescent="0.3">
      <c r="A75" t="s">
        <v>125</v>
      </c>
      <c r="B75" t="s">
        <v>127</v>
      </c>
      <c r="C75" t="s">
        <v>126</v>
      </c>
      <c r="D75" t="s">
        <v>3</v>
      </c>
      <c r="E75" t="str">
        <f>VLOOKUP(D75,'OECD Regions'!$A$1:$D$55,4,FALSE)</f>
        <v>Italy</v>
      </c>
      <c r="F75">
        <v>35811.400463196798</v>
      </c>
      <c r="G75">
        <v>40880.0182508859</v>
      </c>
      <c r="H75">
        <v>43538.01</v>
      </c>
      <c r="I75">
        <v>49160.29</v>
      </c>
      <c r="J75">
        <v>57398.47</v>
      </c>
      <c r="K75">
        <v>68263.38</v>
      </c>
    </row>
    <row r="76" spans="1:11" x14ac:dyDescent="0.3">
      <c r="A76" t="s">
        <v>125</v>
      </c>
      <c r="B76" t="s">
        <v>127</v>
      </c>
      <c r="C76" t="s">
        <v>126</v>
      </c>
      <c r="D76" t="s">
        <v>33</v>
      </c>
      <c r="E76" t="str">
        <f>VLOOKUP(D76,'OECD Regions'!$A$1:$D$55,4,FALSE)</f>
        <v>RoW</v>
      </c>
      <c r="F76">
        <v>40674.087563199399</v>
      </c>
      <c r="G76">
        <v>43151.1333797517</v>
      </c>
      <c r="H76">
        <v>47743.12</v>
      </c>
      <c r="I76">
        <v>56249.24</v>
      </c>
      <c r="J76">
        <v>67478.679999999993</v>
      </c>
      <c r="K76">
        <v>81837.88</v>
      </c>
    </row>
    <row r="77" spans="1:11" x14ac:dyDescent="0.3">
      <c r="A77" t="s">
        <v>125</v>
      </c>
      <c r="B77" t="s">
        <v>127</v>
      </c>
      <c r="C77" t="s">
        <v>126</v>
      </c>
      <c r="D77" t="s">
        <v>34</v>
      </c>
      <c r="E77" t="str">
        <f>VLOOKUP(D77,'OECD Regions'!$A$1:$D$55,4,FALSE)</f>
        <v>RoW</v>
      </c>
      <c r="F77">
        <v>41385.300206180502</v>
      </c>
      <c r="G77">
        <v>45102.419532156098</v>
      </c>
      <c r="H77">
        <v>52288.13</v>
      </c>
      <c r="I77">
        <v>61891.75</v>
      </c>
      <c r="J77">
        <v>72217.48</v>
      </c>
      <c r="K77">
        <v>84847.65</v>
      </c>
    </row>
    <row r="78" spans="1:11" x14ac:dyDescent="0.3">
      <c r="A78" t="s">
        <v>125</v>
      </c>
      <c r="B78" t="s">
        <v>127</v>
      </c>
      <c r="C78" t="s">
        <v>126</v>
      </c>
      <c r="D78" t="s">
        <v>35</v>
      </c>
      <c r="E78" t="str">
        <f>VLOOKUP(D78,'OECD Regions'!$A$1:$D$55,4,FALSE)</f>
        <v>RoEU</v>
      </c>
      <c r="F78">
        <v>27730.343897596402</v>
      </c>
      <c r="G78">
        <v>30951.733251140999</v>
      </c>
      <c r="H78">
        <v>38400.080000000002</v>
      </c>
      <c r="I78">
        <v>48298.2</v>
      </c>
      <c r="J78">
        <v>57757.91</v>
      </c>
      <c r="K78">
        <v>66515.19</v>
      </c>
    </row>
    <row r="79" spans="1:11" x14ac:dyDescent="0.3">
      <c r="A79" t="s">
        <v>125</v>
      </c>
      <c r="B79" t="s">
        <v>127</v>
      </c>
      <c r="C79" t="s">
        <v>126</v>
      </c>
      <c r="D79" t="s">
        <v>36</v>
      </c>
      <c r="E79" t="str">
        <f>VLOOKUP(D79,'OECD Regions'!$A$1:$D$55,4,FALSE)</f>
        <v>RoEU</v>
      </c>
      <c r="F79">
        <v>34865.112591707402</v>
      </c>
      <c r="G79">
        <v>37294.737340167398</v>
      </c>
      <c r="H79">
        <v>46653.41</v>
      </c>
      <c r="I79">
        <v>57203.39</v>
      </c>
      <c r="J79">
        <v>67442.5</v>
      </c>
      <c r="K79">
        <v>74784.759999999995</v>
      </c>
    </row>
    <row r="80" spans="1:11" x14ac:dyDescent="0.3">
      <c r="A80" t="s">
        <v>125</v>
      </c>
      <c r="B80" t="s">
        <v>127</v>
      </c>
      <c r="C80" t="s">
        <v>126</v>
      </c>
      <c r="D80" t="s">
        <v>37</v>
      </c>
      <c r="E80" t="str">
        <f>VLOOKUP(D80,'OECD Regions'!$A$1:$D$55,4,FALSE)</f>
        <v>RoEU</v>
      </c>
      <c r="F80">
        <v>107193.25426038601</v>
      </c>
      <c r="G80">
        <v>108837.488584893</v>
      </c>
      <c r="H80">
        <v>118385.7</v>
      </c>
      <c r="I80">
        <v>129363.6</v>
      </c>
      <c r="J80">
        <v>139424.20000000001</v>
      </c>
      <c r="K80">
        <v>148943.20000000001</v>
      </c>
    </row>
    <row r="81" spans="1:11" x14ac:dyDescent="0.3">
      <c r="A81" t="s">
        <v>125</v>
      </c>
      <c r="B81" t="s">
        <v>127</v>
      </c>
      <c r="C81" t="s">
        <v>126</v>
      </c>
      <c r="D81" t="s">
        <v>38</v>
      </c>
      <c r="E81" t="str">
        <f>VLOOKUP(D81,'OECD Regions'!$A$1:$D$55,4,FALSE)</f>
        <v>RoW</v>
      </c>
      <c r="F81">
        <v>17593.617482658101</v>
      </c>
      <c r="G81">
        <v>19517.398245210399</v>
      </c>
      <c r="H81">
        <v>22295.74</v>
      </c>
      <c r="I81">
        <v>28546.07</v>
      </c>
      <c r="J81">
        <v>36886.92</v>
      </c>
      <c r="K81">
        <v>46698.99</v>
      </c>
    </row>
    <row r="82" spans="1:11" x14ac:dyDescent="0.3">
      <c r="A82" t="s">
        <v>125</v>
      </c>
      <c r="B82" t="s">
        <v>127</v>
      </c>
      <c r="C82" t="s">
        <v>126</v>
      </c>
      <c r="D82" t="s">
        <v>39</v>
      </c>
      <c r="E82" t="str">
        <f>VLOOKUP(D82,'OECD Regions'!$A$1:$D$55,4,FALSE)</f>
        <v>RoEU</v>
      </c>
      <c r="F82">
        <v>51503.523689099202</v>
      </c>
      <c r="G82">
        <v>55865.689141980904</v>
      </c>
      <c r="H82">
        <v>60079.01</v>
      </c>
      <c r="I82">
        <v>67874.679999999993</v>
      </c>
      <c r="J82">
        <v>79855.3</v>
      </c>
      <c r="K82">
        <v>92099.18</v>
      </c>
    </row>
    <row r="83" spans="1:11" x14ac:dyDescent="0.3">
      <c r="A83" t="s">
        <v>125</v>
      </c>
      <c r="B83" t="s">
        <v>127</v>
      </c>
      <c r="C83" t="s">
        <v>126</v>
      </c>
      <c r="D83" t="s">
        <v>40</v>
      </c>
      <c r="E83" t="e">
        <f>VLOOKUP(D83,'OECD Regions'!$A$1:$D$55,4,FALSE)</f>
        <v>#N/A</v>
      </c>
      <c r="F83">
        <v>38470.976952965997</v>
      </c>
      <c r="G83">
        <v>41762.548958852603</v>
      </c>
      <c r="H83">
        <v>46185.16</v>
      </c>
      <c r="I83">
        <v>55447.87</v>
      </c>
      <c r="J83">
        <v>66950.44</v>
      </c>
      <c r="K83">
        <v>78759.73</v>
      </c>
    </row>
    <row r="84" spans="1:11" x14ac:dyDescent="0.3">
      <c r="A84" t="s">
        <v>125</v>
      </c>
      <c r="B84" t="s">
        <v>127</v>
      </c>
      <c r="C84" t="s">
        <v>126</v>
      </c>
      <c r="D84" t="s">
        <v>41</v>
      </c>
      <c r="E84" t="str">
        <f>VLOOKUP(D84,'OECD Regions'!$A$1:$D$55,4,FALSE)</f>
        <v>RoW</v>
      </c>
      <c r="F84">
        <v>61132.467092146697</v>
      </c>
      <c r="G84">
        <v>65173.163073683099</v>
      </c>
      <c r="H84">
        <v>69950.19</v>
      </c>
      <c r="I84">
        <v>77818.55</v>
      </c>
      <c r="J84">
        <v>86990.05</v>
      </c>
      <c r="K84">
        <v>96445.85</v>
      </c>
    </row>
    <row r="85" spans="1:11" x14ac:dyDescent="0.3">
      <c r="A85" t="s">
        <v>125</v>
      </c>
      <c r="B85" t="s">
        <v>127</v>
      </c>
      <c r="C85" t="s">
        <v>126</v>
      </c>
      <c r="D85" t="s">
        <v>42</v>
      </c>
      <c r="E85" t="str">
        <f>VLOOKUP(D85,'OECD Regions'!$A$1:$D$55,4,FALSE)</f>
        <v>RoEU</v>
      </c>
      <c r="F85">
        <v>31136.8740181744</v>
      </c>
      <c r="G85">
        <v>35697.169098806997</v>
      </c>
      <c r="H85">
        <v>45603.92</v>
      </c>
      <c r="I85">
        <v>57031.839999999997</v>
      </c>
      <c r="J85">
        <v>64657.57</v>
      </c>
      <c r="K85">
        <v>72152.160000000003</v>
      </c>
    </row>
    <row r="86" spans="1:11" x14ac:dyDescent="0.3">
      <c r="A86" t="s">
        <v>125</v>
      </c>
      <c r="B86" t="s">
        <v>127</v>
      </c>
      <c r="C86" t="s">
        <v>126</v>
      </c>
      <c r="D86" t="s">
        <v>43</v>
      </c>
      <c r="E86" t="str">
        <f>VLOOKUP(D86,'OECD Regions'!$A$1:$D$55,4,FALSE)</f>
        <v>RoEU</v>
      </c>
      <c r="F86">
        <v>30511.146661768798</v>
      </c>
      <c r="G86">
        <v>35193.702706096199</v>
      </c>
      <c r="H86">
        <v>40630.26</v>
      </c>
      <c r="I86">
        <v>48627.06</v>
      </c>
      <c r="J86">
        <v>57482.3</v>
      </c>
      <c r="K86">
        <v>68859.63</v>
      </c>
    </row>
    <row r="87" spans="1:11" x14ac:dyDescent="0.3">
      <c r="A87" t="s">
        <v>125</v>
      </c>
      <c r="B87" t="s">
        <v>127</v>
      </c>
      <c r="C87" t="s">
        <v>126</v>
      </c>
      <c r="D87" t="s">
        <v>44</v>
      </c>
      <c r="E87" t="str">
        <f>VLOOKUP(D87,'OECD Regions'!$A$1:$D$55,4,FALSE)</f>
        <v>RoEU</v>
      </c>
      <c r="F87">
        <v>32293.498619925998</v>
      </c>
      <c r="G87">
        <v>34630.638835061203</v>
      </c>
      <c r="H87">
        <v>40506.44</v>
      </c>
      <c r="I87">
        <v>48932.39</v>
      </c>
      <c r="J87">
        <v>55876.18</v>
      </c>
      <c r="K87">
        <v>63461.93</v>
      </c>
    </row>
    <row r="88" spans="1:11" x14ac:dyDescent="0.3">
      <c r="A88" t="s">
        <v>125</v>
      </c>
      <c r="B88" t="s">
        <v>127</v>
      </c>
      <c r="C88" t="s">
        <v>126</v>
      </c>
      <c r="D88" t="s">
        <v>45</v>
      </c>
      <c r="E88" t="str">
        <f>VLOOKUP(D88,'OECD Regions'!$A$1:$D$55,4,FALSE)</f>
        <v>RoEU</v>
      </c>
      <c r="F88">
        <v>34761.403514385202</v>
      </c>
      <c r="G88">
        <v>38833.171566349803</v>
      </c>
      <c r="H88">
        <v>45385.81</v>
      </c>
      <c r="I88">
        <v>53827.86</v>
      </c>
      <c r="J88">
        <v>61370.59</v>
      </c>
      <c r="K88">
        <v>71008.91</v>
      </c>
    </row>
    <row r="89" spans="1:11" x14ac:dyDescent="0.3">
      <c r="A89" t="s">
        <v>125</v>
      </c>
      <c r="B89" t="s">
        <v>127</v>
      </c>
      <c r="C89" t="s">
        <v>126</v>
      </c>
      <c r="D89" t="s">
        <v>46</v>
      </c>
      <c r="E89" t="str">
        <f>VLOOKUP(D89,'OECD Regions'!$A$1:$D$55,4,FALSE)</f>
        <v>RoEU</v>
      </c>
      <c r="F89">
        <v>33673.039815089804</v>
      </c>
      <c r="G89">
        <v>38270.861927178303</v>
      </c>
      <c r="H89">
        <v>41028.07</v>
      </c>
      <c r="I89">
        <v>45448.160000000003</v>
      </c>
      <c r="J89">
        <v>50939.74</v>
      </c>
      <c r="K89">
        <v>59819.49</v>
      </c>
    </row>
    <row r="90" spans="1:11" x14ac:dyDescent="0.3">
      <c r="A90" t="s">
        <v>125</v>
      </c>
      <c r="B90" t="s">
        <v>127</v>
      </c>
      <c r="C90" t="s">
        <v>126</v>
      </c>
      <c r="D90" t="s">
        <v>47</v>
      </c>
      <c r="E90" t="str">
        <f>VLOOKUP(D90,'OECD Regions'!$A$1:$D$55,4,FALSE)</f>
        <v>RoEU</v>
      </c>
      <c r="F90">
        <v>49460.289874658098</v>
      </c>
      <c r="G90">
        <v>52575.023616948602</v>
      </c>
      <c r="H90">
        <v>59033.99</v>
      </c>
      <c r="I90">
        <v>69113.89</v>
      </c>
      <c r="J90">
        <v>80900.91</v>
      </c>
      <c r="K90">
        <v>93193.91</v>
      </c>
    </row>
    <row r="91" spans="1:11" x14ac:dyDescent="0.3">
      <c r="A91" t="s">
        <v>125</v>
      </c>
      <c r="B91" t="s">
        <v>127</v>
      </c>
      <c r="C91" t="s">
        <v>126</v>
      </c>
      <c r="D91" t="s">
        <v>48</v>
      </c>
      <c r="E91" t="str">
        <f>VLOOKUP(D91,'OECD Regions'!$A$1:$D$55,4,FALSE)</f>
        <v>RoW</v>
      </c>
      <c r="F91">
        <v>65865.811665909205</v>
      </c>
      <c r="G91">
        <v>70235.937442341397</v>
      </c>
      <c r="H91">
        <v>73177.02</v>
      </c>
      <c r="I91">
        <v>80392.55</v>
      </c>
      <c r="J91">
        <v>89336.25</v>
      </c>
      <c r="K91">
        <v>98700.3</v>
      </c>
    </row>
    <row r="92" spans="1:11" x14ac:dyDescent="0.3">
      <c r="A92" t="s">
        <v>125</v>
      </c>
      <c r="B92" t="s">
        <v>127</v>
      </c>
      <c r="C92" t="s">
        <v>126</v>
      </c>
      <c r="D92" t="s">
        <v>49</v>
      </c>
      <c r="E92" t="str">
        <f>VLOOKUP(D92,'OECD Regions'!$A$1:$D$55,4,FALSE)</f>
        <v>RoW</v>
      </c>
      <c r="F92">
        <v>28488.2444848614</v>
      </c>
      <c r="G92">
        <v>33775.034390713801</v>
      </c>
      <c r="H92">
        <v>41000</v>
      </c>
      <c r="I92">
        <v>51818.65</v>
      </c>
      <c r="J92">
        <v>63177.3</v>
      </c>
      <c r="K92">
        <v>74073.22</v>
      </c>
    </row>
    <row r="93" spans="1:11" x14ac:dyDescent="0.3">
      <c r="A93" t="s">
        <v>125</v>
      </c>
      <c r="B93" t="s">
        <v>127</v>
      </c>
      <c r="C93" t="s">
        <v>126</v>
      </c>
      <c r="D93" t="s">
        <v>50</v>
      </c>
      <c r="E93" t="str">
        <f>VLOOKUP(D93,'OECD Regions'!$A$1:$D$55,4,FALSE)</f>
        <v>RoW</v>
      </c>
      <c r="F93">
        <v>39876.113839127298</v>
      </c>
      <c r="G93">
        <v>44677.579332989102</v>
      </c>
      <c r="H93">
        <v>48124.29</v>
      </c>
      <c r="I93">
        <v>56094.03</v>
      </c>
      <c r="J93">
        <v>65573.81</v>
      </c>
      <c r="K93">
        <v>76072.45</v>
      </c>
    </row>
    <row r="94" spans="1:11" x14ac:dyDescent="0.3">
      <c r="A94" t="s">
        <v>125</v>
      </c>
      <c r="B94" t="s">
        <v>127</v>
      </c>
      <c r="C94" t="s">
        <v>126</v>
      </c>
      <c r="D94" t="s">
        <v>51</v>
      </c>
      <c r="E94" t="str">
        <f>VLOOKUP(D94,'OECD Regions'!$A$1:$D$55,4,FALSE)</f>
        <v>RoW</v>
      </c>
      <c r="F94">
        <v>59351.961069839701</v>
      </c>
      <c r="G94">
        <v>64881.383156112897</v>
      </c>
      <c r="H94">
        <v>71054.2</v>
      </c>
      <c r="I94">
        <v>79231.149999999994</v>
      </c>
      <c r="J94">
        <v>87268.81</v>
      </c>
      <c r="K94">
        <v>95839.15</v>
      </c>
    </row>
    <row r="95" spans="1:11" x14ac:dyDescent="0.3">
      <c r="A95" t="s">
        <v>125</v>
      </c>
      <c r="B95" t="s">
        <v>127</v>
      </c>
      <c r="C95" t="s">
        <v>126</v>
      </c>
      <c r="D95" t="s">
        <v>52</v>
      </c>
      <c r="E95" t="e">
        <f>VLOOKUP(D95,'OECD Regions'!$A$1:$D$55,4,FALSE)</f>
        <v>#N/A</v>
      </c>
      <c r="F95">
        <v>41194.656219662502</v>
      </c>
      <c r="G95">
        <v>45063.565465484899</v>
      </c>
      <c r="H95">
        <v>48966.93</v>
      </c>
      <c r="I95">
        <v>55815.74</v>
      </c>
      <c r="J95">
        <v>64547.839999999997</v>
      </c>
      <c r="K95">
        <v>75139.06</v>
      </c>
    </row>
    <row r="96" spans="1:11" x14ac:dyDescent="0.3">
      <c r="A96" t="s">
        <v>125</v>
      </c>
      <c r="B96" t="s">
        <v>127</v>
      </c>
      <c r="C96" t="s">
        <v>126</v>
      </c>
      <c r="D96" t="s">
        <v>53</v>
      </c>
      <c r="E96" t="e">
        <f>VLOOKUP(D96,'OECD Regions'!$A$1:$D$55,4,FALSE)</f>
        <v>#N/A</v>
      </c>
      <c r="F96">
        <v>49085.802544316197</v>
      </c>
      <c r="G96">
        <v>53308.770781640698</v>
      </c>
      <c r="H96">
        <v>58121.279999999999</v>
      </c>
      <c r="I96">
        <v>66005.84</v>
      </c>
      <c r="J96">
        <v>75040.759999999995</v>
      </c>
      <c r="K96">
        <v>85186.79</v>
      </c>
    </row>
    <row r="97" spans="1:11" x14ac:dyDescent="0.3">
      <c r="A97" t="s">
        <v>125</v>
      </c>
      <c r="B97" t="s">
        <v>127</v>
      </c>
      <c r="C97" t="s">
        <v>126</v>
      </c>
      <c r="D97" t="s">
        <v>54</v>
      </c>
      <c r="E97" t="e">
        <f>VLOOKUP(D97,'OECD Regions'!$A$1:$D$55,4,FALSE)</f>
        <v>#N/A</v>
      </c>
      <c r="F97">
        <v>19808.965189090701</v>
      </c>
      <c r="G97">
        <v>22190.388726303001</v>
      </c>
      <c r="H97">
        <v>26449.77</v>
      </c>
      <c r="I97">
        <v>32998.080000000002</v>
      </c>
      <c r="J97">
        <v>40369.49</v>
      </c>
      <c r="K97">
        <v>48974.91</v>
      </c>
    </row>
    <row r="98" spans="1:11" x14ac:dyDescent="0.3">
      <c r="A98" t="s">
        <v>125</v>
      </c>
      <c r="B98" t="s">
        <v>127</v>
      </c>
      <c r="C98" t="s">
        <v>126</v>
      </c>
      <c r="D98" t="s">
        <v>55</v>
      </c>
      <c r="E98" t="e">
        <f>VLOOKUP(D98,'OECD Regions'!$A$1:$D$55,4,FALSE)</f>
        <v>#N/A</v>
      </c>
      <c r="F98">
        <v>48550.116475723102</v>
      </c>
      <c r="G98">
        <v>52727.294680860599</v>
      </c>
      <c r="H98">
        <v>57622.22</v>
      </c>
      <c r="I98">
        <v>65612.639999999999</v>
      </c>
      <c r="J98">
        <v>74770.75</v>
      </c>
      <c r="K98">
        <v>85111.87</v>
      </c>
    </row>
    <row r="99" spans="1:11" x14ac:dyDescent="0.3">
      <c r="A99" t="s">
        <v>125</v>
      </c>
      <c r="B99" t="s">
        <v>127</v>
      </c>
      <c r="C99" t="s">
        <v>126</v>
      </c>
      <c r="D99" t="s">
        <v>56</v>
      </c>
      <c r="E99" t="e">
        <f>VLOOKUP(D99,'OECD Regions'!$A$1:$D$55,4,FALSE)</f>
        <v>#N/A</v>
      </c>
      <c r="F99">
        <v>13257.892507378099</v>
      </c>
      <c r="G99">
        <v>15271.9653492504</v>
      </c>
      <c r="H99">
        <v>19452.900000000001</v>
      </c>
      <c r="I99">
        <v>25732.400000000001</v>
      </c>
      <c r="J99">
        <v>32702.3</v>
      </c>
      <c r="K99">
        <v>40792.32</v>
      </c>
    </row>
    <row r="100" spans="1:11" x14ac:dyDescent="0.3">
      <c r="A100" t="s">
        <v>125</v>
      </c>
      <c r="B100" t="s">
        <v>127</v>
      </c>
      <c r="C100" t="s">
        <v>126</v>
      </c>
      <c r="D100" t="s">
        <v>57</v>
      </c>
      <c r="E100" t="e">
        <f>VLOOKUP(D100,'OECD Regions'!$A$1:$D$55,4,FALSE)</f>
        <v>#N/A</v>
      </c>
      <c r="F100">
        <v>41225.161870376804</v>
      </c>
      <c r="G100">
        <v>45119.389577607501</v>
      </c>
      <c r="H100">
        <v>49877.23</v>
      </c>
      <c r="I100">
        <v>57716.42</v>
      </c>
      <c r="J100">
        <v>66733.509999999995</v>
      </c>
      <c r="K100">
        <v>76968.84</v>
      </c>
    </row>
    <row r="101" spans="1:11" x14ac:dyDescent="0.3">
      <c r="A101" t="s">
        <v>125</v>
      </c>
      <c r="B101" t="s">
        <v>127</v>
      </c>
      <c r="C101" t="s">
        <v>126</v>
      </c>
      <c r="D101" t="s">
        <v>69</v>
      </c>
      <c r="E101" t="e">
        <f>VLOOKUP(D101,'OECD Regions'!$A$1:$D$55,4,FALSE)</f>
        <v>#N/A</v>
      </c>
      <c r="F101">
        <v>16541.0574771231</v>
      </c>
      <c r="G101">
        <v>18435.736034737602</v>
      </c>
      <c r="H101">
        <v>20162.09</v>
      </c>
      <c r="I101">
        <v>24663.919999999998</v>
      </c>
      <c r="J101">
        <v>31003.41</v>
      </c>
      <c r="K101">
        <v>38985.949999999997</v>
      </c>
    </row>
    <row r="102" spans="1:11" x14ac:dyDescent="0.3">
      <c r="A102" t="s">
        <v>125</v>
      </c>
      <c r="B102" t="s">
        <v>127</v>
      </c>
      <c r="C102" t="s">
        <v>126</v>
      </c>
      <c r="D102" t="s">
        <v>70</v>
      </c>
      <c r="E102" t="str">
        <f>VLOOKUP(D102,'OECD Regions'!$A$1:$D$55,4,FALSE)</f>
        <v>RoW</v>
      </c>
      <c r="F102">
        <v>13864.194203458401</v>
      </c>
      <c r="G102">
        <v>15269.0265932486</v>
      </c>
      <c r="H102">
        <v>16644.62</v>
      </c>
      <c r="I102">
        <v>20650.45</v>
      </c>
      <c r="J102">
        <v>26327.31</v>
      </c>
      <c r="K102">
        <v>33419.99</v>
      </c>
    </row>
    <row r="103" spans="1:11" x14ac:dyDescent="0.3">
      <c r="A103" t="s">
        <v>125</v>
      </c>
      <c r="B103" t="s">
        <v>127</v>
      </c>
      <c r="C103" t="s">
        <v>126</v>
      </c>
      <c r="D103" t="s">
        <v>71</v>
      </c>
      <c r="E103" t="str">
        <f>VLOOKUP(D103,'OECD Regions'!$A$1:$D$55,4,FALSE)</f>
        <v>RoEU</v>
      </c>
      <c r="F103">
        <v>20671.213420370201</v>
      </c>
      <c r="G103">
        <v>24147.373881535401</v>
      </c>
      <c r="H103">
        <v>31609.61</v>
      </c>
      <c r="I103">
        <v>40054.43</v>
      </c>
      <c r="J103">
        <v>47800.4</v>
      </c>
      <c r="K103">
        <v>56330.559999999998</v>
      </c>
    </row>
    <row r="104" spans="1:11" x14ac:dyDescent="0.3">
      <c r="A104" t="s">
        <v>125</v>
      </c>
      <c r="B104" t="s">
        <v>127</v>
      </c>
      <c r="C104" t="s">
        <v>126</v>
      </c>
      <c r="D104" t="s">
        <v>72</v>
      </c>
      <c r="E104" t="str">
        <f>VLOOKUP(D104,'OECD Regions'!$A$1:$D$55,4,FALSE)</f>
        <v>RoW</v>
      </c>
      <c r="F104">
        <v>16653.061499032501</v>
      </c>
      <c r="G104">
        <v>19566.521694848299</v>
      </c>
      <c r="H104">
        <v>25794.9</v>
      </c>
      <c r="I104">
        <v>33450.57</v>
      </c>
      <c r="J104">
        <v>40488.43</v>
      </c>
      <c r="K104">
        <v>48583.71</v>
      </c>
    </row>
    <row r="105" spans="1:11" x14ac:dyDescent="0.3">
      <c r="A105" t="s">
        <v>125</v>
      </c>
      <c r="B105" t="s">
        <v>127</v>
      </c>
      <c r="C105" t="s">
        <v>126</v>
      </c>
      <c r="D105" t="s">
        <v>73</v>
      </c>
      <c r="E105" t="str">
        <f>VLOOKUP(D105,'OECD Regions'!$A$1:$D$55,4,FALSE)</f>
        <v>RoEU</v>
      </c>
      <c r="F105">
        <v>24869.389691952601</v>
      </c>
      <c r="G105">
        <v>31582.3830448113</v>
      </c>
      <c r="H105">
        <v>38445.39</v>
      </c>
      <c r="I105">
        <v>49591.97</v>
      </c>
      <c r="J105">
        <v>59269.06</v>
      </c>
      <c r="K105">
        <v>68394.070000000007</v>
      </c>
    </row>
    <row r="106" spans="1:11" x14ac:dyDescent="0.3">
      <c r="A106" t="s">
        <v>125</v>
      </c>
      <c r="B106" t="s">
        <v>127</v>
      </c>
      <c r="C106" t="s">
        <v>126</v>
      </c>
      <c r="D106" t="s">
        <v>74</v>
      </c>
      <c r="E106" t="str">
        <f>VLOOKUP(D106,'OECD Regions'!$A$1:$D$55,4,FALSE)</f>
        <v>RoW</v>
      </c>
      <c r="F106">
        <v>6341.4119083720298</v>
      </c>
      <c r="G106">
        <v>7629.8792938412598</v>
      </c>
      <c r="H106">
        <v>10745.31</v>
      </c>
      <c r="I106">
        <v>16137.89</v>
      </c>
      <c r="J106">
        <v>22830.86</v>
      </c>
      <c r="K106">
        <v>30478.37</v>
      </c>
    </row>
    <row r="107" spans="1:11" x14ac:dyDescent="0.3">
      <c r="A107" t="s">
        <v>125</v>
      </c>
      <c r="B107" t="s">
        <v>127</v>
      </c>
      <c r="C107" t="s">
        <v>126</v>
      </c>
      <c r="D107" t="s">
        <v>75</v>
      </c>
      <c r="E107" t="str">
        <f>VLOOKUP(D107,'OECD Regions'!$A$1:$D$55,4,FALSE)</f>
        <v>RoW</v>
      </c>
      <c r="F107">
        <v>11659.033988928401</v>
      </c>
      <c r="G107">
        <v>13128.1912520719</v>
      </c>
      <c r="H107">
        <v>17208.41</v>
      </c>
      <c r="I107">
        <v>23758.639999999999</v>
      </c>
      <c r="J107">
        <v>31934.58</v>
      </c>
      <c r="K107">
        <v>41540.71</v>
      </c>
    </row>
    <row r="108" spans="1:11" x14ac:dyDescent="0.3">
      <c r="A108" t="s">
        <v>125</v>
      </c>
      <c r="B108" t="s">
        <v>127</v>
      </c>
      <c r="C108" t="s">
        <v>126</v>
      </c>
      <c r="D108" t="s">
        <v>76</v>
      </c>
      <c r="E108" t="str">
        <f>VLOOKUP(D108,'OECD Regions'!$A$1:$D$55,4,FALSE)</f>
        <v>RoEU</v>
      </c>
      <c r="F108">
        <v>26247.281142349901</v>
      </c>
      <c r="G108">
        <v>30110.2446895918</v>
      </c>
      <c r="H108">
        <v>37559.71</v>
      </c>
      <c r="I108">
        <v>45039.99</v>
      </c>
      <c r="J108">
        <v>51392.25</v>
      </c>
      <c r="K108">
        <v>58792.12</v>
      </c>
    </row>
    <row r="109" spans="1:11" x14ac:dyDescent="0.3">
      <c r="A109" t="s">
        <v>125</v>
      </c>
      <c r="B109" t="s">
        <v>127</v>
      </c>
      <c r="C109" t="s">
        <v>126</v>
      </c>
      <c r="D109" t="s">
        <v>77</v>
      </c>
      <c r="E109" t="str">
        <f>VLOOKUP(D109,'OECD Regions'!$A$1:$D$55,4,FALSE)</f>
        <v>RoW</v>
      </c>
      <c r="F109">
        <v>12466.730779355699</v>
      </c>
      <c r="G109">
        <v>13012.8336203748</v>
      </c>
      <c r="H109">
        <v>13366.21</v>
      </c>
      <c r="I109">
        <v>16130.8</v>
      </c>
      <c r="J109">
        <v>20519.38</v>
      </c>
      <c r="K109">
        <v>26598.69</v>
      </c>
    </row>
    <row r="110" spans="1:11" x14ac:dyDescent="0.3">
      <c r="A110" t="s">
        <v>129</v>
      </c>
      <c r="B110" t="s">
        <v>127</v>
      </c>
      <c r="D110" t="s">
        <v>4</v>
      </c>
    </row>
    <row r="111" spans="1:11" x14ac:dyDescent="0.3">
      <c r="A111" t="s">
        <v>131</v>
      </c>
      <c r="D111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7704-7F0D-4CF2-A675-9B80B47BE36B}">
  <dimension ref="A1:G4"/>
  <sheetViews>
    <sheetView zoomScaleNormal="100" workbookViewId="0">
      <selection activeCell="B4" sqref="B4"/>
    </sheetView>
  </sheetViews>
  <sheetFormatPr defaultRowHeight="14.4" x14ac:dyDescent="0.3"/>
  <cols>
    <col min="2" max="2" width="13.88671875" bestFit="1" customWidth="1"/>
    <col min="3" max="7" width="17.44140625" bestFit="1" customWidth="1"/>
  </cols>
  <sheetData>
    <row r="1" spans="1:7" x14ac:dyDescent="0.3">
      <c r="A1" s="1"/>
      <c r="B1" s="3">
        <v>2011</v>
      </c>
      <c r="C1" s="3">
        <v>2020</v>
      </c>
      <c r="D1" s="3">
        <v>2025</v>
      </c>
      <c r="E1" s="3">
        <f>D1+5</f>
        <v>2030</v>
      </c>
      <c r="F1" s="3">
        <f t="shared" ref="F1:G1" si="0">E1+5</f>
        <v>2035</v>
      </c>
      <c r="G1" s="3">
        <f t="shared" si="0"/>
        <v>2040</v>
      </c>
    </row>
    <row r="2" spans="1:7" x14ac:dyDescent="0.3">
      <c r="A2" s="2" t="s">
        <v>2</v>
      </c>
      <c r="B2" s="5">
        <f>365*Population!B2</f>
        <v>2392474299420</v>
      </c>
      <c r="C2" s="5">
        <f>365*Population!C2</f>
        <v>2669393971465</v>
      </c>
      <c r="D2" s="5">
        <f>365*Population!D2</f>
        <v>2804252089870</v>
      </c>
      <c r="E2" s="5">
        <f>365*Population!E2</f>
        <v>2933621525155</v>
      </c>
      <c r="F2" s="5">
        <f>365*Population!F2</f>
        <v>3055648118200</v>
      </c>
      <c r="G2" s="5">
        <f>365*Population!G2</f>
        <v>3169019842195</v>
      </c>
    </row>
    <row r="3" spans="1:7" x14ac:dyDescent="0.3">
      <c r="A3" s="2" t="s">
        <v>1</v>
      </c>
      <c r="B3" s="5">
        <f>365*Population!B3</f>
        <v>160583784510</v>
      </c>
      <c r="C3" s="5">
        <f>365*Population!C3</f>
        <v>163211931605</v>
      </c>
      <c r="D3" s="5">
        <f>365*Population!D3</f>
        <v>163891298805</v>
      </c>
      <c r="E3" s="5">
        <f>365*Population!E3</f>
        <v>163840990125</v>
      </c>
      <c r="F3" s="5">
        <f>365*Population!F3</f>
        <v>163537967490</v>
      </c>
      <c r="G3" s="5">
        <f>365*Population!G3</f>
        <v>163019758375</v>
      </c>
    </row>
    <row r="4" spans="1:7" x14ac:dyDescent="0.3">
      <c r="A4" s="2" t="s">
        <v>3</v>
      </c>
      <c r="B4" s="7">
        <f>365*Population!B4</f>
        <v>21668111850</v>
      </c>
      <c r="C4" s="7">
        <f>365*Population!C4</f>
        <v>21769143120</v>
      </c>
      <c r="D4" s="7">
        <f>365*Population!D4</f>
        <v>21932313085</v>
      </c>
      <c r="E4" s="7">
        <f>365*Population!E4</f>
        <v>21879016880</v>
      </c>
      <c r="F4" s="7">
        <f>365*Population!F4</f>
        <v>21794143430</v>
      </c>
      <c r="G4" s="7">
        <f>365*Population!G4</f>
        <v>21671877190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A1D6-AB1A-4ADC-A57E-7B0BEA485D1B}">
  <dimension ref="A1:C1"/>
  <sheetViews>
    <sheetView workbookViewId="0">
      <selection activeCell="C56" sqref="C56"/>
    </sheetView>
  </sheetViews>
  <sheetFormatPr defaultRowHeight="14.4" x14ac:dyDescent="0.3"/>
  <cols>
    <col min="1" max="2" width="31.77734375" customWidth="1"/>
    <col min="3" max="3" width="10.6640625" customWidth="1"/>
  </cols>
  <sheetData>
    <row r="1" spans="1:3" s="19" customFormat="1" x14ac:dyDescent="0.3">
      <c r="A1" s="19" t="s">
        <v>121</v>
      </c>
      <c r="B1" s="19" t="s">
        <v>122</v>
      </c>
      <c r="C1" s="19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6228-6A2B-4213-B48B-4BF6733E6801}">
  <dimension ref="A1:D57"/>
  <sheetViews>
    <sheetView zoomScale="265" zoomScaleNormal="265" workbookViewId="0">
      <pane ySplit="1" topLeftCell="A40" activePane="bottomLeft" state="frozen"/>
      <selection pane="bottomLeft" activeCell="C57" sqref="C57"/>
    </sheetView>
  </sheetViews>
  <sheetFormatPr defaultRowHeight="14.4" x14ac:dyDescent="0.3"/>
  <cols>
    <col min="1" max="1" width="24.33203125" bestFit="1" customWidth="1"/>
    <col min="2" max="2" width="20" bestFit="1" customWidth="1"/>
    <col min="3" max="3" width="18.44140625" bestFit="1" customWidth="1"/>
    <col min="4" max="4" width="20.21875" bestFit="1" customWidth="1"/>
  </cols>
  <sheetData>
    <row r="1" spans="1:4" x14ac:dyDescent="0.3">
      <c r="A1" s="19" t="s">
        <v>12</v>
      </c>
      <c r="B1" s="19" t="s">
        <v>120</v>
      </c>
      <c r="C1" s="19" t="s">
        <v>78</v>
      </c>
      <c r="D1" s="19" t="s">
        <v>79</v>
      </c>
    </row>
    <row r="2" spans="1:4" x14ac:dyDescent="0.3">
      <c r="A2" t="s">
        <v>14</v>
      </c>
      <c r="B2" t="s">
        <v>65</v>
      </c>
      <c r="C2" t="s">
        <v>13</v>
      </c>
      <c r="D2" t="e">
        <f>VLOOKUP(C2,[1]Region!$A$1:$B$49,2,FALSE)</f>
        <v>#N/A</v>
      </c>
    </row>
    <row r="3" spans="1:4" x14ac:dyDescent="0.3">
      <c r="A3" t="s">
        <v>15</v>
      </c>
      <c r="B3" t="s">
        <v>65</v>
      </c>
      <c r="C3" t="s">
        <v>80</v>
      </c>
      <c r="D3" t="str">
        <f>VLOOKUP(C3,[1]Region!$A$1:$B$49,2,FALSE)</f>
        <v>RoW</v>
      </c>
    </row>
    <row r="4" spans="1:4" x14ac:dyDescent="0.3">
      <c r="A4" t="s">
        <v>16</v>
      </c>
      <c r="B4" t="s">
        <v>65</v>
      </c>
      <c r="C4" t="s">
        <v>97</v>
      </c>
      <c r="D4" t="str">
        <f>VLOOKUP(C4,[1]Region!$A$1:$B$49,2,FALSE)</f>
        <v>RoEU</v>
      </c>
    </row>
    <row r="5" spans="1:4" x14ac:dyDescent="0.3">
      <c r="A5" t="s">
        <v>17</v>
      </c>
      <c r="B5" t="s">
        <v>65</v>
      </c>
      <c r="C5" t="s">
        <v>81</v>
      </c>
      <c r="D5" t="str">
        <f>VLOOKUP(C5,[1]Region!$A$1:$B$49,2,FALSE)</f>
        <v>RoEU</v>
      </c>
    </row>
    <row r="6" spans="1:4" x14ac:dyDescent="0.3">
      <c r="A6" t="s">
        <v>18</v>
      </c>
      <c r="B6" t="s">
        <v>65</v>
      </c>
      <c r="C6" t="s">
        <v>82</v>
      </c>
      <c r="D6" t="str">
        <f>VLOOKUP(C6,[1]Region!$A$1:$B$49,2,FALSE)</f>
        <v>RoW</v>
      </c>
    </row>
    <row r="7" spans="1:4" x14ac:dyDescent="0.3">
      <c r="A7" t="s">
        <v>19</v>
      </c>
      <c r="B7" t="s">
        <v>65</v>
      </c>
      <c r="D7" t="e">
        <f>VLOOKUP(C7,[1]Region!$A$1:$B$49,2,FALSE)</f>
        <v>#N/A</v>
      </c>
    </row>
    <row r="8" spans="1:4" x14ac:dyDescent="0.3">
      <c r="A8" t="s">
        <v>20</v>
      </c>
      <c r="B8" t="s">
        <v>65</v>
      </c>
      <c r="C8" t="s">
        <v>13</v>
      </c>
      <c r="D8" t="e">
        <f>VLOOKUP(C8,[1]Region!$A$1:$B$49,2,FALSE)</f>
        <v>#N/A</v>
      </c>
    </row>
    <row r="9" spans="1:4" x14ac:dyDescent="0.3">
      <c r="A9" t="s">
        <v>21</v>
      </c>
      <c r="B9" t="s">
        <v>65</v>
      </c>
      <c r="C9" t="s">
        <v>13</v>
      </c>
      <c r="D9" t="e">
        <f>VLOOKUP(C9,[1]Region!$A$1:$B$49,2,FALSE)</f>
        <v>#N/A</v>
      </c>
    </row>
    <row r="10" spans="1:4" x14ac:dyDescent="0.3">
      <c r="A10" t="s">
        <v>22</v>
      </c>
      <c r="B10" t="s">
        <v>65</v>
      </c>
      <c r="C10" t="s">
        <v>84</v>
      </c>
      <c r="D10" t="str">
        <f>VLOOKUP(C10,[1]Region!$A$1:$B$49,2,FALSE)</f>
        <v>RoEU</v>
      </c>
    </row>
    <row r="11" spans="1:4" x14ac:dyDescent="0.3">
      <c r="A11" t="s">
        <v>23</v>
      </c>
      <c r="B11" t="s">
        <v>65</v>
      </c>
      <c r="C11" t="s">
        <v>98</v>
      </c>
      <c r="D11" t="str">
        <f>VLOOKUP(C11,[1]Region!$A$1:$B$49,2,FALSE)</f>
        <v>RoEU</v>
      </c>
    </row>
    <row r="12" spans="1:4" x14ac:dyDescent="0.3">
      <c r="A12" t="s">
        <v>24</v>
      </c>
      <c r="B12" t="s">
        <v>65</v>
      </c>
      <c r="C12" t="s">
        <v>99</v>
      </c>
      <c r="D12" t="str">
        <f>VLOOKUP(C12,[1]Region!$A$1:$B$49,2,FALSE)</f>
        <v>RoEU</v>
      </c>
    </row>
    <row r="13" spans="1:4" x14ac:dyDescent="0.3">
      <c r="A13" t="s">
        <v>25</v>
      </c>
      <c r="B13" t="s">
        <v>65</v>
      </c>
      <c r="C13" t="s">
        <v>87</v>
      </c>
      <c r="D13" t="str">
        <f>VLOOKUP(C13,[1]Region!$A$1:$B$49,2,FALSE)</f>
        <v>RoEU</v>
      </c>
    </row>
    <row r="14" spans="1:4" x14ac:dyDescent="0.3">
      <c r="A14" t="s">
        <v>26</v>
      </c>
      <c r="B14" t="s">
        <v>65</v>
      </c>
      <c r="C14" t="s">
        <v>88</v>
      </c>
      <c r="D14" t="str">
        <f>VLOOKUP(C14,[1]Region!$A$1:$B$49,2,FALSE)</f>
        <v>RoEU</v>
      </c>
    </row>
    <row r="15" spans="1:4" x14ac:dyDescent="0.3">
      <c r="A15" t="s">
        <v>27</v>
      </c>
      <c r="B15" t="s">
        <v>65</v>
      </c>
      <c r="C15" t="s">
        <v>85</v>
      </c>
      <c r="D15" t="str">
        <f>VLOOKUP(C15,[1]Region!$A$1:$B$49,2,FALSE)</f>
        <v>RoEU</v>
      </c>
    </row>
    <row r="16" spans="1:4" x14ac:dyDescent="0.3">
      <c r="A16" t="s">
        <v>28</v>
      </c>
      <c r="B16" t="s">
        <v>65</v>
      </c>
      <c r="C16" t="s">
        <v>89</v>
      </c>
      <c r="D16" t="str">
        <f>VLOOKUP(C16,[1]Region!$A$1:$B$49,2,FALSE)</f>
        <v>RoEU</v>
      </c>
    </row>
    <row r="17" spans="1:4" x14ac:dyDescent="0.3">
      <c r="A17" t="s">
        <v>29</v>
      </c>
      <c r="B17" t="s">
        <v>65</v>
      </c>
      <c r="C17" t="s">
        <v>90</v>
      </c>
      <c r="D17" t="str">
        <f>VLOOKUP(C17,[1]Region!$A$1:$B$49,2,FALSE)</f>
        <v>RoEU</v>
      </c>
    </row>
    <row r="18" spans="1:4" x14ac:dyDescent="0.3">
      <c r="A18" t="s">
        <v>30</v>
      </c>
      <c r="B18" t="s">
        <v>65</v>
      </c>
      <c r="C18" t="s">
        <v>13</v>
      </c>
      <c r="D18" t="e">
        <f>VLOOKUP(C18,[1]Region!$A$1:$B$49,2,FALSE)</f>
        <v>#N/A</v>
      </c>
    </row>
    <row r="19" spans="1:4" x14ac:dyDescent="0.3">
      <c r="A19" t="s">
        <v>31</v>
      </c>
      <c r="B19" t="s">
        <v>65</v>
      </c>
      <c r="C19" t="s">
        <v>100</v>
      </c>
      <c r="D19" t="str">
        <f>VLOOKUP(C19,[1]Region!$A$1:$B$49,2,FALSE)</f>
        <v>RoEU</v>
      </c>
    </row>
    <row r="20" spans="1:4" x14ac:dyDescent="0.3">
      <c r="A20" t="s">
        <v>32</v>
      </c>
      <c r="B20" t="s">
        <v>65</v>
      </c>
      <c r="C20" t="s">
        <v>13</v>
      </c>
      <c r="D20" t="e">
        <f>VLOOKUP(C20,[1]Region!$A$1:$B$49,2,FALSE)</f>
        <v>#N/A</v>
      </c>
    </row>
    <row r="21" spans="1:4" x14ac:dyDescent="0.3">
      <c r="A21" t="s">
        <v>3</v>
      </c>
      <c r="B21" t="s">
        <v>65</v>
      </c>
      <c r="C21" t="s">
        <v>91</v>
      </c>
      <c r="D21" t="str">
        <f>VLOOKUP(C21,[1]Region!$A$1:$B$49,2,FALSE)</f>
        <v>Italy</v>
      </c>
    </row>
    <row r="22" spans="1:4" x14ac:dyDescent="0.3">
      <c r="A22" t="s">
        <v>33</v>
      </c>
      <c r="B22" t="s">
        <v>65</v>
      </c>
      <c r="C22" t="s">
        <v>102</v>
      </c>
      <c r="D22" t="str">
        <f>VLOOKUP(C22,[1]Region!$A$1:$B$49,2,FALSE)</f>
        <v>RoW</v>
      </c>
    </row>
    <row r="23" spans="1:4" x14ac:dyDescent="0.3">
      <c r="A23" t="s">
        <v>34</v>
      </c>
      <c r="B23" t="s">
        <v>65</v>
      </c>
      <c r="C23" t="s">
        <v>103</v>
      </c>
      <c r="D23" t="str">
        <f>VLOOKUP(C23,[1]Region!$A$1:$B$49,2,FALSE)</f>
        <v>RoW</v>
      </c>
    </row>
    <row r="24" spans="1:4" x14ac:dyDescent="0.3">
      <c r="A24" t="s">
        <v>35</v>
      </c>
      <c r="B24" t="s">
        <v>65</v>
      </c>
      <c r="C24" t="s">
        <v>104</v>
      </c>
      <c r="D24" t="str">
        <f>VLOOKUP(C24,[1]Region!$A$1:$B$49,2,FALSE)</f>
        <v>RoEU</v>
      </c>
    </row>
    <row r="25" spans="1:4" x14ac:dyDescent="0.3">
      <c r="A25" t="s">
        <v>36</v>
      </c>
      <c r="B25" t="s">
        <v>65</v>
      </c>
      <c r="C25" t="s">
        <v>105</v>
      </c>
      <c r="D25" t="str">
        <f>VLOOKUP(C25,[1]Region!$A$1:$B$49,2,FALSE)</f>
        <v>RoEU</v>
      </c>
    </row>
    <row r="26" spans="1:4" x14ac:dyDescent="0.3">
      <c r="A26" t="s">
        <v>37</v>
      </c>
      <c r="B26" t="s">
        <v>65</v>
      </c>
      <c r="C26" t="s">
        <v>92</v>
      </c>
      <c r="D26" t="str">
        <f>VLOOKUP(C26,[1]Region!$A$1:$B$49,2,FALSE)</f>
        <v>RoEU</v>
      </c>
    </row>
    <row r="27" spans="1:4" x14ac:dyDescent="0.3">
      <c r="A27" t="s">
        <v>38</v>
      </c>
      <c r="B27" t="s">
        <v>65</v>
      </c>
      <c r="C27" t="s">
        <v>106</v>
      </c>
      <c r="D27" t="str">
        <f>VLOOKUP(C27,[1]Region!$A$1:$B$49,2,FALSE)</f>
        <v>RoW</v>
      </c>
    </row>
    <row r="28" spans="1:4" x14ac:dyDescent="0.3">
      <c r="A28" t="s">
        <v>39</v>
      </c>
      <c r="B28" t="s">
        <v>65</v>
      </c>
      <c r="C28" t="s">
        <v>107</v>
      </c>
      <c r="D28" t="str">
        <f>VLOOKUP(C28,[1]Region!$A$1:$B$49,2,FALSE)</f>
        <v>RoEU</v>
      </c>
    </row>
    <row r="29" spans="1:4" x14ac:dyDescent="0.3">
      <c r="A29" t="s">
        <v>40</v>
      </c>
      <c r="B29" t="s">
        <v>65</v>
      </c>
      <c r="C29" t="s">
        <v>13</v>
      </c>
      <c r="D29" t="e">
        <f>VLOOKUP(C29,[1]Region!$A$1:$B$49,2,FALSE)</f>
        <v>#N/A</v>
      </c>
    </row>
    <row r="30" spans="1:4" x14ac:dyDescent="0.3">
      <c r="A30" t="s">
        <v>41</v>
      </c>
      <c r="B30" t="s">
        <v>65</v>
      </c>
      <c r="C30" t="s">
        <v>93</v>
      </c>
      <c r="D30" t="str">
        <f>VLOOKUP(C30,[1]Region!$A$1:$B$49,2,FALSE)</f>
        <v>RoW</v>
      </c>
    </row>
    <row r="31" spans="1:4" x14ac:dyDescent="0.3">
      <c r="A31" t="s">
        <v>42</v>
      </c>
      <c r="B31" t="s">
        <v>65</v>
      </c>
      <c r="C31" t="s">
        <v>108</v>
      </c>
      <c r="D31" t="str">
        <f>VLOOKUP(C31,[1]Region!$A$1:$B$49,2,FALSE)</f>
        <v>RoEU</v>
      </c>
    </row>
    <row r="32" spans="1:4" x14ac:dyDescent="0.3">
      <c r="A32" t="s">
        <v>43</v>
      </c>
      <c r="B32" t="s">
        <v>65</v>
      </c>
      <c r="C32" t="s">
        <v>109</v>
      </c>
      <c r="D32" t="str">
        <f>VLOOKUP(C32,[1]Region!$A$1:$B$49,2,FALSE)</f>
        <v>RoEU</v>
      </c>
    </row>
    <row r="33" spans="1:4" x14ac:dyDescent="0.3">
      <c r="A33" t="s">
        <v>44</v>
      </c>
      <c r="B33" t="s">
        <v>65</v>
      </c>
      <c r="C33" t="s">
        <v>110</v>
      </c>
      <c r="D33" t="str">
        <f>VLOOKUP(C33,[1]Region!$A$1:$B$49,2,FALSE)</f>
        <v>RoEU</v>
      </c>
    </row>
    <row r="34" spans="1:4" x14ac:dyDescent="0.3">
      <c r="A34" t="s">
        <v>45</v>
      </c>
      <c r="B34" t="s">
        <v>65</v>
      </c>
      <c r="C34" t="s">
        <v>111</v>
      </c>
      <c r="D34" t="str">
        <f>VLOOKUP(C34,[1]Region!$A$1:$B$49,2,FALSE)</f>
        <v>RoEU</v>
      </c>
    </row>
    <row r="35" spans="1:4" x14ac:dyDescent="0.3">
      <c r="A35" t="s">
        <v>46</v>
      </c>
      <c r="B35" t="s">
        <v>65</v>
      </c>
      <c r="C35" t="s">
        <v>86</v>
      </c>
      <c r="D35" t="str">
        <f>VLOOKUP(C35,[1]Region!$A$1:$B$49,2,FALSE)</f>
        <v>RoEU</v>
      </c>
    </row>
    <row r="36" spans="1:4" x14ac:dyDescent="0.3">
      <c r="A36" t="s">
        <v>47</v>
      </c>
      <c r="B36" t="s">
        <v>65</v>
      </c>
      <c r="C36" t="s">
        <v>101</v>
      </c>
      <c r="D36" t="str">
        <f>VLOOKUP(C36,[1]Region!$A$1:$B$49,2,FALSE)</f>
        <v>RoEU</v>
      </c>
    </row>
    <row r="37" spans="1:4" x14ac:dyDescent="0.3">
      <c r="A37" t="s">
        <v>48</v>
      </c>
      <c r="B37" t="s">
        <v>65</v>
      </c>
      <c r="C37" t="s">
        <v>83</v>
      </c>
      <c r="D37" t="str">
        <f>VLOOKUP(C37,[1]Region!$A$1:$B$49,2,FALSE)</f>
        <v>RoW</v>
      </c>
    </row>
    <row r="38" spans="1:4" x14ac:dyDescent="0.3">
      <c r="A38" t="s">
        <v>49</v>
      </c>
      <c r="B38" t="s">
        <v>65</v>
      </c>
      <c r="C38" t="s">
        <v>112</v>
      </c>
      <c r="D38" t="str">
        <f>VLOOKUP(C38,[1]Region!$A$1:$B$49,2,FALSE)</f>
        <v>RoW</v>
      </c>
    </row>
    <row r="39" spans="1:4" x14ac:dyDescent="0.3">
      <c r="A39" t="s">
        <v>50</v>
      </c>
      <c r="B39" t="s">
        <v>65</v>
      </c>
      <c r="C39" t="s">
        <v>113</v>
      </c>
      <c r="D39" t="str">
        <f>VLOOKUP(C39,[1]Region!$A$1:$B$49,2,FALSE)</f>
        <v>RoW</v>
      </c>
    </row>
    <row r="40" spans="1:4" x14ac:dyDescent="0.3">
      <c r="A40" t="s">
        <v>51</v>
      </c>
      <c r="B40" t="s">
        <v>65</v>
      </c>
      <c r="C40" t="s">
        <v>114</v>
      </c>
      <c r="D40" t="str">
        <f>VLOOKUP(C40,[1]Region!$A$1:$B$49,2,FALSE)</f>
        <v>RoW</v>
      </c>
    </row>
    <row r="41" spans="1:4" x14ac:dyDescent="0.3">
      <c r="A41" t="s">
        <v>52</v>
      </c>
      <c r="B41" t="s">
        <v>65</v>
      </c>
      <c r="C41" t="s">
        <v>13</v>
      </c>
      <c r="D41" t="e">
        <f>VLOOKUP(C41,[1]Region!$A$1:$B$49,2,FALSE)</f>
        <v>#N/A</v>
      </c>
    </row>
    <row r="42" spans="1:4" x14ac:dyDescent="0.3">
      <c r="A42" t="s">
        <v>53</v>
      </c>
      <c r="B42" t="s">
        <v>65</v>
      </c>
      <c r="C42" t="s">
        <v>13</v>
      </c>
      <c r="D42" t="e">
        <f>VLOOKUP(C42,[1]Region!$A$1:$B$49,2,FALSE)</f>
        <v>#N/A</v>
      </c>
    </row>
    <row r="43" spans="1:4" x14ac:dyDescent="0.3">
      <c r="A43" t="s">
        <v>54</v>
      </c>
      <c r="B43" t="s">
        <v>65</v>
      </c>
      <c r="C43" t="s">
        <v>13</v>
      </c>
      <c r="D43" t="e">
        <f>VLOOKUP(C43,[1]Region!$A$1:$B$49,2,FALSE)</f>
        <v>#N/A</v>
      </c>
    </row>
    <row r="44" spans="1:4" x14ac:dyDescent="0.3">
      <c r="A44" t="s">
        <v>55</v>
      </c>
      <c r="B44" t="s">
        <v>65</v>
      </c>
      <c r="C44" t="s">
        <v>13</v>
      </c>
      <c r="D44" t="e">
        <f>VLOOKUP(C44,[1]Region!$A$1:$B$49,2,FALSE)</f>
        <v>#N/A</v>
      </c>
    </row>
    <row r="45" spans="1:4" x14ac:dyDescent="0.3">
      <c r="A45" t="s">
        <v>56</v>
      </c>
      <c r="B45" t="s">
        <v>65</v>
      </c>
      <c r="C45" t="s">
        <v>13</v>
      </c>
      <c r="D45" t="e">
        <f>VLOOKUP(C45,[1]Region!$A$1:$B$49,2,FALSE)</f>
        <v>#N/A</v>
      </c>
    </row>
    <row r="46" spans="1:4" x14ac:dyDescent="0.3">
      <c r="A46" t="s">
        <v>57</v>
      </c>
      <c r="B46" t="s">
        <v>65</v>
      </c>
      <c r="C46" t="s">
        <v>13</v>
      </c>
      <c r="D46" t="e">
        <f>VLOOKUP(C46,[1]Region!$A$1:$B$49,2,FALSE)</f>
        <v>#N/A</v>
      </c>
    </row>
    <row r="47" spans="1:4" x14ac:dyDescent="0.3">
      <c r="A47" t="s">
        <v>69</v>
      </c>
      <c r="B47" t="s">
        <v>58</v>
      </c>
      <c r="C47" t="s">
        <v>13</v>
      </c>
      <c r="D47" t="e">
        <f>VLOOKUP(C47,[1]Region!$A$1:$B$49,2,FALSE)</f>
        <v>#N/A</v>
      </c>
    </row>
    <row r="48" spans="1:4" x14ac:dyDescent="0.3">
      <c r="A48" t="s">
        <v>70</v>
      </c>
      <c r="B48" t="s">
        <v>58</v>
      </c>
      <c r="C48" t="s">
        <v>94</v>
      </c>
      <c r="D48" t="str">
        <f>VLOOKUP(C48,[1]Region!$A$1:$B$49,2,FALSE)</f>
        <v>RoW</v>
      </c>
    </row>
    <row r="49" spans="1:4" x14ac:dyDescent="0.3">
      <c r="A49" t="s">
        <v>71</v>
      </c>
      <c r="B49" t="s">
        <v>58</v>
      </c>
      <c r="C49" t="s">
        <v>115</v>
      </c>
      <c r="D49" t="str">
        <f>VLOOKUP(C49,[1]Region!$A$1:$B$49,2,FALSE)</f>
        <v>RoEU</v>
      </c>
    </row>
    <row r="50" spans="1:4" x14ac:dyDescent="0.3">
      <c r="A50" t="s">
        <v>72</v>
      </c>
      <c r="B50" t="s">
        <v>58</v>
      </c>
      <c r="C50" t="s">
        <v>116</v>
      </c>
      <c r="D50" t="str">
        <f>VLOOKUP(C50,[1]Region!$A$1:$B$49,2,FALSE)</f>
        <v>RoW</v>
      </c>
    </row>
    <row r="51" spans="1:4" x14ac:dyDescent="0.3">
      <c r="A51" t="s">
        <v>73</v>
      </c>
      <c r="B51" t="s">
        <v>58</v>
      </c>
      <c r="C51" t="s">
        <v>117</v>
      </c>
      <c r="D51" t="str">
        <f>VLOOKUP(C51,[1]Region!$A$1:$B$49,2,FALSE)</f>
        <v>RoEU</v>
      </c>
    </row>
    <row r="52" spans="1:4" x14ac:dyDescent="0.3">
      <c r="A52" t="s">
        <v>74</v>
      </c>
      <c r="B52" t="s">
        <v>58</v>
      </c>
      <c r="C52" t="s">
        <v>95</v>
      </c>
      <c r="D52" t="str">
        <f>VLOOKUP(C52,[1]Region!$A$1:$B$49,2,FALSE)</f>
        <v>RoW</v>
      </c>
    </row>
    <row r="53" spans="1:4" x14ac:dyDescent="0.3">
      <c r="A53" t="s">
        <v>75</v>
      </c>
      <c r="B53" t="s">
        <v>58</v>
      </c>
      <c r="C53" t="s">
        <v>118</v>
      </c>
      <c r="D53" t="str">
        <f>VLOOKUP(C53,[1]Region!$A$1:$B$49,2,FALSE)</f>
        <v>RoW</v>
      </c>
    </row>
    <row r="54" spans="1:4" x14ac:dyDescent="0.3">
      <c r="A54" t="s">
        <v>76</v>
      </c>
      <c r="B54" t="s">
        <v>58</v>
      </c>
      <c r="C54" t="s">
        <v>96</v>
      </c>
      <c r="D54" t="str">
        <f>VLOOKUP(C54,[1]Region!$A$1:$B$49,2,FALSE)</f>
        <v>RoEU</v>
      </c>
    </row>
    <row r="55" spans="1:4" x14ac:dyDescent="0.3">
      <c r="A55" t="s">
        <v>77</v>
      </c>
      <c r="B55" t="s">
        <v>58</v>
      </c>
      <c r="C55" t="s">
        <v>119</v>
      </c>
      <c r="D55" t="str">
        <f>VLOOKUP(C55,[1]Region!$A$1:$B$49,2,FALSE)</f>
        <v>RoW</v>
      </c>
    </row>
    <row r="57" spans="1:4" x14ac:dyDescent="0.3">
      <c r="D57">
        <f>COUNTIF(D2:D55,"RoEU")</f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DED21A-B015-4BFB-B3E5-AB4EC0C8A88C}"/>
</file>

<file path=customXml/itemProps2.xml><?xml version="1.0" encoding="utf-8"?>
<ds:datastoreItem xmlns:ds="http://schemas.openxmlformats.org/officeDocument/2006/customXml" ds:itemID="{292081E2-E48A-4A4B-A914-98A56E6D2D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Change in consumption</vt:lpstr>
      <vt:lpstr>GDP</vt:lpstr>
      <vt:lpstr>GDP per capita</vt:lpstr>
      <vt:lpstr>Population</vt:lpstr>
      <vt:lpstr>Projection</vt:lpstr>
      <vt:lpstr>Number of meals</vt:lpstr>
      <vt:lpstr>Sources</vt:lpstr>
      <vt:lpstr>OECD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Nicolò Golinucci</cp:lastModifiedBy>
  <dcterms:created xsi:type="dcterms:W3CDTF">2015-06-05T18:17:20Z</dcterms:created>
  <dcterms:modified xsi:type="dcterms:W3CDTF">2024-02-28T17:40:27Z</dcterms:modified>
</cp:coreProperties>
</file>