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/2023_H2020_FULFILL/Model/Files for shocks/"/>
    </mc:Choice>
  </mc:AlternateContent>
  <xr:revisionPtr revIDLastSave="18" documentId="8_{9171447E-76DA-43E7-BC1F-6F40A2DFB451}" xr6:coauthVersionLast="47" xr6:coauthVersionMax="47" xr10:uidLastSave="{1FE5F403-207C-4781-B383-8F980D9AF710}"/>
  <bookViews>
    <workbookView xWindow="28680" yWindow="-5520" windowWidth="38640" windowHeight="21120" xr2:uid="{00000000-000D-0000-FFFF-FFFF00000000}"/>
  </bookViews>
  <sheets>
    <sheet name="Conversion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6" l="1"/>
  <c r="J13" i="6"/>
  <c r="J12" i="6"/>
  <c r="J11" i="6"/>
  <c r="J10" i="6"/>
  <c r="J9" i="6"/>
  <c r="J8" i="6"/>
  <c r="J7" i="6"/>
  <c r="J6" i="6"/>
  <c r="J5" i="6"/>
  <c r="J4" i="6"/>
  <c r="J3" i="6"/>
  <c r="J2" i="6"/>
  <c r="I14" i="6" l="1"/>
  <c r="H14" i="6"/>
  <c r="I13" i="6"/>
  <c r="H13" i="6"/>
  <c r="I12" i="6"/>
  <c r="H12" i="6"/>
  <c r="I11" i="6"/>
  <c r="H11" i="6"/>
  <c r="I10" i="6"/>
  <c r="F10" i="6"/>
  <c r="I9" i="6"/>
  <c r="F9" i="6"/>
  <c r="H9" i="6" s="1"/>
  <c r="I8" i="6"/>
  <c r="F8" i="6"/>
  <c r="I7" i="6"/>
  <c r="F7" i="6"/>
  <c r="H7" i="6" s="1"/>
  <c r="I6" i="6"/>
  <c r="H6" i="6"/>
  <c r="I5" i="6"/>
  <c r="F5" i="6"/>
  <c r="I4" i="6"/>
  <c r="F4" i="6"/>
  <c r="H4" i="6" s="1"/>
  <c r="I3" i="6"/>
  <c r="H3" i="6"/>
  <c r="F3" i="6"/>
  <c r="I2" i="6"/>
  <c r="F2" i="6"/>
  <c r="H10" i="6" l="1"/>
  <c r="H8" i="6"/>
  <c r="H2" i="6"/>
  <c r="H5" i="6"/>
</calcChain>
</file>

<file path=xl/sharedStrings.xml><?xml version="1.0" encoding="utf-8"?>
<sst xmlns="http://schemas.openxmlformats.org/spreadsheetml/2006/main" count="88" uniqueCount="39">
  <si>
    <t>Diesel and gasoline car</t>
  </si>
  <si>
    <t>LPG car</t>
  </si>
  <si>
    <t>Methane car</t>
  </si>
  <si>
    <t>Hydrogen car</t>
  </si>
  <si>
    <t>Full electric car</t>
  </si>
  <si>
    <t>Other fossil heating system</t>
  </si>
  <si>
    <t>Solid biomass heating system</t>
  </si>
  <si>
    <t>Heavy fuel oil heating system</t>
  </si>
  <si>
    <t>Methane heating system</t>
  </si>
  <si>
    <t>Electric heating system</t>
  </si>
  <si>
    <t>District heating network</t>
  </si>
  <si>
    <t>Heat pump system</t>
  </si>
  <si>
    <t>Solar thermal system</t>
  </si>
  <si>
    <t>50% mix of diesel and gasoline</t>
  </si>
  <si>
    <t>LPG</t>
  </si>
  <si>
    <t>H2</t>
  </si>
  <si>
    <t>Electricity</t>
  </si>
  <si>
    <t>CH4</t>
  </si>
  <si>
    <t>kWh</t>
  </si>
  <si>
    <t>ton</t>
  </si>
  <si>
    <t>Technology</t>
  </si>
  <si>
    <t>Heating</t>
  </si>
  <si>
    <t>TJ</t>
  </si>
  <si>
    <t>Technology type</t>
  </si>
  <si>
    <t>Car</t>
  </si>
  <si>
    <t>Residential heating</t>
  </si>
  <si>
    <t>Average liquid fuel</t>
  </si>
  <si>
    <t>Commodity</t>
  </si>
  <si>
    <t>Starting unit</t>
  </si>
  <si>
    <t>Commodity unit</t>
  </si>
  <si>
    <t>Heavy fuel oil</t>
  </si>
  <si>
    <t>Wood</t>
  </si>
  <si>
    <t>Conversion unit</t>
  </si>
  <si>
    <t>Conversion</t>
  </si>
  <si>
    <t>Carbon dioxide, fossil</t>
  </si>
  <si>
    <t>LHV</t>
  </si>
  <si>
    <t>Unit</t>
  </si>
  <si>
    <t>TJ/ton (LHV)</t>
  </si>
  <si>
    <t>TJ/TJ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</si>
</sst>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4E20-72D8-410A-B850-A5597AB50506}">
  <dimension ref="A1:J14"/>
  <sheetViews>
    <sheetView tabSelected="1" zoomScale="175" zoomScaleNormal="175" workbookViewId="0"/>
  </sheetViews>
  <sheetFormatPr defaultRowHeight="14.4" x14ac:dyDescent="0.3"/>
  <cols>
    <col min="1" max="1" width="17.88671875" bestFit="1" customWidth="1"/>
    <col min="2" max="2" width="31.109375" bestFit="1" customWidth="1"/>
    <col min="3" max="3" width="27.6640625" bestFit="1" customWidth="1"/>
    <col min="4" max="4" width="11.5546875" bestFit="1" customWidth="1"/>
    <col min="5" max="5" width="15" bestFit="1" customWidth="1"/>
    <col min="6" max="6" width="11.6640625" bestFit="1" customWidth="1"/>
    <col min="7" max="7" width="22.88671875" bestFit="1" customWidth="1"/>
    <col min="8" max="8" width="13.88671875" bestFit="1" customWidth="1"/>
    <col min="9" max="9" width="14.6640625" bestFit="1" customWidth="1"/>
    <col min="10" max="10" width="19.109375" bestFit="1" customWidth="1"/>
  </cols>
  <sheetData>
    <row r="1" spans="1:10" x14ac:dyDescent="0.3">
      <c r="A1" s="1" t="s">
        <v>23</v>
      </c>
      <c r="B1" s="1" t="s">
        <v>20</v>
      </c>
      <c r="C1" s="1" t="s">
        <v>27</v>
      </c>
      <c r="D1" s="1" t="s">
        <v>28</v>
      </c>
      <c r="E1" s="1" t="s">
        <v>29</v>
      </c>
      <c r="F1" s="1" t="s">
        <v>35</v>
      </c>
      <c r="G1" s="1" t="s">
        <v>36</v>
      </c>
      <c r="H1" s="1" t="s">
        <v>33</v>
      </c>
      <c r="I1" s="1" t="s">
        <v>32</v>
      </c>
      <c r="J1" s="1" t="s">
        <v>34</v>
      </c>
    </row>
    <row r="2" spans="1:10" x14ac:dyDescent="0.3">
      <c r="A2" t="s">
        <v>24</v>
      </c>
      <c r="B2" t="s">
        <v>0</v>
      </c>
      <c r="C2" t="s">
        <v>13</v>
      </c>
      <c r="D2" t="s">
        <v>18</v>
      </c>
      <c r="E2" t="s">
        <v>19</v>
      </c>
      <c r="F2">
        <f>43.45/1000</f>
        <v>4.3450000000000003E-2</v>
      </c>
      <c r="G2" t="s">
        <v>37</v>
      </c>
      <c r="H2" s="3">
        <f>F2*277777.777777777</f>
        <v>12069.444444444411</v>
      </c>
      <c r="I2" t="str">
        <f t="shared" ref="I2:I14" si="0">D2&amp;"/"&amp;E2</f>
        <v>kWh/ton</v>
      </c>
      <c r="J2">
        <f>71.7*F2</f>
        <v>3.1153650000000002</v>
      </c>
    </row>
    <row r="3" spans="1:10" x14ac:dyDescent="0.3">
      <c r="A3" t="s">
        <v>24</v>
      </c>
      <c r="B3" t="s">
        <v>1</v>
      </c>
      <c r="C3" t="s">
        <v>14</v>
      </c>
      <c r="D3" t="s">
        <v>18</v>
      </c>
      <c r="E3" t="s">
        <v>19</v>
      </c>
      <c r="F3">
        <f>45.5/1000</f>
        <v>4.5499999999999999E-2</v>
      </c>
      <c r="G3" t="s">
        <v>37</v>
      </c>
      <c r="H3" s="3">
        <f t="shared" ref="H3:H14" si="1">F3*277777.777777777</f>
        <v>12638.888888888852</v>
      </c>
      <c r="I3" t="str">
        <f t="shared" si="0"/>
        <v>kWh/ton</v>
      </c>
      <c r="J3">
        <f>61*F3</f>
        <v>2.7755000000000001</v>
      </c>
    </row>
    <row r="4" spans="1:10" x14ac:dyDescent="0.3">
      <c r="A4" t="s">
        <v>24</v>
      </c>
      <c r="B4" t="s">
        <v>2</v>
      </c>
      <c r="C4" t="s">
        <v>17</v>
      </c>
      <c r="D4" t="s">
        <v>18</v>
      </c>
      <c r="E4" t="s">
        <v>19</v>
      </c>
      <c r="F4">
        <f>48/1000</f>
        <v>4.8000000000000001E-2</v>
      </c>
      <c r="G4" t="s">
        <v>37</v>
      </c>
      <c r="H4" s="3">
        <f t="shared" si="1"/>
        <v>13333.333333333296</v>
      </c>
      <c r="I4" t="str">
        <f t="shared" si="0"/>
        <v>kWh/ton</v>
      </c>
      <c r="J4">
        <f>50*F4</f>
        <v>2.4</v>
      </c>
    </row>
    <row r="5" spans="1:10" x14ac:dyDescent="0.3">
      <c r="A5" t="s">
        <v>24</v>
      </c>
      <c r="B5" t="s">
        <v>3</v>
      </c>
      <c r="C5" t="s">
        <v>15</v>
      </c>
      <c r="D5" t="s">
        <v>18</v>
      </c>
      <c r="E5" t="s">
        <v>19</v>
      </c>
      <c r="F5">
        <f>120/1000</f>
        <v>0.12</v>
      </c>
      <c r="G5" t="s">
        <v>37</v>
      </c>
      <c r="H5" s="3">
        <f t="shared" si="1"/>
        <v>33333.333333333241</v>
      </c>
      <c r="I5" t="str">
        <f t="shared" si="0"/>
        <v>kWh/ton</v>
      </c>
      <c r="J5">
        <f>0*F5</f>
        <v>0</v>
      </c>
    </row>
    <row r="6" spans="1:10" x14ac:dyDescent="0.3">
      <c r="A6" t="s">
        <v>24</v>
      </c>
      <c r="B6" t="s">
        <v>4</v>
      </c>
      <c r="C6" t="s">
        <v>16</v>
      </c>
      <c r="D6" t="s">
        <v>18</v>
      </c>
      <c r="E6" t="s">
        <v>22</v>
      </c>
      <c r="F6" s="2">
        <v>1</v>
      </c>
      <c r="G6" t="s">
        <v>38</v>
      </c>
      <c r="H6" s="3">
        <f t="shared" si="1"/>
        <v>277777.777777777</v>
      </c>
      <c r="I6" t="str">
        <f t="shared" si="0"/>
        <v>kWh/TJ</v>
      </c>
      <c r="J6">
        <f>0*F6</f>
        <v>0</v>
      </c>
    </row>
    <row r="7" spans="1:10" x14ac:dyDescent="0.3">
      <c r="A7" t="s">
        <v>25</v>
      </c>
      <c r="B7" t="s">
        <v>5</v>
      </c>
      <c r="C7" t="s">
        <v>26</v>
      </c>
      <c r="D7" t="s">
        <v>18</v>
      </c>
      <c r="E7" t="s">
        <v>19</v>
      </c>
      <c r="F7">
        <f>43.17/1000</f>
        <v>4.317E-2</v>
      </c>
      <c r="G7" t="s">
        <v>37</v>
      </c>
      <c r="H7" s="3">
        <f t="shared" si="1"/>
        <v>11991.666666666633</v>
      </c>
      <c r="I7" t="str">
        <f t="shared" si="0"/>
        <v>kWh/ton</v>
      </c>
      <c r="J7">
        <f>100*F7</f>
        <v>4.3170000000000002</v>
      </c>
    </row>
    <row r="8" spans="1:10" x14ac:dyDescent="0.3">
      <c r="A8" t="s">
        <v>25</v>
      </c>
      <c r="B8" t="s">
        <v>6</v>
      </c>
      <c r="C8" t="s">
        <v>31</v>
      </c>
      <c r="D8" t="s">
        <v>18</v>
      </c>
      <c r="E8" t="s">
        <v>19</v>
      </c>
      <c r="F8">
        <f>15.4/1000</f>
        <v>1.54E-2</v>
      </c>
      <c r="G8" t="s">
        <v>37</v>
      </c>
      <c r="H8" s="3">
        <f t="shared" si="1"/>
        <v>4277.7777777777656</v>
      </c>
      <c r="I8" t="str">
        <f t="shared" si="0"/>
        <v>kWh/ton</v>
      </c>
      <c r="J8">
        <f>0*F8</f>
        <v>0</v>
      </c>
    </row>
    <row r="9" spans="1:10" x14ac:dyDescent="0.3">
      <c r="A9" t="s">
        <v>25</v>
      </c>
      <c r="B9" t="s">
        <v>7</v>
      </c>
      <c r="C9" t="s">
        <v>30</v>
      </c>
      <c r="D9" t="s">
        <v>18</v>
      </c>
      <c r="E9" t="s">
        <v>19</v>
      </c>
      <c r="F9">
        <f>39/1000</f>
        <v>3.9E-2</v>
      </c>
      <c r="G9" t="s">
        <v>37</v>
      </c>
      <c r="H9" s="3">
        <f t="shared" si="1"/>
        <v>10833.333333333303</v>
      </c>
      <c r="I9" t="str">
        <f t="shared" si="0"/>
        <v>kWh/ton</v>
      </c>
      <c r="J9">
        <f>75*F9</f>
        <v>2.9249999999999998</v>
      </c>
    </row>
    <row r="10" spans="1:10" x14ac:dyDescent="0.3">
      <c r="A10" t="s">
        <v>25</v>
      </c>
      <c r="B10" t="s">
        <v>8</v>
      </c>
      <c r="C10" t="s">
        <v>17</v>
      </c>
      <c r="D10" t="s">
        <v>18</v>
      </c>
      <c r="E10" t="s">
        <v>19</v>
      </c>
      <c r="F10">
        <f>48/1000</f>
        <v>4.8000000000000001E-2</v>
      </c>
      <c r="G10" t="s">
        <v>37</v>
      </c>
      <c r="H10" s="3">
        <f t="shared" si="1"/>
        <v>13333.333333333296</v>
      </c>
      <c r="I10" t="str">
        <f t="shared" si="0"/>
        <v>kWh/ton</v>
      </c>
      <c r="J10">
        <f>50*F10</f>
        <v>2.4</v>
      </c>
    </row>
    <row r="11" spans="1:10" x14ac:dyDescent="0.3">
      <c r="A11" t="s">
        <v>25</v>
      </c>
      <c r="B11" t="s">
        <v>9</v>
      </c>
      <c r="C11" t="s">
        <v>16</v>
      </c>
      <c r="D11" t="s">
        <v>18</v>
      </c>
      <c r="E11" t="s">
        <v>22</v>
      </c>
      <c r="F11" s="2">
        <v>1</v>
      </c>
      <c r="G11" t="s">
        <v>38</v>
      </c>
      <c r="H11" s="3">
        <f t="shared" si="1"/>
        <v>277777.777777777</v>
      </c>
      <c r="I11" t="str">
        <f t="shared" si="0"/>
        <v>kWh/TJ</v>
      </c>
      <c r="J11">
        <f>0*F11</f>
        <v>0</v>
      </c>
    </row>
    <row r="12" spans="1:10" x14ac:dyDescent="0.3">
      <c r="A12" t="s">
        <v>25</v>
      </c>
      <c r="B12" t="s">
        <v>10</v>
      </c>
      <c r="C12" t="s">
        <v>21</v>
      </c>
      <c r="D12" t="s">
        <v>18</v>
      </c>
      <c r="E12" t="s">
        <v>22</v>
      </c>
      <c r="F12" s="2">
        <v>1</v>
      </c>
      <c r="G12" t="s">
        <v>38</v>
      </c>
      <c r="H12" s="3">
        <f t="shared" si="1"/>
        <v>277777.777777777</v>
      </c>
      <c r="I12" t="str">
        <f t="shared" si="0"/>
        <v>kWh/TJ</v>
      </c>
      <c r="J12">
        <f>0*F12</f>
        <v>0</v>
      </c>
    </row>
    <row r="13" spans="1:10" x14ac:dyDescent="0.3">
      <c r="A13" t="s">
        <v>25</v>
      </c>
      <c r="B13" t="s">
        <v>11</v>
      </c>
      <c r="C13" t="s">
        <v>16</v>
      </c>
      <c r="D13" t="s">
        <v>18</v>
      </c>
      <c r="E13" t="s">
        <v>22</v>
      </c>
      <c r="F13" s="2">
        <v>1</v>
      </c>
      <c r="G13" t="s">
        <v>38</v>
      </c>
      <c r="H13" s="3">
        <f t="shared" si="1"/>
        <v>277777.777777777</v>
      </c>
      <c r="I13" t="str">
        <f t="shared" si="0"/>
        <v>kWh/TJ</v>
      </c>
      <c r="J13">
        <f>0*F13</f>
        <v>0</v>
      </c>
    </row>
    <row r="14" spans="1:10" x14ac:dyDescent="0.3">
      <c r="A14" t="s">
        <v>25</v>
      </c>
      <c r="B14" t="s">
        <v>12</v>
      </c>
      <c r="C14" t="s">
        <v>21</v>
      </c>
      <c r="D14" t="s">
        <v>18</v>
      </c>
      <c r="E14" t="s">
        <v>22</v>
      </c>
      <c r="F14" s="2">
        <v>1</v>
      </c>
      <c r="G14" t="s">
        <v>38</v>
      </c>
      <c r="H14" s="3">
        <f t="shared" si="1"/>
        <v>277777.777777777</v>
      </c>
      <c r="I14" t="str">
        <f t="shared" si="0"/>
        <v>kWh/TJ</v>
      </c>
      <c r="J14">
        <f>0*F14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3BEEA9F1-3425-4AD7-8DDA-8CF3F7A1F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36FDD8-93D2-4206-AC4E-F9B7FB44E0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EC1A93-E494-4496-8617-3BD7DE66446A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Nicolo' Golinucci</cp:lastModifiedBy>
  <dcterms:created xsi:type="dcterms:W3CDTF">2015-06-05T18:17:20Z</dcterms:created>
  <dcterms:modified xsi:type="dcterms:W3CDTF">2024-04-23T16:07:10Z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