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FULFILL\Support data\"/>
    </mc:Choice>
  </mc:AlternateContent>
  <xr:revisionPtr revIDLastSave="0" documentId="13_ncr:1_{F7CF002C-4713-450A-99DE-CC1C898622DC}" xr6:coauthVersionLast="47" xr6:coauthVersionMax="47" xr10:uidLastSave="{00000000-0000-0000-0000-000000000000}"/>
  <bookViews>
    <workbookView xWindow="47895" yWindow="-5400" windowWidth="19410" windowHeight="20985" activeTab="2" xr2:uid="{00000000-000D-0000-FFFF-FFFF00000000}"/>
  </bookViews>
  <sheets>
    <sheet name="Car efficiency kWh per km" sheetId="2" r:id="rId1"/>
    <sheet name="Sheet1" sheetId="3" r:id="rId2"/>
    <sheet name="Consumption by r, y, 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12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E8" i="2"/>
  <c r="E9" i="2"/>
  <c r="E10" i="2"/>
  <c r="E11" i="2"/>
  <c r="E7" i="2"/>
  <c r="F2" i="2"/>
  <c r="G2" i="2"/>
  <c r="H2" i="2"/>
  <c r="I2" i="2"/>
  <c r="J2" i="2"/>
  <c r="F3" i="2"/>
  <c r="G3" i="2"/>
  <c r="H3" i="2"/>
  <c r="I3" i="2"/>
  <c r="J3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E3" i="2"/>
  <c r="E4" i="2"/>
  <c r="E5" i="2"/>
  <c r="E6" i="2"/>
  <c r="E2" i="2"/>
  <c r="D8" i="2"/>
  <c r="D9" i="2"/>
  <c r="D10" i="2"/>
  <c r="D11" i="2"/>
  <c r="D7" i="2"/>
  <c r="D3" i="2"/>
  <c r="D4" i="2"/>
  <c r="D5" i="2"/>
  <c r="D6" i="2"/>
  <c r="D2" i="2"/>
  <c r="D27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E8" i="4" l="1"/>
  <c r="E13" i="4" s="1"/>
  <c r="E18" i="4" s="1"/>
  <c r="E23" i="4" s="1"/>
  <c r="E9" i="4"/>
  <c r="E14" i="4" s="1"/>
  <c r="E19" i="4" s="1"/>
  <c r="E24" i="4" s="1"/>
  <c r="E10" i="4"/>
  <c r="E15" i="4" s="1"/>
  <c r="E20" i="4" s="1"/>
  <c r="E25" i="4" s="1"/>
  <c r="E11" i="4"/>
  <c r="E16" i="4" s="1"/>
  <c r="E21" i="4" s="1"/>
  <c r="E26" i="4" s="1"/>
  <c r="E12" i="4"/>
  <c r="E17" i="4" s="1"/>
  <c r="E22" i="4" s="1"/>
  <c r="E7" i="4"/>
  <c r="C8" i="4"/>
  <c r="C9" i="4"/>
  <c r="C14" i="4" s="1"/>
  <c r="C19" i="4" s="1"/>
  <c r="C24" i="4" s="1"/>
  <c r="C10" i="4"/>
  <c r="C15" i="4" s="1"/>
  <c r="C20" i="4" s="1"/>
  <c r="C25" i="4" s="1"/>
  <c r="C11" i="4"/>
  <c r="C16" i="4" s="1"/>
  <c r="C21" i="4" s="1"/>
  <c r="C26" i="4" s="1"/>
  <c r="C12" i="4"/>
  <c r="C17" i="4" s="1"/>
  <c r="C22" i="4" s="1"/>
  <c r="C13" i="4"/>
  <c r="C18" i="4" s="1"/>
  <c r="C23" i="4" s="1"/>
  <c r="C7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" i="4"/>
  <c r="J30" i="3" l="1"/>
  <c r="J18" i="3"/>
  <c r="K8" i="3"/>
  <c r="L8" i="3"/>
  <c r="M8" i="3"/>
  <c r="N42" i="3" l="1"/>
  <c r="N29" i="3"/>
  <c r="N30" i="3" s="1"/>
  <c r="N38" i="3" s="1"/>
  <c r="J39" i="3"/>
  <c r="K39" i="3"/>
  <c r="L39" i="3"/>
  <c r="M39" i="3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J41" i="3"/>
  <c r="K41" i="3"/>
  <c r="L41" i="3"/>
  <c r="M41" i="3"/>
  <c r="N41" i="3"/>
  <c r="O41" i="3"/>
  <c r="P41" i="3"/>
  <c r="Q41" i="3"/>
  <c r="R41" i="3"/>
  <c r="S41" i="3" s="1"/>
  <c r="J42" i="3"/>
  <c r="K42" i="3"/>
  <c r="L42" i="3"/>
  <c r="M42" i="3"/>
  <c r="O42" i="3"/>
  <c r="P42" i="3"/>
  <c r="Q42" i="3"/>
  <c r="R42" i="3"/>
  <c r="J43" i="3"/>
  <c r="K43" i="3"/>
  <c r="L43" i="3"/>
  <c r="M43" i="3"/>
  <c r="O43" i="3"/>
  <c r="P43" i="3"/>
  <c r="Q43" i="3"/>
  <c r="R43" i="3"/>
  <c r="O38" i="3"/>
  <c r="P38" i="3"/>
  <c r="Q38" i="3"/>
  <c r="R38" i="3"/>
  <c r="S38" i="3" s="1"/>
  <c r="M38" i="3"/>
  <c r="L38" i="3"/>
  <c r="K38" i="3"/>
  <c r="J38" i="3"/>
  <c r="N8" i="3"/>
  <c r="O8" i="3"/>
  <c r="P8" i="3"/>
  <c r="Q8" i="3"/>
  <c r="R8" i="3"/>
  <c r="S8" i="3"/>
  <c r="D8" i="3"/>
  <c r="E8" i="3"/>
  <c r="F8" i="3"/>
  <c r="G8" i="3"/>
  <c r="H8" i="3"/>
  <c r="I8" i="3"/>
  <c r="J8" i="3"/>
  <c r="S39" i="3"/>
  <c r="S40" i="3"/>
  <c r="S42" i="3"/>
  <c r="S43" i="3"/>
  <c r="K33" i="3"/>
  <c r="J35" i="3"/>
  <c r="K35" i="3"/>
  <c r="L35" i="3"/>
  <c r="M35" i="3"/>
  <c r="N35" i="3"/>
  <c r="N43" i="3" s="1"/>
  <c r="O35" i="3"/>
  <c r="P35" i="3"/>
  <c r="Q35" i="3"/>
  <c r="R35" i="3"/>
  <c r="S35" i="3"/>
  <c r="J33" i="3"/>
  <c r="L33" i="3"/>
  <c r="M33" i="3"/>
  <c r="N33" i="3"/>
  <c r="O33" i="3"/>
  <c r="P33" i="3"/>
  <c r="Q33" i="3"/>
  <c r="R33" i="3"/>
  <c r="S33" i="3"/>
  <c r="Q30" i="3"/>
  <c r="R30" i="3"/>
  <c r="K34" i="3"/>
  <c r="L34" i="3"/>
  <c r="M34" i="3"/>
  <c r="N34" i="3"/>
  <c r="O34" i="3"/>
  <c r="P34" i="3"/>
  <c r="Q34" i="3"/>
  <c r="R34" i="3"/>
  <c r="S34" i="3"/>
  <c r="J34" i="3"/>
  <c r="K29" i="3"/>
  <c r="K30" i="3" s="1"/>
  <c r="L29" i="3"/>
  <c r="L30" i="3" s="1"/>
  <c r="M29" i="3"/>
  <c r="M30" i="3" s="1"/>
  <c r="O29" i="3"/>
  <c r="O30" i="3" s="1"/>
  <c r="P29" i="3"/>
  <c r="P30" i="3" s="1"/>
  <c r="Q29" i="3"/>
  <c r="R29" i="3"/>
  <c r="S29" i="3"/>
  <c r="S30" i="3" s="1"/>
  <c r="J29" i="3"/>
  <c r="J19" i="3"/>
  <c r="K19" i="3"/>
  <c r="L19" i="3"/>
  <c r="M19" i="3"/>
  <c r="N19" i="3"/>
  <c r="O19" i="3"/>
  <c r="P19" i="3"/>
  <c r="Q19" i="3"/>
  <c r="R19" i="3"/>
  <c r="S19" i="3"/>
  <c r="J20" i="3"/>
  <c r="K20" i="3"/>
  <c r="L20" i="3"/>
  <c r="M20" i="3"/>
  <c r="N20" i="3"/>
  <c r="O20" i="3"/>
  <c r="P20" i="3"/>
  <c r="Q20" i="3"/>
  <c r="R20" i="3"/>
  <c r="S20" i="3"/>
  <c r="J21" i="3"/>
  <c r="K21" i="3"/>
  <c r="L21" i="3"/>
  <c r="M21" i="3"/>
  <c r="N21" i="3"/>
  <c r="O21" i="3"/>
  <c r="P21" i="3"/>
  <c r="Q21" i="3"/>
  <c r="R21" i="3"/>
  <c r="S21" i="3"/>
  <c r="J22" i="3"/>
  <c r="K22" i="3"/>
  <c r="L22" i="3"/>
  <c r="M22" i="3"/>
  <c r="N22" i="3"/>
  <c r="O22" i="3"/>
  <c r="P22" i="3"/>
  <c r="Q22" i="3"/>
  <c r="R22" i="3"/>
  <c r="S22" i="3"/>
  <c r="J23" i="3"/>
  <c r="K23" i="3"/>
  <c r="L23" i="3"/>
  <c r="M23" i="3"/>
  <c r="N23" i="3"/>
  <c r="O23" i="3"/>
  <c r="P23" i="3"/>
  <c r="Q23" i="3"/>
  <c r="R23" i="3"/>
  <c r="S23" i="3"/>
  <c r="K18" i="3"/>
  <c r="L18" i="3"/>
  <c r="M18" i="3"/>
  <c r="N18" i="3"/>
  <c r="O18" i="3"/>
  <c r="P18" i="3"/>
  <c r="Q18" i="3"/>
  <c r="R18" i="3"/>
  <c r="S18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D7" i="3"/>
</calcChain>
</file>

<file path=xl/sharedStrings.xml><?xml version="1.0" encoding="utf-8"?>
<sst xmlns="http://schemas.openxmlformats.org/spreadsheetml/2006/main" count="395" uniqueCount="56">
  <si>
    <t>Category</t>
  </si>
  <si>
    <t>Country</t>
  </si>
  <si>
    <t>Denmark</t>
  </si>
  <si>
    <t>France</t>
  </si>
  <si>
    <t>Germany</t>
  </si>
  <si>
    <t>Italy</t>
  </si>
  <si>
    <t>Latvia</t>
  </si>
  <si>
    <t>Natural gas and services related to natural gas extraction; excluding surveying</t>
  </si>
  <si>
    <t>Electricity</t>
  </si>
  <si>
    <t>Liquid fuels</t>
  </si>
  <si>
    <t>LPG</t>
  </si>
  <si>
    <t>NGV / biomethane</t>
  </si>
  <si>
    <t>Hydrogen</t>
  </si>
  <si>
    <t>Battery electricity</t>
  </si>
  <si>
    <t>Hybrid</t>
  </si>
  <si>
    <t>Liquefied Petroleum Gases (LPG)</t>
  </si>
  <si>
    <t>Car stock</t>
  </si>
  <si>
    <t>M</t>
  </si>
  <si>
    <t>Car sales</t>
  </si>
  <si>
    <t>Occupancy rate</t>
  </si>
  <si>
    <t>%</t>
  </si>
  <si>
    <t>Traffic</t>
  </si>
  <si>
    <t>Mvkm</t>
  </si>
  <si>
    <t>p/v</t>
  </si>
  <si>
    <t>Car distance</t>
  </si>
  <si>
    <t>km/v</t>
  </si>
  <si>
    <t>Car scrapped</t>
  </si>
  <si>
    <t>Car stock by power train</t>
  </si>
  <si>
    <t>Car sales by power train</t>
  </si>
  <si>
    <t>Car scrapped by power train</t>
  </si>
  <si>
    <t>input</t>
  </si>
  <si>
    <t>Specific consumption</t>
  </si>
  <si>
    <t>kWh/km</t>
  </si>
  <si>
    <t>CLEVER</t>
  </si>
  <si>
    <t>REF</t>
  </si>
  <si>
    <t>Same as DE</t>
  </si>
  <si>
    <t>Indicator</t>
  </si>
  <si>
    <t>Sub-category</t>
  </si>
  <si>
    <t>Unit</t>
  </si>
  <si>
    <t>Source (history)</t>
  </si>
  <si>
    <t>Source (prospective)</t>
  </si>
  <si>
    <t>Scenario</t>
  </si>
  <si>
    <t>Diesel and gasoline car</t>
  </si>
  <si>
    <t>LPG car</t>
  </si>
  <si>
    <t>Methane car</t>
  </si>
  <si>
    <t>Hydrogen car</t>
  </si>
  <si>
    <t>Full electric car</t>
  </si>
  <si>
    <t>Consumed commodity</t>
  </si>
  <si>
    <t>Diesel</t>
  </si>
  <si>
    <t>Natural gas</t>
  </si>
  <si>
    <t>-</t>
  </si>
  <si>
    <t>Chemical necs</t>
  </si>
  <si>
    <t>Gas/Diesel Oil</t>
  </si>
  <si>
    <t>Exiobase</t>
  </si>
  <si>
    <t>Motor Gasoline</t>
  </si>
  <si>
    <t>Benzina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</si>
</sst>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00"/>
    <numFmt numFmtId="167" formatCode="0.000;\-0.000;\-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2" borderId="1" applyNumberFormat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1" applyNumberFormat="1" applyFont="1"/>
    <xf numFmtId="9" fontId="3" fillId="0" borderId="0" xfId="2" applyFont="1"/>
    <xf numFmtId="0" fontId="5" fillId="0" borderId="0" xfId="0" applyFont="1"/>
    <xf numFmtId="0" fontId="4" fillId="2" borderId="1" xfId="3"/>
    <xf numFmtId="0" fontId="6" fillId="0" borderId="0" xfId="0" applyFont="1"/>
    <xf numFmtId="169" fontId="0" fillId="0" borderId="0" xfId="0" applyNumberForma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kWh</a:t>
            </a:r>
            <a:r>
              <a:rPr lang="it-IT" baseline="0"/>
              <a:t> of electricity per unit of travelled km with one car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 efficiency kWh per km'!$C$27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 efficiency kWh per km'!$D$1:$J$1</c:f>
              <c:numCache>
                <c:formatCode>General</c:formatCode>
                <c:ptCount val="7"/>
                <c:pt idx="0">
                  <c:v>2011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'Car efficiency kWh per km'!$D$27:$J$27</c:f>
              <c:numCache>
                <c:formatCode>0.0000</c:formatCode>
                <c:ptCount val="7"/>
                <c:pt idx="0">
                  <c:v>0.186</c:v>
                </c:pt>
                <c:pt idx="1">
                  <c:v>0.16548835540811355</c:v>
                </c:pt>
                <c:pt idx="2">
                  <c:v>0.16461433506083253</c:v>
                </c:pt>
                <c:pt idx="3">
                  <c:v>0.16445282621300281</c:v>
                </c:pt>
                <c:pt idx="4">
                  <c:v>0.16444181520617426</c:v>
                </c:pt>
                <c:pt idx="5">
                  <c:v>0.1652028624401593</c:v>
                </c:pt>
                <c:pt idx="6">
                  <c:v>0.16628608221054114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3-487A-A730-C53975571FD7}"/>
            </c:ext>
          </c:extLst>
        </c:ser>
        <c:ser>
          <c:idx val="1"/>
          <c:order val="1"/>
          <c:tx>
            <c:strRef>
              <c:f>'Car efficiency kWh per km'!$C$28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 efficiency kWh per km'!$D$1:$J$1</c:f>
              <c:numCache>
                <c:formatCode>General</c:formatCode>
                <c:ptCount val="7"/>
                <c:pt idx="0">
                  <c:v>2011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'Car efficiency kWh per km'!$D$28:$J$28</c:f>
              <c:numCache>
                <c:formatCode>0.0000</c:formatCode>
                <c:ptCount val="7"/>
                <c:pt idx="0">
                  <c:v>0.29499999999999998</c:v>
                </c:pt>
                <c:pt idx="1">
                  <c:v>0.24389099470625505</c:v>
                </c:pt>
                <c:pt idx="2">
                  <c:v>0.22359232465031087</c:v>
                </c:pt>
                <c:pt idx="3">
                  <c:v>0.20379377419269665</c:v>
                </c:pt>
                <c:pt idx="4">
                  <c:v>0.18233162814764067</c:v>
                </c:pt>
                <c:pt idx="5">
                  <c:v>0.17111291658529718</c:v>
                </c:pt>
                <c:pt idx="6">
                  <c:v>0.15962119529644883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3-487A-A730-C53975571FD7}"/>
            </c:ext>
          </c:extLst>
        </c:ser>
        <c:ser>
          <c:idx val="2"/>
          <c:order val="2"/>
          <c:tx>
            <c:strRef>
              <c:f>'Car efficiency kWh per km'!$C$29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 efficiency kWh per km'!$D$1:$J$1</c:f>
              <c:numCache>
                <c:formatCode>General</c:formatCode>
                <c:ptCount val="7"/>
                <c:pt idx="0">
                  <c:v>2011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'Car efficiency kWh per km'!$D$29:$J$29</c:f>
              <c:numCache>
                <c:formatCode>0.0000</c:formatCode>
                <c:ptCount val="7"/>
                <c:pt idx="0">
                  <c:v>0.22700000000000001</c:v>
                </c:pt>
                <c:pt idx="1">
                  <c:v>0.21550884962487499</c:v>
                </c:pt>
                <c:pt idx="2">
                  <c:v>0.19821951731881499</c:v>
                </c:pt>
                <c:pt idx="3">
                  <c:v>0.17631817272114009</c:v>
                </c:pt>
                <c:pt idx="4">
                  <c:v>0.16609348859139833</c:v>
                </c:pt>
                <c:pt idx="5">
                  <c:v>0.15437652587671452</c:v>
                </c:pt>
                <c:pt idx="6">
                  <c:v>0.15878113670886165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3-487A-A730-C53975571FD7}"/>
            </c:ext>
          </c:extLst>
        </c:ser>
        <c:ser>
          <c:idx val="3"/>
          <c:order val="3"/>
          <c:tx>
            <c:strRef>
              <c:f>'Car efficiency kWh per km'!$C$30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 efficiency kWh per km'!$D$1:$J$1</c:f>
              <c:numCache>
                <c:formatCode>General</c:formatCode>
                <c:ptCount val="7"/>
                <c:pt idx="0">
                  <c:v>2011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'Car efficiency kWh per km'!$D$30:$J$30</c:f>
              <c:numCache>
                <c:formatCode>0.0000</c:formatCode>
                <c:ptCount val="7"/>
                <c:pt idx="0">
                  <c:v>0.22064400000000001</c:v>
                </c:pt>
                <c:pt idx="1">
                  <c:v>0.21551043672607484</c:v>
                </c:pt>
                <c:pt idx="2">
                  <c:v>0.19678205183360142</c:v>
                </c:pt>
                <c:pt idx="3">
                  <c:v>0.17203302567197878</c:v>
                </c:pt>
                <c:pt idx="4">
                  <c:v>0.15904784468262645</c:v>
                </c:pt>
                <c:pt idx="5">
                  <c:v>0.14470741039156901</c:v>
                </c:pt>
                <c:pt idx="6">
                  <c:v>0.14709740491828219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3-487A-A730-C53975571FD7}"/>
            </c:ext>
          </c:extLst>
        </c:ser>
        <c:ser>
          <c:idx val="4"/>
          <c:order val="4"/>
          <c:tx>
            <c:strRef>
              <c:f>'Car efficiency kWh per km'!$C$31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'Car efficiency kWh per km'!$D$1:$J$1</c:f>
              <c:numCache>
                <c:formatCode>General</c:formatCode>
                <c:ptCount val="7"/>
                <c:pt idx="0">
                  <c:v>2011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'Car efficiency kWh per km'!$D$31:$J$31</c:f>
              <c:numCache>
                <c:formatCode>0.0000</c:formatCode>
                <c:ptCount val="7"/>
                <c:pt idx="0">
                  <c:v>0.215196</c:v>
                </c:pt>
                <c:pt idx="1">
                  <c:v>0.21591456481036375</c:v>
                </c:pt>
                <c:pt idx="2">
                  <c:v>0.19814803238279907</c:v>
                </c:pt>
                <c:pt idx="3">
                  <c:v>0.17602252831983775</c:v>
                </c:pt>
                <c:pt idx="4">
                  <c:v>0.16528390957299655</c:v>
                </c:pt>
                <c:pt idx="5">
                  <c:v>0.15394136900579708</c:v>
                </c:pt>
                <c:pt idx="6">
                  <c:v>0.15909553629753498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3-487A-A730-C5397557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08671"/>
        <c:axId val="286106751"/>
      </c:lineChart>
      <c:catAx>
        <c:axId val="2861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106751"/>
        <c:crosses val="autoZero"/>
        <c:auto val="1"/>
        <c:lblAlgn val="ctr"/>
        <c:lblOffset val="100"/>
        <c:noMultiLvlLbl val="0"/>
      </c:catAx>
      <c:valAx>
        <c:axId val="2861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1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2337434</xdr:colOff>
      <xdr:row>31</xdr:row>
      <xdr:rowOff>129540</xdr:rowOff>
    </xdr:from>
    <xdr:to>
      <xdr:col>5</xdr:col>
      <xdr:colOff>89534</xdr:colOff>
      <xdr:row>53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F1E8E5-5FCD-BE2D-718D-93690322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4EAE-4AC4-4BB3-A2FE-64B0619280B1}">
  <dimension ref="A1:J31"/>
  <sheetViews>
    <sheetView workbookViewId="0">
      <selection activeCell="D10" sqref="D10"/>
    </sheetView>
  </sheetViews>
  <sheetFormatPr defaultRowHeight="14.4" x14ac:dyDescent="0.3"/>
  <cols>
    <col min="1" max="1" width="70.77734375" bestFit="1" customWidth="1"/>
    <col min="2" max="2" width="21.109375" bestFit="1" customWidth="1"/>
    <col min="3" max="3" width="8.77734375" bestFit="1" customWidth="1"/>
  </cols>
  <sheetData>
    <row r="1" spans="1:10" x14ac:dyDescent="0.3">
      <c r="A1" s="1" t="s">
        <v>53</v>
      </c>
      <c r="B1" s="1" t="s">
        <v>0</v>
      </c>
      <c r="C1" s="1" t="s">
        <v>1</v>
      </c>
      <c r="D1" s="1">
        <v>2011</v>
      </c>
      <c r="E1" s="1">
        <v>2025</v>
      </c>
      <c r="F1" s="1">
        <v>2030</v>
      </c>
      <c r="G1" s="1">
        <v>2035</v>
      </c>
      <c r="H1" s="1">
        <v>2040</v>
      </c>
      <c r="I1" s="1">
        <v>2045</v>
      </c>
      <c r="J1" s="1">
        <v>2050</v>
      </c>
    </row>
    <row r="2" spans="1:10" x14ac:dyDescent="0.3">
      <c r="A2" s="14" t="s">
        <v>52</v>
      </c>
      <c r="B2" t="s">
        <v>42</v>
      </c>
      <c r="C2" t="s">
        <v>2</v>
      </c>
      <c r="D2" s="15">
        <f>SUMIFS('Consumption by r, y, t'!$AE$2:$AE$26,'Consumption by r, y, t'!$I$2:$I$26,$C2,'Consumption by r, y, t'!$C$2:$C$26,$B2)*Sheet1!$B$50</f>
        <v>0.52065017825187487</v>
      </c>
      <c r="E2" s="15">
        <f>SUMIFS('Consumption by r, y, t'!AQ$2:AQ$26,'Consumption by r, y, t'!$I$2:$I$26,$C2,'Consumption by r, y, t'!$C$2:$C$26,$B2)*Sheet1!$B$50</f>
        <v>0.47616360950009945</v>
      </c>
      <c r="F2" s="15">
        <f>SUMIFS('Consumption by r, y, t'!AR$2:AR$26,'Consumption by r, y, t'!$I$2:$I$26,$C2,'Consumption by r, y, t'!$C$2:$C$26,$B2)*Sheet1!$B$50</f>
        <v>0.4786011795216667</v>
      </c>
      <c r="G2" s="15">
        <f>SUMIFS('Consumption by r, y, t'!AS$2:AS$26,'Consumption by r, y, t'!$I$2:$I$26,$C2,'Consumption by r, y, t'!$C$2:$C$26,$B2)*Sheet1!$B$50</f>
        <v>0.48163329528295612</v>
      </c>
      <c r="H2" s="15">
        <f>SUMIFS('Consumption by r, y, t'!AT$2:AT$26,'Consumption by r, y, t'!$I$2:$I$26,$C2,'Consumption by r, y, t'!$C$2:$C$26,$B2)*Sheet1!$B$50</f>
        <v>0.49063096507693443</v>
      </c>
      <c r="I2" s="15">
        <f>SUMIFS('Consumption by r, y, t'!AU$2:AU$26,'Consumption by r, y, t'!$I$2:$I$26,$C2,'Consumption by r, y, t'!$C$2:$C$26,$B2)*Sheet1!$B$50</f>
        <v>0.51907691518936283</v>
      </c>
      <c r="J2" s="15">
        <f>SUMIFS('Consumption by r, y, t'!AV$2:AV$26,'Consumption by r, y, t'!$I$2:$I$26,$C2,'Consumption by r, y, t'!$C$2:$C$26,$B2)*Sheet1!$B$50</f>
        <v>0.56862907331632018</v>
      </c>
    </row>
    <row r="3" spans="1:10" x14ac:dyDescent="0.3">
      <c r="A3" s="14" t="s">
        <v>52</v>
      </c>
      <c r="B3" t="s">
        <v>42</v>
      </c>
      <c r="C3" t="s">
        <v>3</v>
      </c>
      <c r="D3" s="15">
        <f>SUMIFS('Consumption by r, y, t'!$AE$2:$AE$26,'Consumption by r, y, t'!$I$2:$I$26,$C3,'Consumption by r, y, t'!$C$2:$C$26,$B3)*Sheet1!$B$50</f>
        <v>0.45674207735105038</v>
      </c>
      <c r="E3" s="15">
        <f>SUMIFS('Consumption by r, y, t'!AQ$2:AQ$26,'Consumption by r, y, t'!$I$2:$I$26,$C3,'Consumption by r, y, t'!$C$2:$C$26,$B3)*Sheet1!$B$50</f>
        <v>0.39497560522734027</v>
      </c>
      <c r="F3" s="15">
        <f>SUMIFS('Consumption by r, y, t'!AR$2:AR$26,'Consumption by r, y, t'!$I$2:$I$26,$C3,'Consumption by r, y, t'!$C$2:$C$26,$B3)*Sheet1!$B$50</f>
        <v>0.36274062032301518</v>
      </c>
      <c r="G3" s="15">
        <f>SUMIFS('Consumption by r, y, t'!AS$2:AS$26,'Consumption by r, y, t'!$I$2:$I$26,$C3,'Consumption by r, y, t'!$C$2:$C$26,$B3)*Sheet1!$B$50</f>
        <v>0.32955433793126304</v>
      </c>
      <c r="H3" s="15">
        <f>SUMIFS('Consumption by r, y, t'!AT$2:AT$26,'Consumption by r, y, t'!$I$2:$I$26,$C3,'Consumption by r, y, t'!$C$2:$C$26,$B3)*Sheet1!$B$50</f>
        <v>0.29589483234859482</v>
      </c>
      <c r="I3" s="15">
        <f>SUMIFS('Consumption by r, y, t'!AU$2:AU$26,'Consumption by r, y, t'!$I$2:$I$26,$C3,'Consumption by r, y, t'!$C$2:$C$26,$B3)*Sheet1!$B$50</f>
        <v>0.26324125825301709</v>
      </c>
      <c r="J3" s="15">
        <f>SUMIFS('Consumption by r, y, t'!AV$2:AV$26,'Consumption by r, y, t'!$I$2:$I$26,$C3,'Consumption by r, y, t'!$C$2:$C$26,$B3)*Sheet1!$B$50</f>
        <v>0.23550097733938699</v>
      </c>
    </row>
    <row r="4" spans="1:10" x14ac:dyDescent="0.3">
      <c r="A4" s="14" t="s">
        <v>52</v>
      </c>
      <c r="B4" t="s">
        <v>42</v>
      </c>
      <c r="C4" t="s">
        <v>4</v>
      </c>
      <c r="D4" s="15">
        <f>SUMIFS('Consumption by r, y, t'!$AE$2:$AE$26,'Consumption by r, y, t'!$I$2:$I$26,$C4,'Consumption by r, y, t'!$C$2:$C$26,$B4)*Sheet1!$B$50</f>
        <v>0.49022018581992949</v>
      </c>
      <c r="E4" s="15">
        <f>SUMIFS('Consumption by r, y, t'!AQ$2:AQ$26,'Consumption by r, y, t'!$I$2:$I$26,$C4,'Consumption by r, y, t'!$C$2:$C$26,$B4)*Sheet1!$B$50</f>
        <v>0.42915554736135325</v>
      </c>
      <c r="F4" s="15">
        <f>SUMIFS('Consumption by r, y, t'!AR$2:AR$26,'Consumption by r, y, t'!$I$2:$I$26,$C4,'Consumption by r, y, t'!$C$2:$C$26,$B4)*Sheet1!$B$50</f>
        <v>0.36944082947397483</v>
      </c>
      <c r="G4" s="15">
        <f>SUMIFS('Consumption by r, y, t'!AS$2:AS$26,'Consumption by r, y, t'!$I$2:$I$26,$C4,'Consumption by r, y, t'!$C$2:$C$26,$B4)*Sheet1!$B$50</f>
        <v>0.31818373800150834</v>
      </c>
      <c r="H4" s="15">
        <f>SUMIFS('Consumption by r, y, t'!AT$2:AT$26,'Consumption by r, y, t'!$I$2:$I$26,$C4,'Consumption by r, y, t'!$C$2:$C$26,$B4)*Sheet1!$B$50</f>
        <v>0.33084903390756604</v>
      </c>
      <c r="I4" s="15">
        <f>SUMIFS('Consumption by r, y, t'!AU$2:AU$26,'Consumption by r, y, t'!$I$2:$I$26,$C4,'Consumption by r, y, t'!$C$2:$C$26,$B4)*Sheet1!$B$50</f>
        <v>0.35718267712468388</v>
      </c>
      <c r="J4" s="15">
        <f>SUMIFS('Consumption by r, y, t'!AV$2:AV$26,'Consumption by r, y, t'!$I$2:$I$26,$C4,'Consumption by r, y, t'!$C$2:$C$26,$B4)*Sheet1!$B$50</f>
        <v>0.40064453790220206</v>
      </c>
    </row>
    <row r="5" spans="1:10" x14ac:dyDescent="0.3">
      <c r="A5" s="14" t="s">
        <v>52</v>
      </c>
      <c r="B5" t="s">
        <v>42</v>
      </c>
      <c r="C5" t="s">
        <v>5</v>
      </c>
      <c r="D5" s="15">
        <f>SUMIFS('Consumption by r, y, t'!$AE$2:$AE$26,'Consumption by r, y, t'!$I$2:$I$26,$C5,'Consumption by r, y, t'!$C$2:$C$26,$B5)*Sheet1!$B$50</f>
        <v>0.43259399938490395</v>
      </c>
      <c r="E5" s="15">
        <f>SUMIFS('Consumption by r, y, t'!AQ$2:AQ$26,'Consumption by r, y, t'!$I$2:$I$26,$C5,'Consumption by r, y, t'!$C$2:$C$26,$B5)*Sheet1!$B$50</f>
        <v>0.38186804698707</v>
      </c>
      <c r="F5" s="15">
        <f>SUMIFS('Consumption by r, y, t'!AR$2:AR$26,'Consumption by r, y, t'!$I$2:$I$26,$C5,'Consumption by r, y, t'!$C$2:$C$26,$B5)*Sheet1!$B$50</f>
        <v>0.34691601440847608</v>
      </c>
      <c r="G5" s="15">
        <f>SUMIFS('Consumption by r, y, t'!AS$2:AS$26,'Consumption by r, y, t'!$I$2:$I$26,$C5,'Consumption by r, y, t'!$C$2:$C$26,$B5)*Sheet1!$B$50</f>
        <v>0.30953432717974333</v>
      </c>
      <c r="H5" s="15">
        <f>SUMIFS('Consumption by r, y, t'!AT$2:AT$26,'Consumption by r, y, t'!$I$2:$I$26,$C5,'Consumption by r, y, t'!$C$2:$C$26,$B5)*Sheet1!$B$50</f>
        <v>0.3134227427609369</v>
      </c>
      <c r="I5" s="15">
        <f>SUMIFS('Consumption by r, y, t'!AU$2:AU$26,'Consumption by r, y, t'!$I$2:$I$26,$C5,'Consumption by r, y, t'!$C$2:$C$26,$B5)*Sheet1!$B$50</f>
        <v>0.32057289172703829</v>
      </c>
      <c r="J5" s="15">
        <f>SUMIFS('Consumption by r, y, t'!AV$2:AV$26,'Consumption by r, y, t'!$I$2:$I$26,$C5,'Consumption by r, y, t'!$C$2:$C$26,$B5)*Sheet1!$B$50</f>
        <v>0.33108633881081623</v>
      </c>
    </row>
    <row r="6" spans="1:10" x14ac:dyDescent="0.3">
      <c r="A6" s="14" t="s">
        <v>52</v>
      </c>
      <c r="B6" t="s">
        <v>42</v>
      </c>
      <c r="C6" t="s">
        <v>6</v>
      </c>
      <c r="D6" s="15">
        <f>SUMIFS('Consumption by r, y, t'!$AE$2:$AE$26,'Consumption by r, y, t'!$I$2:$I$26,$C6,'Consumption by r, y, t'!$C$2:$C$26,$B6)*Sheet1!$B$50</f>
        <v>0.60388436274557999</v>
      </c>
      <c r="E6" s="15">
        <f>SUMIFS('Consumption by r, y, t'!AQ$2:AQ$26,'Consumption by r, y, t'!$I$2:$I$26,$C6,'Consumption by r, y, t'!$C$2:$C$26,$B6)*Sheet1!$B$50</f>
        <v>0.50725000524361163</v>
      </c>
      <c r="F6" s="15">
        <f>SUMIFS('Consumption by r, y, t'!AR$2:AR$26,'Consumption by r, y, t'!$I$2:$I$26,$C6,'Consumption by r, y, t'!$C$2:$C$26,$B6)*Sheet1!$B$50</f>
        <v>0.42091046172691449</v>
      </c>
      <c r="G6" s="15">
        <f>SUMIFS('Consumption by r, y, t'!AS$2:AS$26,'Consumption by r, y, t'!$I$2:$I$26,$C6,'Consumption by r, y, t'!$C$2:$C$26,$B6)*Sheet1!$B$50</f>
        <v>0.32256283404400304</v>
      </c>
      <c r="H6" s="15">
        <f>SUMIFS('Consumption by r, y, t'!AT$2:AT$26,'Consumption by r, y, t'!$I$2:$I$26,$C6,'Consumption by r, y, t'!$C$2:$C$26,$B6)*Sheet1!$B$50</f>
        <v>0.32740522041054954</v>
      </c>
      <c r="I6" s="15">
        <f>SUMIFS('Consumption by r, y, t'!AU$2:AU$26,'Consumption by r, y, t'!$I$2:$I$26,$C6,'Consumption by r, y, t'!$C$2:$C$26,$B6)*Sheet1!$B$50</f>
        <v>0.33521884762839099</v>
      </c>
      <c r="J6" s="15">
        <f>SUMIFS('Consumption by r, y, t'!AV$2:AV$26,'Consumption by r, y, t'!$I$2:$I$26,$C6,'Consumption by r, y, t'!$C$2:$C$26,$B6)*Sheet1!$B$50</f>
        <v>0.34775494001000157</v>
      </c>
    </row>
    <row r="7" spans="1:10" x14ac:dyDescent="0.3">
      <c r="A7" s="14" t="s">
        <v>54</v>
      </c>
      <c r="B7" t="s">
        <v>42</v>
      </c>
      <c r="C7" t="s">
        <v>2</v>
      </c>
      <c r="D7" s="15">
        <f>SUMIFS('Consumption by r, y, t'!$AE$2:$AE$26,'Consumption by r, y, t'!$I$2:$I$26,$C7,'Consumption by r, y, t'!$C$2:$C$26,$B7)*Sheet1!$B$51</f>
        <v>0.22313579067937495</v>
      </c>
      <c r="E7" s="15">
        <f>SUMIFS('Consumption by r, y, t'!AQ$2:AQ$26,'Consumption by r, y, t'!$I$2:$I$26,$C7,'Consumption by r, y, t'!$C$2:$C$26,$B7)*Sheet1!$B$51</f>
        <v>0.2040701183571855</v>
      </c>
      <c r="F7" s="15">
        <f>SUMIFS('Consumption by r, y, t'!AR$2:AR$26,'Consumption by r, y, t'!$I$2:$I$26,$C7,'Consumption by r, y, t'!$C$2:$C$26,$B7)*Sheet1!$B$51</f>
        <v>0.20511479122357143</v>
      </c>
      <c r="G7" s="15">
        <f>SUMIFS('Consumption by r, y, t'!AS$2:AS$26,'Consumption by r, y, t'!$I$2:$I$26,$C7,'Consumption by r, y, t'!$C$2:$C$26,$B7)*Sheet1!$B$51</f>
        <v>0.20641426940698118</v>
      </c>
      <c r="H7" s="15">
        <f>SUMIFS('Consumption by r, y, t'!AT$2:AT$26,'Consumption by r, y, t'!$I$2:$I$26,$C7,'Consumption by r, y, t'!$C$2:$C$26,$B7)*Sheet1!$B$51</f>
        <v>0.21027041360440049</v>
      </c>
      <c r="I7" s="15">
        <f>SUMIFS('Consumption by r, y, t'!AU$2:AU$26,'Consumption by r, y, t'!$I$2:$I$26,$C7,'Consumption by r, y, t'!$C$2:$C$26,$B7)*Sheet1!$B$51</f>
        <v>0.22246153508115549</v>
      </c>
      <c r="J7" s="15">
        <f>SUMIFS('Consumption by r, y, t'!AV$2:AV$26,'Consumption by r, y, t'!$I$2:$I$26,$C7,'Consumption by r, y, t'!$C$2:$C$26,$B7)*Sheet1!$B$51</f>
        <v>0.24369817427842294</v>
      </c>
    </row>
    <row r="8" spans="1:10" x14ac:dyDescent="0.3">
      <c r="A8" s="14" t="s">
        <v>54</v>
      </c>
      <c r="B8" t="s">
        <v>42</v>
      </c>
      <c r="C8" t="s">
        <v>3</v>
      </c>
      <c r="D8" s="15">
        <f>SUMIFS('Consumption by r, y, t'!$AE$2:$AE$26,'Consumption by r, y, t'!$I$2:$I$26,$C8,'Consumption by r, y, t'!$C$2:$C$26,$B8)*Sheet1!$B$51</f>
        <v>0.1957466045790216</v>
      </c>
      <c r="E8" s="15">
        <f>SUMIFS('Consumption by r, y, t'!AQ$2:AQ$26,'Consumption by r, y, t'!$I$2:$I$26,$C8,'Consumption by r, y, t'!$C$2:$C$26,$B8)*Sheet1!$B$51</f>
        <v>0.16927525938314583</v>
      </c>
      <c r="F8" s="15">
        <f>SUMIFS('Consumption by r, y, t'!AR$2:AR$26,'Consumption by r, y, t'!$I$2:$I$26,$C8,'Consumption by r, y, t'!$C$2:$C$26,$B8)*Sheet1!$B$51</f>
        <v>0.1554602658527208</v>
      </c>
      <c r="G8" s="15">
        <f>SUMIFS('Consumption by r, y, t'!AS$2:AS$26,'Consumption by r, y, t'!$I$2:$I$26,$C8,'Consumption by r, y, t'!$C$2:$C$26,$B8)*Sheet1!$B$51</f>
        <v>0.14123757339911272</v>
      </c>
      <c r="H8" s="15">
        <f>SUMIFS('Consumption by r, y, t'!AT$2:AT$26,'Consumption by r, y, t'!$I$2:$I$26,$C8,'Consumption by r, y, t'!$C$2:$C$26,$B8)*Sheet1!$B$51</f>
        <v>0.12681207100654066</v>
      </c>
      <c r="I8" s="15">
        <f>SUMIFS('Consumption by r, y, t'!AU$2:AU$26,'Consumption by r, y, t'!$I$2:$I$26,$C8,'Consumption by r, y, t'!$C$2:$C$26,$B8)*Sheet1!$B$51</f>
        <v>0.11281768210843589</v>
      </c>
      <c r="J8" s="15">
        <f>SUMIFS('Consumption by r, y, t'!AV$2:AV$26,'Consumption by r, y, t'!$I$2:$I$26,$C8,'Consumption by r, y, t'!$C$2:$C$26,$B8)*Sheet1!$B$51</f>
        <v>0.10092899028830872</v>
      </c>
    </row>
    <row r="9" spans="1:10" x14ac:dyDescent="0.3">
      <c r="A9" s="14" t="s">
        <v>54</v>
      </c>
      <c r="B9" t="s">
        <v>42</v>
      </c>
      <c r="C9" t="s">
        <v>4</v>
      </c>
      <c r="D9" s="15">
        <f>SUMIFS('Consumption by r, y, t'!$AE$2:$AE$26,'Consumption by r, y, t'!$I$2:$I$26,$C9,'Consumption by r, y, t'!$C$2:$C$26,$B9)*Sheet1!$B$51</f>
        <v>0.21009436535139836</v>
      </c>
      <c r="E9" s="15">
        <f>SUMIFS('Consumption by r, y, t'!AQ$2:AQ$26,'Consumption by r, y, t'!$I$2:$I$26,$C9,'Consumption by r, y, t'!$C$2:$C$26,$B9)*Sheet1!$B$51</f>
        <v>0.18392380601200856</v>
      </c>
      <c r="F9" s="15">
        <f>SUMIFS('Consumption by r, y, t'!AR$2:AR$26,'Consumption by r, y, t'!$I$2:$I$26,$C9,'Consumption by r, y, t'!$C$2:$C$26,$B9)*Sheet1!$B$51</f>
        <v>0.15833178406027493</v>
      </c>
      <c r="G9" s="15">
        <f>SUMIFS('Consumption by r, y, t'!AS$2:AS$26,'Consumption by r, y, t'!$I$2:$I$26,$C9,'Consumption by r, y, t'!$C$2:$C$26,$B9)*Sheet1!$B$51</f>
        <v>0.13636445914350356</v>
      </c>
      <c r="H9" s="15">
        <f>SUMIFS('Consumption by r, y, t'!AT$2:AT$26,'Consumption by r, y, t'!$I$2:$I$26,$C9,'Consumption by r, y, t'!$C$2:$C$26,$B9)*Sheet1!$B$51</f>
        <v>0.1417924431032426</v>
      </c>
      <c r="I9" s="15">
        <f>SUMIFS('Consumption by r, y, t'!AU$2:AU$26,'Consumption by r, y, t'!$I$2:$I$26,$C9,'Consumption by r, y, t'!$C$2:$C$26,$B9)*Sheet1!$B$51</f>
        <v>0.1530782901962931</v>
      </c>
      <c r="J9" s="15">
        <f>SUMIFS('Consumption by r, y, t'!AV$2:AV$26,'Consumption by r, y, t'!$I$2:$I$26,$C9,'Consumption by r, y, t'!$C$2:$C$26,$B9)*Sheet1!$B$51</f>
        <v>0.1717048019580866</v>
      </c>
    </row>
    <row r="10" spans="1:10" x14ac:dyDescent="0.3">
      <c r="A10" s="14" t="s">
        <v>54</v>
      </c>
      <c r="B10" t="s">
        <v>42</v>
      </c>
      <c r="C10" t="s">
        <v>5</v>
      </c>
      <c r="D10" s="15">
        <f>SUMIFS('Consumption by r, y, t'!$AE$2:$AE$26,'Consumption by r, y, t'!$I$2:$I$26,$C10,'Consumption by r, y, t'!$C$2:$C$26,$B10)*Sheet1!$B$51</f>
        <v>0.185397428307816</v>
      </c>
      <c r="E10" s="15">
        <f>SUMIFS('Consumption by r, y, t'!AQ$2:AQ$26,'Consumption by r, y, t'!$I$2:$I$26,$C10,'Consumption by r, y, t'!$C$2:$C$26,$B10)*Sheet1!$B$51</f>
        <v>0.16365773442303</v>
      </c>
      <c r="F10" s="15">
        <f>SUMIFS('Consumption by r, y, t'!AR$2:AR$26,'Consumption by r, y, t'!$I$2:$I$26,$C10,'Consumption by r, y, t'!$C$2:$C$26,$B10)*Sheet1!$B$51</f>
        <v>0.14867829188934689</v>
      </c>
      <c r="G10" s="15">
        <f>SUMIFS('Consumption by r, y, t'!AS$2:AS$26,'Consumption by r, y, t'!$I$2:$I$26,$C10,'Consumption by r, y, t'!$C$2:$C$26,$B10)*Sheet1!$B$51</f>
        <v>0.13265756879131857</v>
      </c>
      <c r="H10" s="15">
        <f>SUMIFS('Consumption by r, y, t'!AT$2:AT$26,'Consumption by r, y, t'!$I$2:$I$26,$C10,'Consumption by r, y, t'!$C$2:$C$26,$B10)*Sheet1!$B$51</f>
        <v>0.1343240326118301</v>
      </c>
      <c r="I10" s="15">
        <f>SUMIFS('Consumption by r, y, t'!AU$2:AU$26,'Consumption by r, y, t'!$I$2:$I$26,$C10,'Consumption by r, y, t'!$C$2:$C$26,$B10)*Sheet1!$B$51</f>
        <v>0.1373883821687307</v>
      </c>
      <c r="J10" s="15">
        <f>SUMIFS('Consumption by r, y, t'!AV$2:AV$26,'Consumption by r, y, t'!$I$2:$I$26,$C10,'Consumption by r, y, t'!$C$2:$C$26,$B10)*Sheet1!$B$51</f>
        <v>0.14189414520463553</v>
      </c>
    </row>
    <row r="11" spans="1:10" x14ac:dyDescent="0.3">
      <c r="A11" s="14" t="s">
        <v>54</v>
      </c>
      <c r="B11" t="s">
        <v>42</v>
      </c>
      <c r="C11" t="s">
        <v>6</v>
      </c>
      <c r="D11" s="15">
        <f>SUMIFS('Consumption by r, y, t'!$AE$2:$AE$26,'Consumption by r, y, t'!$I$2:$I$26,$C11,'Consumption by r, y, t'!$C$2:$C$26,$B11)*Sheet1!$B$51</f>
        <v>0.25880758403382004</v>
      </c>
      <c r="E11" s="15">
        <f>SUMIFS('Consumption by r, y, t'!AQ$2:AQ$26,'Consumption by r, y, t'!$I$2:$I$26,$C11,'Consumption by r, y, t'!$C$2:$C$26,$B11)*Sheet1!$B$51</f>
        <v>0.21739285939011929</v>
      </c>
      <c r="F11" s="15">
        <f>SUMIFS('Consumption by r, y, t'!AR$2:AR$26,'Consumption by r, y, t'!$I$2:$I$26,$C11,'Consumption by r, y, t'!$C$2:$C$26,$B11)*Sheet1!$B$51</f>
        <v>0.18039019788296337</v>
      </c>
      <c r="G11" s="15">
        <f>SUMIFS('Consumption by r, y, t'!AS$2:AS$26,'Consumption by r, y, t'!$I$2:$I$26,$C11,'Consumption by r, y, t'!$C$2:$C$26,$B11)*Sheet1!$B$51</f>
        <v>0.13824121459028701</v>
      </c>
      <c r="H11" s="15">
        <f>SUMIFS('Consumption by r, y, t'!AT$2:AT$26,'Consumption by r, y, t'!$I$2:$I$26,$C11,'Consumption by r, y, t'!$C$2:$C$26,$B11)*Sheet1!$B$51</f>
        <v>0.14031652303309267</v>
      </c>
      <c r="I11" s="15">
        <f>SUMIFS('Consumption by r, y, t'!AU$2:AU$26,'Consumption by r, y, t'!$I$2:$I$26,$C11,'Consumption by r, y, t'!$C$2:$C$26,$B11)*Sheet1!$B$51</f>
        <v>0.14366522041216759</v>
      </c>
      <c r="J11" s="15">
        <f>SUMIFS('Consumption by r, y, t'!AV$2:AV$26,'Consumption by r, y, t'!$I$2:$I$26,$C11,'Consumption by r, y, t'!$C$2:$C$26,$B11)*Sheet1!$B$51</f>
        <v>0.14903783143285781</v>
      </c>
    </row>
    <row r="12" spans="1:10" x14ac:dyDescent="0.3">
      <c r="A12" t="s">
        <v>15</v>
      </c>
      <c r="B12" t="s">
        <v>43</v>
      </c>
      <c r="C12" t="s">
        <v>2</v>
      </c>
      <c r="D12" s="15">
        <f>SUMIFS('Consumption by r, y, t'!$AE$2:$AE$26,'Consumption by r, y, t'!$I$2:$I$26,$C12,'Consumption by r, y, t'!$C$2:$C$26,$B12)</f>
        <v>0</v>
      </c>
      <c r="E12" s="15">
        <f>SUMIFS('Consumption by r, y, t'!AQ$2:AQ$26,'Consumption by r, y, t'!$I$2:$I$26,$C12,'Consumption by r, y, t'!$C$2:$C$26,$B12)</f>
        <v>0.61252719764596597</v>
      </c>
      <c r="F12" s="15">
        <f>SUMIFS('Consumption by r, y, t'!AR$2:AR$26,'Consumption by r, y, t'!$I$2:$I$26,$C12,'Consumption by r, y, t'!$C$2:$C$26,$B12)</f>
        <v>0.52247822385539133</v>
      </c>
      <c r="G12" s="15">
        <f>SUMIFS('Consumption by r, y, t'!AS$2:AS$26,'Consumption by r, y, t'!$I$2:$I$26,$C12,'Consumption by r, y, t'!$C$2:$C$26,$B12)</f>
        <v>0.44227860112156248</v>
      </c>
      <c r="H12" s="15">
        <f>SUMIFS('Consumption by r, y, t'!AT$2:AT$26,'Consumption by r, y, t'!$I$2:$I$26,$C12,'Consumption by r, y, t'!$C$2:$C$26,$B12)</f>
        <v>0.45513241511296015</v>
      </c>
      <c r="I12" s="15">
        <f>SUMIFS('Consumption by r, y, t'!AU$2:AU$26,'Consumption by r, y, t'!$I$2:$I$26,$C12,'Consumption by r, y, t'!$C$2:$C$26,$B12)</f>
        <v>0.49576948670214349</v>
      </c>
      <c r="J12" s="15">
        <f>SUMIFS('Consumption by r, y, t'!AV$2:AV$26,'Consumption by r, y, t'!$I$2:$I$26,$C12,'Consumption by r, y, t'!$C$2:$C$26,$B12)</f>
        <v>0.56655828402636832</v>
      </c>
    </row>
    <row r="13" spans="1:10" x14ac:dyDescent="0.3">
      <c r="A13" t="s">
        <v>15</v>
      </c>
      <c r="B13" t="s">
        <v>43</v>
      </c>
      <c r="C13" t="s">
        <v>3</v>
      </c>
      <c r="D13" s="15">
        <f>SUMIFS('Consumption by r, y, t'!$AE$2:$AE$26,'Consumption by r, y, t'!$I$2:$I$26,$C13,'Consumption by r, y, t'!$C$2:$C$26,$B13)</f>
        <v>0.65248868193007203</v>
      </c>
      <c r="E13" s="15">
        <f>SUMIFS('Consumption by r, y, t'!AQ$2:AQ$26,'Consumption by r, y, t'!$I$2:$I$26,$C13,'Consumption by r, y, t'!$C$2:$C$26,$B13)</f>
        <v>0.56425086461048624</v>
      </c>
      <c r="F13" s="15">
        <f>SUMIFS('Consumption by r, y, t'!AR$2:AR$26,'Consumption by r, y, t'!$I$2:$I$26,$C13,'Consumption by r, y, t'!$C$2:$C$26,$B13)</f>
        <v>0.51820088617573601</v>
      </c>
      <c r="G13" s="15">
        <f>SUMIFS('Consumption by r, y, t'!AS$2:AS$26,'Consumption by r, y, t'!$I$2:$I$26,$C13,'Consumption by r, y, t'!$C$2:$C$26,$B13)</f>
        <v>0.47079191133037585</v>
      </c>
      <c r="H13" s="15">
        <f>SUMIFS('Consumption by r, y, t'!AT$2:AT$26,'Consumption by r, y, t'!$I$2:$I$26,$C13,'Consumption by r, y, t'!$C$2:$C$26,$B13)</f>
        <v>0.42270690335513544</v>
      </c>
      <c r="I13" s="15">
        <f>SUMIFS('Consumption by r, y, t'!AU$2:AU$26,'Consumption by r, y, t'!$I$2:$I$26,$C13,'Consumption by r, y, t'!$C$2:$C$26,$B13)</f>
        <v>0.37605894036145288</v>
      </c>
      <c r="J13" s="15">
        <f>SUMIFS('Consumption by r, y, t'!AV$2:AV$26,'Consumption by r, y, t'!$I$2:$I$26,$C13,'Consumption by r, y, t'!$C$2:$C$26,$B13)</f>
        <v>0.30876798399831412</v>
      </c>
    </row>
    <row r="14" spans="1:10" x14ac:dyDescent="0.3">
      <c r="A14" t="s">
        <v>15</v>
      </c>
      <c r="B14" t="s">
        <v>43</v>
      </c>
      <c r="C14" t="s">
        <v>4</v>
      </c>
      <c r="D14" s="15">
        <f>SUMIFS('Consumption by r, y, t'!$AE$2:$AE$26,'Consumption by r, y, t'!$I$2:$I$26,$C14,'Consumption by r, y, t'!$C$2:$C$26,$B14)</f>
        <v>0.70031455117132801</v>
      </c>
      <c r="E14" s="15">
        <f>SUMIFS('Consumption by r, y, t'!AQ$2:AQ$26,'Consumption by r, y, t'!$I$2:$I$26,$C14,'Consumption by r, y, t'!$C$2:$C$26,$B14)</f>
        <v>0.61307935337336184</v>
      </c>
      <c r="F14" s="15">
        <f>SUMIFS('Consumption by r, y, t'!AR$2:AR$26,'Consumption by r, y, t'!$I$2:$I$26,$C14,'Consumption by r, y, t'!$C$2:$C$26,$B14)</f>
        <v>0.52777261353424976</v>
      </c>
      <c r="G14" s="15">
        <f>SUMIFS('Consumption by r, y, t'!AS$2:AS$26,'Consumption by r, y, t'!$I$2:$I$26,$C14,'Consumption by r, y, t'!$C$2:$C$26,$B14)</f>
        <v>0.45454819714501182</v>
      </c>
      <c r="H14" s="15">
        <f>SUMIFS('Consumption by r, y, t'!AT$2:AT$26,'Consumption by r, y, t'!$I$2:$I$26,$C14,'Consumption by r, y, t'!$C$2:$C$26,$B14)</f>
        <v>0.47264147701080855</v>
      </c>
      <c r="I14" s="15">
        <f>SUMIFS('Consumption by r, y, t'!AU$2:AU$26,'Consumption by r, y, t'!$I$2:$I$26,$C14,'Consumption by r, y, t'!$C$2:$C$26,$B14)</f>
        <v>0.51026096732097692</v>
      </c>
      <c r="J14" s="15">
        <f>SUMIFS('Consumption by r, y, t'!AV$2:AV$26,'Consumption by r, y, t'!$I$2:$I$26,$C14,'Consumption by r, y, t'!$C$2:$C$26,$B14)</f>
        <v>0.57234933986028858</v>
      </c>
    </row>
    <row r="15" spans="1:10" x14ac:dyDescent="0.3">
      <c r="A15" t="s">
        <v>15</v>
      </c>
      <c r="B15" t="s">
        <v>43</v>
      </c>
      <c r="C15" t="s">
        <v>5</v>
      </c>
      <c r="D15" s="15">
        <f>SUMIFS('Consumption by r, y, t'!$AE$2:$AE$26,'Consumption by r, y, t'!$I$2:$I$26,$C15,'Consumption by r, y, t'!$C$2:$C$26,$B15)</f>
        <v>0.61799142769271997</v>
      </c>
      <c r="E15" s="15">
        <f>SUMIFS('Consumption by r, y, t'!AQ$2:AQ$26,'Consumption by r, y, t'!$I$2:$I$26,$C15,'Consumption by r, y, t'!$C$2:$C$26,$B15)</f>
        <v>0.54552578141010011</v>
      </c>
      <c r="F15" s="15">
        <f>SUMIFS('Consumption by r, y, t'!AR$2:AR$26,'Consumption by r, y, t'!$I$2:$I$26,$C15,'Consumption by r, y, t'!$C$2:$C$26,$B15)</f>
        <v>0.49559430629782319</v>
      </c>
      <c r="G15" s="15">
        <f>SUMIFS('Consumption by r, y, t'!AS$2:AS$26,'Consumption by r, y, t'!$I$2:$I$26,$C15,'Consumption by r, y, t'!$C$2:$C$26,$B15)</f>
        <v>0.44219189597106184</v>
      </c>
      <c r="H15" s="15">
        <f>SUMIFS('Consumption by r, y, t'!AT$2:AT$26,'Consumption by r, y, t'!$I$2:$I$26,$C15,'Consumption by r, y, t'!$C$2:$C$26,$B15)</f>
        <v>0.44774677537276691</v>
      </c>
      <c r="I15" s="15">
        <f>SUMIFS('Consumption by r, y, t'!AU$2:AU$26,'Consumption by r, y, t'!$I$2:$I$26,$C15,'Consumption by r, y, t'!$C$2:$C$26,$B15)</f>
        <v>0.45796127389576891</v>
      </c>
      <c r="J15" s="15">
        <f>SUMIFS('Consumption by r, y, t'!AV$2:AV$26,'Consumption by r, y, t'!$I$2:$I$26,$C15,'Consumption by r, y, t'!$C$2:$C$26,$B15)</f>
        <v>0.47298048401545167</v>
      </c>
    </row>
    <row r="16" spans="1:10" x14ac:dyDescent="0.3">
      <c r="A16" t="s">
        <v>15</v>
      </c>
      <c r="B16" t="s">
        <v>43</v>
      </c>
      <c r="C16" t="s">
        <v>6</v>
      </c>
      <c r="D16" s="15">
        <f>SUMIFS('Consumption by r, y, t'!$AE$2:$AE$26,'Consumption by r, y, t'!$I$2:$I$26,$C16,'Consumption by r, y, t'!$C$2:$C$26,$B16)</f>
        <v>0.86269194677940009</v>
      </c>
      <c r="E16" s="15">
        <f>SUMIFS('Consumption by r, y, t'!AQ$2:AQ$26,'Consumption by r, y, t'!$I$2:$I$26,$C16,'Consumption by r, y, t'!$C$2:$C$26,$B16)</f>
        <v>0.72464286463373095</v>
      </c>
      <c r="F16" s="15">
        <f>SUMIFS('Consumption by r, y, t'!AR$2:AR$26,'Consumption by r, y, t'!$I$2:$I$26,$C16,'Consumption by r, y, t'!$C$2:$C$26,$B16)</f>
        <v>0.60130065960987777</v>
      </c>
      <c r="G16" s="15">
        <f>SUMIFS('Consumption by r, y, t'!AS$2:AS$26,'Consumption by r, y, t'!$I$2:$I$26,$C16,'Consumption by r, y, t'!$C$2:$C$26,$B16)</f>
        <v>0.46080404863428998</v>
      </c>
      <c r="H16" s="15">
        <f>SUMIFS('Consumption by r, y, t'!AT$2:AT$26,'Consumption by r, y, t'!$I$2:$I$26,$C16,'Consumption by r, y, t'!$C$2:$C$26,$B16)</f>
        <v>0.46772174344364215</v>
      </c>
      <c r="I16" s="15">
        <f>SUMIFS('Consumption by r, y, t'!AU$2:AU$26,'Consumption by r, y, t'!$I$2:$I$26,$C16,'Consumption by r, y, t'!$C$2:$C$26,$B16)</f>
        <v>0.4788840680405585</v>
      </c>
      <c r="J16" s="15">
        <f>SUMIFS('Consumption by r, y, t'!AV$2:AV$26,'Consumption by r, y, t'!$I$2:$I$26,$C16,'Consumption by r, y, t'!$C$2:$C$26,$B16)</f>
        <v>0.49679277144285927</v>
      </c>
    </row>
    <row r="17" spans="1:10" x14ac:dyDescent="0.3">
      <c r="A17" t="s">
        <v>7</v>
      </c>
      <c r="B17" t="s">
        <v>44</v>
      </c>
      <c r="C17" t="s">
        <v>2</v>
      </c>
      <c r="D17" s="15">
        <f>SUMIFS('Consumption by r, y, t'!$AE$2:$AE$26,'Consumption by r, y, t'!$I$2:$I$26,$C17,'Consumption by r, y, t'!$C$2:$C$26,$B17)</f>
        <v>0.74382739999999992</v>
      </c>
      <c r="E17" s="15">
        <f>SUMIFS('Consumption by r, y, t'!AQ$2:AQ$26,'Consumption by r, y, t'!$I$2:$I$26,$C17,'Consumption by r, y, t'!$C$2:$C$26,$B17)</f>
        <v>0.63742277125335567</v>
      </c>
      <c r="F17" s="15">
        <f>SUMIFS('Consumption by r, y, t'!AR$2:AR$26,'Consumption by r, y, t'!$I$2:$I$26,$C17,'Consumption by r, y, t'!$C$2:$C$26,$B17)</f>
        <v>0.55918919753570651</v>
      </c>
      <c r="G17" s="15">
        <f>SUMIFS('Consumption by r, y, t'!AS$2:AS$26,'Consumption by r, y, t'!$I$2:$I$26,$C17,'Consumption by r, y, t'!$C$2:$C$26,$B17)</f>
        <v>0.48184744242764072</v>
      </c>
      <c r="H17" s="15">
        <f>SUMIFS('Consumption by r, y, t'!AT$2:AT$26,'Consumption by r, y, t'!$I$2:$I$26,$C17,'Consumption by r, y, t'!$C$2:$C$26,$B17)</f>
        <v>0.41345401836860818</v>
      </c>
      <c r="I17" s="15">
        <f>SUMIFS('Consumption by r, y, t'!AU$2:AU$26,'Consumption by r, y, t'!$I$2:$I$26,$C17,'Consumption by r, y, t'!$C$2:$C$26,$B17)</f>
        <v>0.43261849478725067</v>
      </c>
      <c r="J17" s="15">
        <f>SUMIFS('Consumption by r, y, t'!AV$2:AV$26,'Consumption by r, y, t'!$I$2:$I$26,$C17,'Consumption by r, y, t'!$C$2:$C$26,$B17)</f>
        <v>0.48333495697768669</v>
      </c>
    </row>
    <row r="18" spans="1:10" x14ac:dyDescent="0.3">
      <c r="A18" t="s">
        <v>7</v>
      </c>
      <c r="B18" t="s">
        <v>44</v>
      </c>
      <c r="C18" t="s">
        <v>3</v>
      </c>
      <c r="D18" s="15">
        <f>SUMIFS('Consumption by r, y, t'!$AE$2:$AE$26,'Consumption by r, y, t'!$I$2:$I$26,$C18,'Consumption by r, y, t'!$C$2:$C$26,$B18)</f>
        <v>0.68511311602657576</v>
      </c>
      <c r="E18" s="15">
        <f>SUMIFS('Consumption by r, y, t'!AQ$2:AQ$26,'Consumption by r, y, t'!$I$2:$I$26,$C18,'Consumption by r, y, t'!$C$2:$C$26,$B18)</f>
        <v>0.59246340784101059</v>
      </c>
      <c r="F18" s="15">
        <f>SUMIFS('Consumption by r, y, t'!AR$2:AR$26,'Consumption by r, y, t'!$I$2:$I$26,$C18,'Consumption by r, y, t'!$C$2:$C$26,$B18)</f>
        <v>0.54411093048452297</v>
      </c>
      <c r="G18" s="15">
        <f>SUMIFS('Consumption by r, y, t'!AS$2:AS$26,'Consumption by r, y, t'!$I$2:$I$26,$C18,'Consumption by r, y, t'!$C$2:$C$26,$B18)</f>
        <v>0.49433150689689459</v>
      </c>
      <c r="H18" s="15">
        <f>SUMIFS('Consumption by r, y, t'!AT$2:AT$26,'Consumption by r, y, t'!$I$2:$I$26,$C18,'Consumption by r, y, t'!$C$2:$C$26,$B18)</f>
        <v>0.44384224852289228</v>
      </c>
      <c r="I18" s="15">
        <f>SUMIFS('Consumption by r, y, t'!AU$2:AU$26,'Consumption by r, y, t'!$I$2:$I$26,$C18,'Consumption by r, y, t'!$C$2:$C$26,$B18)</f>
        <v>0.3948618873795256</v>
      </c>
      <c r="J18" s="15">
        <f>SUMIFS('Consumption by r, y, t'!AV$2:AV$26,'Consumption by r, y, t'!$I$2:$I$26,$C18,'Consumption by r, y, t'!$C$2:$C$26,$B18)</f>
        <v>0.35325146600908058</v>
      </c>
    </row>
    <row r="19" spans="1:10" x14ac:dyDescent="0.3">
      <c r="A19" t="s">
        <v>7</v>
      </c>
      <c r="B19" t="s">
        <v>44</v>
      </c>
      <c r="C19" t="s">
        <v>4</v>
      </c>
      <c r="D19" s="15">
        <f>SUMIFS('Consumption by r, y, t'!$AE$2:$AE$26,'Consumption by r, y, t'!$I$2:$I$26,$C19,'Consumption by r, y, t'!$C$2:$C$26,$B19)</f>
        <v>0.47250000000000009</v>
      </c>
      <c r="E19" s="15">
        <f>SUMIFS('Consumption by r, y, t'!AQ$2:AQ$26,'Consumption by r, y, t'!$I$2:$I$26,$C19,'Consumption by r, y, t'!$C$2:$C$26,$B19)</f>
        <v>0.45676776601712127</v>
      </c>
      <c r="F19" s="15">
        <f>SUMIFS('Consumption by r, y, t'!AR$2:AR$26,'Consumption by r, y, t'!$I$2:$I$26,$C19,'Consumption by r, y, t'!$C$2:$C$26,$B19)</f>
        <v>0.46540346669850785</v>
      </c>
      <c r="G19" s="15">
        <f>SUMIFS('Consumption by r, y, t'!AS$2:AS$26,'Consumption by r, y, t'!$I$2:$I$26,$C19,'Consumption by r, y, t'!$C$2:$C$26,$B19)</f>
        <v>0.4772756070022624</v>
      </c>
      <c r="H19" s="15">
        <f>SUMIFS('Consumption by r, y, t'!AT$2:AT$26,'Consumption by r, y, t'!$I$2:$I$26,$C19,'Consumption by r, y, t'!$C$2:$C$26,$B19)</f>
        <v>0.496273550861349</v>
      </c>
      <c r="I19" s="15">
        <f>SUMIFS('Consumption by r, y, t'!AU$2:AU$26,'Consumption by r, y, t'!$I$2:$I$26,$C19,'Consumption by r, y, t'!$C$2:$C$26,$B19)</f>
        <v>0.53577401568702587</v>
      </c>
      <c r="J19" s="15">
        <f>SUMIFS('Consumption by r, y, t'!AV$2:AV$26,'Consumption by r, y, t'!$I$2:$I$26,$C19,'Consumption by r, y, t'!$C$2:$C$26,$B19)</f>
        <v>0.60096680685330306</v>
      </c>
    </row>
    <row r="20" spans="1:10" x14ac:dyDescent="0.3">
      <c r="A20" t="s">
        <v>7</v>
      </c>
      <c r="B20" t="s">
        <v>44</v>
      </c>
      <c r="C20" t="s">
        <v>5</v>
      </c>
      <c r="D20" s="15">
        <f>SUMIFS('Consumption by r, y, t'!$AE$2:$AE$26,'Consumption by r, y, t'!$I$2:$I$26,$C20,'Consumption by r, y, t'!$C$2:$C$26,$B20)</f>
        <v>0.47250000000000009</v>
      </c>
      <c r="E20" s="15">
        <f>SUMIFS('Consumption by r, y, t'!AQ$2:AQ$26,'Consumption by r, y, t'!$I$2:$I$26,$C20,'Consumption by r, y, t'!$C$2:$C$26,$B20)</f>
        <v>0.45947247437945871</v>
      </c>
      <c r="F20" s="15">
        <f>SUMIFS('Consumption by r, y, t'!AR$2:AR$26,'Consumption by r, y, t'!$I$2:$I$26,$C20,'Consumption by r, y, t'!$C$2:$C$26,$B20)</f>
        <v>0.46181922356214117</v>
      </c>
      <c r="G20" s="15">
        <f>SUMIFS('Consumption by r, y, t'!AS$2:AS$26,'Consumption by r, y, t'!$I$2:$I$26,$C20,'Consumption by r, y, t'!$C$2:$C$26,$B20)</f>
        <v>0.46430149076961491</v>
      </c>
      <c r="H20" s="15">
        <f>SUMIFS('Consumption by r, y, t'!AT$2:AT$26,'Consumption by r, y, t'!$I$2:$I$26,$C20,'Consumption by r, y, t'!$C$2:$C$26,$B20)</f>
        <v>0.47013411414140527</v>
      </c>
      <c r="I20" s="15">
        <f>SUMIFS('Consumption by r, y, t'!AU$2:AU$26,'Consumption by r, y, t'!$I$2:$I$26,$C20,'Consumption by r, y, t'!$C$2:$C$26,$B20)</f>
        <v>0.48085933759055738</v>
      </c>
      <c r="J20" s="15">
        <f>SUMIFS('Consumption by r, y, t'!AV$2:AV$26,'Consumption by r, y, t'!$I$2:$I$26,$C20,'Consumption by r, y, t'!$C$2:$C$26,$B20)</f>
        <v>0.49662950821622426</v>
      </c>
    </row>
    <row r="21" spans="1:10" x14ac:dyDescent="0.3">
      <c r="A21" t="s">
        <v>7</v>
      </c>
      <c r="B21" t="s">
        <v>44</v>
      </c>
      <c r="C21" t="s">
        <v>6</v>
      </c>
      <c r="D21" s="15">
        <f>SUMIFS('Consumption by r, y, t'!$AE$2:$AE$26,'Consumption by r, y, t'!$I$2:$I$26,$C21,'Consumption by r, y, t'!$C$2:$C$26,$B21)</f>
        <v>0.57849847754277606</v>
      </c>
      <c r="E21" s="15">
        <f>SUMIFS('Consumption by r, y, t'!AQ$2:AQ$26,'Consumption by r, y, t'!$I$2:$I$26,$C21,'Consumption by r, y, t'!$C$2:$C$26,$B21)</f>
        <v>0.51582316937735329</v>
      </c>
      <c r="F21" s="15">
        <f>SUMIFS('Consumption by r, y, t'!AR$2:AR$26,'Consumption by r, y, t'!$I$2:$I$26,$C21,'Consumption by r, y, t'!$C$2:$C$26,$B21)</f>
        <v>0.50127977334633966</v>
      </c>
      <c r="G21" s="15">
        <f>SUMIFS('Consumption by r, y, t'!AS$2:AS$26,'Consumption by r, y, t'!$I$2:$I$26,$C21,'Consumption by r, y, t'!$C$2:$C$26,$B21)</f>
        <v>0.48384425106600448</v>
      </c>
      <c r="H21" s="15">
        <f>SUMIFS('Consumption by r, y, t'!AT$2:AT$26,'Consumption by r, y, t'!$I$2:$I$26,$C21,'Consumption by r, y, t'!$C$2:$C$26,$B21)</f>
        <v>0.49110783061582425</v>
      </c>
      <c r="I21" s="15">
        <f>SUMIFS('Consumption by r, y, t'!AU$2:AU$26,'Consumption by r, y, t'!$I$2:$I$26,$C21,'Consumption by r, y, t'!$C$2:$C$26,$B21)</f>
        <v>0.50282827144258646</v>
      </c>
      <c r="J21" s="15">
        <f>SUMIFS('Consumption by r, y, t'!AV$2:AV$26,'Consumption by r, y, t'!$I$2:$I$26,$C21,'Consumption by r, y, t'!$C$2:$C$26,$B21)</f>
        <v>0.52163241001500227</v>
      </c>
    </row>
    <row r="22" spans="1:10" x14ac:dyDescent="0.3">
      <c r="A22" t="s">
        <v>51</v>
      </c>
      <c r="B22" t="s">
        <v>45</v>
      </c>
      <c r="C22" t="s">
        <v>2</v>
      </c>
      <c r="D22" s="15">
        <f>SUMIFS('Consumption by r, y, t'!$AE$2:$AE$26,'Consumption by r, y, t'!$I$2:$I$26,$C22,'Consumption by r, y, t'!$C$2:$C$26,$B22)</f>
        <v>0.48375000000000001</v>
      </c>
      <c r="E22" s="15">
        <f>SUMIFS('Consumption by r, y, t'!AQ$2:AQ$26,'Consumption by r, y, t'!$I$2:$I$26,$C22,'Consumption by r, y, t'!$C$2:$C$26,$B22)</f>
        <v>0.42307888849632563</v>
      </c>
      <c r="F22" s="15">
        <f>SUMIFS('Consumption by r, y, t'!AR$2:AR$26,'Consumption by r, y, t'!$I$2:$I$26,$C22,'Consumption by r, y, t'!$C$2:$C$26,$B22)</f>
        <v>0.38734380974697541</v>
      </c>
      <c r="G22" s="15">
        <f>SUMIFS('Consumption by r, y, t'!AS$2:AS$26,'Consumption by r, y, t'!$I$2:$I$26,$C22,'Consumption by r, y, t'!$C$2:$C$26,$B22)</f>
        <v>0.35223357665677901</v>
      </c>
      <c r="H22" s="15">
        <f>SUMIFS('Consumption by r, y, t'!AT$2:AT$26,'Consumption by r, y, t'!$I$2:$I$26,$C22,'Consumption by r, y, t'!$C$2:$C$26,$B22)</f>
        <v>0.32339292098129202</v>
      </c>
      <c r="I22" s="15">
        <f>SUMIFS('Consumption by r, y, t'!AU$2:AU$26,'Consumption by r, y, t'!$I$2:$I$26,$C22,'Consumption by r, y, t'!$C$2:$C$26,$B22)</f>
        <v>0.31499169111124553</v>
      </c>
      <c r="J22" s="15">
        <f>SUMIFS('Consumption by r, y, t'!AV$2:AV$26,'Consumption by r, y, t'!$I$2:$I$26,$C22,'Consumption by r, y, t'!$C$2:$C$26,$B22)</f>
        <v>0.3287723079486381</v>
      </c>
    </row>
    <row r="23" spans="1:10" x14ac:dyDescent="0.3">
      <c r="A23" t="s">
        <v>51</v>
      </c>
      <c r="B23" t="s">
        <v>45</v>
      </c>
      <c r="C23" t="s">
        <v>3</v>
      </c>
      <c r="D23" s="15">
        <f>SUMIFS('Consumption by r, y, t'!$AE$2:$AE$26,'Consumption by r, y, t'!$I$2:$I$26,$C23,'Consumption by r, y, t'!$C$2:$C$26,$B23)</f>
        <v>0.48375000000000001</v>
      </c>
      <c r="E23" s="15">
        <f>SUMIFS('Consumption by r, y, t'!AQ$2:AQ$26,'Consumption by r, y, t'!$I$2:$I$26,$C23,'Consumption by r, y, t'!$C$2:$C$26,$B23)</f>
        <v>0.39682844241311138</v>
      </c>
      <c r="F23" s="15">
        <f>SUMIFS('Consumption by r, y, t'!AR$2:AR$26,'Consumption by r, y, t'!$I$2:$I$26,$C23,'Consumption by r, y, t'!$C$2:$C$26,$B23)</f>
        <v>0.35822962447200324</v>
      </c>
      <c r="G23" s="15">
        <f>SUMIFS('Consumption by r, y, t'!AS$2:AS$26,'Consumption by r, y, t'!$I$2:$I$26,$C23,'Consumption by r, y, t'!$C$2:$C$26,$B23)</f>
        <v>0.31863102793377568</v>
      </c>
      <c r="H23" s="15">
        <f>SUMIFS('Consumption by r, y, t'!AT$2:AT$26,'Consumption by r, y, t'!$I$2:$I$26,$C23,'Consumption by r, y, t'!$C$2:$C$26,$B23)</f>
        <v>0.27853509126357917</v>
      </c>
      <c r="I23" s="15">
        <f>SUMIFS('Consumption by r, y, t'!AU$2:AU$26,'Consumption by r, y, t'!$I$2:$I$26,$C23,'Consumption by r, y, t'!$C$2:$C$26,$B23)</f>
        <v>0.25768535151049216</v>
      </c>
      <c r="J23" s="15">
        <f>SUMIFS('Consumption by r, y, t'!AV$2:AV$26,'Consumption by r, y, t'!$I$2:$I$26,$C23,'Consumption by r, y, t'!$C$2:$C$26,$B23)</f>
        <v>0.23771930961496227</v>
      </c>
    </row>
    <row r="24" spans="1:10" x14ac:dyDescent="0.3">
      <c r="A24" t="s">
        <v>51</v>
      </c>
      <c r="B24" t="s">
        <v>45</v>
      </c>
      <c r="C24" t="s">
        <v>4</v>
      </c>
      <c r="D24" s="15">
        <f>SUMIFS('Consumption by r, y, t'!$AE$2:$AE$26,'Consumption by r, y, t'!$I$2:$I$26,$C24,'Consumption by r, y, t'!$C$2:$C$26,$B24)</f>
        <v>0.38700000000000001</v>
      </c>
      <c r="E24" s="15">
        <f>SUMIFS('Consumption by r, y, t'!AQ$2:AQ$26,'Consumption by r, y, t'!$I$2:$I$26,$C24,'Consumption by r, y, t'!$C$2:$C$26,$B24)</f>
        <v>0.3659994702193291</v>
      </c>
      <c r="F24" s="15">
        <f>SUMIFS('Consumption by r, y, t'!AR$2:AR$26,'Consumption by r, y, t'!$I$2:$I$26,$C24,'Consumption by r, y, t'!$C$2:$C$26,$B24)</f>
        <v>0.33233500563822832</v>
      </c>
      <c r="G24" s="15">
        <f>SUMIFS('Consumption by r, y, t'!AS$2:AS$26,'Consumption by r, y, t'!$I$2:$I$26,$C24,'Consumption by r, y, t'!$C$2:$C$26,$B24)</f>
        <v>0.29076412689512138</v>
      </c>
      <c r="H24" s="15">
        <f>SUMIFS('Consumption by r, y, t'!AT$2:AT$26,'Consumption by r, y, t'!$I$2:$I$26,$C24,'Consumption by r, y, t'!$C$2:$C$26,$B24)</f>
        <v>0.27666288608498318</v>
      </c>
      <c r="I24" s="15">
        <f>SUMIFS('Consumption by r, y, t'!AU$2:AU$26,'Consumption by r, y, t'!$I$2:$I$26,$C24,'Consumption by r, y, t'!$C$2:$C$26,$B24)</f>
        <v>0.27557457452169326</v>
      </c>
      <c r="J24" s="15">
        <f>SUMIFS('Consumption by r, y, t'!AV$2:AV$26,'Consumption by r, y, t'!$I$2:$I$26,$C24,'Consumption by r, y, t'!$C$2:$C$26,$B24)</f>
        <v>0.32125138831616173</v>
      </c>
    </row>
    <row r="25" spans="1:10" x14ac:dyDescent="0.3">
      <c r="A25" t="s">
        <v>51</v>
      </c>
      <c r="B25" t="s">
        <v>45</v>
      </c>
      <c r="C25" t="s">
        <v>5</v>
      </c>
      <c r="D25" s="15">
        <f>SUMIFS('Consumption by r, y, t'!$AE$2:$AE$26,'Consumption by r, y, t'!$I$2:$I$26,$C25,'Consumption by r, y, t'!$C$2:$C$26,$B25)</f>
        <v>0.376164</v>
      </c>
      <c r="E25" s="15">
        <f>SUMIFS('Consumption by r, y, t'!AQ$2:AQ$26,'Consumption by r, y, t'!$I$2:$I$26,$C25,'Consumption by r, y, t'!$C$2:$C$26,$B25)</f>
        <v>0.36524607563336958</v>
      </c>
      <c r="F25" s="15">
        <f>SUMIFS('Consumption by r, y, t'!AR$2:AR$26,'Consumption by r, y, t'!$I$2:$I$26,$C25,'Consumption by r, y, t'!$C$2:$C$26,$B25)</f>
        <v>0.3284995204575476</v>
      </c>
      <c r="G25" s="15">
        <f>SUMIFS('Consumption by r, y, t'!AS$2:AS$26,'Consumption by r, y, t'!$I$2:$I$26,$C25,'Consumption by r, y, t'!$C$2:$C$26,$B25)</f>
        <v>0.28167391491455235</v>
      </c>
      <c r="H25" s="15">
        <f>SUMIFS('Consumption by r, y, t'!AT$2:AT$26,'Consumption by r, y, t'!$I$2:$I$26,$C25,'Consumption by r, y, t'!$C$2:$C$26,$B25)</f>
        <v>0.25834849637425744</v>
      </c>
      <c r="I25" s="15">
        <f>SUMIFS('Consumption by r, y, t'!AU$2:AU$26,'Consumption by r, y, t'!$I$2:$I$26,$C25,'Consumption by r, y, t'!$C$2:$C$26,$B25)</f>
        <v>0.23709903940312529</v>
      </c>
      <c r="J25" s="15">
        <f>SUMIFS('Consumption by r, y, t'!AV$2:AV$26,'Consumption by r, y, t'!$I$2:$I$26,$C25,'Consumption by r, y, t'!$C$2:$C$26,$B25)</f>
        <v>0.24814828479190371</v>
      </c>
    </row>
    <row r="26" spans="1:10" x14ac:dyDescent="0.3">
      <c r="A26" t="s">
        <v>51</v>
      </c>
      <c r="B26" t="s">
        <v>45</v>
      </c>
      <c r="C26" t="s">
        <v>6</v>
      </c>
      <c r="D26" s="15">
        <f>SUMIFS('Consumption by r, y, t'!$AE$2:$AE$26,'Consumption by r, y, t'!$I$2:$I$26,$C26,'Consumption by r, y, t'!$C$2:$C$26,$B26)</f>
        <v>0.36687600000000009</v>
      </c>
      <c r="E26" s="15">
        <f>SUMIFS('Consumption by r, y, t'!AQ$2:AQ$26,'Consumption by r, y, t'!$I$2:$I$26,$C26,'Consumption by r, y, t'!$C$2:$C$26,$B26)</f>
        <v>0.36701303015135467</v>
      </c>
      <c r="F26" s="15">
        <f>SUMIFS('Consumption by r, y, t'!AR$2:AR$26,'Consumption by r, y, t'!$I$2:$I$26,$C26,'Consumption by r, y, t'!$C$2:$C$26,$B26)</f>
        <v>0.33728988549039834</v>
      </c>
      <c r="G26" s="15">
        <f>SUMIFS('Consumption by r, y, t'!AS$2:AS$26,'Consumption by r, y, t'!$I$2:$I$26,$C26,'Consumption by r, y, t'!$C$2:$C$26,$B26)</f>
        <v>0.29536639543454374</v>
      </c>
      <c r="H26" s="15">
        <f>SUMIFS('Consumption by r, y, t'!AT$2:AT$26,'Consumption by r, y, t'!$I$2:$I$26,$C26,'Consumption by r, y, t'!$C$2:$C$26,$B26)</f>
        <v>0.27304356502895816</v>
      </c>
      <c r="I26" s="15">
        <f>SUMIFS('Consumption by r, y, t'!AU$2:AU$26,'Consumption by r, y, t'!$I$2:$I$26,$C26,'Consumption by r, y, t'!$C$2:$C$26,$B26)</f>
        <v>0.25249139924645103</v>
      </c>
      <c r="J26" s="15">
        <f>SUMIFS('Consumption by r, y, t'!AV$2:AV$26,'Consumption by r, y, t'!$I$2:$I$26,$C26,'Consumption by r, y, t'!$C$2:$C$26,$B26)</f>
        <v>0.26566637029419959</v>
      </c>
    </row>
    <row r="27" spans="1:10" x14ac:dyDescent="0.3">
      <c r="A27" t="s">
        <v>8</v>
      </c>
      <c r="B27" t="s">
        <v>46</v>
      </c>
      <c r="C27" t="s">
        <v>2</v>
      </c>
      <c r="D27" s="15">
        <f>SUMIFS('Consumption by r, y, t'!$AE$2:$AE$26,'Consumption by r, y, t'!$I$2:$I$26,$C27,'Consumption by r, y, t'!$C$2:$C$26,$B27)</f>
        <v>0.186</v>
      </c>
      <c r="E27" s="15">
        <f>SUMIFS('Consumption by r, y, t'!AQ$2:AQ$26,'Consumption by r, y, t'!$I$2:$I$26,$C27,'Consumption by r, y, t'!$C$2:$C$26,$B27)</f>
        <v>0.16548835540811355</v>
      </c>
      <c r="F27" s="15">
        <f>SUMIFS('Consumption by r, y, t'!AR$2:AR$26,'Consumption by r, y, t'!$I$2:$I$26,$C27,'Consumption by r, y, t'!$C$2:$C$26,$B27)</f>
        <v>0.16461433506083253</v>
      </c>
      <c r="G27" s="15">
        <f>SUMIFS('Consumption by r, y, t'!AS$2:AS$26,'Consumption by r, y, t'!$I$2:$I$26,$C27,'Consumption by r, y, t'!$C$2:$C$26,$B27)</f>
        <v>0.16445282621300281</v>
      </c>
      <c r="H27" s="15">
        <f>SUMIFS('Consumption by r, y, t'!AT$2:AT$26,'Consumption by r, y, t'!$I$2:$I$26,$C27,'Consumption by r, y, t'!$C$2:$C$26,$B27)</f>
        <v>0.16444181520617426</v>
      </c>
      <c r="I27" s="15">
        <f>SUMIFS('Consumption by r, y, t'!AU$2:AU$26,'Consumption by r, y, t'!$I$2:$I$26,$C27,'Consumption by r, y, t'!$C$2:$C$26,$B27)</f>
        <v>0.1652028624401593</v>
      </c>
      <c r="J27" s="15">
        <f>SUMIFS('Consumption by r, y, t'!AV$2:AV$26,'Consumption by r, y, t'!$I$2:$I$26,$C27,'Consumption by r, y, t'!$C$2:$C$26,$B27)</f>
        <v>0.16628608221054114</v>
      </c>
    </row>
    <row r="28" spans="1:10" x14ac:dyDescent="0.3">
      <c r="A28" t="s">
        <v>8</v>
      </c>
      <c r="B28" t="s">
        <v>46</v>
      </c>
      <c r="C28" t="s">
        <v>3</v>
      </c>
      <c r="D28" s="15">
        <f>SUMIFS('Consumption by r, y, t'!$AE$2:$AE$26,'Consumption by r, y, t'!$I$2:$I$26,$C28,'Consumption by r, y, t'!$C$2:$C$26,$B28)</f>
        <v>0.29499999999999998</v>
      </c>
      <c r="E28" s="15">
        <f>SUMIFS('Consumption by r, y, t'!AQ$2:AQ$26,'Consumption by r, y, t'!$I$2:$I$26,$C28,'Consumption by r, y, t'!$C$2:$C$26,$B28)</f>
        <v>0.24389099470625505</v>
      </c>
      <c r="F28" s="15">
        <f>SUMIFS('Consumption by r, y, t'!AR$2:AR$26,'Consumption by r, y, t'!$I$2:$I$26,$C28,'Consumption by r, y, t'!$C$2:$C$26,$B28)</f>
        <v>0.22359232465031087</v>
      </c>
      <c r="G28" s="15">
        <f>SUMIFS('Consumption by r, y, t'!AS$2:AS$26,'Consumption by r, y, t'!$I$2:$I$26,$C28,'Consumption by r, y, t'!$C$2:$C$26,$B28)</f>
        <v>0.20379377419269665</v>
      </c>
      <c r="H28" s="15">
        <f>SUMIFS('Consumption by r, y, t'!AT$2:AT$26,'Consumption by r, y, t'!$I$2:$I$26,$C28,'Consumption by r, y, t'!$C$2:$C$26,$B28)</f>
        <v>0.18233162814764067</v>
      </c>
      <c r="I28" s="15">
        <f>SUMIFS('Consumption by r, y, t'!AU$2:AU$26,'Consumption by r, y, t'!$I$2:$I$26,$C28,'Consumption by r, y, t'!$C$2:$C$26,$B28)</f>
        <v>0.17111291658529718</v>
      </c>
      <c r="J28" s="15">
        <f>SUMIFS('Consumption by r, y, t'!AV$2:AV$26,'Consumption by r, y, t'!$I$2:$I$26,$C28,'Consumption by r, y, t'!$C$2:$C$26,$B28)</f>
        <v>0.15962119529644883</v>
      </c>
    </row>
    <row r="29" spans="1:10" x14ac:dyDescent="0.3">
      <c r="A29" t="s">
        <v>8</v>
      </c>
      <c r="B29" t="s">
        <v>46</v>
      </c>
      <c r="C29" t="s">
        <v>4</v>
      </c>
      <c r="D29" s="15">
        <f>SUMIFS('Consumption by r, y, t'!$AE$2:$AE$26,'Consumption by r, y, t'!$I$2:$I$26,$C29,'Consumption by r, y, t'!$C$2:$C$26,$B29)</f>
        <v>0.22700000000000001</v>
      </c>
      <c r="E29" s="15">
        <f>SUMIFS('Consumption by r, y, t'!AQ$2:AQ$26,'Consumption by r, y, t'!$I$2:$I$26,$C29,'Consumption by r, y, t'!$C$2:$C$26,$B29)</f>
        <v>0.21550884962487499</v>
      </c>
      <c r="F29" s="15">
        <f>SUMIFS('Consumption by r, y, t'!AR$2:AR$26,'Consumption by r, y, t'!$I$2:$I$26,$C29,'Consumption by r, y, t'!$C$2:$C$26,$B29)</f>
        <v>0.19821951731881499</v>
      </c>
      <c r="G29" s="15">
        <f>SUMIFS('Consumption by r, y, t'!AS$2:AS$26,'Consumption by r, y, t'!$I$2:$I$26,$C29,'Consumption by r, y, t'!$C$2:$C$26,$B29)</f>
        <v>0.17631817272114009</v>
      </c>
      <c r="H29" s="15">
        <f>SUMIFS('Consumption by r, y, t'!AT$2:AT$26,'Consumption by r, y, t'!$I$2:$I$26,$C29,'Consumption by r, y, t'!$C$2:$C$26,$B29)</f>
        <v>0.16609348859139833</v>
      </c>
      <c r="I29" s="15">
        <f>SUMIFS('Consumption by r, y, t'!AU$2:AU$26,'Consumption by r, y, t'!$I$2:$I$26,$C29,'Consumption by r, y, t'!$C$2:$C$26,$B29)</f>
        <v>0.15437652587671452</v>
      </c>
      <c r="J29" s="15">
        <f>SUMIFS('Consumption by r, y, t'!AV$2:AV$26,'Consumption by r, y, t'!$I$2:$I$26,$C29,'Consumption by r, y, t'!$C$2:$C$26,$B29)</f>
        <v>0.15878113670886165</v>
      </c>
    </row>
    <row r="30" spans="1:10" x14ac:dyDescent="0.3">
      <c r="A30" t="s">
        <v>8</v>
      </c>
      <c r="B30" t="s">
        <v>46</v>
      </c>
      <c r="C30" t="s">
        <v>5</v>
      </c>
      <c r="D30" s="15">
        <f>SUMIFS('Consumption by r, y, t'!$AE$2:$AE$26,'Consumption by r, y, t'!$I$2:$I$26,$C30,'Consumption by r, y, t'!$C$2:$C$26,$B30)</f>
        <v>0.22064400000000001</v>
      </c>
      <c r="E30" s="15">
        <f>SUMIFS('Consumption by r, y, t'!AQ$2:AQ$26,'Consumption by r, y, t'!$I$2:$I$26,$C30,'Consumption by r, y, t'!$C$2:$C$26,$B30)</f>
        <v>0.21551043672607484</v>
      </c>
      <c r="F30" s="15">
        <f>SUMIFS('Consumption by r, y, t'!AR$2:AR$26,'Consumption by r, y, t'!$I$2:$I$26,$C30,'Consumption by r, y, t'!$C$2:$C$26,$B30)</f>
        <v>0.19678205183360142</v>
      </c>
      <c r="G30" s="15">
        <f>SUMIFS('Consumption by r, y, t'!AS$2:AS$26,'Consumption by r, y, t'!$I$2:$I$26,$C30,'Consumption by r, y, t'!$C$2:$C$26,$B30)</f>
        <v>0.17203302567197878</v>
      </c>
      <c r="H30" s="15">
        <f>SUMIFS('Consumption by r, y, t'!AT$2:AT$26,'Consumption by r, y, t'!$I$2:$I$26,$C30,'Consumption by r, y, t'!$C$2:$C$26,$B30)</f>
        <v>0.15904784468262645</v>
      </c>
      <c r="I30" s="15">
        <f>SUMIFS('Consumption by r, y, t'!AU$2:AU$26,'Consumption by r, y, t'!$I$2:$I$26,$C30,'Consumption by r, y, t'!$C$2:$C$26,$B30)</f>
        <v>0.14470741039156901</v>
      </c>
      <c r="J30" s="15">
        <f>SUMIFS('Consumption by r, y, t'!AV$2:AV$26,'Consumption by r, y, t'!$I$2:$I$26,$C30,'Consumption by r, y, t'!$C$2:$C$26,$B30)</f>
        <v>0.14709740491828219</v>
      </c>
    </row>
    <row r="31" spans="1:10" x14ac:dyDescent="0.3">
      <c r="A31" t="s">
        <v>8</v>
      </c>
      <c r="B31" t="s">
        <v>46</v>
      </c>
      <c r="C31" t="s">
        <v>6</v>
      </c>
      <c r="D31" s="15">
        <f>SUMIFS('Consumption by r, y, t'!$AE$2:$AE$26,'Consumption by r, y, t'!$I$2:$I$26,$C31,'Consumption by r, y, t'!$C$2:$C$26,$B31)</f>
        <v>0.215196</v>
      </c>
      <c r="E31" s="15">
        <f>SUMIFS('Consumption by r, y, t'!AQ$2:AQ$26,'Consumption by r, y, t'!$I$2:$I$26,$C31,'Consumption by r, y, t'!$C$2:$C$26,$B31)</f>
        <v>0.21591456481036375</v>
      </c>
      <c r="F31" s="15">
        <f>SUMIFS('Consumption by r, y, t'!AR$2:AR$26,'Consumption by r, y, t'!$I$2:$I$26,$C31,'Consumption by r, y, t'!$C$2:$C$26,$B31)</f>
        <v>0.19814803238279907</v>
      </c>
      <c r="G31" s="15">
        <f>SUMIFS('Consumption by r, y, t'!AS$2:AS$26,'Consumption by r, y, t'!$I$2:$I$26,$C31,'Consumption by r, y, t'!$C$2:$C$26,$B31)</f>
        <v>0.17602252831983775</v>
      </c>
      <c r="H31" s="15">
        <f>SUMIFS('Consumption by r, y, t'!AT$2:AT$26,'Consumption by r, y, t'!$I$2:$I$26,$C31,'Consumption by r, y, t'!$C$2:$C$26,$B31)</f>
        <v>0.16528390957299655</v>
      </c>
      <c r="I31" s="15">
        <f>SUMIFS('Consumption by r, y, t'!AU$2:AU$26,'Consumption by r, y, t'!$I$2:$I$26,$C31,'Consumption by r, y, t'!$C$2:$C$26,$B31)</f>
        <v>0.15394136900579708</v>
      </c>
      <c r="J31" s="15">
        <f>SUMIFS('Consumption by r, y, t'!AV$2:AV$26,'Consumption by r, y, t'!$I$2:$I$26,$C31,'Consumption by r, y, t'!$C$2:$C$26,$B31)</f>
        <v>0.15909553629753498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9381-7CFB-47D2-9806-015E9E37CA6E}">
  <dimension ref="A1:S51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X61" sqref="X61"/>
    </sheetView>
  </sheetViews>
  <sheetFormatPr defaultRowHeight="14.4" x14ac:dyDescent="0.3"/>
  <cols>
    <col min="1" max="1" width="21.88671875" bestFit="1" customWidth="1"/>
    <col min="4" max="19" width="9.109375" bestFit="1" customWidth="1"/>
  </cols>
  <sheetData>
    <row r="1" spans="1:19" x14ac:dyDescent="0.3">
      <c r="A1" s="7" t="s">
        <v>30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2025</v>
      </c>
      <c r="O1" s="2">
        <v>2030</v>
      </c>
      <c r="P1" s="2">
        <v>2035</v>
      </c>
      <c r="Q1" s="2">
        <v>2040</v>
      </c>
      <c r="R1" s="2">
        <v>2045</v>
      </c>
      <c r="S1" s="2">
        <v>2050</v>
      </c>
    </row>
    <row r="2" spans="1:19" x14ac:dyDescent="0.3">
      <c r="A2" t="s">
        <v>16</v>
      </c>
      <c r="B2" t="s">
        <v>17</v>
      </c>
      <c r="C2" t="s">
        <v>5</v>
      </c>
      <c r="D2" s="8">
        <v>36.963000000000001</v>
      </c>
      <c r="E2" s="8">
        <v>37.080753000000001</v>
      </c>
      <c r="F2" s="8">
        <v>37.351233000000001</v>
      </c>
      <c r="G2" s="8">
        <v>37.876137999999997</v>
      </c>
      <c r="H2" s="8">
        <v>38.520321000000003</v>
      </c>
      <c r="I2" s="8">
        <v>39.018169999999998</v>
      </c>
      <c r="J2" s="8">
        <v>39.545231999999999</v>
      </c>
      <c r="K2" s="8">
        <v>39.717874000000002</v>
      </c>
      <c r="L2" s="8">
        <v>39.822723000000003</v>
      </c>
      <c r="M2" s="8">
        <v>40.213061000000003</v>
      </c>
      <c r="N2" s="8">
        <v>37.343578000000001</v>
      </c>
      <c r="O2" s="8">
        <v>33.845450999999997</v>
      </c>
      <c r="P2" s="8">
        <v>31.158546000000001</v>
      </c>
      <c r="Q2" s="8">
        <v>28.596724999999999</v>
      </c>
      <c r="R2" s="8">
        <v>26.530457999999999</v>
      </c>
      <c r="S2" s="8">
        <v>25.58522</v>
      </c>
    </row>
    <row r="3" spans="1:19" x14ac:dyDescent="0.3">
      <c r="A3" t="s">
        <v>18</v>
      </c>
      <c r="B3" t="s">
        <v>17</v>
      </c>
      <c r="C3" t="s">
        <v>5</v>
      </c>
      <c r="D3" s="9">
        <v>1.311334</v>
      </c>
      <c r="E3" s="9">
        <v>1.376185</v>
      </c>
      <c r="F3" s="9">
        <v>1.5938569999999999</v>
      </c>
      <c r="G3" s="9">
        <v>1.848841</v>
      </c>
      <c r="H3" s="9">
        <v>1.9938259999999999</v>
      </c>
      <c r="I3" s="9">
        <v>1.9443119999999998</v>
      </c>
      <c r="J3" s="9">
        <v>1.9484789999999998</v>
      </c>
      <c r="K3" s="9">
        <v>1.4372589999999998</v>
      </c>
      <c r="L3" s="9">
        <v>1.5188759999999999</v>
      </c>
      <c r="M3" s="9">
        <v>1.33569</v>
      </c>
      <c r="N3" s="9">
        <v>1.3120617251785713</v>
      </c>
      <c r="O3" s="9">
        <v>1.2726812671428571</v>
      </c>
      <c r="P3" s="9">
        <v>1.2333008091071429</v>
      </c>
      <c r="Q3" s="9">
        <v>1.1939203510714285</v>
      </c>
      <c r="R3" s="9">
        <v>1.1545398930357142</v>
      </c>
      <c r="S3" s="9">
        <v>1.115159435</v>
      </c>
    </row>
    <row r="4" spans="1:19" x14ac:dyDescent="0.3">
      <c r="A4" t="s">
        <v>19</v>
      </c>
      <c r="B4" t="s">
        <v>23</v>
      </c>
      <c r="C4" t="s">
        <v>5</v>
      </c>
      <c r="D4" s="9">
        <v>1.8201373157891327</v>
      </c>
      <c r="E4" s="9">
        <v>1.7631050415419183</v>
      </c>
      <c r="F4" s="9">
        <v>1.9492301868240056</v>
      </c>
      <c r="G4" s="9">
        <v>2.0739447074516009</v>
      </c>
      <c r="H4" s="9">
        <v>2.3886287460437008</v>
      </c>
      <c r="I4" s="9">
        <v>2.1249124734299083</v>
      </c>
      <c r="J4" s="9">
        <v>2.1882440138995376</v>
      </c>
      <c r="K4" s="9">
        <v>1.4525269081204215</v>
      </c>
      <c r="L4" s="9">
        <v>1.5376364047239512</v>
      </c>
      <c r="M4" s="9">
        <v>1.5960441132304366</v>
      </c>
      <c r="N4" s="9">
        <v>1.6317764441236553</v>
      </c>
      <c r="O4" s="9">
        <v>1.7151518828744992</v>
      </c>
      <c r="P4" s="9">
        <v>1.7747057676965303</v>
      </c>
      <c r="Q4" s="9">
        <v>1.8032916324111052</v>
      </c>
      <c r="R4" s="9">
        <v>1.810438098589749</v>
      </c>
      <c r="S4" s="9">
        <v>1.810438098589749</v>
      </c>
    </row>
    <row r="5" spans="1:19" x14ac:dyDescent="0.3">
      <c r="A5" t="s">
        <v>21</v>
      </c>
      <c r="B5" t="s">
        <v>22</v>
      </c>
      <c r="C5" t="s">
        <v>5</v>
      </c>
      <c r="D5" s="10">
        <v>340835.82300000003</v>
      </c>
      <c r="E5" s="10">
        <v>364652.12500200002</v>
      </c>
      <c r="F5" s="10">
        <v>348561.70635599998</v>
      </c>
      <c r="G5" s="10">
        <v>339711.08172199997</v>
      </c>
      <c r="H5" s="10">
        <v>311860.51881599997</v>
      </c>
      <c r="I5" s="10">
        <v>340199.42423000006</v>
      </c>
      <c r="J5" s="10">
        <v>334710.84364799998</v>
      </c>
      <c r="K5" s="10">
        <v>336172.08553599997</v>
      </c>
      <c r="L5" s="10">
        <v>337059.52747199999</v>
      </c>
      <c r="M5" s="10">
        <v>340363.34830400004</v>
      </c>
      <c r="N5" s="10">
        <v>378798.62520748546</v>
      </c>
      <c r="O5" s="10">
        <v>331446.28410068143</v>
      </c>
      <c r="P5" s="10">
        <v>297498.75310024887</v>
      </c>
      <c r="Q5" s="10">
        <v>271086.62067110179</v>
      </c>
      <c r="R5" s="10">
        <v>249134.86735989334</v>
      </c>
      <c r="S5" s="10">
        <v>235947.44230507177</v>
      </c>
    </row>
    <row r="6" spans="1:19" x14ac:dyDescent="0.3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t="s">
        <v>24</v>
      </c>
      <c r="B7" t="s">
        <v>25</v>
      </c>
      <c r="C7" t="s">
        <v>5</v>
      </c>
      <c r="D7" s="4">
        <f t="shared" ref="D7:S7" si="0">D5/D2</f>
        <v>9221</v>
      </c>
      <c r="E7" s="4">
        <f t="shared" si="0"/>
        <v>9834</v>
      </c>
      <c r="F7" s="4">
        <f t="shared" si="0"/>
        <v>9332</v>
      </c>
      <c r="G7" s="4">
        <f t="shared" si="0"/>
        <v>8969</v>
      </c>
      <c r="H7" s="4">
        <f t="shared" si="0"/>
        <v>8095.9999999999982</v>
      </c>
      <c r="I7" s="4">
        <f t="shared" si="0"/>
        <v>8719.0000000000018</v>
      </c>
      <c r="J7" s="4">
        <f t="shared" si="0"/>
        <v>8464</v>
      </c>
      <c r="K7" s="4">
        <f t="shared" si="0"/>
        <v>8463.9999999999982</v>
      </c>
      <c r="L7" s="4">
        <f t="shared" si="0"/>
        <v>8463.9999999999982</v>
      </c>
      <c r="M7" s="4">
        <f t="shared" si="0"/>
        <v>8464</v>
      </c>
      <c r="N7" s="4">
        <f t="shared" si="0"/>
        <v>10143.608231848739</v>
      </c>
      <c r="O7" s="4">
        <f t="shared" si="0"/>
        <v>9792.9344803436488</v>
      </c>
      <c r="P7" s="4">
        <f t="shared" si="0"/>
        <v>9547.9023026378982</v>
      </c>
      <c r="Q7" s="4">
        <f t="shared" si="0"/>
        <v>9479.6386883848336</v>
      </c>
      <c r="R7" s="4">
        <f t="shared" si="0"/>
        <v>9390.5226724654858</v>
      </c>
      <c r="S7" s="4">
        <f t="shared" si="0"/>
        <v>9222.0212413679365</v>
      </c>
    </row>
    <row r="8" spans="1:19" x14ac:dyDescent="0.3">
      <c r="A8" t="s">
        <v>26</v>
      </c>
      <c r="B8" t="s">
        <v>17</v>
      </c>
      <c r="C8" t="s">
        <v>5</v>
      </c>
      <c r="D8" s="3">
        <f t="shared" ref="D8:J8" si="1">(D2+D3*(E1-D1)-E2)/(E1-D1)</f>
        <v>1.1935810000000018</v>
      </c>
      <c r="E8" s="3">
        <f t="shared" si="1"/>
        <v>1.1057050000000004</v>
      </c>
      <c r="F8" s="3">
        <f t="shared" si="1"/>
        <v>1.068952000000003</v>
      </c>
      <c r="G8" s="3">
        <f t="shared" si="1"/>
        <v>1.2046579999999949</v>
      </c>
      <c r="H8" s="3">
        <f t="shared" si="1"/>
        <v>1.4959770000000034</v>
      </c>
      <c r="I8" s="3">
        <f t="shared" si="1"/>
        <v>1.4172499999999957</v>
      </c>
      <c r="J8" s="3">
        <f t="shared" si="1"/>
        <v>1.7758369999999957</v>
      </c>
      <c r="K8" s="3">
        <f>(K2+K3*(L1-K1)-L2)/(L1-K1)</f>
        <v>1.3324099999999959</v>
      </c>
      <c r="L8" s="3">
        <f>(L2+L3*(M1-L1)-M2)/(M1-L1)</f>
        <v>1.1285379999999989</v>
      </c>
      <c r="M8" s="3">
        <f>(M2+M3*(N1-M1)-N2)/(N1-M1)</f>
        <v>2.2921843333333336</v>
      </c>
      <c r="N8" s="3">
        <f t="shared" ref="N8:S8" si="2">(N2+N3*(O1-N1)-O2)/(O1-N1)</f>
        <v>2.0116871251785726</v>
      </c>
      <c r="O8" s="3">
        <f t="shared" si="2"/>
        <v>1.8100622671428568</v>
      </c>
      <c r="P8" s="3">
        <f t="shared" si="2"/>
        <v>1.7456650091071437</v>
      </c>
      <c r="Q8" s="3">
        <f t="shared" si="2"/>
        <v>1.6071737510714279</v>
      </c>
      <c r="R8" s="3">
        <f t="shared" si="2"/>
        <v>1.3435874930357143</v>
      </c>
      <c r="S8" s="3">
        <f t="shared" si="2"/>
        <v>1.1026788398780487</v>
      </c>
    </row>
    <row r="9" spans="1:19" x14ac:dyDescent="0.3">
      <c r="E9" s="5"/>
    </row>
    <row r="11" spans="1:19" x14ac:dyDescent="0.3">
      <c r="A11" s="1" t="s">
        <v>27</v>
      </c>
    </row>
    <row r="12" spans="1:19" x14ac:dyDescent="0.3">
      <c r="A12" t="s">
        <v>9</v>
      </c>
      <c r="B12" t="s">
        <v>20</v>
      </c>
      <c r="C12" t="s">
        <v>5</v>
      </c>
      <c r="J12" s="11">
        <v>0.84331008676175501</v>
      </c>
      <c r="K12" s="11">
        <v>0.83828647699080605</v>
      </c>
      <c r="L12" s="11">
        <v>0.83219550907182915</v>
      </c>
      <c r="M12" s="11">
        <v>0.82721736367632259</v>
      </c>
      <c r="N12" s="11">
        <v>0.79939220138712686</v>
      </c>
      <c r="O12" s="11">
        <v>0.64824135462266264</v>
      </c>
      <c r="P12" s="11">
        <v>0.4447911016256611</v>
      </c>
      <c r="Q12" s="11">
        <v>0.24671530120849791</v>
      </c>
      <c r="R12" s="11">
        <v>9.4594138302521655E-2</v>
      </c>
      <c r="S12" s="11">
        <v>0</v>
      </c>
    </row>
    <row r="13" spans="1:19" x14ac:dyDescent="0.3">
      <c r="A13" t="s">
        <v>10</v>
      </c>
      <c r="B13" t="s">
        <v>20</v>
      </c>
      <c r="C13" t="s">
        <v>5</v>
      </c>
      <c r="J13" s="11">
        <v>9.833651188387954E-2</v>
      </c>
      <c r="K13" s="11">
        <v>9.7750719931790075E-2</v>
      </c>
      <c r="L13" s="11">
        <v>9.382232950491122E-2</v>
      </c>
      <c r="M13" s="11">
        <v>8.9916085706826673E-2</v>
      </c>
      <c r="N13" s="11">
        <v>7.6243022818643549E-2</v>
      </c>
      <c r="O13" s="11">
        <v>7.322886927836901E-2</v>
      </c>
      <c r="P13" s="11">
        <v>6.191394022270625E-2</v>
      </c>
      <c r="Q13" s="11">
        <v>4.238400526742573E-2</v>
      </c>
      <c r="R13" s="11">
        <v>1.7656366021888668E-2</v>
      </c>
      <c r="S13" s="11">
        <v>1.7901593857040488E-2</v>
      </c>
    </row>
    <row r="14" spans="1:19" x14ac:dyDescent="0.3">
      <c r="A14" t="s">
        <v>11</v>
      </c>
      <c r="B14" t="s">
        <v>20</v>
      </c>
      <c r="C14" t="s">
        <v>5</v>
      </c>
      <c r="J14" s="11">
        <v>5.1651501191532695E-2</v>
      </c>
      <c r="K14" s="11">
        <v>5.13438124894251E-2</v>
      </c>
      <c r="L14" s="11">
        <v>4.9718491356660149E-2</v>
      </c>
      <c r="M14" s="11">
        <v>4.8119452414504708E-2</v>
      </c>
      <c r="N14" s="11">
        <v>4.2357234899246393E-2</v>
      </c>
      <c r="O14" s="11">
        <v>3.6682090275547065E-2</v>
      </c>
      <c r="P14" s="11">
        <v>3.3709873533114262E-2</v>
      </c>
      <c r="Q14" s="11">
        <v>2.3546669593014293E-2</v>
      </c>
      <c r="R14" s="11">
        <v>9.8090922343825899E-3</v>
      </c>
      <c r="S14" s="11">
        <v>9.8090922343825899E-3</v>
      </c>
    </row>
    <row r="15" spans="1:19" x14ac:dyDescent="0.3">
      <c r="A15" t="s">
        <v>12</v>
      </c>
      <c r="B15" t="s">
        <v>20</v>
      </c>
      <c r="C15" t="s">
        <v>5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</row>
    <row r="16" spans="1:19" x14ac:dyDescent="0.3">
      <c r="A16" t="s">
        <v>13</v>
      </c>
      <c r="B16" t="s">
        <v>20</v>
      </c>
      <c r="C16" t="s">
        <v>5</v>
      </c>
      <c r="J16" s="11">
        <v>2.6847877527532105E-4</v>
      </c>
      <c r="K16" s="11">
        <v>1.0555399981995194E-3</v>
      </c>
      <c r="L16" s="11">
        <v>2.8224151767626726E-3</v>
      </c>
      <c r="M16" s="11">
        <v>4.1063368430581098E-3</v>
      </c>
      <c r="N16" s="11">
        <v>1.9640887115851619E-2</v>
      </c>
      <c r="O16" s="11">
        <v>0.12741147990611795</v>
      </c>
      <c r="P16" s="11">
        <v>0.3220277672777157</v>
      </c>
      <c r="Q16" s="11">
        <v>0.55628803647970182</v>
      </c>
      <c r="R16" s="11">
        <v>0.78434854008174304</v>
      </c>
      <c r="S16" s="11">
        <v>0.92918943046024227</v>
      </c>
    </row>
    <row r="17" spans="1:19" x14ac:dyDescent="0.3">
      <c r="A17" t="s">
        <v>14</v>
      </c>
      <c r="B17" t="s">
        <v>20</v>
      </c>
      <c r="C17" t="s">
        <v>5</v>
      </c>
      <c r="J17" s="11">
        <v>6.4334213875576127E-3</v>
      </c>
      <c r="K17" s="11">
        <v>1.1563450589779353E-2</v>
      </c>
      <c r="L17" s="11">
        <v>2.1441254889836843E-2</v>
      </c>
      <c r="M17" s="11">
        <v>3.0640761359288015E-2</v>
      </c>
      <c r="N17" s="11">
        <v>6.2366653779131719E-2</v>
      </c>
      <c r="O17" s="11">
        <v>0.11443620591730333</v>
      </c>
      <c r="P17" s="11">
        <v>0.13755731734080273</v>
      </c>
      <c r="Q17" s="11">
        <v>0.13106598745136025</v>
      </c>
      <c r="R17" s="11">
        <v>9.3591863359464053E-2</v>
      </c>
      <c r="S17" s="11">
        <v>4.3099883448334625E-2</v>
      </c>
    </row>
    <row r="18" spans="1:19" x14ac:dyDescent="0.3">
      <c r="A18" t="s">
        <v>9</v>
      </c>
      <c r="B18" t="s">
        <v>17</v>
      </c>
      <c r="C18" t="s">
        <v>5</v>
      </c>
      <c r="J18" s="6">
        <f>J12*J$2</f>
        <v>33.34889302893373</v>
      </c>
      <c r="K18" s="6">
        <f t="shared" ref="K18:S18" si="3">K12*K$2</f>
        <v>33.294956669024735</v>
      </c>
      <c r="L18" s="6">
        <f t="shared" si="3"/>
        <v>33.140291239611443</v>
      </c>
      <c r="M18" s="6">
        <f t="shared" si="3"/>
        <v>33.264942305775151</v>
      </c>
      <c r="N18" s="6">
        <f t="shared" si="3"/>
        <v>29.852165025091882</v>
      </c>
      <c r="O18" s="6">
        <f t="shared" si="3"/>
        <v>21.940021004054948</v>
      </c>
      <c r="P18" s="6">
        <f t="shared" si="3"/>
        <v>13.859044000393837</v>
      </c>
      <c r="Q18" s="6">
        <f t="shared" si="3"/>
        <v>7.0552496219515826</v>
      </c>
      <c r="R18" s="6">
        <f t="shared" si="3"/>
        <v>2.5096258132812421</v>
      </c>
      <c r="S18" s="6">
        <f t="shared" si="3"/>
        <v>0</v>
      </c>
    </row>
    <row r="19" spans="1:19" x14ac:dyDescent="0.3">
      <c r="A19" t="s">
        <v>10</v>
      </c>
      <c r="B19" t="s">
        <v>17</v>
      </c>
      <c r="C19" t="s">
        <v>5</v>
      </c>
      <c r="J19" s="6">
        <f t="shared" ref="J19:S19" si="4">J13*J$2</f>
        <v>3.8887401765187732</v>
      </c>
      <c r="K19" s="6">
        <f t="shared" si="4"/>
        <v>3.8824507776601269</v>
      </c>
      <c r="L19" s="6">
        <f t="shared" si="4"/>
        <v>3.7362606390888069</v>
      </c>
      <c r="M19" s="6">
        <f t="shared" si="4"/>
        <v>3.6158010394098494</v>
      </c>
      <c r="N19" s="6">
        <f t="shared" si="4"/>
        <v>2.8471872695837952</v>
      </c>
      <c r="O19" s="6">
        <f t="shared" si="4"/>
        <v>2.4784641069464435</v>
      </c>
      <c r="P19" s="6">
        <f t="shared" si="4"/>
        <v>1.9291483544704431</v>
      </c>
      <c r="Q19" s="6">
        <f t="shared" si="4"/>
        <v>1.2120437430311251</v>
      </c>
      <c r="R19" s="6">
        <f t="shared" si="4"/>
        <v>0.46843147717634437</v>
      </c>
      <c r="S19" s="6">
        <f t="shared" si="4"/>
        <v>0.45801621718302943</v>
      </c>
    </row>
    <row r="20" spans="1:19" x14ac:dyDescent="0.3">
      <c r="A20" t="s">
        <v>11</v>
      </c>
      <c r="B20" t="s">
        <v>17</v>
      </c>
      <c r="C20" t="s">
        <v>5</v>
      </c>
      <c r="J20" s="6">
        <f t="shared" ref="J20:S20" si="5">J14*J$2</f>
        <v>2.0425705977674369</v>
      </c>
      <c r="K20" s="6">
        <f t="shared" si="5"/>
        <v>2.0392670751346125</v>
      </c>
      <c r="L20" s="6">
        <f t="shared" si="5"/>
        <v>1.9799257092741716</v>
      </c>
      <c r="M20" s="6">
        <f t="shared" si="5"/>
        <v>1.9350304752310752</v>
      </c>
      <c r="N20" s="6">
        <f t="shared" si="5"/>
        <v>1.58177070532433</v>
      </c>
      <c r="O20" s="6">
        <f t="shared" si="5"/>
        <v>1.2415218889986046</v>
      </c>
      <c r="P20" s="6">
        <f t="shared" si="5"/>
        <v>1.0503506451357234</v>
      </c>
      <c r="Q20" s="6">
        <f t="shared" si="5"/>
        <v>0.67335763501729162</v>
      </c>
      <c r="R20" s="6">
        <f t="shared" si="5"/>
        <v>0.26023970954241343</v>
      </c>
      <c r="S20" s="6">
        <f t="shared" si="5"/>
        <v>0.25096778281697013</v>
      </c>
    </row>
    <row r="21" spans="1:19" x14ac:dyDescent="0.3">
      <c r="A21" t="s">
        <v>12</v>
      </c>
      <c r="B21" t="s">
        <v>17</v>
      </c>
      <c r="C21" t="s">
        <v>5</v>
      </c>
      <c r="J21" s="6">
        <f t="shared" ref="J21:S21" si="6">J15*J$2</f>
        <v>0</v>
      </c>
      <c r="K21" s="6">
        <f t="shared" si="6"/>
        <v>0</v>
      </c>
      <c r="L21" s="6">
        <f t="shared" si="6"/>
        <v>0</v>
      </c>
      <c r="M21" s="6">
        <f t="shared" si="6"/>
        <v>0</v>
      </c>
      <c r="N21" s="6">
        <f t="shared" si="6"/>
        <v>0</v>
      </c>
      <c r="O21" s="6">
        <f t="shared" si="6"/>
        <v>0</v>
      </c>
      <c r="P21" s="6">
        <f t="shared" si="6"/>
        <v>0</v>
      </c>
      <c r="Q21" s="6">
        <f t="shared" si="6"/>
        <v>0</v>
      </c>
      <c r="R21" s="6">
        <f t="shared" si="6"/>
        <v>0</v>
      </c>
      <c r="S21" s="6">
        <f t="shared" si="6"/>
        <v>0</v>
      </c>
    </row>
    <row r="22" spans="1:19" x14ac:dyDescent="0.3">
      <c r="A22" t="s">
        <v>13</v>
      </c>
      <c r="B22" t="s">
        <v>17</v>
      </c>
      <c r="C22" t="s">
        <v>5</v>
      </c>
      <c r="J22" s="6">
        <f t="shared" ref="J22:S22" si="7">J16*J$2</f>
        <v>1.0617055455338434E-2</v>
      </c>
      <c r="K22" s="6">
        <f t="shared" si="7"/>
        <v>4.1923804650448739E-2</v>
      </c>
      <c r="L22" s="6">
        <f t="shared" si="7"/>
        <v>0.11239625777521596</v>
      </c>
      <c r="M22" s="6">
        <f t="shared" si="7"/>
        <v>0.1651283739564432</v>
      </c>
      <c r="N22" s="6">
        <f t="shared" si="7"/>
        <v>0.73346100000000003</v>
      </c>
      <c r="O22" s="6">
        <f t="shared" si="7"/>
        <v>4.3122989999999994</v>
      </c>
      <c r="P22" s="6">
        <f t="shared" si="7"/>
        <v>10.033917000000001</v>
      </c>
      <c r="Q22" s="6">
        <f t="shared" si="7"/>
        <v>15.908016</v>
      </c>
      <c r="R22" s="6">
        <f t="shared" si="7"/>
        <v>20.809125999999999</v>
      </c>
      <c r="S22" s="6">
        <f t="shared" si="7"/>
        <v>23.773516000000001</v>
      </c>
    </row>
    <row r="23" spans="1:19" x14ac:dyDescent="0.3">
      <c r="A23" t="s">
        <v>14</v>
      </c>
      <c r="B23" t="s">
        <v>17</v>
      </c>
      <c r="C23" t="s">
        <v>5</v>
      </c>
      <c r="J23" s="6">
        <f t="shared" ref="J23:S23" si="8">J17*J$2</f>
        <v>0.2544111413247277</v>
      </c>
      <c r="K23" s="6">
        <f t="shared" si="8"/>
        <v>0.45927567353008208</v>
      </c>
      <c r="L23" s="6">
        <f t="shared" si="8"/>
        <v>0.85384915425036823</v>
      </c>
      <c r="M23" s="6">
        <f t="shared" si="8"/>
        <v>1.2321588056274919</v>
      </c>
      <c r="N23" s="6">
        <f t="shared" si="8"/>
        <v>2.3289940000000002</v>
      </c>
      <c r="O23" s="6">
        <f t="shared" si="8"/>
        <v>3.8731449999999996</v>
      </c>
      <c r="P23" s="6">
        <f t="shared" si="8"/>
        <v>4.2860860000000001</v>
      </c>
      <c r="Q23" s="6">
        <f t="shared" si="8"/>
        <v>3.7480579999999999</v>
      </c>
      <c r="R23" s="6">
        <f t="shared" si="8"/>
        <v>2.4830350000000001</v>
      </c>
      <c r="S23" s="6">
        <f t="shared" si="8"/>
        <v>1.1027199999999999</v>
      </c>
    </row>
    <row r="25" spans="1:19" x14ac:dyDescent="0.3">
      <c r="A25" s="1" t="s">
        <v>28</v>
      </c>
    </row>
    <row r="26" spans="1:19" x14ac:dyDescent="0.3">
      <c r="A26" t="s">
        <v>13</v>
      </c>
      <c r="B26" t="s">
        <v>20</v>
      </c>
      <c r="C26" t="s">
        <v>5</v>
      </c>
      <c r="J26" s="11">
        <v>5.4462993955798344E-3</v>
      </c>
      <c r="K26" s="11">
        <v>2.1520129635646743E-2</v>
      </c>
      <c r="L26" s="11">
        <v>4.5545521820082743E-2</v>
      </c>
      <c r="M26" s="11">
        <v>3.6655211912943873E-2</v>
      </c>
      <c r="N26" s="11">
        <v>0.2</v>
      </c>
      <c r="O26" s="11">
        <v>0.8</v>
      </c>
      <c r="P26" s="11">
        <v>1</v>
      </c>
      <c r="Q26" s="11">
        <v>1</v>
      </c>
      <c r="R26" s="11">
        <v>1</v>
      </c>
      <c r="S26" s="11">
        <v>1</v>
      </c>
    </row>
    <row r="27" spans="1:19" x14ac:dyDescent="0.3">
      <c r="A27" t="s">
        <v>14</v>
      </c>
      <c r="B27" t="s">
        <v>20</v>
      </c>
      <c r="C27" t="s">
        <v>5</v>
      </c>
      <c r="J27" s="11">
        <v>4.6750183182620163E-2</v>
      </c>
      <c r="K27" s="11">
        <v>0.13971308260629409</v>
      </c>
      <c r="L27" s="11">
        <v>0.25415176445733589</v>
      </c>
      <c r="M27" s="11">
        <v>0.26233420979758054</v>
      </c>
      <c r="N27" s="11">
        <v>0.3</v>
      </c>
      <c r="O27" s="11">
        <v>0.19999999999999996</v>
      </c>
      <c r="P27" s="11">
        <v>0</v>
      </c>
      <c r="Q27" s="11">
        <v>0</v>
      </c>
      <c r="R27" s="11">
        <v>0</v>
      </c>
      <c r="S27" s="11">
        <v>0</v>
      </c>
    </row>
    <row r="28" spans="1:19" x14ac:dyDescent="0.3">
      <c r="A28" t="s">
        <v>12</v>
      </c>
      <c r="B28" t="s">
        <v>20</v>
      </c>
      <c r="C28" t="s">
        <v>5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</row>
    <row r="29" spans="1:19" x14ac:dyDescent="0.3">
      <c r="A29" t="s">
        <v>9</v>
      </c>
      <c r="B29" t="s">
        <v>20</v>
      </c>
      <c r="C29" t="s">
        <v>5</v>
      </c>
      <c r="J29" s="11">
        <f>1-SUM(J26:J28)</f>
        <v>0.94780351742180002</v>
      </c>
      <c r="K29" s="11">
        <f t="shared" ref="K29:S29" si="9">1-SUM(K26:K28)</f>
        <v>0.83876678775805913</v>
      </c>
      <c r="L29" s="11">
        <f t="shared" si="9"/>
        <v>0.70030271372258135</v>
      </c>
      <c r="M29" s="11">
        <f t="shared" si="9"/>
        <v>0.70101057828947555</v>
      </c>
      <c r="N29" s="11">
        <f t="shared" si="9"/>
        <v>0.5</v>
      </c>
      <c r="O29" s="11">
        <f t="shared" si="9"/>
        <v>0</v>
      </c>
      <c r="P29" s="11">
        <f t="shared" si="9"/>
        <v>0</v>
      </c>
      <c r="Q29" s="11">
        <f t="shared" si="9"/>
        <v>0</v>
      </c>
      <c r="R29" s="11">
        <f t="shared" si="9"/>
        <v>0</v>
      </c>
      <c r="S29" s="11">
        <f t="shared" si="9"/>
        <v>0</v>
      </c>
    </row>
    <row r="30" spans="1:19" x14ac:dyDescent="0.3">
      <c r="A30" t="s">
        <v>9</v>
      </c>
      <c r="B30" t="s">
        <v>17</v>
      </c>
      <c r="C30" t="s">
        <v>5</v>
      </c>
      <c r="J30" s="6">
        <f t="shared" ref="J30:S30" si="10">J29*J$3</f>
        <v>1.8467752498225114</v>
      </c>
      <c r="K30" s="6">
        <f t="shared" si="10"/>
        <v>1.2055251146063601</v>
      </c>
      <c r="L30" s="6">
        <f t="shared" si="10"/>
        <v>1.0636729846080994</v>
      </c>
      <c r="M30" s="6">
        <f t="shared" si="10"/>
        <v>0.93633281931546963</v>
      </c>
      <c r="N30" s="6">
        <f t="shared" si="10"/>
        <v>0.65603086258928567</v>
      </c>
      <c r="O30" s="6">
        <f t="shared" si="10"/>
        <v>0</v>
      </c>
      <c r="P30" s="6">
        <f t="shared" si="10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</row>
    <row r="31" spans="1:19" x14ac:dyDescent="0.3">
      <c r="A31" t="s">
        <v>10</v>
      </c>
      <c r="B31" t="s">
        <v>17</v>
      </c>
      <c r="C31" t="s">
        <v>5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</row>
    <row r="32" spans="1:19" x14ac:dyDescent="0.3">
      <c r="A32" t="s">
        <v>11</v>
      </c>
      <c r="B32" t="s">
        <v>17</v>
      </c>
      <c r="C32" t="s">
        <v>5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9" x14ac:dyDescent="0.3">
      <c r="A33" t="s">
        <v>12</v>
      </c>
      <c r="B33" t="s">
        <v>17</v>
      </c>
      <c r="C33" t="s">
        <v>5</v>
      </c>
      <c r="J33" s="6">
        <f t="shared" ref="J33:S33" si="11">J28*J$3</f>
        <v>0</v>
      </c>
      <c r="K33" s="6">
        <f t="shared" si="11"/>
        <v>0</v>
      </c>
      <c r="L33" s="6">
        <f t="shared" si="11"/>
        <v>0</v>
      </c>
      <c r="M33" s="6">
        <f t="shared" si="11"/>
        <v>0</v>
      </c>
      <c r="N33" s="6">
        <f t="shared" si="11"/>
        <v>0</v>
      </c>
      <c r="O33" s="6">
        <f t="shared" si="11"/>
        <v>0</v>
      </c>
      <c r="P33" s="6">
        <f t="shared" si="11"/>
        <v>0</v>
      </c>
      <c r="Q33" s="6">
        <f t="shared" si="11"/>
        <v>0</v>
      </c>
      <c r="R33" s="6">
        <f t="shared" si="11"/>
        <v>0</v>
      </c>
      <c r="S33" s="6">
        <f t="shared" si="11"/>
        <v>0</v>
      </c>
    </row>
    <row r="34" spans="1:19" x14ac:dyDescent="0.3">
      <c r="A34" t="s">
        <v>13</v>
      </c>
      <c r="B34" t="s">
        <v>17</v>
      </c>
      <c r="C34" t="s">
        <v>5</v>
      </c>
      <c r="J34" s="6">
        <f t="shared" ref="J34:S34" si="12">J26*J$3</f>
        <v>1.0612E-2</v>
      </c>
      <c r="K34" s="6">
        <f t="shared" si="12"/>
        <v>3.0929999999999999E-2</v>
      </c>
      <c r="L34" s="6">
        <f t="shared" si="12"/>
        <v>6.9177999999999989E-2</v>
      </c>
      <c r="M34" s="6">
        <f t="shared" si="12"/>
        <v>4.8960000000000004E-2</v>
      </c>
      <c r="N34" s="6">
        <f t="shared" si="12"/>
        <v>0.26241234503571426</v>
      </c>
      <c r="O34" s="6">
        <f t="shared" si="12"/>
        <v>1.0181450137142858</v>
      </c>
      <c r="P34" s="6">
        <f t="shared" si="12"/>
        <v>1.2333008091071429</v>
      </c>
      <c r="Q34" s="6">
        <f t="shared" si="12"/>
        <v>1.1939203510714285</v>
      </c>
      <c r="R34" s="6">
        <f t="shared" si="12"/>
        <v>1.1545398930357142</v>
      </c>
      <c r="S34" s="6">
        <f t="shared" si="12"/>
        <v>1.115159435</v>
      </c>
    </row>
    <row r="35" spans="1:19" x14ac:dyDescent="0.3">
      <c r="A35" t="s">
        <v>14</v>
      </c>
      <c r="B35" t="s">
        <v>17</v>
      </c>
      <c r="C35" t="s">
        <v>5</v>
      </c>
      <c r="J35" s="6">
        <f t="shared" ref="J35:S35" si="13">J27*J$3</f>
        <v>9.1091750177488551E-2</v>
      </c>
      <c r="K35" s="6">
        <f t="shared" si="13"/>
        <v>0.20080388539363961</v>
      </c>
      <c r="L35" s="6">
        <f t="shared" si="13"/>
        <v>0.38602501539190048</v>
      </c>
      <c r="M35" s="6">
        <f t="shared" si="13"/>
        <v>0.35039718068453035</v>
      </c>
      <c r="N35" s="6">
        <f t="shared" si="13"/>
        <v>0.39361851755357141</v>
      </c>
      <c r="O35" s="6">
        <f t="shared" si="13"/>
        <v>0.25453625342857139</v>
      </c>
      <c r="P35" s="6">
        <f t="shared" si="13"/>
        <v>0</v>
      </c>
      <c r="Q35" s="6">
        <f t="shared" si="13"/>
        <v>0</v>
      </c>
      <c r="R35" s="6">
        <f t="shared" si="13"/>
        <v>0</v>
      </c>
      <c r="S35" s="6">
        <f t="shared" si="13"/>
        <v>0</v>
      </c>
    </row>
    <row r="37" spans="1:19" x14ac:dyDescent="0.3">
      <c r="A37" s="1" t="s">
        <v>29</v>
      </c>
    </row>
    <row r="38" spans="1:19" x14ac:dyDescent="0.3">
      <c r="A38" t="s">
        <v>9</v>
      </c>
      <c r="B38" t="s">
        <v>17</v>
      </c>
      <c r="C38" t="s">
        <v>5</v>
      </c>
      <c r="J38" s="3">
        <f>(J18+J30*(K$1-J$1)-K18)/(K$1-J$1)</f>
        <v>1.9007116097315091</v>
      </c>
      <c r="K38" s="3">
        <f>(K18+K30*(L$1-K$1)-L18)/(L$1-K$1)</f>
        <v>1.3601905440196518</v>
      </c>
      <c r="L38" s="3">
        <f>(L18+L30*(M$1-L$1)-M18)/(M$1-L$1)</f>
        <v>0.93902191844438931</v>
      </c>
      <c r="M38" s="3">
        <f>(M18+M30*(N$1-M$1)-N18)/(N$1-M$1)</f>
        <v>2.0739252462098925</v>
      </c>
      <c r="N38" s="3">
        <f t="shared" ref="N38:R38" si="14">(N18+N30*(O$1-N$1)-O18)/(O$1-N$1)</f>
        <v>2.2384596667966719</v>
      </c>
      <c r="O38" s="3">
        <f t="shared" si="14"/>
        <v>1.6161954007322223</v>
      </c>
      <c r="P38" s="3">
        <f t="shared" si="14"/>
        <v>1.3607588756884508</v>
      </c>
      <c r="Q38" s="3">
        <f t="shared" si="14"/>
        <v>0.90912476173406809</v>
      </c>
      <c r="R38" s="3">
        <f t="shared" si="14"/>
        <v>0.50192516265624842</v>
      </c>
      <c r="S38" s="3">
        <f>R38</f>
        <v>0.50192516265624842</v>
      </c>
    </row>
    <row r="39" spans="1:19" x14ac:dyDescent="0.3">
      <c r="A39" t="s">
        <v>10</v>
      </c>
      <c r="B39" t="s">
        <v>17</v>
      </c>
      <c r="C39" t="s">
        <v>5</v>
      </c>
      <c r="J39" s="3">
        <f t="shared" ref="J39:R39" si="15">(J19+J31*(K$1-J$1)-K19)/(K$1-J$1)</f>
        <v>6.2893988586463223E-3</v>
      </c>
      <c r="K39" s="3">
        <f t="shared" si="15"/>
        <v>0.14619013857132002</v>
      </c>
      <c r="L39" s="3">
        <f t="shared" si="15"/>
        <v>0.12045959967895747</v>
      </c>
      <c r="M39" s="3">
        <f t="shared" si="15"/>
        <v>0.25620458994201806</v>
      </c>
      <c r="N39" s="3">
        <f t="shared" si="15"/>
        <v>7.374463252747035E-2</v>
      </c>
      <c r="O39" s="3">
        <f t="shared" si="15"/>
        <v>0.10986315049520008</v>
      </c>
      <c r="P39" s="3">
        <f t="shared" si="15"/>
        <v>0.1434209222878636</v>
      </c>
      <c r="Q39" s="3">
        <f t="shared" si="15"/>
        <v>0.14872245317095614</v>
      </c>
      <c r="R39" s="3">
        <f t="shared" si="15"/>
        <v>2.0830519986629881E-3</v>
      </c>
      <c r="S39" s="3">
        <f t="shared" ref="S39:S43" si="16">R39</f>
        <v>2.0830519986629881E-3</v>
      </c>
    </row>
    <row r="40" spans="1:19" x14ac:dyDescent="0.3">
      <c r="A40" t="s">
        <v>11</v>
      </c>
      <c r="B40" t="s">
        <v>17</v>
      </c>
      <c r="C40" t="s">
        <v>5</v>
      </c>
      <c r="J40" s="3">
        <f t="shared" ref="J40:R40" si="17">(J20+J32*(K$1-J$1)-K20)/(K$1-J$1)</f>
        <v>3.3035226328244072E-3</v>
      </c>
      <c r="K40" s="3">
        <f t="shared" si="17"/>
        <v>5.934136586044092E-2</v>
      </c>
      <c r="L40" s="3">
        <f t="shared" si="17"/>
        <v>4.4895234043096366E-2</v>
      </c>
      <c r="M40" s="3">
        <f t="shared" si="17"/>
        <v>0.11775325663558174</v>
      </c>
      <c r="N40" s="3">
        <f t="shared" si="17"/>
        <v>6.8049763265145072E-2</v>
      </c>
      <c r="O40" s="3">
        <f t="shared" si="17"/>
        <v>3.8234248772576238E-2</v>
      </c>
      <c r="P40" s="3">
        <f t="shared" si="17"/>
        <v>7.5398602023686354E-2</v>
      </c>
      <c r="Q40" s="3">
        <f t="shared" si="17"/>
        <v>8.2623585094975638E-2</v>
      </c>
      <c r="R40" s="3">
        <f t="shared" si="17"/>
        <v>1.8543853450886604E-3</v>
      </c>
      <c r="S40" s="3">
        <f t="shared" si="16"/>
        <v>1.8543853450886604E-3</v>
      </c>
    </row>
    <row r="41" spans="1:19" x14ac:dyDescent="0.3">
      <c r="A41" t="s">
        <v>12</v>
      </c>
      <c r="B41" t="s">
        <v>17</v>
      </c>
      <c r="C41" t="s">
        <v>5</v>
      </c>
      <c r="J41" s="3">
        <f t="shared" ref="J41:R41" si="18">(J21+J33*(K$1-J$1)-K21)/(K$1-J$1)</f>
        <v>0</v>
      </c>
      <c r="K41" s="3">
        <f t="shared" si="18"/>
        <v>0</v>
      </c>
      <c r="L41" s="3">
        <f t="shared" si="18"/>
        <v>0</v>
      </c>
      <c r="M41" s="3">
        <f t="shared" si="18"/>
        <v>0</v>
      </c>
      <c r="N41" s="3">
        <f t="shared" si="18"/>
        <v>0</v>
      </c>
      <c r="O41" s="3">
        <f t="shared" si="18"/>
        <v>0</v>
      </c>
      <c r="P41" s="3">
        <f t="shared" si="18"/>
        <v>0</v>
      </c>
      <c r="Q41" s="3">
        <f t="shared" si="18"/>
        <v>0</v>
      </c>
      <c r="R41" s="3">
        <f t="shared" si="18"/>
        <v>0</v>
      </c>
      <c r="S41" s="3">
        <f t="shared" si="16"/>
        <v>0</v>
      </c>
    </row>
    <row r="42" spans="1:19" x14ac:dyDescent="0.3">
      <c r="A42" t="s">
        <v>13</v>
      </c>
      <c r="B42" t="s">
        <v>17</v>
      </c>
      <c r="C42" t="s">
        <v>5</v>
      </c>
      <c r="J42" s="3">
        <f t="shared" ref="J42:R42" si="19">(J22+J34*(K$1-J$1)-K22)/(K$1-J$1)</f>
        <v>-2.0694749195110305E-2</v>
      </c>
      <c r="K42" s="3">
        <f t="shared" si="19"/>
        <v>-3.9542453124767216E-2</v>
      </c>
      <c r="L42" s="3">
        <f t="shared" si="19"/>
        <v>1.6445883818772766E-2</v>
      </c>
      <c r="M42" s="3">
        <f t="shared" si="19"/>
        <v>-0.14048420868118561</v>
      </c>
      <c r="N42" s="3">
        <f>(N22+N34*(O$1-N$1)-O22)/(O$1-N$1)</f>
        <v>-0.45335525496428558</v>
      </c>
      <c r="O42" s="3">
        <f t="shared" si="19"/>
        <v>-0.12617858628571454</v>
      </c>
      <c r="P42" s="3">
        <f t="shared" si="19"/>
        <v>5.8481009107143225E-2</v>
      </c>
      <c r="Q42" s="3">
        <f t="shared" si="19"/>
        <v>0.21369835107142876</v>
      </c>
      <c r="R42" s="3">
        <f t="shared" si="19"/>
        <v>0.56166189303571412</v>
      </c>
      <c r="S42" s="3">
        <f t="shared" si="16"/>
        <v>0.56166189303571412</v>
      </c>
    </row>
    <row r="43" spans="1:19" x14ac:dyDescent="0.3">
      <c r="A43" t="s">
        <v>14</v>
      </c>
      <c r="B43" t="s">
        <v>17</v>
      </c>
      <c r="C43" t="s">
        <v>5</v>
      </c>
      <c r="J43" s="3">
        <f t="shared" ref="J43:R43" si="20">(J23+J35*(K$1-J$1)-K23)/(K$1-J$1)</f>
        <v>-0.11377278202786584</v>
      </c>
      <c r="K43" s="3">
        <f t="shared" si="20"/>
        <v>-0.1937695953266465</v>
      </c>
      <c r="L43" s="3">
        <f t="shared" si="20"/>
        <v>7.7153640147766822E-3</v>
      </c>
      <c r="M43" s="3">
        <f t="shared" si="20"/>
        <v>-1.5214550772972402E-2</v>
      </c>
      <c r="N43" s="3">
        <f t="shared" si="20"/>
        <v>8.4788317553571607E-2</v>
      </c>
      <c r="O43" s="3">
        <f t="shared" si="20"/>
        <v>0.17194805342857133</v>
      </c>
      <c r="P43" s="3">
        <f t="shared" si="20"/>
        <v>0.10760560000000004</v>
      </c>
      <c r="Q43" s="3">
        <f t="shared" si="20"/>
        <v>0.25300459999999997</v>
      </c>
      <c r="R43" s="3">
        <f t="shared" si="20"/>
        <v>0.27606300000000006</v>
      </c>
      <c r="S43" s="3">
        <f t="shared" si="16"/>
        <v>0.27606300000000006</v>
      </c>
    </row>
    <row r="50" spans="1:2" x14ac:dyDescent="0.3">
      <c r="A50" t="s">
        <v>48</v>
      </c>
      <c r="B50">
        <v>0.7</v>
      </c>
    </row>
    <row r="51" spans="1:2" x14ac:dyDescent="0.3">
      <c r="A51" t="s">
        <v>55</v>
      </c>
      <c r="B51">
        <v>0.3</v>
      </c>
    </row>
  </sheetData>
  <conditionalFormatting sqref="J38:S4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B8AE-2FE4-4F60-BE04-55A393CF3222}">
  <dimension ref="A1:AV26"/>
  <sheetViews>
    <sheetView tabSelected="1" zoomScale="70" zoomScaleNormal="70" workbookViewId="0">
      <pane xSplit="9" ySplit="1" topLeftCell="AQ2" activePane="bottomRight" state="frozen"/>
      <selection pane="topRight" activeCell="J1" sqref="J1"/>
      <selection pane="bottomLeft" activeCell="A2" sqref="A2"/>
      <selection pane="bottomRight" activeCell="E10" sqref="E10"/>
    </sheetView>
  </sheetViews>
  <sheetFormatPr defaultRowHeight="14.4" x14ac:dyDescent="0.3"/>
  <cols>
    <col min="1" max="1" width="19.5546875" bestFit="1" customWidth="1"/>
    <col min="2" max="2" width="17.33203125" bestFit="1" customWidth="1"/>
    <col min="3" max="3" width="20.21875" bestFit="1" customWidth="1"/>
    <col min="4" max="4" width="8.33203125" bestFit="1" customWidth="1"/>
    <col min="5" max="5" width="20.33203125" bestFit="1" customWidth="1"/>
    <col min="6" max="6" width="14.6640625" bestFit="1" customWidth="1"/>
    <col min="7" max="7" width="19" bestFit="1" customWidth="1"/>
    <col min="8" max="8" width="8.33203125" bestFit="1" customWidth="1"/>
    <col min="9" max="9" width="8.77734375" bestFit="1" customWidth="1"/>
  </cols>
  <sheetData>
    <row r="1" spans="1:48" x14ac:dyDescent="0.3">
      <c r="A1" s="1" t="s">
        <v>36</v>
      </c>
      <c r="B1" s="1" t="s">
        <v>0</v>
      </c>
      <c r="C1" s="1" t="s">
        <v>37</v>
      </c>
      <c r="D1" s="1" t="s">
        <v>38</v>
      </c>
      <c r="E1" s="1" t="s">
        <v>47</v>
      </c>
      <c r="F1" s="1" t="s">
        <v>39</v>
      </c>
      <c r="G1" s="1" t="s">
        <v>40</v>
      </c>
      <c r="H1" s="1" t="s">
        <v>41</v>
      </c>
      <c r="I1" s="1" t="s">
        <v>1</v>
      </c>
      <c r="J1" s="2">
        <v>1990</v>
      </c>
      <c r="K1" s="2">
        <v>1991</v>
      </c>
      <c r="L1" s="2">
        <v>1992</v>
      </c>
      <c r="M1" s="2">
        <v>1993</v>
      </c>
      <c r="N1" s="2">
        <v>1994</v>
      </c>
      <c r="O1" s="2">
        <v>1995</v>
      </c>
      <c r="P1" s="2">
        <v>1996</v>
      </c>
      <c r="Q1" s="2">
        <v>1997</v>
      </c>
      <c r="R1" s="2">
        <v>1998</v>
      </c>
      <c r="S1" s="2">
        <v>1999</v>
      </c>
      <c r="T1" s="2">
        <v>2000</v>
      </c>
      <c r="U1" s="2">
        <v>2001</v>
      </c>
      <c r="V1" s="2">
        <v>2002</v>
      </c>
      <c r="W1" s="2">
        <v>2003</v>
      </c>
      <c r="X1" s="2">
        <v>2004</v>
      </c>
      <c r="Y1" s="2">
        <v>2005</v>
      </c>
      <c r="Z1" s="2">
        <v>2006</v>
      </c>
      <c r="AA1" s="2">
        <v>2007</v>
      </c>
      <c r="AB1" s="2">
        <v>2008</v>
      </c>
      <c r="AC1" s="2">
        <v>2009</v>
      </c>
      <c r="AD1" s="2">
        <v>2010</v>
      </c>
      <c r="AE1" s="2">
        <v>2011</v>
      </c>
      <c r="AF1" s="2">
        <v>2012</v>
      </c>
      <c r="AG1" s="2">
        <v>2013</v>
      </c>
      <c r="AH1" s="2">
        <v>2014</v>
      </c>
      <c r="AI1" s="2">
        <v>2015</v>
      </c>
      <c r="AJ1" s="2">
        <v>2016</v>
      </c>
      <c r="AK1" s="2">
        <v>2017</v>
      </c>
      <c r="AL1" s="2">
        <v>2018</v>
      </c>
      <c r="AM1" s="2">
        <v>2019</v>
      </c>
      <c r="AN1" s="2">
        <v>2020</v>
      </c>
      <c r="AO1" s="2">
        <v>2021</v>
      </c>
      <c r="AP1" s="2">
        <v>2022</v>
      </c>
      <c r="AQ1" s="2">
        <v>2025</v>
      </c>
      <c r="AR1" s="2">
        <v>2030</v>
      </c>
      <c r="AS1" s="2">
        <v>2035</v>
      </c>
      <c r="AT1" s="2">
        <v>2040</v>
      </c>
      <c r="AU1" s="2">
        <v>2045</v>
      </c>
      <c r="AV1" s="2">
        <v>2050</v>
      </c>
    </row>
    <row r="2" spans="1:48" x14ac:dyDescent="0.3">
      <c r="A2" t="s">
        <v>31</v>
      </c>
      <c r="B2" t="s">
        <v>9</v>
      </c>
      <c r="C2" s="13" t="s">
        <v>42</v>
      </c>
      <c r="D2" t="s">
        <v>32</v>
      </c>
      <c r="E2" s="13" t="s">
        <v>48</v>
      </c>
      <c r="F2" t="s">
        <v>33</v>
      </c>
      <c r="G2" t="s">
        <v>33</v>
      </c>
      <c r="H2" t="s">
        <v>34</v>
      </c>
      <c r="I2" t="s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2">
        <f>AI2</f>
        <v>0.7003145511713279</v>
      </c>
      <c r="AF2">
        <v>0</v>
      </c>
      <c r="AG2">
        <v>0</v>
      </c>
      <c r="AH2">
        <v>0</v>
      </c>
      <c r="AI2">
        <v>0.7003145511713279</v>
      </c>
      <c r="AJ2">
        <v>0.6988700338990913</v>
      </c>
      <c r="AK2">
        <v>0.6974255166268547</v>
      </c>
      <c r="AL2">
        <v>0.69598099935461821</v>
      </c>
      <c r="AM2">
        <v>0.69453648208238161</v>
      </c>
      <c r="AN2">
        <v>0.69331040854818382</v>
      </c>
      <c r="AO2">
        <v>0.67707751549049622</v>
      </c>
      <c r="AP2">
        <v>0.66102173964612465</v>
      </c>
      <c r="AQ2">
        <v>0.61307935337336184</v>
      </c>
      <c r="AR2">
        <v>0.52777261353424976</v>
      </c>
      <c r="AS2">
        <v>0.45454819714501193</v>
      </c>
      <c r="AT2">
        <v>0.47264147701080866</v>
      </c>
      <c r="AU2">
        <v>0.51026096732097703</v>
      </c>
      <c r="AV2">
        <v>0.57234933986028869</v>
      </c>
    </row>
    <row r="3" spans="1:48" x14ac:dyDescent="0.3">
      <c r="A3" t="s">
        <v>31</v>
      </c>
      <c r="B3" t="s">
        <v>10</v>
      </c>
      <c r="C3" s="13" t="s">
        <v>43</v>
      </c>
      <c r="D3" t="s">
        <v>32</v>
      </c>
      <c r="E3" s="13" t="s">
        <v>10</v>
      </c>
      <c r="F3" t="s">
        <v>33</v>
      </c>
      <c r="G3" t="s">
        <v>33</v>
      </c>
      <c r="H3" t="s">
        <v>34</v>
      </c>
      <c r="I3" t="s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12">
        <f t="shared" ref="AE3:AE26" si="0">AI3</f>
        <v>0.70031455117132801</v>
      </c>
      <c r="AF3">
        <v>0</v>
      </c>
      <c r="AG3">
        <v>0</v>
      </c>
      <c r="AH3">
        <v>0</v>
      </c>
      <c r="AI3">
        <v>0.70031455117132801</v>
      </c>
      <c r="AJ3">
        <v>0.69887003389909141</v>
      </c>
      <c r="AK3">
        <v>0.69742551662685481</v>
      </c>
      <c r="AL3">
        <v>0.69598099935461821</v>
      </c>
      <c r="AM3">
        <v>0.69453648208238161</v>
      </c>
      <c r="AN3">
        <v>0.69331040854818382</v>
      </c>
      <c r="AO3">
        <v>0.67707751549049622</v>
      </c>
      <c r="AP3">
        <v>0.66102173964612465</v>
      </c>
      <c r="AQ3">
        <v>0.61307935337336184</v>
      </c>
      <c r="AR3">
        <v>0.52777261353424976</v>
      </c>
      <c r="AS3">
        <v>0.45454819714501182</v>
      </c>
      <c r="AT3">
        <v>0.47264147701080855</v>
      </c>
      <c r="AU3">
        <v>0.51026096732097692</v>
      </c>
      <c r="AV3">
        <v>0.57234933986028858</v>
      </c>
    </row>
    <row r="4" spans="1:48" x14ac:dyDescent="0.3">
      <c r="A4" t="s">
        <v>31</v>
      </c>
      <c r="B4" t="s">
        <v>11</v>
      </c>
      <c r="C4" s="13" t="s">
        <v>44</v>
      </c>
      <c r="D4" t="s">
        <v>32</v>
      </c>
      <c r="E4" s="13" t="s">
        <v>49</v>
      </c>
      <c r="F4" t="s">
        <v>33</v>
      </c>
      <c r="G4" t="s">
        <v>33</v>
      </c>
      <c r="H4" t="s">
        <v>34</v>
      </c>
      <c r="I4" t="s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12">
        <f t="shared" si="0"/>
        <v>0.47250000000000009</v>
      </c>
      <c r="AF4">
        <v>0</v>
      </c>
      <c r="AG4">
        <v>0</v>
      </c>
      <c r="AH4">
        <v>0</v>
      </c>
      <c r="AI4">
        <v>0.47250000000000009</v>
      </c>
      <c r="AJ4">
        <v>0.47250000000000009</v>
      </c>
      <c r="AK4">
        <v>0.47250000000000009</v>
      </c>
      <c r="AL4">
        <v>0.47250000000000009</v>
      </c>
      <c r="AM4">
        <v>0.47250000000000009</v>
      </c>
      <c r="AN4">
        <v>0.47272936592494086</v>
      </c>
      <c r="AO4">
        <v>0.46934102981951764</v>
      </c>
      <c r="AP4">
        <v>0.46613866678807619</v>
      </c>
      <c r="AQ4">
        <v>0.45676776601712127</v>
      </c>
      <c r="AR4">
        <v>0.46540346669850785</v>
      </c>
      <c r="AS4">
        <v>0.4772756070022624</v>
      </c>
      <c r="AT4">
        <v>0.496273550861349</v>
      </c>
      <c r="AU4">
        <v>0.53577401568702587</v>
      </c>
      <c r="AV4">
        <v>0.60096680685330306</v>
      </c>
    </row>
    <row r="5" spans="1:48" x14ac:dyDescent="0.3">
      <c r="A5" t="s">
        <v>31</v>
      </c>
      <c r="B5" t="s">
        <v>12</v>
      </c>
      <c r="C5" s="13" t="s">
        <v>45</v>
      </c>
      <c r="D5" t="s">
        <v>32</v>
      </c>
      <c r="E5" s="13" t="s">
        <v>50</v>
      </c>
      <c r="F5" t="s">
        <v>33</v>
      </c>
      <c r="G5" t="s">
        <v>33</v>
      </c>
      <c r="H5" t="s">
        <v>34</v>
      </c>
      <c r="I5" t="s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2">
        <f t="shared" si="0"/>
        <v>0.38700000000000001</v>
      </c>
      <c r="AF5">
        <v>0</v>
      </c>
      <c r="AG5">
        <v>0</v>
      </c>
      <c r="AH5">
        <v>0</v>
      </c>
      <c r="AI5">
        <v>0.38700000000000001</v>
      </c>
      <c r="AJ5">
        <v>0.38700000000000001</v>
      </c>
      <c r="AK5">
        <v>0.38700000000000001</v>
      </c>
      <c r="AL5">
        <v>0.38700000000000001</v>
      </c>
      <c r="AM5">
        <v>0.38700000000000001</v>
      </c>
      <c r="AN5">
        <v>0.38716070342221731</v>
      </c>
      <c r="AO5">
        <v>0.38279111963392648</v>
      </c>
      <c r="AP5">
        <v>0.37855183640984053</v>
      </c>
      <c r="AQ5">
        <v>0.3659994702193291</v>
      </c>
      <c r="AR5">
        <v>0.33233500563822832</v>
      </c>
      <c r="AS5">
        <v>0.29076412689512138</v>
      </c>
      <c r="AT5">
        <v>0.27666288608498318</v>
      </c>
      <c r="AU5">
        <v>0.27557457452169326</v>
      </c>
      <c r="AV5">
        <v>0.32125138831616173</v>
      </c>
    </row>
    <row r="6" spans="1:48" x14ac:dyDescent="0.3">
      <c r="A6" t="s">
        <v>31</v>
      </c>
      <c r="B6" t="s">
        <v>13</v>
      </c>
      <c r="C6" s="13" t="s">
        <v>46</v>
      </c>
      <c r="D6" t="s">
        <v>32</v>
      </c>
      <c r="E6" s="13" t="s">
        <v>8</v>
      </c>
      <c r="F6" t="s">
        <v>33</v>
      </c>
      <c r="G6" t="s">
        <v>33</v>
      </c>
      <c r="H6" t="s">
        <v>34</v>
      </c>
      <c r="I6" t="s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2">
        <f t="shared" si="0"/>
        <v>0.22700000000000001</v>
      </c>
      <c r="AF6">
        <v>0</v>
      </c>
      <c r="AG6">
        <v>0</v>
      </c>
      <c r="AH6">
        <v>0</v>
      </c>
      <c r="AI6">
        <v>0.22700000000000001</v>
      </c>
      <c r="AJ6">
        <v>0.22700000000000001</v>
      </c>
      <c r="AK6">
        <v>0.22700000000000001</v>
      </c>
      <c r="AL6">
        <v>0.22700000000000001</v>
      </c>
      <c r="AM6">
        <v>0.22700000000000001</v>
      </c>
      <c r="AN6">
        <v>0.22736911224439649</v>
      </c>
      <c r="AO6">
        <v>0.22514371978345726</v>
      </c>
      <c r="AP6">
        <v>0.22288995985214624</v>
      </c>
      <c r="AQ6">
        <v>0.21550884962487499</v>
      </c>
      <c r="AR6">
        <v>0.19821951731881499</v>
      </c>
      <c r="AS6">
        <v>0.17631817272114009</v>
      </c>
      <c r="AT6">
        <v>0.16609348859139833</v>
      </c>
      <c r="AU6">
        <v>0.15437652587671452</v>
      </c>
      <c r="AV6">
        <v>0.15878113670886165</v>
      </c>
    </row>
    <row r="7" spans="1:48" x14ac:dyDescent="0.3">
      <c r="A7" t="s">
        <v>31</v>
      </c>
      <c r="B7" t="s">
        <v>9</v>
      </c>
      <c r="C7" t="str">
        <f>C2</f>
        <v>Diesel and gasoline car</v>
      </c>
      <c r="D7" t="s">
        <v>32</v>
      </c>
      <c r="E7" t="str">
        <f>E2</f>
        <v>Diesel</v>
      </c>
      <c r="F7" t="s">
        <v>33</v>
      </c>
      <c r="G7" t="s">
        <v>33</v>
      </c>
      <c r="H7" t="s">
        <v>34</v>
      </c>
      <c r="I7" t="s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12">
        <f t="shared" si="0"/>
        <v>0.74378596893124982</v>
      </c>
      <c r="AF7">
        <v>0</v>
      </c>
      <c r="AG7">
        <v>0</v>
      </c>
      <c r="AH7">
        <v>0</v>
      </c>
      <c r="AI7">
        <v>0.74378596893124982</v>
      </c>
      <c r="AJ7">
        <v>0.73771697800149982</v>
      </c>
      <c r="AK7">
        <v>0.73164798707174983</v>
      </c>
      <c r="AL7">
        <v>0.72557899614199994</v>
      </c>
      <c r="AM7">
        <v>0.71951000521224995</v>
      </c>
      <c r="AN7">
        <v>0.71369255343378646</v>
      </c>
      <c r="AO7">
        <v>0.70698901636444444</v>
      </c>
      <c r="AP7">
        <v>0.70033069231671552</v>
      </c>
      <c r="AQ7">
        <v>0.68023372785728498</v>
      </c>
      <c r="AR7">
        <v>0.68371597074523816</v>
      </c>
      <c r="AS7">
        <v>0.68804756468993733</v>
      </c>
      <c r="AT7">
        <v>0.70090137868133495</v>
      </c>
      <c r="AU7">
        <v>0.74153845027051835</v>
      </c>
      <c r="AV7">
        <v>0.81232724759474317</v>
      </c>
    </row>
    <row r="8" spans="1:48" x14ac:dyDescent="0.3">
      <c r="A8" t="s">
        <v>31</v>
      </c>
      <c r="B8" t="s">
        <v>10</v>
      </c>
      <c r="C8" t="str">
        <f t="shared" ref="C8:C26" si="1">C3</f>
        <v>LPG car</v>
      </c>
      <c r="D8" t="s">
        <v>32</v>
      </c>
      <c r="E8" t="str">
        <f t="shared" ref="E8:E26" si="2">E3</f>
        <v>LPG</v>
      </c>
      <c r="F8" t="s">
        <v>35</v>
      </c>
      <c r="G8" t="s">
        <v>35</v>
      </c>
      <c r="H8" t="s">
        <v>34</v>
      </c>
      <c r="I8" t="s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12">
        <f t="shared" si="0"/>
        <v>0</v>
      </c>
      <c r="AF8">
        <v>0</v>
      </c>
      <c r="AG8">
        <v>0</v>
      </c>
      <c r="AH8">
        <v>0</v>
      </c>
      <c r="AI8">
        <v>0</v>
      </c>
      <c r="AJ8">
        <v>0.13861839296202899</v>
      </c>
      <c r="AK8">
        <v>0.27723678592405798</v>
      </c>
      <c r="AL8">
        <v>0.41585517888608703</v>
      </c>
      <c r="AM8">
        <v>0.55447357184811596</v>
      </c>
      <c r="AN8">
        <v>0.69334350396143152</v>
      </c>
      <c r="AO8">
        <v>0.67716847074429665</v>
      </c>
      <c r="AP8">
        <v>0.66103865054877486</v>
      </c>
      <c r="AQ8">
        <v>0.61252719764596597</v>
      </c>
      <c r="AR8">
        <v>0.52247822385539133</v>
      </c>
      <c r="AS8">
        <v>0.44227860112156248</v>
      </c>
      <c r="AT8">
        <v>0.45513241511296015</v>
      </c>
      <c r="AU8">
        <v>0.49576948670214349</v>
      </c>
      <c r="AV8">
        <v>0.56655828402636832</v>
      </c>
    </row>
    <row r="9" spans="1:48" x14ac:dyDescent="0.3">
      <c r="A9" t="s">
        <v>31</v>
      </c>
      <c r="B9" t="s">
        <v>11</v>
      </c>
      <c r="C9" t="str">
        <f t="shared" si="1"/>
        <v>Methane car</v>
      </c>
      <c r="D9" t="s">
        <v>32</v>
      </c>
      <c r="E9" t="str">
        <f t="shared" si="2"/>
        <v>Natural gas</v>
      </c>
      <c r="F9" t="s">
        <v>33</v>
      </c>
      <c r="G9" t="s">
        <v>33</v>
      </c>
      <c r="H9" t="s">
        <v>34</v>
      </c>
      <c r="I9" t="s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12">
        <f t="shared" si="0"/>
        <v>0.74382739999999992</v>
      </c>
      <c r="AF9">
        <v>0</v>
      </c>
      <c r="AG9">
        <v>0</v>
      </c>
      <c r="AH9">
        <v>0</v>
      </c>
      <c r="AI9">
        <v>0.74382739999999992</v>
      </c>
      <c r="AJ9">
        <v>0.73774934499999989</v>
      </c>
      <c r="AK9">
        <v>0.73167128999999986</v>
      </c>
      <c r="AL9">
        <v>0.72559323499999995</v>
      </c>
      <c r="AM9">
        <v>0.71951517999999992</v>
      </c>
      <c r="AN9">
        <v>0.71370124110885069</v>
      </c>
      <c r="AO9">
        <v>0.69843318658600795</v>
      </c>
      <c r="AP9">
        <v>0.68321260573585885</v>
      </c>
      <c r="AQ9">
        <v>0.63742277125335567</v>
      </c>
      <c r="AR9">
        <v>0.55918919753570651</v>
      </c>
      <c r="AS9">
        <v>0.48184744242764072</v>
      </c>
      <c r="AT9">
        <v>0.41345401836860818</v>
      </c>
      <c r="AU9">
        <v>0.43261849478725067</v>
      </c>
      <c r="AV9">
        <v>0.48333495697768669</v>
      </c>
    </row>
    <row r="10" spans="1:48" x14ac:dyDescent="0.3">
      <c r="A10" t="s">
        <v>31</v>
      </c>
      <c r="B10" t="s">
        <v>12</v>
      </c>
      <c r="C10" t="str">
        <f t="shared" si="1"/>
        <v>Hydrogen car</v>
      </c>
      <c r="D10" t="s">
        <v>32</v>
      </c>
      <c r="E10" t="str">
        <f t="shared" si="2"/>
        <v>-</v>
      </c>
      <c r="F10" t="s">
        <v>33</v>
      </c>
      <c r="G10" t="s">
        <v>33</v>
      </c>
      <c r="H10" t="s">
        <v>34</v>
      </c>
      <c r="I10" t="s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2">
        <f t="shared" si="0"/>
        <v>0.48375000000000001</v>
      </c>
      <c r="AF10">
        <v>0</v>
      </c>
      <c r="AG10">
        <v>0</v>
      </c>
      <c r="AH10">
        <v>0</v>
      </c>
      <c r="AI10">
        <v>0.48375000000000001</v>
      </c>
      <c r="AJ10">
        <v>0.48375000000000001</v>
      </c>
      <c r="AK10">
        <v>0.48375000000000001</v>
      </c>
      <c r="AL10">
        <v>0.48375000000000001</v>
      </c>
      <c r="AM10">
        <v>0.48375000000000001</v>
      </c>
      <c r="AN10">
        <v>0.4839350508638805</v>
      </c>
      <c r="AO10">
        <v>0.47175515806749796</v>
      </c>
      <c r="AP10">
        <v>0.45960852732461821</v>
      </c>
      <c r="AQ10">
        <v>0.42307888849632563</v>
      </c>
      <c r="AR10">
        <v>0.38734380974697541</v>
      </c>
      <c r="AS10">
        <v>0.35223357665677901</v>
      </c>
      <c r="AT10">
        <v>0.32339292098129202</v>
      </c>
      <c r="AU10">
        <v>0.31499169111124553</v>
      </c>
      <c r="AV10">
        <v>0.3287723079486381</v>
      </c>
    </row>
    <row r="11" spans="1:48" x14ac:dyDescent="0.3">
      <c r="A11" t="s">
        <v>31</v>
      </c>
      <c r="B11" t="s">
        <v>13</v>
      </c>
      <c r="C11" t="str">
        <f t="shared" si="1"/>
        <v>Full electric car</v>
      </c>
      <c r="D11" t="s">
        <v>32</v>
      </c>
      <c r="E11" t="str">
        <f t="shared" si="2"/>
        <v>Electricity</v>
      </c>
      <c r="F11" t="s">
        <v>33</v>
      </c>
      <c r="G11" t="s">
        <v>33</v>
      </c>
      <c r="H11" t="s">
        <v>34</v>
      </c>
      <c r="I11" t="s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2">
        <f t="shared" si="0"/>
        <v>0.186</v>
      </c>
      <c r="AF11">
        <v>0</v>
      </c>
      <c r="AG11">
        <v>0</v>
      </c>
      <c r="AH11">
        <v>0</v>
      </c>
      <c r="AI11">
        <v>0.186</v>
      </c>
      <c r="AJ11">
        <v>0.18440000000000001</v>
      </c>
      <c r="AK11">
        <v>0.18279999999999999</v>
      </c>
      <c r="AL11">
        <v>0.1812</v>
      </c>
      <c r="AM11">
        <v>0.17959999999999998</v>
      </c>
      <c r="AN11">
        <v>0.1783500942593573</v>
      </c>
      <c r="AO11">
        <v>0.17589519127981904</v>
      </c>
      <c r="AP11">
        <v>0.17339772286720279</v>
      </c>
      <c r="AQ11">
        <v>0.16548835540811355</v>
      </c>
      <c r="AR11">
        <v>0.16461433506083253</v>
      </c>
      <c r="AS11">
        <v>0.16445282621300281</v>
      </c>
      <c r="AT11">
        <v>0.16444181520617426</v>
      </c>
      <c r="AU11">
        <v>0.1652028624401593</v>
      </c>
      <c r="AV11">
        <v>0.16628608221054114</v>
      </c>
    </row>
    <row r="12" spans="1:48" x14ac:dyDescent="0.3">
      <c r="A12" t="s">
        <v>31</v>
      </c>
      <c r="B12" t="s">
        <v>9</v>
      </c>
      <c r="C12" t="str">
        <f t="shared" si="1"/>
        <v>Diesel and gasoline car</v>
      </c>
      <c r="D12" t="s">
        <v>32</v>
      </c>
      <c r="E12" t="str">
        <f t="shared" si="2"/>
        <v>Diesel</v>
      </c>
      <c r="F12" t="s">
        <v>33</v>
      </c>
      <c r="G12" t="s">
        <v>33</v>
      </c>
      <c r="H12" t="s">
        <v>34</v>
      </c>
      <c r="I12" t="s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2">
        <f t="shared" si="0"/>
        <v>0.65248868193007203</v>
      </c>
      <c r="AF12">
        <v>0</v>
      </c>
      <c r="AG12">
        <v>0</v>
      </c>
      <c r="AH12">
        <v>0</v>
      </c>
      <c r="AI12">
        <v>0.65248868193007203</v>
      </c>
      <c r="AJ12">
        <v>0.6484960554860677</v>
      </c>
      <c r="AK12">
        <v>0.64450342904206337</v>
      </c>
      <c r="AL12">
        <v>0.64051080259805915</v>
      </c>
      <c r="AM12">
        <v>0.63651817615405482</v>
      </c>
      <c r="AN12">
        <v>0.63264024258930651</v>
      </c>
      <c r="AO12">
        <v>0.61889257969346523</v>
      </c>
      <c r="AP12">
        <v>0.60522844318945179</v>
      </c>
      <c r="AQ12">
        <v>0.56425086461048612</v>
      </c>
      <c r="AR12">
        <v>0.51820088617573601</v>
      </c>
      <c r="AS12">
        <v>0.47079191133037579</v>
      </c>
      <c r="AT12">
        <v>0.4227069033551355</v>
      </c>
      <c r="AU12">
        <v>0.37605894036145299</v>
      </c>
      <c r="AV12">
        <v>0.33642996762769573</v>
      </c>
    </row>
    <row r="13" spans="1:48" x14ac:dyDescent="0.3">
      <c r="A13" t="s">
        <v>31</v>
      </c>
      <c r="B13" t="s">
        <v>10</v>
      </c>
      <c r="C13" t="str">
        <f t="shared" si="1"/>
        <v>LPG car</v>
      </c>
      <c r="D13" t="s">
        <v>32</v>
      </c>
      <c r="E13" t="str">
        <f t="shared" si="2"/>
        <v>LPG</v>
      </c>
      <c r="F13" t="s">
        <v>33</v>
      </c>
      <c r="G13" t="s">
        <v>33</v>
      </c>
      <c r="H13" t="s">
        <v>34</v>
      </c>
      <c r="I13" t="s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2">
        <f t="shared" si="0"/>
        <v>0.65248868193007203</v>
      </c>
      <c r="AF13">
        <v>0</v>
      </c>
      <c r="AG13">
        <v>0</v>
      </c>
      <c r="AH13">
        <v>0</v>
      </c>
      <c r="AI13">
        <v>0.65248868193007203</v>
      </c>
      <c r="AJ13">
        <v>0.6484960554860677</v>
      </c>
      <c r="AK13">
        <v>0.64450342904206337</v>
      </c>
      <c r="AL13">
        <v>0.64051080259805904</v>
      </c>
      <c r="AM13">
        <v>0.6365181761540547</v>
      </c>
      <c r="AN13">
        <v>0.6326402425893064</v>
      </c>
      <c r="AO13">
        <v>0.61889257969346512</v>
      </c>
      <c r="AP13">
        <v>0.60522844318945168</v>
      </c>
      <c r="AQ13">
        <v>0.56425086461048624</v>
      </c>
      <c r="AR13">
        <v>0.51820088617573601</v>
      </c>
      <c r="AS13">
        <v>0.47079191133037585</v>
      </c>
      <c r="AT13">
        <v>0.42270690335513544</v>
      </c>
      <c r="AU13">
        <v>0.37605894036145288</v>
      </c>
      <c r="AV13">
        <v>0.30876798399831412</v>
      </c>
    </row>
    <row r="14" spans="1:48" x14ac:dyDescent="0.3">
      <c r="A14" t="s">
        <v>31</v>
      </c>
      <c r="B14" t="s">
        <v>11</v>
      </c>
      <c r="C14" t="str">
        <f t="shared" si="1"/>
        <v>Methane car</v>
      </c>
      <c r="D14" t="s">
        <v>32</v>
      </c>
      <c r="E14" t="str">
        <f t="shared" si="2"/>
        <v>Natural gas</v>
      </c>
      <c r="F14" t="s">
        <v>33</v>
      </c>
      <c r="G14" t="s">
        <v>33</v>
      </c>
      <c r="H14" t="s">
        <v>34</v>
      </c>
      <c r="I14" t="s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2">
        <f t="shared" si="0"/>
        <v>0.68511311602657576</v>
      </c>
      <c r="AF14">
        <v>0</v>
      </c>
      <c r="AG14">
        <v>0</v>
      </c>
      <c r="AH14">
        <v>0</v>
      </c>
      <c r="AI14">
        <v>0.68511311602657576</v>
      </c>
      <c r="AJ14">
        <v>0.68092085826037119</v>
      </c>
      <c r="AK14">
        <v>0.67672860049416661</v>
      </c>
      <c r="AL14">
        <v>0.67253634272796214</v>
      </c>
      <c r="AM14">
        <v>0.66834408496175757</v>
      </c>
      <c r="AN14">
        <v>0.66427225471877183</v>
      </c>
      <c r="AO14">
        <v>0.64983720867813843</v>
      </c>
      <c r="AP14">
        <v>0.63548986534892427</v>
      </c>
      <c r="AQ14">
        <v>0.59246340784101059</v>
      </c>
      <c r="AR14">
        <v>0.54411093048452297</v>
      </c>
      <c r="AS14">
        <v>0.49433150689689459</v>
      </c>
      <c r="AT14">
        <v>0.44384224852289228</v>
      </c>
      <c r="AU14">
        <v>0.3948618873795256</v>
      </c>
      <c r="AV14">
        <v>0.35325146600908058</v>
      </c>
    </row>
    <row r="15" spans="1:48" x14ac:dyDescent="0.3">
      <c r="A15" t="s">
        <v>31</v>
      </c>
      <c r="B15" t="s">
        <v>12</v>
      </c>
      <c r="C15" t="str">
        <f t="shared" si="1"/>
        <v>Hydrogen car</v>
      </c>
      <c r="D15" t="s">
        <v>32</v>
      </c>
      <c r="E15" t="str">
        <f t="shared" si="2"/>
        <v>-</v>
      </c>
      <c r="F15" t="s">
        <v>33</v>
      </c>
      <c r="G15" t="s">
        <v>33</v>
      </c>
      <c r="H15" t="s">
        <v>34</v>
      </c>
      <c r="I15" t="s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2">
        <f t="shared" si="0"/>
        <v>0.48375000000000001</v>
      </c>
      <c r="AF15">
        <v>0</v>
      </c>
      <c r="AG15">
        <v>0</v>
      </c>
      <c r="AH15">
        <v>0</v>
      </c>
      <c r="AI15">
        <v>0.48375000000000001</v>
      </c>
      <c r="AJ15">
        <v>0.47988000000000003</v>
      </c>
      <c r="AK15">
        <v>0.47600999999999999</v>
      </c>
      <c r="AL15">
        <v>0.47214</v>
      </c>
      <c r="AM15">
        <v>0.46826999999999996</v>
      </c>
      <c r="AN15">
        <v>0.46448437659218739</v>
      </c>
      <c r="AO15">
        <v>0.45090184904022068</v>
      </c>
      <c r="AP15">
        <v>0.43738076969973722</v>
      </c>
      <c r="AQ15">
        <v>0.39682844241311138</v>
      </c>
      <c r="AR15">
        <v>0.35822962447200324</v>
      </c>
      <c r="AS15">
        <v>0.31863102793377568</v>
      </c>
      <c r="AT15">
        <v>0.27853509126357917</v>
      </c>
      <c r="AU15">
        <v>0.25768535151049216</v>
      </c>
      <c r="AV15">
        <v>0.23771930961496227</v>
      </c>
    </row>
    <row r="16" spans="1:48" x14ac:dyDescent="0.3">
      <c r="A16" t="s">
        <v>31</v>
      </c>
      <c r="B16" t="s">
        <v>13</v>
      </c>
      <c r="C16" t="str">
        <f t="shared" si="1"/>
        <v>Full electric car</v>
      </c>
      <c r="D16" t="s">
        <v>32</v>
      </c>
      <c r="E16" t="str">
        <f t="shared" si="2"/>
        <v>Electricity</v>
      </c>
      <c r="F16" t="s">
        <v>33</v>
      </c>
      <c r="G16" t="s">
        <v>33</v>
      </c>
      <c r="H16" t="s">
        <v>34</v>
      </c>
      <c r="I16" t="s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2">
        <f t="shared" si="0"/>
        <v>0.29499999999999998</v>
      </c>
      <c r="AF16">
        <v>0</v>
      </c>
      <c r="AG16">
        <v>0</v>
      </c>
      <c r="AH16">
        <v>0</v>
      </c>
      <c r="AI16">
        <v>0.29499999999999998</v>
      </c>
      <c r="AJ16">
        <v>0.29263999999999996</v>
      </c>
      <c r="AK16">
        <v>0.29027999999999998</v>
      </c>
      <c r="AL16">
        <v>0.28791999999999995</v>
      </c>
      <c r="AM16">
        <v>0.28555999999999998</v>
      </c>
      <c r="AN16">
        <v>0.28385436045114176</v>
      </c>
      <c r="AO16">
        <v>0.27604718821038121</v>
      </c>
      <c r="AP16">
        <v>0.26814247448206796</v>
      </c>
      <c r="AQ16">
        <v>0.24389099470625505</v>
      </c>
      <c r="AR16">
        <v>0.22359232465031087</v>
      </c>
      <c r="AS16">
        <v>0.20379377419269665</v>
      </c>
      <c r="AT16">
        <v>0.18233162814764067</v>
      </c>
      <c r="AU16">
        <v>0.17111291658529718</v>
      </c>
      <c r="AV16">
        <v>0.15962119529644883</v>
      </c>
    </row>
    <row r="17" spans="1:48" x14ac:dyDescent="0.3">
      <c r="A17" t="s">
        <v>31</v>
      </c>
      <c r="B17" t="s">
        <v>9</v>
      </c>
      <c r="C17" t="str">
        <f t="shared" si="1"/>
        <v>Diesel and gasoline car</v>
      </c>
      <c r="D17" t="s">
        <v>32</v>
      </c>
      <c r="E17" t="str">
        <f t="shared" si="2"/>
        <v>Diesel</v>
      </c>
      <c r="F17" t="s">
        <v>33</v>
      </c>
      <c r="G17" t="s">
        <v>33</v>
      </c>
      <c r="H17" t="s">
        <v>34</v>
      </c>
      <c r="I17" t="s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2">
        <f t="shared" si="0"/>
        <v>0.86269194677940009</v>
      </c>
      <c r="AF17">
        <v>0</v>
      </c>
      <c r="AG17">
        <v>0</v>
      </c>
      <c r="AH17">
        <v>0</v>
      </c>
      <c r="AI17">
        <v>0.86269194677940009</v>
      </c>
      <c r="AJ17">
        <v>0.85227825628876097</v>
      </c>
      <c r="AK17">
        <v>0.84186456579812186</v>
      </c>
      <c r="AL17">
        <v>0.83145087530748285</v>
      </c>
      <c r="AM17">
        <v>0.82103718481684373</v>
      </c>
      <c r="AN17">
        <v>0.81069921078868412</v>
      </c>
      <c r="AO17">
        <v>0.79280202749338213</v>
      </c>
      <c r="AP17">
        <v>0.77559815952862066</v>
      </c>
      <c r="AQ17">
        <v>0.72464286463373095</v>
      </c>
      <c r="AR17">
        <v>0.60130065960987789</v>
      </c>
      <c r="AS17">
        <v>0.46080404863429009</v>
      </c>
      <c r="AT17">
        <v>0.46772174344364226</v>
      </c>
      <c r="AU17">
        <v>0.47888406804055861</v>
      </c>
      <c r="AV17">
        <v>0.49679277144285938</v>
      </c>
    </row>
    <row r="18" spans="1:48" x14ac:dyDescent="0.3">
      <c r="A18" t="s">
        <v>31</v>
      </c>
      <c r="B18" t="s">
        <v>10</v>
      </c>
      <c r="C18" t="str">
        <f t="shared" si="1"/>
        <v>LPG car</v>
      </c>
      <c r="D18" t="s">
        <v>32</v>
      </c>
      <c r="E18" t="str">
        <f t="shared" si="2"/>
        <v>LPG</v>
      </c>
      <c r="F18" t="s">
        <v>33</v>
      </c>
      <c r="G18" t="s">
        <v>33</v>
      </c>
      <c r="H18" t="s">
        <v>34</v>
      </c>
      <c r="I18" t="s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12">
        <f t="shared" si="0"/>
        <v>0.86269194677940009</v>
      </c>
      <c r="AF18">
        <v>0</v>
      </c>
      <c r="AG18">
        <v>0</v>
      </c>
      <c r="AH18">
        <v>0</v>
      </c>
      <c r="AI18">
        <v>0.86269194677940009</v>
      </c>
      <c r="AJ18">
        <v>0.85227825628876097</v>
      </c>
      <c r="AK18">
        <v>0.84186456579812186</v>
      </c>
      <c r="AL18">
        <v>0.83145087530748285</v>
      </c>
      <c r="AM18">
        <v>0.82103718481684373</v>
      </c>
      <c r="AN18">
        <v>0.81069921078868412</v>
      </c>
      <c r="AO18">
        <v>0.79280202749338213</v>
      </c>
      <c r="AP18">
        <v>0.77559815952862066</v>
      </c>
      <c r="AQ18">
        <v>0.72464286463373095</v>
      </c>
      <c r="AR18">
        <v>0.60130065960987777</v>
      </c>
      <c r="AS18">
        <v>0.46080404863428998</v>
      </c>
      <c r="AT18">
        <v>0.46772174344364215</v>
      </c>
      <c r="AU18">
        <v>0.4788840680405585</v>
      </c>
      <c r="AV18">
        <v>0.49679277144285927</v>
      </c>
    </row>
    <row r="19" spans="1:48" x14ac:dyDescent="0.3">
      <c r="A19" t="s">
        <v>31</v>
      </c>
      <c r="B19" t="s">
        <v>11</v>
      </c>
      <c r="C19" t="str">
        <f t="shared" si="1"/>
        <v>Methane car</v>
      </c>
      <c r="D19" t="s">
        <v>32</v>
      </c>
      <c r="E19" t="str">
        <f t="shared" si="2"/>
        <v>Natural gas</v>
      </c>
      <c r="F19" t="s">
        <v>33</v>
      </c>
      <c r="G19" t="s">
        <v>33</v>
      </c>
      <c r="H19" t="s">
        <v>34</v>
      </c>
      <c r="I19" t="s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12">
        <f t="shared" si="0"/>
        <v>0.57849847754277606</v>
      </c>
      <c r="AF19">
        <v>0</v>
      </c>
      <c r="AG19">
        <v>0</v>
      </c>
      <c r="AH19">
        <v>0</v>
      </c>
      <c r="AI19">
        <v>0.57849847754277606</v>
      </c>
      <c r="AJ19">
        <v>0.57151533122162823</v>
      </c>
      <c r="AK19">
        <v>0.5645321849004804</v>
      </c>
      <c r="AL19">
        <v>0.55754903857933269</v>
      </c>
      <c r="AM19">
        <v>0.55056589225818486</v>
      </c>
      <c r="AN19">
        <v>0.54366224822264042</v>
      </c>
      <c r="AO19">
        <v>0.53737422268605617</v>
      </c>
      <c r="AP19">
        <v>0.53181417824653932</v>
      </c>
      <c r="AQ19">
        <v>0.51582316937735329</v>
      </c>
      <c r="AR19">
        <v>0.50127977334633966</v>
      </c>
      <c r="AS19">
        <v>0.48384425106600448</v>
      </c>
      <c r="AT19">
        <v>0.49110783061582425</v>
      </c>
      <c r="AU19">
        <v>0.50282827144258646</v>
      </c>
      <c r="AV19">
        <v>0.52163241001500227</v>
      </c>
    </row>
    <row r="20" spans="1:48" x14ac:dyDescent="0.3">
      <c r="A20" t="s">
        <v>31</v>
      </c>
      <c r="B20" t="s">
        <v>12</v>
      </c>
      <c r="C20" t="str">
        <f t="shared" si="1"/>
        <v>Hydrogen car</v>
      </c>
      <c r="D20" t="s">
        <v>32</v>
      </c>
      <c r="E20" t="str">
        <f t="shared" si="2"/>
        <v>-</v>
      </c>
      <c r="F20" t="s">
        <v>33</v>
      </c>
      <c r="G20" t="s">
        <v>33</v>
      </c>
      <c r="H20" t="s">
        <v>34</v>
      </c>
      <c r="I20" t="s">
        <v>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12">
        <f t="shared" si="0"/>
        <v>0.36687600000000009</v>
      </c>
      <c r="AF20">
        <v>0</v>
      </c>
      <c r="AG20">
        <v>0</v>
      </c>
      <c r="AH20">
        <v>0</v>
      </c>
      <c r="AI20">
        <v>0.36687600000000009</v>
      </c>
      <c r="AJ20">
        <v>0.36687600000000009</v>
      </c>
      <c r="AK20">
        <v>0.36687600000000009</v>
      </c>
      <c r="AL20">
        <v>0.36687600000000009</v>
      </c>
      <c r="AM20">
        <v>0.36687600000000009</v>
      </c>
      <c r="AN20">
        <v>0.36693170264795821</v>
      </c>
      <c r="AO20">
        <v>0.36644335886813617</v>
      </c>
      <c r="AP20">
        <v>0.36646506928942735</v>
      </c>
      <c r="AQ20">
        <v>0.36701303015135467</v>
      </c>
      <c r="AR20">
        <v>0.33728988549039834</v>
      </c>
      <c r="AS20">
        <v>0.29536639543454374</v>
      </c>
      <c r="AT20">
        <v>0.27304356502895816</v>
      </c>
      <c r="AU20">
        <v>0.25249139924645103</v>
      </c>
      <c r="AV20">
        <v>0.26566637029419959</v>
      </c>
    </row>
    <row r="21" spans="1:48" x14ac:dyDescent="0.3">
      <c r="A21" t="s">
        <v>31</v>
      </c>
      <c r="B21" t="s">
        <v>13</v>
      </c>
      <c r="C21" t="str">
        <f t="shared" si="1"/>
        <v>Full electric car</v>
      </c>
      <c r="D21" t="s">
        <v>32</v>
      </c>
      <c r="E21" t="str">
        <f t="shared" si="2"/>
        <v>Electricity</v>
      </c>
      <c r="F21" t="s">
        <v>33</v>
      </c>
      <c r="G21" t="s">
        <v>33</v>
      </c>
      <c r="H21" t="s">
        <v>34</v>
      </c>
      <c r="I21" t="s">
        <v>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2">
        <f t="shared" si="0"/>
        <v>0.215196</v>
      </c>
      <c r="AF21">
        <v>0</v>
      </c>
      <c r="AG21">
        <v>0</v>
      </c>
      <c r="AH21">
        <v>0</v>
      </c>
      <c r="AI21">
        <v>0.215196</v>
      </c>
      <c r="AJ21">
        <v>0.215196</v>
      </c>
      <c r="AK21">
        <v>0.215196</v>
      </c>
      <c r="AL21">
        <v>0.215196</v>
      </c>
      <c r="AM21">
        <v>0.215196</v>
      </c>
      <c r="AN21">
        <v>0.21550247160233063</v>
      </c>
      <c r="AO21">
        <v>0.2155532464687612</v>
      </c>
      <c r="AP21">
        <v>0.21617651747742825</v>
      </c>
      <c r="AQ21">
        <v>0.21591456481036375</v>
      </c>
      <c r="AR21">
        <v>0.19814803238279907</v>
      </c>
      <c r="AS21">
        <v>0.17602252831983775</v>
      </c>
      <c r="AT21">
        <v>0.16528390957299655</v>
      </c>
      <c r="AU21">
        <v>0.15394136900579708</v>
      </c>
      <c r="AV21">
        <v>0.15909553629753498</v>
      </c>
    </row>
    <row r="22" spans="1:48" x14ac:dyDescent="0.3">
      <c r="A22" t="s">
        <v>31</v>
      </c>
      <c r="B22" t="s">
        <v>9</v>
      </c>
      <c r="C22" t="str">
        <f t="shared" si="1"/>
        <v>Diesel and gasoline car</v>
      </c>
      <c r="D22" t="s">
        <v>32</v>
      </c>
      <c r="E22" t="str">
        <f t="shared" si="2"/>
        <v>Diesel</v>
      </c>
      <c r="F22" t="s">
        <v>33</v>
      </c>
      <c r="G22" t="s">
        <v>33</v>
      </c>
      <c r="H22" t="s">
        <v>34</v>
      </c>
      <c r="I22" t="s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2">
        <f t="shared" si="0"/>
        <v>0.61799142769271997</v>
      </c>
      <c r="AF22">
        <v>0</v>
      </c>
      <c r="AG22">
        <v>0</v>
      </c>
      <c r="AH22">
        <v>0</v>
      </c>
      <c r="AI22">
        <v>0.61799142769271997</v>
      </c>
      <c r="AJ22">
        <v>0.6136607436740783</v>
      </c>
      <c r="AK22">
        <v>0.60933005965543663</v>
      </c>
      <c r="AL22">
        <v>0.60499937563679484</v>
      </c>
      <c r="AM22">
        <v>0.60066869161815317</v>
      </c>
      <c r="AN22">
        <v>0.59646300970244504</v>
      </c>
      <c r="AO22">
        <v>0.5861665075065966</v>
      </c>
      <c r="AP22">
        <v>0.57596212945484493</v>
      </c>
      <c r="AQ22">
        <v>0.5455257814101</v>
      </c>
      <c r="AR22">
        <v>0.49559430629782303</v>
      </c>
      <c r="AS22">
        <v>0.44219189597106195</v>
      </c>
      <c r="AT22">
        <v>0.44774677537276703</v>
      </c>
      <c r="AU22">
        <v>0.45796127389576902</v>
      </c>
      <c r="AV22">
        <v>0.47298048401545179</v>
      </c>
    </row>
    <row r="23" spans="1:48" x14ac:dyDescent="0.3">
      <c r="A23" t="s">
        <v>31</v>
      </c>
      <c r="B23" t="s">
        <v>10</v>
      </c>
      <c r="C23" t="str">
        <f t="shared" si="1"/>
        <v>LPG car</v>
      </c>
      <c r="D23" t="s">
        <v>32</v>
      </c>
      <c r="E23" t="str">
        <f t="shared" si="2"/>
        <v>LPG</v>
      </c>
      <c r="F23" t="s">
        <v>33</v>
      </c>
      <c r="G23" t="s">
        <v>33</v>
      </c>
      <c r="H23" t="s">
        <v>34</v>
      </c>
      <c r="I23" t="s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2">
        <f t="shared" si="0"/>
        <v>0.61799142769271997</v>
      </c>
      <c r="AF23">
        <v>0</v>
      </c>
      <c r="AG23">
        <v>0</v>
      </c>
      <c r="AH23">
        <v>0</v>
      </c>
      <c r="AI23">
        <v>0.61799142769271997</v>
      </c>
      <c r="AJ23">
        <v>0.6136607436740783</v>
      </c>
      <c r="AK23">
        <v>0.60933005965543663</v>
      </c>
      <c r="AL23">
        <v>0.60499937563679484</v>
      </c>
      <c r="AM23">
        <v>0.60066869161815317</v>
      </c>
      <c r="AN23">
        <v>0.59646300970244504</v>
      </c>
      <c r="AO23">
        <v>0.5861665075065966</v>
      </c>
      <c r="AP23">
        <v>0.57596212945484493</v>
      </c>
      <c r="AQ23">
        <v>0.54552578141010011</v>
      </c>
      <c r="AR23">
        <v>0.49559430629782319</v>
      </c>
      <c r="AS23">
        <v>0.44219189597106184</v>
      </c>
      <c r="AT23">
        <v>0.44774677537276691</v>
      </c>
      <c r="AU23">
        <v>0.45796127389576891</v>
      </c>
      <c r="AV23">
        <v>0.47298048401545167</v>
      </c>
    </row>
    <row r="24" spans="1:48" x14ac:dyDescent="0.3">
      <c r="A24" t="s">
        <v>31</v>
      </c>
      <c r="B24" t="s">
        <v>11</v>
      </c>
      <c r="C24" t="str">
        <f t="shared" si="1"/>
        <v>Methane car</v>
      </c>
      <c r="D24" t="s">
        <v>32</v>
      </c>
      <c r="E24" t="str">
        <f t="shared" si="2"/>
        <v>Natural gas</v>
      </c>
      <c r="F24" t="s">
        <v>33</v>
      </c>
      <c r="G24" t="s">
        <v>33</v>
      </c>
      <c r="H24" t="s">
        <v>34</v>
      </c>
      <c r="I24" t="s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12">
        <f t="shared" si="0"/>
        <v>0.47250000000000009</v>
      </c>
      <c r="AF24">
        <v>0</v>
      </c>
      <c r="AG24">
        <v>0</v>
      </c>
      <c r="AH24">
        <v>0</v>
      </c>
      <c r="AI24">
        <v>0.47250000000000009</v>
      </c>
      <c r="AJ24">
        <v>0.47250000000000009</v>
      </c>
      <c r="AK24">
        <v>0.47250000000000009</v>
      </c>
      <c r="AL24">
        <v>0.47250000000000009</v>
      </c>
      <c r="AM24">
        <v>0.47250000000000009</v>
      </c>
      <c r="AN24">
        <v>0.47263125220808033</v>
      </c>
      <c r="AO24">
        <v>0.46988498727810751</v>
      </c>
      <c r="AP24">
        <v>0.46723545269943645</v>
      </c>
      <c r="AQ24">
        <v>0.45947247437945871</v>
      </c>
      <c r="AR24">
        <v>0.46181922356214117</v>
      </c>
      <c r="AS24">
        <v>0.46430149076961491</v>
      </c>
      <c r="AT24">
        <v>0.47013411414140527</v>
      </c>
      <c r="AU24">
        <v>0.48085933759055738</v>
      </c>
      <c r="AV24">
        <v>0.49662950821622426</v>
      </c>
    </row>
    <row r="25" spans="1:48" x14ac:dyDescent="0.3">
      <c r="A25" t="s">
        <v>31</v>
      </c>
      <c r="B25" t="s">
        <v>12</v>
      </c>
      <c r="C25" t="str">
        <f t="shared" si="1"/>
        <v>Hydrogen car</v>
      </c>
      <c r="D25" t="s">
        <v>32</v>
      </c>
      <c r="E25" t="str">
        <f t="shared" si="2"/>
        <v>-</v>
      </c>
      <c r="F25" t="s">
        <v>33</v>
      </c>
      <c r="G25" t="s">
        <v>33</v>
      </c>
      <c r="H25" t="s">
        <v>34</v>
      </c>
      <c r="I25" t="s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12">
        <f t="shared" si="0"/>
        <v>0.376164</v>
      </c>
      <c r="AF25">
        <v>0</v>
      </c>
      <c r="AG25">
        <v>0</v>
      </c>
      <c r="AH25">
        <v>0</v>
      </c>
      <c r="AI25">
        <v>0.376164</v>
      </c>
      <c r="AJ25">
        <v>0.376164</v>
      </c>
      <c r="AK25">
        <v>0.376164</v>
      </c>
      <c r="AL25">
        <v>0.376164</v>
      </c>
      <c r="AM25">
        <v>0.376164</v>
      </c>
      <c r="AN25">
        <v>0.37625596082206852</v>
      </c>
      <c r="AO25">
        <v>0.37397375370344205</v>
      </c>
      <c r="AP25">
        <v>0.37175931994082073</v>
      </c>
      <c r="AQ25">
        <v>0.36524607563336958</v>
      </c>
      <c r="AR25">
        <v>0.3284995204575476</v>
      </c>
      <c r="AS25">
        <v>0.28167391491455235</v>
      </c>
      <c r="AT25">
        <v>0.25834849637425744</v>
      </c>
      <c r="AU25">
        <v>0.23709903940312529</v>
      </c>
      <c r="AV25">
        <v>0.24814828479190371</v>
      </c>
    </row>
    <row r="26" spans="1:48" x14ac:dyDescent="0.3">
      <c r="A26" t="s">
        <v>31</v>
      </c>
      <c r="B26" t="s">
        <v>13</v>
      </c>
      <c r="C26" t="str">
        <f t="shared" si="1"/>
        <v>Full electric car</v>
      </c>
      <c r="D26" t="s">
        <v>32</v>
      </c>
      <c r="E26" t="str">
        <f t="shared" si="2"/>
        <v>Electricity</v>
      </c>
      <c r="F26" t="s">
        <v>33</v>
      </c>
      <c r="G26" t="s">
        <v>33</v>
      </c>
      <c r="H26" t="s">
        <v>34</v>
      </c>
      <c r="I26" t="s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12">
        <f t="shared" si="0"/>
        <v>0.22064400000000001</v>
      </c>
      <c r="AF26">
        <v>0</v>
      </c>
      <c r="AG26">
        <v>0</v>
      </c>
      <c r="AH26">
        <v>0</v>
      </c>
      <c r="AI26">
        <v>0.22064400000000001</v>
      </c>
      <c r="AJ26">
        <v>0.22064400000000001</v>
      </c>
      <c r="AK26">
        <v>0.22064400000000001</v>
      </c>
      <c r="AL26">
        <v>0.22064400000000001</v>
      </c>
      <c r="AM26">
        <v>0.22064400000000001</v>
      </c>
      <c r="AN26">
        <v>0.22110657971932793</v>
      </c>
      <c r="AO26">
        <v>0.22015666982564699</v>
      </c>
      <c r="AP26">
        <v>0.21898712039154627</v>
      </c>
      <c r="AQ26">
        <v>0.21551043672607484</v>
      </c>
      <c r="AR26">
        <v>0.19678205183360142</v>
      </c>
      <c r="AS26">
        <v>0.17203302567197878</v>
      </c>
      <c r="AT26">
        <v>0.15904784468262645</v>
      </c>
      <c r="AU26">
        <v>0.14470741039156901</v>
      </c>
      <c r="AV26">
        <v>0.14709740491828219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69DB3C-6D08-423B-8BA0-152703A80BEC}"/>
</file>

<file path=customXml/itemProps2.xml><?xml version="1.0" encoding="utf-8"?>
<ds:datastoreItem xmlns:ds="http://schemas.openxmlformats.org/officeDocument/2006/customXml" ds:itemID="{649D8359-A794-4DC9-8DF7-4B47E9C745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efficiency kWh per km</vt:lpstr>
      <vt:lpstr>Sheet1</vt:lpstr>
      <vt:lpstr>Consumption by r, y,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Nicolò Golinucci</cp:lastModifiedBy>
  <dcterms:created xsi:type="dcterms:W3CDTF">2015-06-05T18:17:20Z</dcterms:created>
  <dcterms:modified xsi:type="dcterms:W3CDTF">2024-04-04T16:57:07Z</dcterms:modified>
</cp:coreProperties>
</file>