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SESAM\GT-IOA\Shocks\Electricity price logics\"/>
    </mc:Choice>
  </mc:AlternateContent>
  <xr:revisionPtr revIDLastSave="0" documentId="13_ncr:1_{D16A2097-ABEF-4F79-A412-E4E4F5B7B731}" xr6:coauthVersionLast="47" xr6:coauthVersionMax="47" xr10:uidLastSave="{00000000-0000-0000-0000-000000000000}"/>
  <bookViews>
    <workbookView xWindow="-120" yWindow="-120" windowWidth="29040" windowHeight="15720" xr2:uid="{7AC5AC57-1F64-4F2D-BB65-F878D395C517}"/>
  </bookViews>
  <sheets>
    <sheet name="ShockMaster" sheetId="6" r:id="rId1"/>
    <sheet name="Support data" sheetId="9" r:id="rId2"/>
    <sheet name="Prices" sheetId="10" r:id="rId3"/>
    <sheet name="IEA_Electricity production" sheetId="1" r:id="rId4"/>
    <sheet name="EXIOHSUT_Electricity production" sheetId="2" r:id="rId5"/>
    <sheet name="Constant_Electricity prices" sheetId="3" r:id="rId6"/>
    <sheet name="IEA_Electricity prices" sheetId="4" r:id="rId7"/>
    <sheet name="EXIOHSUT_Electricity prices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2" i="6"/>
  <c r="L15" i="6" a="1"/>
  <c r="L15" i="6" s="1"/>
  <c r="L16" i="6" a="1"/>
  <c r="L16" i="6" s="1"/>
  <c r="L17" i="6" a="1"/>
  <c r="L17" i="6" s="1"/>
  <c r="L97" i="6" s="1" a="1"/>
  <c r="L97" i="6" s="1"/>
  <c r="L18" i="6" a="1"/>
  <c r="L18" i="6" s="1"/>
  <c r="L19" i="6" a="1"/>
  <c r="L19" i="6" s="1"/>
  <c r="L20" i="6" a="1"/>
  <c r="L20" i="6" s="1"/>
  <c r="L99" i="6" s="1" a="1"/>
  <c r="L99" i="6" s="1"/>
  <c r="L21" i="6" a="1"/>
  <c r="L21" i="6" s="1"/>
  <c r="L22" i="6" a="1"/>
  <c r="L22" i="6" s="1"/>
  <c r="L23" i="6" a="1"/>
  <c r="L23" i="6" s="1"/>
  <c r="L101" i="6" s="1" a="1"/>
  <c r="L101" i="6" s="1"/>
  <c r="L24" i="6" a="1"/>
  <c r="L24" i="6" s="1"/>
  <c r="L25" i="6" a="1"/>
  <c r="L25" i="6" s="1"/>
  <c r="L26" i="6" a="1"/>
  <c r="L26" i="6" s="1"/>
  <c r="L103" i="6" s="1" a="1"/>
  <c r="L103" i="6" s="1"/>
  <c r="L27" i="6" a="1"/>
  <c r="L27" i="6" s="1"/>
  <c r="L28" i="6" a="1"/>
  <c r="L28" i="6" s="1"/>
  <c r="L29" i="6" a="1"/>
  <c r="L29" i="6" s="1"/>
  <c r="L105" i="6" s="1" a="1"/>
  <c r="L105" i="6" s="1"/>
  <c r="L30" i="6" a="1"/>
  <c r="L30" i="6" s="1"/>
  <c r="L31" i="6" a="1"/>
  <c r="L31" i="6" s="1"/>
  <c r="L32" i="6" a="1"/>
  <c r="L32" i="6" s="1"/>
  <c r="L107" i="6" s="1" a="1"/>
  <c r="L107" i="6" s="1"/>
  <c r="L33" i="6" a="1"/>
  <c r="L33" i="6" s="1"/>
  <c r="L34" i="6" a="1"/>
  <c r="L34" i="6" s="1"/>
  <c r="L35" i="6" a="1"/>
  <c r="L35" i="6" s="1"/>
  <c r="L109" i="6" s="1" a="1"/>
  <c r="L109" i="6" s="1"/>
  <c r="L36" i="6" a="1"/>
  <c r="L36" i="6" s="1"/>
  <c r="L37" i="6" a="1"/>
  <c r="L37" i="6" s="1"/>
  <c r="L38" i="6" a="1"/>
  <c r="L38" i="6" s="1"/>
  <c r="L111" i="6" s="1" a="1"/>
  <c r="L111" i="6" s="1"/>
  <c r="L39" i="6" a="1"/>
  <c r="L39" i="6" s="1"/>
  <c r="L40" i="6" a="1"/>
  <c r="L40" i="6" s="1"/>
  <c r="L41" i="6" a="1"/>
  <c r="L41" i="6" s="1"/>
  <c r="L113" i="6" s="1" a="1"/>
  <c r="L113" i="6" s="1"/>
  <c r="L42" i="6" a="1"/>
  <c r="L42" i="6" s="1"/>
  <c r="L43" i="6" a="1"/>
  <c r="L43" i="6" s="1"/>
  <c r="L44" i="6" a="1"/>
  <c r="L44" i="6" s="1"/>
  <c r="L115" i="6" s="1" a="1"/>
  <c r="L115" i="6" s="1"/>
  <c r="L45" i="6" a="1"/>
  <c r="L45" i="6" s="1"/>
  <c r="L46" i="6" a="1"/>
  <c r="L46" i="6" s="1"/>
  <c r="L47" i="6" a="1"/>
  <c r="L47" i="6" s="1"/>
  <c r="L117" i="6" s="1" a="1"/>
  <c r="L117" i="6" s="1"/>
  <c r="L48" i="6" a="1"/>
  <c r="L48" i="6" s="1"/>
  <c r="L49" i="6" a="1"/>
  <c r="L49" i="6" s="1"/>
  <c r="L50" i="6" a="1"/>
  <c r="L50" i="6" s="1"/>
  <c r="L119" i="6" s="1" a="1"/>
  <c r="L119" i="6" s="1"/>
  <c r="L51" i="6" a="1"/>
  <c r="L51" i="6" s="1"/>
  <c r="L52" i="6" a="1"/>
  <c r="L52" i="6" s="1"/>
  <c r="L53" i="6" a="1"/>
  <c r="L53" i="6" s="1"/>
  <c r="L121" i="6" s="1" a="1"/>
  <c r="L121" i="6" s="1"/>
  <c r="L54" i="6" a="1"/>
  <c r="L54" i="6" s="1"/>
  <c r="L55" i="6" a="1"/>
  <c r="L55" i="6" s="1"/>
  <c r="L56" i="6" a="1"/>
  <c r="L56" i="6" s="1"/>
  <c r="L123" i="6" s="1" a="1"/>
  <c r="L123" i="6" s="1"/>
  <c r="L57" i="6" a="1"/>
  <c r="L57" i="6" s="1"/>
  <c r="L58" i="6" a="1"/>
  <c r="L58" i="6" s="1"/>
  <c r="L59" i="6" a="1"/>
  <c r="L59" i="6" s="1"/>
  <c r="L125" i="6" s="1" a="1"/>
  <c r="L125" i="6" s="1"/>
  <c r="L60" i="6" a="1"/>
  <c r="L60" i="6" s="1"/>
  <c r="L61" i="6" a="1"/>
  <c r="L61" i="6" s="1"/>
  <c r="L62" i="6" a="1"/>
  <c r="L62" i="6" s="1"/>
  <c r="L127" i="6" s="1" a="1"/>
  <c r="L127" i="6" s="1"/>
  <c r="L63" i="6" a="1"/>
  <c r="L63" i="6" s="1"/>
  <c r="L64" i="6" a="1"/>
  <c r="L64" i="6" s="1"/>
  <c r="L65" i="6" a="1"/>
  <c r="L65" i="6" s="1"/>
  <c r="L129" i="6" s="1" a="1"/>
  <c r="L129" i="6" s="1"/>
  <c r="L66" i="6" a="1"/>
  <c r="L66" i="6" s="1"/>
  <c r="L67" i="6" a="1"/>
  <c r="L67" i="6" s="1"/>
  <c r="L68" i="6" a="1"/>
  <c r="L68" i="6" s="1"/>
  <c r="L131" i="6" s="1" a="1"/>
  <c r="L131" i="6" s="1"/>
  <c r="L69" i="6" a="1"/>
  <c r="L69" i="6" s="1"/>
  <c r="L70" i="6" a="1"/>
  <c r="L70" i="6" s="1"/>
  <c r="L71" i="6" a="1"/>
  <c r="L71" i="6" s="1"/>
  <c r="L133" i="6" s="1" a="1"/>
  <c r="L133" i="6" s="1"/>
  <c r="L72" i="6" a="1"/>
  <c r="L72" i="6" s="1"/>
  <c r="L73" i="6" a="1"/>
  <c r="L73" i="6" s="1"/>
  <c r="L74" i="6" a="1"/>
  <c r="L74" i="6" s="1"/>
  <c r="L135" i="6" s="1" a="1"/>
  <c r="L135" i="6" s="1"/>
  <c r="L75" i="6" a="1"/>
  <c r="L75" i="6" s="1"/>
  <c r="L76" i="6" a="1"/>
  <c r="L76" i="6" s="1"/>
  <c r="L77" i="6" a="1"/>
  <c r="L77" i="6" s="1"/>
  <c r="L137" i="6" s="1" a="1"/>
  <c r="L137" i="6" s="1"/>
  <c r="L78" i="6" a="1"/>
  <c r="L78" i="6" s="1"/>
  <c r="L79" i="6" a="1"/>
  <c r="L79" i="6" s="1"/>
  <c r="L80" i="6" a="1"/>
  <c r="L80" i="6" s="1"/>
  <c r="L139" i="6" s="1" a="1"/>
  <c r="L139" i="6" s="1"/>
  <c r="L81" i="6" a="1"/>
  <c r="L81" i="6" s="1"/>
  <c r="L82" i="6" a="1"/>
  <c r="L82" i="6" s="1"/>
  <c r="L83" i="6" a="1"/>
  <c r="L83" i="6" s="1"/>
  <c r="L141" i="6" s="1" a="1"/>
  <c r="L141" i="6" s="1"/>
  <c r="L84" i="6" a="1"/>
  <c r="L84" i="6" s="1"/>
  <c r="L85" i="6" a="1"/>
  <c r="L85" i="6" s="1"/>
  <c r="L86" i="6" a="1"/>
  <c r="L86" i="6" s="1"/>
  <c r="L143" i="6" s="1" a="1"/>
  <c r="L143" i="6" s="1"/>
  <c r="L87" i="6" a="1"/>
  <c r="L87" i="6" s="1"/>
  <c r="L88" i="6" a="1"/>
  <c r="L88" i="6" s="1"/>
  <c r="L89" i="6" a="1"/>
  <c r="L89" i="6" s="1"/>
  <c r="L145" i="6" s="1" a="1"/>
  <c r="L145" i="6" s="1"/>
  <c r="L90" i="6" a="1"/>
  <c r="L90" i="6" s="1"/>
  <c r="L91" i="6" a="1"/>
  <c r="L91" i="6" s="1"/>
  <c r="L92" i="6" a="1"/>
  <c r="L92" i="6" s="1"/>
  <c r="L147" i="6" s="1" a="1"/>
  <c r="L147" i="6" s="1"/>
  <c r="L93" i="6" a="1"/>
  <c r="L93" i="6" s="1"/>
  <c r="L94" i="6" a="1"/>
  <c r="L94" i="6" s="1"/>
  <c r="L14" i="6" a="1"/>
  <c r="L14" i="6" s="1"/>
  <c r="L95" i="6" s="1" a="1"/>
  <c r="L95" i="6" s="1"/>
  <c r="D75" i="10" a="1"/>
  <c r="D75" i="10" s="1"/>
  <c r="D76" i="10" a="1"/>
  <c r="D76" i="10" s="1"/>
  <c r="D77" i="10" a="1"/>
  <c r="D77" i="10"/>
  <c r="D78" i="10" a="1"/>
  <c r="D78" i="10" s="1"/>
  <c r="D79" i="10" a="1"/>
  <c r="D79" i="10" s="1"/>
  <c r="D80" i="10" a="1"/>
  <c r="D80" i="10" s="1"/>
  <c r="D81" i="10" a="1"/>
  <c r="D81" i="10"/>
  <c r="D82" i="10" a="1"/>
  <c r="D82" i="10" s="1"/>
  <c r="D83" i="10" a="1"/>
  <c r="D83" i="10" s="1"/>
  <c r="D84" i="10" a="1"/>
  <c r="D84" i="10" s="1"/>
  <c r="D85" i="10" a="1"/>
  <c r="D85" i="10"/>
  <c r="D86" i="10" a="1"/>
  <c r="D86" i="10" s="1"/>
  <c r="D87" i="10" a="1"/>
  <c r="D87" i="10" s="1"/>
  <c r="D88" i="10" a="1"/>
  <c r="D88" i="10" s="1"/>
  <c r="D89" i="10" a="1"/>
  <c r="D89" i="10"/>
  <c r="D90" i="10" a="1"/>
  <c r="D90" i="10" s="1"/>
  <c r="D91" i="10" a="1"/>
  <c r="D91" i="10" s="1"/>
  <c r="D92" i="10" a="1"/>
  <c r="D92" i="10" s="1"/>
  <c r="D93" i="10" a="1"/>
  <c r="D93" i="10"/>
  <c r="D94" i="10" a="1"/>
  <c r="D94" i="10" s="1"/>
  <c r="D95" i="10" a="1"/>
  <c r="D95" i="10" s="1"/>
  <c r="D96" i="10" a="1"/>
  <c r="D96" i="10" s="1"/>
  <c r="D97" i="10" a="1"/>
  <c r="D97" i="10"/>
  <c r="D98" i="10" a="1"/>
  <c r="D98" i="10" s="1"/>
  <c r="D99" i="10" a="1"/>
  <c r="D99" i="10" s="1"/>
  <c r="D100" i="10" a="1"/>
  <c r="D100" i="10" s="1"/>
  <c r="D101" i="10" a="1"/>
  <c r="D101" i="10"/>
  <c r="D102" i="10" a="1"/>
  <c r="D102" i="10" s="1"/>
  <c r="D103" i="10" a="1"/>
  <c r="D103" i="10" s="1"/>
  <c r="D104" i="10" a="1"/>
  <c r="D104" i="10" s="1"/>
  <c r="D105" i="10" a="1"/>
  <c r="D105" i="10"/>
  <c r="D106" i="10" a="1"/>
  <c r="D106" i="10" s="1"/>
  <c r="D107" i="10" a="1"/>
  <c r="D107" i="10" s="1"/>
  <c r="D108" i="10" a="1"/>
  <c r="D108" i="10" s="1"/>
  <c r="D109" i="10" a="1"/>
  <c r="D109" i="10"/>
  <c r="D74" i="10" a="1"/>
  <c r="D74" i="10" s="1"/>
  <c r="D39" i="10" a="1"/>
  <c r="D39" i="10" s="1"/>
  <c r="D40" i="10" a="1"/>
  <c r="D40" i="10" s="1"/>
  <c r="D41" i="10" a="1"/>
  <c r="D41" i="10"/>
  <c r="D42" i="10" a="1"/>
  <c r="D42" i="10" s="1"/>
  <c r="D43" i="10" a="1"/>
  <c r="D43" i="10" s="1"/>
  <c r="D44" i="10" a="1"/>
  <c r="D44" i="10" s="1"/>
  <c r="D45" i="10" a="1"/>
  <c r="D45" i="10"/>
  <c r="D46" i="10" a="1"/>
  <c r="D46" i="10" s="1"/>
  <c r="D47" i="10" a="1"/>
  <c r="D47" i="10" s="1"/>
  <c r="D48" i="10" a="1"/>
  <c r="D48" i="10" s="1"/>
  <c r="D49" i="10" a="1"/>
  <c r="D49" i="10"/>
  <c r="D50" i="10" a="1"/>
  <c r="D50" i="10" s="1"/>
  <c r="D51" i="10" a="1"/>
  <c r="D51" i="10" s="1"/>
  <c r="D52" i="10" a="1"/>
  <c r="D52" i="10" s="1"/>
  <c r="D53" i="10" a="1"/>
  <c r="D53" i="10"/>
  <c r="D54" i="10" a="1"/>
  <c r="D54" i="10" s="1"/>
  <c r="D55" i="10" a="1"/>
  <c r="D55" i="10" s="1"/>
  <c r="D56" i="10" a="1"/>
  <c r="D56" i="10" s="1"/>
  <c r="D57" i="10" a="1"/>
  <c r="D57" i="10"/>
  <c r="D58" i="10" a="1"/>
  <c r="D58" i="10" s="1"/>
  <c r="D59" i="10" a="1"/>
  <c r="D59" i="10" s="1"/>
  <c r="D60" i="10" a="1"/>
  <c r="D60" i="10" s="1"/>
  <c r="D61" i="10" a="1"/>
  <c r="D61" i="10"/>
  <c r="D62" i="10" a="1"/>
  <c r="D62" i="10" s="1"/>
  <c r="D63" i="10" a="1"/>
  <c r="D63" i="10" s="1"/>
  <c r="D64" i="10" a="1"/>
  <c r="D64" i="10" s="1"/>
  <c r="D65" i="10" a="1"/>
  <c r="D65" i="10"/>
  <c r="D66" i="10" a="1"/>
  <c r="D66" i="10" s="1"/>
  <c r="D67" i="10" a="1"/>
  <c r="D67" i="10" s="1"/>
  <c r="D68" i="10" a="1"/>
  <c r="D68" i="10" s="1"/>
  <c r="D69" i="10" a="1"/>
  <c r="D69" i="10" s="1"/>
  <c r="D70" i="10" a="1"/>
  <c r="D70" i="10" s="1"/>
  <c r="D71" i="10" a="1"/>
  <c r="D71" i="10" s="1"/>
  <c r="D72" i="10" a="1"/>
  <c r="D72" i="10" s="1"/>
  <c r="D73" i="10" a="1"/>
  <c r="D73" i="10" s="1"/>
  <c r="D38" i="10" a="1"/>
  <c r="D38" i="10" s="1"/>
  <c r="D3" i="10" a="1"/>
  <c r="D3" i="10" s="1"/>
  <c r="D4" i="10" a="1"/>
  <c r="D4" i="10" s="1"/>
  <c r="D5" i="10" a="1"/>
  <c r="D5" i="10"/>
  <c r="D6" i="10" a="1"/>
  <c r="D6" i="10"/>
  <c r="D7" i="10" a="1"/>
  <c r="D7" i="10" s="1"/>
  <c r="D8" i="10" a="1"/>
  <c r="D8" i="10" s="1"/>
  <c r="D9" i="10" a="1"/>
  <c r="D9" i="10"/>
  <c r="D10" i="10" a="1"/>
  <c r="D10" i="10"/>
  <c r="D11" i="10" a="1"/>
  <c r="D11" i="10" s="1"/>
  <c r="D12" i="10" a="1"/>
  <c r="D12" i="10" s="1"/>
  <c r="D13" i="10" a="1"/>
  <c r="D13" i="10"/>
  <c r="D14" i="10" a="1"/>
  <c r="D14" i="10"/>
  <c r="D15" i="10" a="1"/>
  <c r="D15" i="10" s="1"/>
  <c r="D16" i="10" a="1"/>
  <c r="D16" i="10" s="1"/>
  <c r="D17" i="10" a="1"/>
  <c r="D17" i="10"/>
  <c r="D18" i="10" a="1"/>
  <c r="D18" i="10"/>
  <c r="D19" i="10" a="1"/>
  <c r="D19" i="10" s="1"/>
  <c r="D20" i="10" a="1"/>
  <c r="D20" i="10" s="1"/>
  <c r="D21" i="10" a="1"/>
  <c r="D21" i="10"/>
  <c r="D22" i="10" a="1"/>
  <c r="D22" i="10"/>
  <c r="D23" i="10" a="1"/>
  <c r="D23" i="10" s="1"/>
  <c r="D24" i="10" a="1"/>
  <c r="D24" i="10" s="1"/>
  <c r="D25" i="10" a="1"/>
  <c r="D25" i="10"/>
  <c r="D26" i="10" a="1"/>
  <c r="D26" i="10"/>
  <c r="D27" i="10" a="1"/>
  <c r="D27" i="10" s="1"/>
  <c r="D28" i="10" a="1"/>
  <c r="D28" i="10" s="1"/>
  <c r="D29" i="10" a="1"/>
  <c r="D29" i="10"/>
  <c r="D30" i="10" a="1"/>
  <c r="D30" i="10" s="1"/>
  <c r="D31" i="10" a="1"/>
  <c r="D31" i="10" s="1"/>
  <c r="D32" i="10" a="1"/>
  <c r="D32" i="10" s="1"/>
  <c r="D33" i="10" a="1"/>
  <c r="D33" i="10"/>
  <c r="D34" i="10" a="1"/>
  <c r="D34" i="10" s="1"/>
  <c r="D35" i="10" a="1"/>
  <c r="D35" i="10" s="1"/>
  <c r="D36" i="10" a="1"/>
  <c r="D36" i="10" s="1"/>
  <c r="D37" i="10" a="1"/>
  <c r="D37" i="10"/>
  <c r="D2" i="10" a="1"/>
  <c r="D2" i="10" s="1"/>
  <c r="D8" i="9"/>
  <c r="E8" i="9"/>
  <c r="C8" i="9"/>
  <c r="L148" i="6" l="1" a="1"/>
  <c r="L148" i="6" s="1"/>
  <c r="L146" i="6" a="1"/>
  <c r="L146" i="6" s="1"/>
  <c r="L138" i="6" a="1"/>
  <c r="L138" i="6" s="1"/>
  <c r="L134" i="6" a="1"/>
  <c r="L134" i="6" s="1"/>
  <c r="L120" i="6" a="1"/>
  <c r="L120" i="6" s="1"/>
  <c r="L114" i="6" a="1"/>
  <c r="L114" i="6" s="1"/>
  <c r="L142" i="6" a="1"/>
  <c r="L142" i="6" s="1"/>
  <c r="L132" i="6" a="1"/>
  <c r="L132" i="6" s="1"/>
  <c r="L136" i="6" a="1"/>
  <c r="L136" i="6" s="1"/>
  <c r="L104" i="6" a="1"/>
  <c r="L104" i="6" s="1"/>
  <c r="L144" i="6" a="1"/>
  <c r="L144" i="6" s="1"/>
  <c r="L140" i="6" a="1"/>
  <c r="L140" i="6" s="1"/>
  <c r="L116" i="6" a="1"/>
  <c r="L116" i="6" s="1"/>
  <c r="L98" i="6" a="1"/>
  <c r="L98" i="6" s="1"/>
  <c r="L130" i="6" a="1"/>
  <c r="L130" i="6" s="1"/>
  <c r="L126" i="6" a="1"/>
  <c r="L126" i="6" s="1"/>
  <c r="L96" i="6" a="1"/>
  <c r="L96" i="6" s="1"/>
  <c r="L100" i="6" a="1"/>
  <c r="L100" i="6" s="1"/>
  <c r="L128" i="6" a="1"/>
  <c r="L128" i="6" s="1"/>
  <c r="L124" i="6" a="1"/>
  <c r="L124" i="6" s="1"/>
  <c r="L108" i="6" a="1"/>
  <c r="L108" i="6" s="1"/>
  <c r="L110" i="6" a="1"/>
  <c r="L110" i="6" s="1"/>
  <c r="L106" i="6" a="1"/>
  <c r="L106" i="6" s="1"/>
  <c r="L112" i="6" a="1"/>
  <c r="L112" i="6" s="1"/>
  <c r="L102" i="6" a="1"/>
  <c r="L102" i="6" s="1"/>
  <c r="L122" i="6" a="1"/>
  <c r="L122" i="6" s="1"/>
  <c r="L118" i="6" a="1"/>
  <c r="L118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<sst xmlns="http://schemas.openxmlformats.org/spreadsheetml/2006/main" count="1123" uniqueCount="49">
  <si>
    <t>TJ</t>
  </si>
  <si>
    <t>China</t>
  </si>
  <si>
    <t>EU27+UK</t>
  </si>
  <si>
    <t>USA</t>
  </si>
  <si>
    <t>RoW</t>
  </si>
  <si>
    <t>€/kWh</t>
  </si>
  <si>
    <t>Year</t>
  </si>
  <si>
    <t>Region</t>
  </si>
  <si>
    <t>Matrix</t>
  </si>
  <si>
    <t>All</t>
  </si>
  <si>
    <t>s</t>
  </si>
  <si>
    <t>Activity</t>
  </si>
  <si>
    <t>Mining of iron ores</t>
  </si>
  <si>
    <t>Quarrying of sand and clay</t>
  </si>
  <si>
    <t>Production region</t>
  </si>
  <si>
    <t>Consumption region</t>
  </si>
  <si>
    <t>Commodity</t>
  </si>
  <si>
    <t>Neodymium</t>
  </si>
  <si>
    <t>Dysprosium</t>
  </si>
  <si>
    <t>Raw silicon</t>
  </si>
  <si>
    <t>Value</t>
  </si>
  <si>
    <t>u</t>
  </si>
  <si>
    <t>Production of electricity by solar photovoltaic</t>
  </si>
  <si>
    <t>Production of electricity by wind</t>
  </si>
  <si>
    <t>Photovoltaic plants</t>
  </si>
  <si>
    <t>Onshore wind plants</t>
  </si>
  <si>
    <t>Offshore wind plants</t>
  </si>
  <si>
    <t>Constant</t>
  </si>
  <si>
    <t>Total Installed Cost</t>
  </si>
  <si>
    <t>€/W</t>
  </si>
  <si>
    <t>Capacity factor</t>
  </si>
  <si>
    <t>%</t>
  </si>
  <si>
    <t>Electricity produced in 1 year</t>
  </si>
  <si>
    <t>MWh</t>
  </si>
  <si>
    <t>Lifetime</t>
  </si>
  <si>
    <t>years</t>
  </si>
  <si>
    <t>Market share</t>
  </si>
  <si>
    <t>Operating surplus: Consumption of fixed capital</t>
  </si>
  <si>
    <t>€/€</t>
  </si>
  <si>
    <t>Logic</t>
  </si>
  <si>
    <t>IEA</t>
  </si>
  <si>
    <t>EXIOHSUT</t>
  </si>
  <si>
    <t>v</t>
  </si>
  <si>
    <t>Factor of production</t>
  </si>
  <si>
    <t>-</t>
  </si>
  <si>
    <t>SceMARIO</t>
  </si>
  <si>
    <t>Reference</t>
  </si>
  <si>
    <t>Notes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</si>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</sst>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78EE-3C05-4D0C-AE17-43AAD0A9E4AC}">
  <sheetPr>
    <tabColor theme="1"/>
  </sheetPr>
  <dimension ref="A1:L148"/>
  <sheetViews>
    <sheetView tabSelected="1" workbookViewId="0"/>
  </sheetViews>
  <sheetFormatPr defaultRowHeight="15" x14ac:dyDescent="0.25"/>
  <cols>
    <col min="1" max="2" width="11.42578125" customWidth="1"/>
    <col min="3" max="3" width="15.42578125" bestFit="1" customWidth="1"/>
    <col min="4" max="5" width="17.85546875" customWidth="1"/>
    <col min="6" max="6" width="42.28515625" bestFit="1" customWidth="1"/>
    <col min="7" max="7" width="19.85546875" bestFit="1" customWidth="1"/>
    <col min="8" max="8" width="45.28515625" customWidth="1"/>
    <col min="9" max="9" width="8.28515625" customWidth="1"/>
    <col min="10" max="10" width="10.140625" bestFit="1" customWidth="1"/>
    <col min="11" max="11" width="6.28515625" bestFit="1" customWidth="1"/>
    <col min="12" max="12" width="8" customWidth="1"/>
    <col min="13" max="13" width="9.7109375" bestFit="1" customWidth="1"/>
  </cols>
  <sheetData>
    <row r="1" spans="1:12" x14ac:dyDescent="0.25">
      <c r="A1" s="10" t="s">
        <v>48</v>
      </c>
      <c r="B1" s="10" t="s">
        <v>6</v>
      </c>
      <c r="C1" s="10" t="s">
        <v>45</v>
      </c>
      <c r="D1" s="10" t="s">
        <v>14</v>
      </c>
      <c r="E1" s="10" t="s">
        <v>15</v>
      </c>
      <c r="F1" s="10" t="s">
        <v>11</v>
      </c>
      <c r="G1" s="10" t="s">
        <v>16</v>
      </c>
      <c r="H1" s="10" t="s">
        <v>43</v>
      </c>
      <c r="I1" s="10" t="s">
        <v>8</v>
      </c>
      <c r="J1" s="10" t="s">
        <v>46</v>
      </c>
      <c r="K1" s="10" t="s">
        <v>47</v>
      </c>
      <c r="L1" s="10" t="s">
        <v>20</v>
      </c>
    </row>
    <row r="2" spans="1:12" x14ac:dyDescent="0.25">
      <c r="A2" t="s">
        <v>9</v>
      </c>
      <c r="B2" t="s">
        <v>9</v>
      </c>
      <c r="C2" t="str">
        <f>_xlfn.CONCAT(A2," - ",B2)</f>
        <v>All - All</v>
      </c>
      <c r="D2" t="s">
        <v>2</v>
      </c>
      <c r="E2" t="s">
        <v>2</v>
      </c>
      <c r="F2" t="s">
        <v>12</v>
      </c>
      <c r="G2" t="s">
        <v>17</v>
      </c>
      <c r="I2" t="s">
        <v>10</v>
      </c>
      <c r="L2">
        <v>1</v>
      </c>
    </row>
    <row r="3" spans="1:12" x14ac:dyDescent="0.25">
      <c r="A3" t="s">
        <v>9</v>
      </c>
      <c r="B3" t="s">
        <v>9</v>
      </c>
      <c r="C3" t="str">
        <f t="shared" ref="C3:C66" si="0">_xlfn.CONCAT(A3," - ",B3)</f>
        <v>All - All</v>
      </c>
      <c r="D3" t="s">
        <v>2</v>
      </c>
      <c r="E3" t="s">
        <v>2</v>
      </c>
      <c r="F3" t="s">
        <v>12</v>
      </c>
      <c r="G3" t="s">
        <v>18</v>
      </c>
      <c r="I3" t="s">
        <v>10</v>
      </c>
      <c r="L3">
        <v>1</v>
      </c>
    </row>
    <row r="4" spans="1:12" x14ac:dyDescent="0.25">
      <c r="A4" t="s">
        <v>9</v>
      </c>
      <c r="B4" t="s">
        <v>9</v>
      </c>
      <c r="C4" t="str">
        <f t="shared" si="0"/>
        <v>All - All</v>
      </c>
      <c r="D4" t="s">
        <v>2</v>
      </c>
      <c r="E4" t="s">
        <v>2</v>
      </c>
      <c r="F4" t="s">
        <v>13</v>
      </c>
      <c r="G4" t="s">
        <v>19</v>
      </c>
      <c r="I4" t="s">
        <v>10</v>
      </c>
      <c r="L4">
        <v>1</v>
      </c>
    </row>
    <row r="5" spans="1:12" x14ac:dyDescent="0.25">
      <c r="A5" t="s">
        <v>9</v>
      </c>
      <c r="B5" t="s">
        <v>9</v>
      </c>
      <c r="C5" t="str">
        <f t="shared" si="0"/>
        <v>All - All</v>
      </c>
      <c r="D5" t="s">
        <v>3</v>
      </c>
      <c r="E5" t="s">
        <v>3</v>
      </c>
      <c r="F5" t="s">
        <v>12</v>
      </c>
      <c r="G5" t="s">
        <v>17</v>
      </c>
      <c r="I5" t="s">
        <v>10</v>
      </c>
      <c r="L5">
        <v>1</v>
      </c>
    </row>
    <row r="6" spans="1:12" x14ac:dyDescent="0.25">
      <c r="A6" t="s">
        <v>9</v>
      </c>
      <c r="B6" t="s">
        <v>9</v>
      </c>
      <c r="C6" t="str">
        <f t="shared" si="0"/>
        <v>All - All</v>
      </c>
      <c r="D6" t="s">
        <v>3</v>
      </c>
      <c r="E6" t="s">
        <v>3</v>
      </c>
      <c r="F6" t="s">
        <v>12</v>
      </c>
      <c r="G6" t="s">
        <v>18</v>
      </c>
      <c r="I6" t="s">
        <v>10</v>
      </c>
      <c r="L6">
        <v>1</v>
      </c>
    </row>
    <row r="7" spans="1:12" x14ac:dyDescent="0.25">
      <c r="A7" t="s">
        <v>9</v>
      </c>
      <c r="B7" t="s">
        <v>9</v>
      </c>
      <c r="C7" t="str">
        <f t="shared" si="0"/>
        <v>All - All</v>
      </c>
      <c r="D7" t="s">
        <v>3</v>
      </c>
      <c r="E7" t="s">
        <v>3</v>
      </c>
      <c r="F7" t="s">
        <v>13</v>
      </c>
      <c r="G7" t="s">
        <v>19</v>
      </c>
      <c r="I7" t="s">
        <v>10</v>
      </c>
      <c r="L7">
        <v>1</v>
      </c>
    </row>
    <row r="8" spans="1:12" x14ac:dyDescent="0.25">
      <c r="A8" t="s">
        <v>9</v>
      </c>
      <c r="B8" t="s">
        <v>9</v>
      </c>
      <c r="C8" t="str">
        <f t="shared" si="0"/>
        <v>All - All</v>
      </c>
      <c r="D8" t="s">
        <v>1</v>
      </c>
      <c r="E8" t="s">
        <v>1</v>
      </c>
      <c r="F8" t="s">
        <v>12</v>
      </c>
      <c r="G8" t="s">
        <v>17</v>
      </c>
      <c r="I8" t="s">
        <v>10</v>
      </c>
      <c r="L8">
        <v>1</v>
      </c>
    </row>
    <row r="9" spans="1:12" x14ac:dyDescent="0.25">
      <c r="A9" t="s">
        <v>9</v>
      </c>
      <c r="B9" t="s">
        <v>9</v>
      </c>
      <c r="C9" t="str">
        <f t="shared" si="0"/>
        <v>All - All</v>
      </c>
      <c r="D9" t="s">
        <v>1</v>
      </c>
      <c r="E9" t="s">
        <v>1</v>
      </c>
      <c r="F9" t="s">
        <v>12</v>
      </c>
      <c r="G9" t="s">
        <v>18</v>
      </c>
      <c r="I9" t="s">
        <v>10</v>
      </c>
      <c r="L9">
        <v>1</v>
      </c>
    </row>
    <row r="10" spans="1:12" x14ac:dyDescent="0.25">
      <c r="A10" t="s">
        <v>9</v>
      </c>
      <c r="B10" t="s">
        <v>9</v>
      </c>
      <c r="C10" t="str">
        <f t="shared" si="0"/>
        <v>All - All</v>
      </c>
      <c r="D10" t="s">
        <v>1</v>
      </c>
      <c r="E10" t="s">
        <v>1</v>
      </c>
      <c r="F10" t="s">
        <v>13</v>
      </c>
      <c r="G10" t="s">
        <v>19</v>
      </c>
      <c r="I10" t="s">
        <v>10</v>
      </c>
      <c r="L10">
        <v>1</v>
      </c>
    </row>
    <row r="11" spans="1:12" x14ac:dyDescent="0.25">
      <c r="A11" t="s">
        <v>9</v>
      </c>
      <c r="B11" t="s">
        <v>9</v>
      </c>
      <c r="C11" t="str">
        <f t="shared" si="0"/>
        <v>All - All</v>
      </c>
      <c r="D11" t="s">
        <v>4</v>
      </c>
      <c r="E11" t="s">
        <v>4</v>
      </c>
      <c r="F11" t="s">
        <v>12</v>
      </c>
      <c r="G11" t="s">
        <v>17</v>
      </c>
      <c r="I11" t="s">
        <v>10</v>
      </c>
      <c r="L11">
        <v>1</v>
      </c>
    </row>
    <row r="12" spans="1:12" x14ac:dyDescent="0.25">
      <c r="A12" t="s">
        <v>9</v>
      </c>
      <c r="B12" t="s">
        <v>9</v>
      </c>
      <c r="C12" t="str">
        <f t="shared" si="0"/>
        <v>All - All</v>
      </c>
      <c r="D12" t="s">
        <v>4</v>
      </c>
      <c r="E12" t="s">
        <v>4</v>
      </c>
      <c r="F12" t="s">
        <v>12</v>
      </c>
      <c r="G12" t="s">
        <v>18</v>
      </c>
      <c r="I12" t="s">
        <v>10</v>
      </c>
      <c r="L12">
        <v>1</v>
      </c>
    </row>
    <row r="13" spans="1:12" x14ac:dyDescent="0.25">
      <c r="A13" t="s">
        <v>9</v>
      </c>
      <c r="B13" t="s">
        <v>9</v>
      </c>
      <c r="C13" t="str">
        <f t="shared" si="0"/>
        <v>All - All</v>
      </c>
      <c r="D13" t="s">
        <v>4</v>
      </c>
      <c r="E13" t="s">
        <v>4</v>
      </c>
      <c r="F13" t="s">
        <v>13</v>
      </c>
      <c r="G13" t="s">
        <v>19</v>
      </c>
      <c r="I13" t="s">
        <v>10</v>
      </c>
      <c r="L13">
        <v>1</v>
      </c>
    </row>
    <row r="14" spans="1:12" x14ac:dyDescent="0.25">
      <c r="A14" t="s">
        <v>27</v>
      </c>
      <c r="B14" s="4">
        <v>2011</v>
      </c>
      <c r="C14" t="str">
        <f t="shared" si="0"/>
        <v>Constant - 2011</v>
      </c>
      <c r="D14" t="s">
        <v>2</v>
      </c>
      <c r="E14" t="s">
        <v>2</v>
      </c>
      <c r="F14" t="s">
        <v>22</v>
      </c>
      <c r="G14" t="s">
        <v>24</v>
      </c>
      <c r="I14" t="s">
        <v>21</v>
      </c>
      <c r="L14" s="9" cm="1">
        <f t="array" ref="L14">IF(INDEX('Support data'!$C$10:$E$10,1,MATCH(ShockMaster!$G14,'Support data'!$C$5:$E$5,0))*INDEX('Support data'!$C$6:$E$6,1,MATCH(ShockMaster!$G14,'Support data'!$C$5:$E$5,0))/INDEX('Support data'!$C$9:$E$9,1,MATCH(ShockMaster!$G14,'Support data'!$C$5:$E$5,0))/INDEX('Support data'!$C$8:$E$8,1,MATCH(ShockMaster!$G14,'Support data'!$C$5:$E$5,0))/1000/_xlfn._xlws.FILTER(Prices!$D$2:$D$109,(Prices!$A$2:$A$109=ShockMaster!$A14)*(Prices!$B$2:$B$109=ShockMaster!$B14)*(Prices!$C$2:$C$109=ShockMaster!$E14))*1000000&gt;INDEX('Support data'!$C$2:$D$2,1,MATCH(ShockMaster!$F14,'Support data'!$C$1:$D$1,0)),INDEX('Support data'!$C$2:$D$2,1,MATCH(ShockMaster!$F14,'Support data'!$C$1:$D$1,0)),INDEX('Support data'!$C$10:$E$10,1,MATCH(ShockMaster!$G14,'Support data'!$C$5:$E$5,0))*INDEX('Support data'!$C$6:$E$6,1,MATCH(ShockMaster!$G14,'Support data'!$C$5:$E$5,0))/INDEX('Support data'!$C$9:$E$9,1,MATCH(ShockMaster!$G14,'Support data'!$C$5:$E$5,0))/INDEX('Support data'!$C$8:$E$8,1,MATCH(ShockMaster!$G14,'Support data'!$C$5:$E$5,0))/1000/_xlfn._xlws.FILTER(Prices!$D$2:$D$109,(Prices!$A$2:$A$109=ShockMaster!$A14)*(Prices!$B$2:$B$109=ShockMaster!$B14)*(Prices!$C$2:$C$109=ShockMaster!$E14))*1000000)</f>
        <v>0.25433298964010409</v>
      </c>
    </row>
    <row r="15" spans="1:12" x14ac:dyDescent="0.25">
      <c r="A15" t="s">
        <v>27</v>
      </c>
      <c r="B15" s="4">
        <v>2011</v>
      </c>
      <c r="C15" t="str">
        <f t="shared" si="0"/>
        <v>Constant - 2011</v>
      </c>
      <c r="D15" t="s">
        <v>2</v>
      </c>
      <c r="E15" t="s">
        <v>2</v>
      </c>
      <c r="F15" t="s">
        <v>23</v>
      </c>
      <c r="G15" t="s">
        <v>25</v>
      </c>
      <c r="I15" t="s">
        <v>21</v>
      </c>
      <c r="L15" s="9" cm="1">
        <f t="array" ref="L15">IF(INDEX('Support data'!$C$10:$E$10,1,MATCH(ShockMaster!$G15,'Support data'!$C$5:$E$5,0))*INDEX('Support data'!$C$6:$E$6,1,MATCH(ShockMaster!$G15,'Support data'!$C$5:$E$5,0))/INDEX('Support data'!$C$9:$E$9,1,MATCH(ShockMaster!$G15,'Support data'!$C$5:$E$5,0))/INDEX('Support data'!$C$8:$E$8,1,MATCH(ShockMaster!$G15,'Support data'!$C$5:$E$5,0))/1000/_xlfn._xlws.FILTER(Prices!$D$2:$D$109,(Prices!$A$2:$A$109=ShockMaster!$A15)*(Prices!$B$2:$B$109=ShockMaster!$B15)*(Prices!$C$2:$C$109=ShockMaster!$E15))*1000000&gt;INDEX('Support data'!$C$2:$D$2,1,MATCH(ShockMaster!$F15,'Support data'!$C$1:$D$1,0)),INDEX('Support data'!$C$2:$D$2,1,MATCH(ShockMaster!$F15,'Support data'!$C$1:$D$1,0)),INDEX('Support data'!$C$10:$E$10,1,MATCH(ShockMaster!$G15,'Support data'!$C$5:$E$5,0))*INDEX('Support data'!$C$6:$E$6,1,MATCH(ShockMaster!$G15,'Support data'!$C$5:$E$5,0))/INDEX('Support data'!$C$9:$E$9,1,MATCH(ShockMaster!$G15,'Support data'!$C$5:$E$5,0))/INDEX('Support data'!$C$8:$E$8,1,MATCH(ShockMaster!$G15,'Support data'!$C$5:$E$5,0))/1000/_xlfn._xlws.FILTER(Prices!$D$2:$D$109,(Prices!$A$2:$A$109=ShockMaster!$A15)*(Prices!$B$2:$B$109=ShockMaster!$B15)*(Prices!$C$2:$C$109=ShockMaster!$E15))*1000000)</f>
        <v>5.4033986550873103E-2</v>
      </c>
    </row>
    <row r="16" spans="1:12" x14ac:dyDescent="0.25">
      <c r="A16" t="s">
        <v>27</v>
      </c>
      <c r="B16" s="4">
        <v>2011</v>
      </c>
      <c r="C16" t="str">
        <f t="shared" si="0"/>
        <v>Constant - 2011</v>
      </c>
      <c r="D16" t="s">
        <v>2</v>
      </c>
      <c r="E16" t="s">
        <v>2</v>
      </c>
      <c r="F16" t="s">
        <v>23</v>
      </c>
      <c r="G16" t="s">
        <v>26</v>
      </c>
      <c r="I16" t="s">
        <v>21</v>
      </c>
      <c r="L16" s="9" cm="1">
        <f t="array" ref="L16">IF(INDEX('Support data'!$C$10:$E$10,1,MATCH(ShockMaster!$G16,'Support data'!$C$5:$E$5,0))*INDEX('Support data'!$C$6:$E$6,1,MATCH(ShockMaster!$G16,'Support data'!$C$5:$E$5,0))/INDEX('Support data'!$C$9:$E$9,1,MATCH(ShockMaster!$G16,'Support data'!$C$5:$E$5,0))/INDEX('Support data'!$C$8:$E$8,1,MATCH(ShockMaster!$G16,'Support data'!$C$5:$E$5,0))/1000/_xlfn._xlws.FILTER(Prices!$D$2:$D$109,(Prices!$A$2:$A$109=ShockMaster!$A16)*(Prices!$B$2:$B$109=ShockMaster!$B16)*(Prices!$C$2:$C$109=ShockMaster!$E16))*1000000&gt;INDEX('Support data'!$C$2:$D$2,1,MATCH(ShockMaster!$F16,'Support data'!$C$1:$D$1,0)),INDEX('Support data'!$C$2:$D$2,1,MATCH(ShockMaster!$F16,'Support data'!$C$1:$D$1,0)),INDEX('Support data'!$C$10:$E$10,1,MATCH(ShockMaster!$G16,'Support data'!$C$5:$E$5,0))*INDEX('Support data'!$C$6:$E$6,1,MATCH(ShockMaster!$G16,'Support data'!$C$5:$E$5,0))/INDEX('Support data'!$C$9:$E$9,1,MATCH(ShockMaster!$G16,'Support data'!$C$5:$E$5,0))/INDEX('Support data'!$C$8:$E$8,1,MATCH(ShockMaster!$G16,'Support data'!$C$5:$E$5,0))/1000/_xlfn._xlws.FILTER(Prices!$D$2:$D$109,(Prices!$A$2:$A$109=ShockMaster!$A16)*(Prices!$B$2:$B$109=ShockMaster!$B16)*(Prices!$C$2:$C$109=ShockMaster!$E16))*1000000)</f>
        <v>9.3317387837935792E-2</v>
      </c>
    </row>
    <row r="17" spans="1:12" x14ac:dyDescent="0.25">
      <c r="A17" t="s">
        <v>27</v>
      </c>
      <c r="B17" s="4">
        <v>2012</v>
      </c>
      <c r="C17" t="str">
        <f t="shared" si="0"/>
        <v>Constant - 2012</v>
      </c>
      <c r="D17" t="s">
        <v>2</v>
      </c>
      <c r="E17" t="s">
        <v>2</v>
      </c>
      <c r="F17" t="s">
        <v>22</v>
      </c>
      <c r="G17" t="s">
        <v>24</v>
      </c>
      <c r="I17" t="s">
        <v>21</v>
      </c>
      <c r="L17" s="9" cm="1">
        <f t="array" ref="L17">IF(INDEX('Support data'!$C$10:$E$10,1,MATCH(ShockMaster!$G17,'Support data'!$C$5:$E$5,0))*INDEX('Support data'!$C$6:$E$6,1,MATCH(ShockMaster!$G17,'Support data'!$C$5:$E$5,0))/INDEX('Support data'!$C$9:$E$9,1,MATCH(ShockMaster!$G17,'Support data'!$C$5:$E$5,0))/INDEX('Support data'!$C$8:$E$8,1,MATCH(ShockMaster!$G17,'Support data'!$C$5:$E$5,0))/1000/_xlfn._xlws.FILTER(Prices!$D$2:$D$109,(Prices!$A$2:$A$109=ShockMaster!$A17)*(Prices!$B$2:$B$109=ShockMaster!$B17)*(Prices!$C$2:$C$109=ShockMaster!$E17))*1000000&gt;INDEX('Support data'!$C$2:$D$2,1,MATCH(ShockMaster!$F17,'Support data'!$C$1:$D$1,0)),INDEX('Support data'!$C$2:$D$2,1,MATCH(ShockMaster!$F17,'Support data'!$C$1:$D$1,0)),INDEX('Support data'!$C$10:$E$10,1,MATCH(ShockMaster!$G17,'Support data'!$C$5:$E$5,0))*INDEX('Support data'!$C$6:$E$6,1,MATCH(ShockMaster!$G17,'Support data'!$C$5:$E$5,0))/INDEX('Support data'!$C$9:$E$9,1,MATCH(ShockMaster!$G17,'Support data'!$C$5:$E$5,0))/INDEX('Support data'!$C$8:$E$8,1,MATCH(ShockMaster!$G17,'Support data'!$C$5:$E$5,0))/1000/_xlfn._xlws.FILTER(Prices!$D$2:$D$109,(Prices!$A$2:$A$109=ShockMaster!$A17)*(Prices!$B$2:$B$109=ShockMaster!$B17)*(Prices!$C$2:$C$109=ShockMaster!$E17))*1000000)</f>
        <v>0.24972967761041895</v>
      </c>
    </row>
    <row r="18" spans="1:12" x14ac:dyDescent="0.25">
      <c r="A18" t="s">
        <v>27</v>
      </c>
      <c r="B18" s="4">
        <v>2012</v>
      </c>
      <c r="C18" t="str">
        <f t="shared" si="0"/>
        <v>Constant - 2012</v>
      </c>
      <c r="D18" t="s">
        <v>2</v>
      </c>
      <c r="E18" t="s">
        <v>2</v>
      </c>
      <c r="F18" t="s">
        <v>23</v>
      </c>
      <c r="G18" t="s">
        <v>25</v>
      </c>
      <c r="I18" t="s">
        <v>21</v>
      </c>
      <c r="L18" s="9" cm="1">
        <f t="array" ref="L18">IF(INDEX('Support data'!$C$10:$E$10,1,MATCH(ShockMaster!$G18,'Support data'!$C$5:$E$5,0))*INDEX('Support data'!$C$6:$E$6,1,MATCH(ShockMaster!$G18,'Support data'!$C$5:$E$5,0))/INDEX('Support data'!$C$9:$E$9,1,MATCH(ShockMaster!$G18,'Support data'!$C$5:$E$5,0))/INDEX('Support data'!$C$8:$E$8,1,MATCH(ShockMaster!$G18,'Support data'!$C$5:$E$5,0))/1000/_xlfn._xlws.FILTER(Prices!$D$2:$D$109,(Prices!$A$2:$A$109=ShockMaster!$A18)*(Prices!$B$2:$B$109=ShockMaster!$B18)*(Prices!$C$2:$C$109=ShockMaster!$E18))*1000000&gt;INDEX('Support data'!$C$2:$D$2,1,MATCH(ShockMaster!$F18,'Support data'!$C$1:$D$1,0)),INDEX('Support data'!$C$2:$D$2,1,MATCH(ShockMaster!$F18,'Support data'!$C$1:$D$1,0)),INDEX('Support data'!$C$10:$E$10,1,MATCH(ShockMaster!$G18,'Support data'!$C$5:$E$5,0))*INDEX('Support data'!$C$6:$E$6,1,MATCH(ShockMaster!$G18,'Support data'!$C$5:$E$5,0))/INDEX('Support data'!$C$9:$E$9,1,MATCH(ShockMaster!$G18,'Support data'!$C$5:$E$5,0))/INDEX('Support data'!$C$8:$E$8,1,MATCH(ShockMaster!$G18,'Support data'!$C$5:$E$5,0))/1000/_xlfn._xlws.FILTER(Prices!$D$2:$D$109,(Prices!$A$2:$A$109=ShockMaster!$A18)*(Prices!$B$2:$B$109=ShockMaster!$B18)*(Prices!$C$2:$C$109=ShockMaster!$E18))*1000000)</f>
        <v>5.3055995844069968E-2</v>
      </c>
    </row>
    <row r="19" spans="1:12" x14ac:dyDescent="0.25">
      <c r="A19" t="s">
        <v>27</v>
      </c>
      <c r="B19" s="4">
        <v>2012</v>
      </c>
      <c r="C19" t="str">
        <f t="shared" si="0"/>
        <v>Constant - 2012</v>
      </c>
      <c r="D19" t="s">
        <v>2</v>
      </c>
      <c r="E19" t="s">
        <v>2</v>
      </c>
      <c r="F19" t="s">
        <v>23</v>
      </c>
      <c r="G19" t="s">
        <v>26</v>
      </c>
      <c r="I19" t="s">
        <v>21</v>
      </c>
      <c r="L19" s="9" cm="1">
        <f t="array" ref="L19">IF(INDEX('Support data'!$C$10:$E$10,1,MATCH(ShockMaster!$G19,'Support data'!$C$5:$E$5,0))*INDEX('Support data'!$C$6:$E$6,1,MATCH(ShockMaster!$G19,'Support data'!$C$5:$E$5,0))/INDEX('Support data'!$C$9:$E$9,1,MATCH(ShockMaster!$G19,'Support data'!$C$5:$E$5,0))/INDEX('Support data'!$C$8:$E$8,1,MATCH(ShockMaster!$G19,'Support data'!$C$5:$E$5,0))/1000/_xlfn._xlws.FILTER(Prices!$D$2:$D$109,(Prices!$A$2:$A$109=ShockMaster!$A19)*(Prices!$B$2:$B$109=ShockMaster!$B19)*(Prices!$C$2:$C$109=ShockMaster!$E19))*1000000&gt;INDEX('Support data'!$C$2:$D$2,1,MATCH(ShockMaster!$F19,'Support data'!$C$1:$D$1,0)),INDEX('Support data'!$C$2:$D$2,1,MATCH(ShockMaster!$F19,'Support data'!$C$1:$D$1,0)),INDEX('Support data'!$C$10:$E$10,1,MATCH(ShockMaster!$G19,'Support data'!$C$5:$E$5,0))*INDEX('Support data'!$C$6:$E$6,1,MATCH(ShockMaster!$G19,'Support data'!$C$5:$E$5,0))/INDEX('Support data'!$C$9:$E$9,1,MATCH(ShockMaster!$G19,'Support data'!$C$5:$E$5,0))/INDEX('Support data'!$C$8:$E$8,1,MATCH(ShockMaster!$G19,'Support data'!$C$5:$E$5,0))/1000/_xlfn._xlws.FILTER(Prices!$D$2:$D$109,(Prices!$A$2:$A$109=ShockMaster!$A19)*(Prices!$B$2:$B$109=ShockMaster!$B19)*(Prices!$C$2:$C$109=ShockMaster!$E19))*1000000)</f>
        <v>9.162838534313153E-2</v>
      </c>
    </row>
    <row r="20" spans="1:12" x14ac:dyDescent="0.25">
      <c r="A20" t="s">
        <v>27</v>
      </c>
      <c r="B20" s="4">
        <v>2013</v>
      </c>
      <c r="C20" t="str">
        <f t="shared" si="0"/>
        <v>Constant - 2013</v>
      </c>
      <c r="D20" t="s">
        <v>2</v>
      </c>
      <c r="E20" t="s">
        <v>2</v>
      </c>
      <c r="F20" t="s">
        <v>22</v>
      </c>
      <c r="G20" t="s">
        <v>24</v>
      </c>
      <c r="I20" t="s">
        <v>21</v>
      </c>
      <c r="L20" s="9" cm="1">
        <f t="array" ref="L20">IF(INDEX('Support data'!$C$10:$E$10,1,MATCH(ShockMaster!$G20,'Support data'!$C$5:$E$5,0))*INDEX('Support data'!$C$6:$E$6,1,MATCH(ShockMaster!$G20,'Support data'!$C$5:$E$5,0))/INDEX('Support data'!$C$9:$E$9,1,MATCH(ShockMaster!$G20,'Support data'!$C$5:$E$5,0))/INDEX('Support data'!$C$8:$E$8,1,MATCH(ShockMaster!$G20,'Support data'!$C$5:$E$5,0))/1000/_xlfn._xlws.FILTER(Prices!$D$2:$D$109,(Prices!$A$2:$A$109=ShockMaster!$A20)*(Prices!$B$2:$B$109=ShockMaster!$B20)*(Prices!$C$2:$C$109=ShockMaster!$E20))*1000000&gt;INDEX('Support data'!$C$2:$D$2,1,MATCH(ShockMaster!$F20,'Support data'!$C$1:$D$1,0)),INDEX('Support data'!$C$2:$D$2,1,MATCH(ShockMaster!$F20,'Support data'!$C$1:$D$1,0)),INDEX('Support data'!$C$10:$E$10,1,MATCH(ShockMaster!$G20,'Support data'!$C$5:$E$5,0))*INDEX('Support data'!$C$6:$E$6,1,MATCH(ShockMaster!$G20,'Support data'!$C$5:$E$5,0))/INDEX('Support data'!$C$9:$E$9,1,MATCH(ShockMaster!$G20,'Support data'!$C$5:$E$5,0))/INDEX('Support data'!$C$8:$E$8,1,MATCH(ShockMaster!$G20,'Support data'!$C$5:$E$5,0))/1000/_xlfn._xlws.FILTER(Prices!$D$2:$D$109,(Prices!$A$2:$A$109=ShockMaster!$A20)*(Prices!$B$2:$B$109=ShockMaster!$B20)*(Prices!$C$2:$C$109=ShockMaster!$E20))*1000000)</f>
        <v>0.24972967761041895</v>
      </c>
    </row>
    <row r="21" spans="1:12" x14ac:dyDescent="0.25">
      <c r="A21" t="s">
        <v>27</v>
      </c>
      <c r="B21" s="4">
        <v>2013</v>
      </c>
      <c r="C21" t="str">
        <f t="shared" si="0"/>
        <v>Constant - 2013</v>
      </c>
      <c r="D21" t="s">
        <v>2</v>
      </c>
      <c r="E21" t="s">
        <v>2</v>
      </c>
      <c r="F21" t="s">
        <v>23</v>
      </c>
      <c r="G21" t="s">
        <v>25</v>
      </c>
      <c r="I21" t="s">
        <v>21</v>
      </c>
      <c r="L21" s="9" cm="1">
        <f t="array" ref="L21">IF(INDEX('Support data'!$C$10:$E$10,1,MATCH(ShockMaster!$G21,'Support data'!$C$5:$E$5,0))*INDEX('Support data'!$C$6:$E$6,1,MATCH(ShockMaster!$G21,'Support data'!$C$5:$E$5,0))/INDEX('Support data'!$C$9:$E$9,1,MATCH(ShockMaster!$G21,'Support data'!$C$5:$E$5,0))/INDEX('Support data'!$C$8:$E$8,1,MATCH(ShockMaster!$G21,'Support data'!$C$5:$E$5,0))/1000/_xlfn._xlws.FILTER(Prices!$D$2:$D$109,(Prices!$A$2:$A$109=ShockMaster!$A21)*(Prices!$B$2:$B$109=ShockMaster!$B21)*(Prices!$C$2:$C$109=ShockMaster!$E21))*1000000&gt;INDEX('Support data'!$C$2:$D$2,1,MATCH(ShockMaster!$F21,'Support data'!$C$1:$D$1,0)),INDEX('Support data'!$C$2:$D$2,1,MATCH(ShockMaster!$F21,'Support data'!$C$1:$D$1,0)),INDEX('Support data'!$C$10:$E$10,1,MATCH(ShockMaster!$G21,'Support data'!$C$5:$E$5,0))*INDEX('Support data'!$C$6:$E$6,1,MATCH(ShockMaster!$G21,'Support data'!$C$5:$E$5,0))/INDEX('Support data'!$C$9:$E$9,1,MATCH(ShockMaster!$G21,'Support data'!$C$5:$E$5,0))/INDEX('Support data'!$C$8:$E$8,1,MATCH(ShockMaster!$G21,'Support data'!$C$5:$E$5,0))/1000/_xlfn._xlws.FILTER(Prices!$D$2:$D$109,(Prices!$A$2:$A$109=ShockMaster!$A21)*(Prices!$B$2:$B$109=ShockMaster!$B21)*(Prices!$C$2:$C$109=ShockMaster!$E21))*1000000)</f>
        <v>5.3055995844069968E-2</v>
      </c>
    </row>
    <row r="22" spans="1:12" x14ac:dyDescent="0.25">
      <c r="A22" t="s">
        <v>27</v>
      </c>
      <c r="B22" s="4">
        <v>2013</v>
      </c>
      <c r="C22" t="str">
        <f t="shared" si="0"/>
        <v>Constant - 2013</v>
      </c>
      <c r="D22" t="s">
        <v>2</v>
      </c>
      <c r="E22" t="s">
        <v>2</v>
      </c>
      <c r="F22" t="s">
        <v>23</v>
      </c>
      <c r="G22" t="s">
        <v>26</v>
      </c>
      <c r="I22" t="s">
        <v>21</v>
      </c>
      <c r="L22" s="9" cm="1">
        <f t="array" ref="L22">IF(INDEX('Support data'!$C$10:$E$10,1,MATCH(ShockMaster!$G22,'Support data'!$C$5:$E$5,0))*INDEX('Support data'!$C$6:$E$6,1,MATCH(ShockMaster!$G22,'Support data'!$C$5:$E$5,0))/INDEX('Support data'!$C$9:$E$9,1,MATCH(ShockMaster!$G22,'Support data'!$C$5:$E$5,0))/INDEX('Support data'!$C$8:$E$8,1,MATCH(ShockMaster!$G22,'Support data'!$C$5:$E$5,0))/1000/_xlfn._xlws.FILTER(Prices!$D$2:$D$109,(Prices!$A$2:$A$109=ShockMaster!$A22)*(Prices!$B$2:$B$109=ShockMaster!$B22)*(Prices!$C$2:$C$109=ShockMaster!$E22))*1000000&gt;INDEX('Support data'!$C$2:$D$2,1,MATCH(ShockMaster!$F22,'Support data'!$C$1:$D$1,0)),INDEX('Support data'!$C$2:$D$2,1,MATCH(ShockMaster!$F22,'Support data'!$C$1:$D$1,0)),INDEX('Support data'!$C$10:$E$10,1,MATCH(ShockMaster!$G22,'Support data'!$C$5:$E$5,0))*INDEX('Support data'!$C$6:$E$6,1,MATCH(ShockMaster!$G22,'Support data'!$C$5:$E$5,0))/INDEX('Support data'!$C$9:$E$9,1,MATCH(ShockMaster!$G22,'Support data'!$C$5:$E$5,0))/INDEX('Support data'!$C$8:$E$8,1,MATCH(ShockMaster!$G22,'Support data'!$C$5:$E$5,0))/1000/_xlfn._xlws.FILTER(Prices!$D$2:$D$109,(Prices!$A$2:$A$109=ShockMaster!$A22)*(Prices!$B$2:$B$109=ShockMaster!$B22)*(Prices!$C$2:$C$109=ShockMaster!$E22))*1000000)</f>
        <v>9.162838534313153E-2</v>
      </c>
    </row>
    <row r="23" spans="1:12" x14ac:dyDescent="0.25">
      <c r="A23" t="s">
        <v>27</v>
      </c>
      <c r="B23" s="4">
        <v>2014</v>
      </c>
      <c r="C23" t="str">
        <f t="shared" si="0"/>
        <v>Constant - 2014</v>
      </c>
      <c r="D23" t="s">
        <v>2</v>
      </c>
      <c r="E23" t="s">
        <v>2</v>
      </c>
      <c r="F23" t="s">
        <v>22</v>
      </c>
      <c r="G23" t="s">
        <v>24</v>
      </c>
      <c r="I23" t="s">
        <v>21</v>
      </c>
      <c r="L23" s="9" cm="1">
        <f t="array" ref="L23">IF(INDEX('Support data'!$C$10:$E$10,1,MATCH(ShockMaster!$G23,'Support data'!$C$5:$E$5,0))*INDEX('Support data'!$C$6:$E$6,1,MATCH(ShockMaster!$G23,'Support data'!$C$5:$E$5,0))/INDEX('Support data'!$C$9:$E$9,1,MATCH(ShockMaster!$G23,'Support data'!$C$5:$E$5,0))/INDEX('Support data'!$C$8:$E$8,1,MATCH(ShockMaster!$G23,'Support data'!$C$5:$E$5,0))/1000/_xlfn._xlws.FILTER(Prices!$D$2:$D$109,(Prices!$A$2:$A$109=ShockMaster!$A23)*(Prices!$B$2:$B$109=ShockMaster!$B23)*(Prices!$C$2:$C$109=ShockMaster!$E23))*1000000&gt;INDEX('Support data'!$C$2:$D$2,1,MATCH(ShockMaster!$F23,'Support data'!$C$1:$D$1,0)),INDEX('Support data'!$C$2:$D$2,1,MATCH(ShockMaster!$F23,'Support data'!$C$1:$D$1,0)),INDEX('Support data'!$C$10:$E$10,1,MATCH(ShockMaster!$G23,'Support data'!$C$5:$E$5,0))*INDEX('Support data'!$C$6:$E$6,1,MATCH(ShockMaster!$G23,'Support data'!$C$5:$E$5,0))/INDEX('Support data'!$C$9:$E$9,1,MATCH(ShockMaster!$G23,'Support data'!$C$5:$E$5,0))/INDEX('Support data'!$C$8:$E$8,1,MATCH(ShockMaster!$G23,'Support data'!$C$5:$E$5,0))/1000/_xlfn._xlws.FILTER(Prices!$D$2:$D$109,(Prices!$A$2:$A$109=ShockMaster!$A23)*(Prices!$B$2:$B$109=ShockMaster!$B23)*(Prices!$C$2:$C$109=ShockMaster!$E23))*1000000)</f>
        <v>0.24860476915271434</v>
      </c>
    </row>
    <row r="24" spans="1:12" x14ac:dyDescent="0.25">
      <c r="A24" t="s">
        <v>27</v>
      </c>
      <c r="B24" s="4">
        <v>2014</v>
      </c>
      <c r="C24" t="str">
        <f t="shared" si="0"/>
        <v>Constant - 2014</v>
      </c>
      <c r="D24" t="s">
        <v>2</v>
      </c>
      <c r="E24" t="s">
        <v>2</v>
      </c>
      <c r="F24" t="s">
        <v>23</v>
      </c>
      <c r="G24" t="s">
        <v>25</v>
      </c>
      <c r="I24" t="s">
        <v>21</v>
      </c>
      <c r="L24" s="9" cm="1">
        <f t="array" ref="L24">IF(INDEX('Support data'!$C$10:$E$10,1,MATCH(ShockMaster!$G24,'Support data'!$C$5:$E$5,0))*INDEX('Support data'!$C$6:$E$6,1,MATCH(ShockMaster!$G24,'Support data'!$C$5:$E$5,0))/INDEX('Support data'!$C$9:$E$9,1,MATCH(ShockMaster!$G24,'Support data'!$C$5:$E$5,0))/INDEX('Support data'!$C$8:$E$8,1,MATCH(ShockMaster!$G24,'Support data'!$C$5:$E$5,0))/1000/_xlfn._xlws.FILTER(Prices!$D$2:$D$109,(Prices!$A$2:$A$109=ShockMaster!$A24)*(Prices!$B$2:$B$109=ShockMaster!$B24)*(Prices!$C$2:$C$109=ShockMaster!$E24))*1000000&gt;INDEX('Support data'!$C$2:$D$2,1,MATCH(ShockMaster!$F24,'Support data'!$C$1:$D$1,0)),INDEX('Support data'!$C$2:$D$2,1,MATCH(ShockMaster!$F24,'Support data'!$C$1:$D$1,0)),INDEX('Support data'!$C$10:$E$10,1,MATCH(ShockMaster!$G24,'Support data'!$C$5:$E$5,0))*INDEX('Support data'!$C$6:$E$6,1,MATCH(ShockMaster!$G24,'Support data'!$C$5:$E$5,0))/INDEX('Support data'!$C$9:$E$9,1,MATCH(ShockMaster!$G24,'Support data'!$C$5:$E$5,0))/INDEX('Support data'!$C$8:$E$8,1,MATCH(ShockMaster!$G24,'Support data'!$C$5:$E$5,0))/1000/_xlfn._xlws.FILTER(Prices!$D$2:$D$109,(Prices!$A$2:$A$109=ShockMaster!$A24)*(Prices!$B$2:$B$109=ShockMaster!$B24)*(Prices!$C$2:$C$109=ShockMaster!$E24))*1000000)</f>
        <v>5.281700487179939E-2</v>
      </c>
    </row>
    <row r="25" spans="1:12" x14ac:dyDescent="0.25">
      <c r="A25" t="s">
        <v>27</v>
      </c>
      <c r="B25" s="4">
        <v>2014</v>
      </c>
      <c r="C25" t="str">
        <f t="shared" si="0"/>
        <v>Constant - 2014</v>
      </c>
      <c r="D25" t="s">
        <v>2</v>
      </c>
      <c r="E25" t="s">
        <v>2</v>
      </c>
      <c r="F25" t="s">
        <v>23</v>
      </c>
      <c r="G25" t="s">
        <v>26</v>
      </c>
      <c r="I25" t="s">
        <v>21</v>
      </c>
      <c r="L25" s="9" cm="1">
        <f t="array" ref="L25">IF(INDEX('Support data'!$C$10:$E$10,1,MATCH(ShockMaster!$G25,'Support data'!$C$5:$E$5,0))*INDEX('Support data'!$C$6:$E$6,1,MATCH(ShockMaster!$G25,'Support data'!$C$5:$E$5,0))/INDEX('Support data'!$C$9:$E$9,1,MATCH(ShockMaster!$G25,'Support data'!$C$5:$E$5,0))/INDEX('Support data'!$C$8:$E$8,1,MATCH(ShockMaster!$G25,'Support data'!$C$5:$E$5,0))/1000/_xlfn._xlws.FILTER(Prices!$D$2:$D$109,(Prices!$A$2:$A$109=ShockMaster!$A25)*(Prices!$B$2:$B$109=ShockMaster!$B25)*(Prices!$C$2:$C$109=ShockMaster!$E25))*1000000&gt;INDEX('Support data'!$C$2:$D$2,1,MATCH(ShockMaster!$F25,'Support data'!$C$1:$D$1,0)),INDEX('Support data'!$C$2:$D$2,1,MATCH(ShockMaster!$F25,'Support data'!$C$1:$D$1,0)),INDEX('Support data'!$C$10:$E$10,1,MATCH(ShockMaster!$G25,'Support data'!$C$5:$E$5,0))*INDEX('Support data'!$C$6:$E$6,1,MATCH(ShockMaster!$G25,'Support data'!$C$5:$E$5,0))/INDEX('Support data'!$C$9:$E$9,1,MATCH(ShockMaster!$G25,'Support data'!$C$5:$E$5,0))/INDEX('Support data'!$C$8:$E$8,1,MATCH(ShockMaster!$G25,'Support data'!$C$5:$E$5,0))/1000/_xlfn._xlws.FILTER(Prices!$D$2:$D$109,(Prices!$A$2:$A$109=ShockMaster!$A25)*(Prices!$B$2:$B$109=ShockMaster!$B25)*(Prices!$C$2:$C$109=ShockMaster!$E25))*1000000)</f>
        <v>9.1215644868612916E-2</v>
      </c>
    </row>
    <row r="26" spans="1:12" x14ac:dyDescent="0.25">
      <c r="A26" t="s">
        <v>27</v>
      </c>
      <c r="B26" s="4">
        <v>2015</v>
      </c>
      <c r="C26" t="str">
        <f t="shared" si="0"/>
        <v>Constant - 2015</v>
      </c>
      <c r="D26" t="s">
        <v>2</v>
      </c>
      <c r="E26" t="s">
        <v>2</v>
      </c>
      <c r="F26" t="s">
        <v>22</v>
      </c>
      <c r="G26" t="s">
        <v>24</v>
      </c>
      <c r="I26" t="s">
        <v>21</v>
      </c>
      <c r="L26" s="9" cm="1">
        <f t="array" ref="L26">IF(INDEX('Support data'!$C$10:$E$10,1,MATCH(ShockMaster!$G26,'Support data'!$C$5:$E$5,0))*INDEX('Support data'!$C$6:$E$6,1,MATCH(ShockMaster!$G26,'Support data'!$C$5:$E$5,0))/INDEX('Support data'!$C$9:$E$9,1,MATCH(ShockMaster!$G26,'Support data'!$C$5:$E$5,0))/INDEX('Support data'!$C$8:$E$8,1,MATCH(ShockMaster!$G26,'Support data'!$C$5:$E$5,0))/1000/_xlfn._xlws.FILTER(Prices!$D$2:$D$109,(Prices!$A$2:$A$109=ShockMaster!$A26)*(Prices!$B$2:$B$109=ShockMaster!$B26)*(Prices!$C$2:$C$109=ShockMaster!$E26))*1000000&gt;INDEX('Support data'!$C$2:$D$2,1,MATCH(ShockMaster!$F26,'Support data'!$C$1:$D$1,0)),INDEX('Support data'!$C$2:$D$2,1,MATCH(ShockMaster!$F26,'Support data'!$C$1:$D$1,0)),INDEX('Support data'!$C$10:$E$10,1,MATCH(ShockMaster!$G26,'Support data'!$C$5:$E$5,0))*INDEX('Support data'!$C$6:$E$6,1,MATCH(ShockMaster!$G26,'Support data'!$C$5:$E$5,0))/INDEX('Support data'!$C$9:$E$9,1,MATCH(ShockMaster!$G26,'Support data'!$C$5:$E$5,0))/INDEX('Support data'!$C$8:$E$8,1,MATCH(ShockMaster!$G26,'Support data'!$C$5:$E$5,0))/1000/_xlfn._xlws.FILTER(Prices!$D$2:$D$109,(Prices!$A$2:$A$109=ShockMaster!$A26)*(Prices!$B$2:$B$109=ShockMaster!$B26)*(Prices!$C$2:$C$109=ShockMaster!$E26))*1000000)</f>
        <v>0.24972967761041895</v>
      </c>
    </row>
    <row r="27" spans="1:12" x14ac:dyDescent="0.25">
      <c r="A27" t="s">
        <v>27</v>
      </c>
      <c r="B27" s="4">
        <v>2015</v>
      </c>
      <c r="C27" t="str">
        <f t="shared" si="0"/>
        <v>Constant - 2015</v>
      </c>
      <c r="D27" t="s">
        <v>2</v>
      </c>
      <c r="E27" t="s">
        <v>2</v>
      </c>
      <c r="F27" t="s">
        <v>23</v>
      </c>
      <c r="G27" t="s">
        <v>25</v>
      </c>
      <c r="I27" t="s">
        <v>21</v>
      </c>
      <c r="L27" s="9" cm="1">
        <f t="array" ref="L27">IF(INDEX('Support data'!$C$10:$E$10,1,MATCH(ShockMaster!$G27,'Support data'!$C$5:$E$5,0))*INDEX('Support data'!$C$6:$E$6,1,MATCH(ShockMaster!$G27,'Support data'!$C$5:$E$5,0))/INDEX('Support data'!$C$9:$E$9,1,MATCH(ShockMaster!$G27,'Support data'!$C$5:$E$5,0))/INDEX('Support data'!$C$8:$E$8,1,MATCH(ShockMaster!$G27,'Support data'!$C$5:$E$5,0))/1000/_xlfn._xlws.FILTER(Prices!$D$2:$D$109,(Prices!$A$2:$A$109=ShockMaster!$A27)*(Prices!$B$2:$B$109=ShockMaster!$B27)*(Prices!$C$2:$C$109=ShockMaster!$E27))*1000000&gt;INDEX('Support data'!$C$2:$D$2,1,MATCH(ShockMaster!$F27,'Support data'!$C$1:$D$1,0)),INDEX('Support data'!$C$2:$D$2,1,MATCH(ShockMaster!$F27,'Support data'!$C$1:$D$1,0)),INDEX('Support data'!$C$10:$E$10,1,MATCH(ShockMaster!$G27,'Support data'!$C$5:$E$5,0))*INDEX('Support data'!$C$6:$E$6,1,MATCH(ShockMaster!$G27,'Support data'!$C$5:$E$5,0))/INDEX('Support data'!$C$9:$E$9,1,MATCH(ShockMaster!$G27,'Support data'!$C$5:$E$5,0))/INDEX('Support data'!$C$8:$E$8,1,MATCH(ShockMaster!$G27,'Support data'!$C$5:$E$5,0))/1000/_xlfn._xlws.FILTER(Prices!$D$2:$D$109,(Prices!$A$2:$A$109=ShockMaster!$A27)*(Prices!$B$2:$B$109=ShockMaster!$B27)*(Prices!$C$2:$C$109=ShockMaster!$E27))*1000000)</f>
        <v>5.3055995844069968E-2</v>
      </c>
    </row>
    <row r="28" spans="1:12" x14ac:dyDescent="0.25">
      <c r="A28" t="s">
        <v>27</v>
      </c>
      <c r="B28" s="4">
        <v>2015</v>
      </c>
      <c r="C28" t="str">
        <f t="shared" si="0"/>
        <v>Constant - 2015</v>
      </c>
      <c r="D28" t="s">
        <v>2</v>
      </c>
      <c r="E28" t="s">
        <v>2</v>
      </c>
      <c r="F28" t="s">
        <v>23</v>
      </c>
      <c r="G28" t="s">
        <v>26</v>
      </c>
      <c r="I28" t="s">
        <v>21</v>
      </c>
      <c r="L28" s="9" cm="1">
        <f t="array" ref="L28">IF(INDEX('Support data'!$C$10:$E$10,1,MATCH(ShockMaster!$G28,'Support data'!$C$5:$E$5,0))*INDEX('Support data'!$C$6:$E$6,1,MATCH(ShockMaster!$G28,'Support data'!$C$5:$E$5,0))/INDEX('Support data'!$C$9:$E$9,1,MATCH(ShockMaster!$G28,'Support data'!$C$5:$E$5,0))/INDEX('Support data'!$C$8:$E$8,1,MATCH(ShockMaster!$G28,'Support data'!$C$5:$E$5,0))/1000/_xlfn._xlws.FILTER(Prices!$D$2:$D$109,(Prices!$A$2:$A$109=ShockMaster!$A28)*(Prices!$B$2:$B$109=ShockMaster!$B28)*(Prices!$C$2:$C$109=ShockMaster!$E28))*1000000&gt;INDEX('Support data'!$C$2:$D$2,1,MATCH(ShockMaster!$F28,'Support data'!$C$1:$D$1,0)),INDEX('Support data'!$C$2:$D$2,1,MATCH(ShockMaster!$F28,'Support data'!$C$1:$D$1,0)),INDEX('Support data'!$C$10:$E$10,1,MATCH(ShockMaster!$G28,'Support data'!$C$5:$E$5,0))*INDEX('Support data'!$C$6:$E$6,1,MATCH(ShockMaster!$G28,'Support data'!$C$5:$E$5,0))/INDEX('Support data'!$C$9:$E$9,1,MATCH(ShockMaster!$G28,'Support data'!$C$5:$E$5,0))/INDEX('Support data'!$C$8:$E$8,1,MATCH(ShockMaster!$G28,'Support data'!$C$5:$E$5,0))/1000/_xlfn._xlws.FILTER(Prices!$D$2:$D$109,(Prices!$A$2:$A$109=ShockMaster!$A28)*(Prices!$B$2:$B$109=ShockMaster!$B28)*(Prices!$C$2:$C$109=ShockMaster!$E28))*1000000)</f>
        <v>9.162838534313153E-2</v>
      </c>
    </row>
    <row r="29" spans="1:12" x14ac:dyDescent="0.25">
      <c r="A29" t="s">
        <v>27</v>
      </c>
      <c r="B29" s="4">
        <v>2016</v>
      </c>
      <c r="C29" t="str">
        <f t="shared" si="0"/>
        <v>Constant - 2016</v>
      </c>
      <c r="D29" t="s">
        <v>2</v>
      </c>
      <c r="E29" t="s">
        <v>2</v>
      </c>
      <c r="F29" t="s">
        <v>22</v>
      </c>
      <c r="G29" t="s">
        <v>24</v>
      </c>
      <c r="I29" t="s">
        <v>21</v>
      </c>
      <c r="L29" s="9" cm="1">
        <f t="array" ref="L29">IF(INDEX('Support data'!$C$10:$E$10,1,MATCH(ShockMaster!$G29,'Support data'!$C$5:$E$5,0))*INDEX('Support data'!$C$6:$E$6,1,MATCH(ShockMaster!$G29,'Support data'!$C$5:$E$5,0))/INDEX('Support data'!$C$9:$E$9,1,MATCH(ShockMaster!$G29,'Support data'!$C$5:$E$5,0))/INDEX('Support data'!$C$8:$E$8,1,MATCH(ShockMaster!$G29,'Support data'!$C$5:$E$5,0))/1000/_xlfn._xlws.FILTER(Prices!$D$2:$D$109,(Prices!$A$2:$A$109=ShockMaster!$A29)*(Prices!$B$2:$B$109=ShockMaster!$B29)*(Prices!$C$2:$C$109=ShockMaster!$E29))*1000000&gt;INDEX('Support data'!$C$2:$D$2,1,MATCH(ShockMaster!$F29,'Support data'!$C$1:$D$1,0)),INDEX('Support data'!$C$2:$D$2,1,MATCH(ShockMaster!$F29,'Support data'!$C$1:$D$1,0)),INDEX('Support data'!$C$10:$E$10,1,MATCH(ShockMaster!$G29,'Support data'!$C$5:$E$5,0))*INDEX('Support data'!$C$6:$E$6,1,MATCH(ShockMaster!$G29,'Support data'!$C$5:$E$5,0))/INDEX('Support data'!$C$9:$E$9,1,MATCH(ShockMaster!$G29,'Support data'!$C$5:$E$5,0))/INDEX('Support data'!$C$8:$E$8,1,MATCH(ShockMaster!$G29,'Support data'!$C$5:$E$5,0))/1000/_xlfn._xlws.FILTER(Prices!$D$2:$D$109,(Prices!$A$2:$A$109=ShockMaster!$A29)*(Prices!$B$2:$B$109=ShockMaster!$B29)*(Prices!$C$2:$C$109=ShockMaster!$E29))*1000000)</f>
        <v>0.25086481250864812</v>
      </c>
    </row>
    <row r="30" spans="1:12" x14ac:dyDescent="0.25">
      <c r="A30" t="s">
        <v>27</v>
      </c>
      <c r="B30" s="4">
        <v>2016</v>
      </c>
      <c r="C30" t="str">
        <f t="shared" si="0"/>
        <v>Constant - 2016</v>
      </c>
      <c r="D30" t="s">
        <v>2</v>
      </c>
      <c r="E30" t="s">
        <v>2</v>
      </c>
      <c r="F30" t="s">
        <v>23</v>
      </c>
      <c r="G30" t="s">
        <v>25</v>
      </c>
      <c r="I30" t="s">
        <v>21</v>
      </c>
      <c r="L30" s="9" cm="1">
        <f t="array" ref="L30">IF(INDEX('Support data'!$C$10:$E$10,1,MATCH(ShockMaster!$G30,'Support data'!$C$5:$E$5,0))*INDEX('Support data'!$C$6:$E$6,1,MATCH(ShockMaster!$G30,'Support data'!$C$5:$E$5,0))/INDEX('Support data'!$C$9:$E$9,1,MATCH(ShockMaster!$G30,'Support data'!$C$5:$E$5,0))/INDEX('Support data'!$C$8:$E$8,1,MATCH(ShockMaster!$G30,'Support data'!$C$5:$E$5,0))/1000/_xlfn._xlws.FILTER(Prices!$D$2:$D$109,(Prices!$A$2:$A$109=ShockMaster!$A30)*(Prices!$B$2:$B$109=ShockMaster!$B30)*(Prices!$C$2:$C$109=ShockMaster!$E30))*1000000&gt;INDEX('Support data'!$C$2:$D$2,1,MATCH(ShockMaster!$F30,'Support data'!$C$1:$D$1,0)),INDEX('Support data'!$C$2:$D$2,1,MATCH(ShockMaster!$F30,'Support data'!$C$1:$D$1,0)),INDEX('Support data'!$C$10:$E$10,1,MATCH(ShockMaster!$G30,'Support data'!$C$5:$E$5,0))*INDEX('Support data'!$C$6:$E$6,1,MATCH(ShockMaster!$G30,'Support data'!$C$5:$E$5,0))/INDEX('Support data'!$C$9:$E$9,1,MATCH(ShockMaster!$G30,'Support data'!$C$5:$E$5,0))/INDEX('Support data'!$C$8:$E$8,1,MATCH(ShockMaster!$G30,'Support data'!$C$5:$E$5,0))/1000/_xlfn._xlws.FILTER(Prices!$D$2:$D$109,(Prices!$A$2:$A$109=ShockMaster!$A30)*(Prices!$B$2:$B$109=ShockMaster!$B30)*(Prices!$C$2:$C$109=ShockMaster!$E30))*1000000)</f>
        <v>5.3297159461543016E-2</v>
      </c>
    </row>
    <row r="31" spans="1:12" x14ac:dyDescent="0.25">
      <c r="A31" t="s">
        <v>27</v>
      </c>
      <c r="B31" s="4">
        <v>2016</v>
      </c>
      <c r="C31" t="str">
        <f t="shared" si="0"/>
        <v>Constant - 2016</v>
      </c>
      <c r="D31" t="s">
        <v>2</v>
      </c>
      <c r="E31" t="s">
        <v>2</v>
      </c>
      <c r="F31" t="s">
        <v>23</v>
      </c>
      <c r="G31" t="s">
        <v>26</v>
      </c>
      <c r="I31" t="s">
        <v>21</v>
      </c>
      <c r="L31" s="9" cm="1">
        <f t="array" ref="L31">IF(INDEX('Support data'!$C$10:$E$10,1,MATCH(ShockMaster!$G31,'Support data'!$C$5:$E$5,0))*INDEX('Support data'!$C$6:$E$6,1,MATCH(ShockMaster!$G31,'Support data'!$C$5:$E$5,0))/INDEX('Support data'!$C$9:$E$9,1,MATCH(ShockMaster!$G31,'Support data'!$C$5:$E$5,0))/INDEX('Support data'!$C$8:$E$8,1,MATCH(ShockMaster!$G31,'Support data'!$C$5:$E$5,0))/1000/_xlfn._xlws.FILTER(Prices!$D$2:$D$109,(Prices!$A$2:$A$109=ShockMaster!$A31)*(Prices!$B$2:$B$109=ShockMaster!$B31)*(Prices!$C$2:$C$109=ShockMaster!$E31))*1000000&gt;INDEX('Support data'!$C$2:$D$2,1,MATCH(ShockMaster!$F31,'Support data'!$C$1:$D$1,0)),INDEX('Support data'!$C$2:$D$2,1,MATCH(ShockMaster!$F31,'Support data'!$C$1:$D$1,0)),INDEX('Support data'!$C$10:$E$10,1,MATCH(ShockMaster!$G31,'Support data'!$C$5:$E$5,0))*INDEX('Support data'!$C$6:$E$6,1,MATCH(ShockMaster!$G31,'Support data'!$C$5:$E$5,0))/INDEX('Support data'!$C$9:$E$9,1,MATCH(ShockMaster!$G31,'Support data'!$C$5:$E$5,0))/INDEX('Support data'!$C$8:$E$8,1,MATCH(ShockMaster!$G31,'Support data'!$C$5:$E$5,0))/1000/_xlfn._xlws.FILTER(Prices!$D$2:$D$109,(Prices!$A$2:$A$109=ShockMaster!$A31)*(Prices!$B$2:$B$109=ShockMaster!$B31)*(Prices!$C$2:$C$109=ShockMaster!$E31))*1000000)</f>
        <v>9.204487800378211E-2</v>
      </c>
    </row>
    <row r="32" spans="1:12" x14ac:dyDescent="0.25">
      <c r="A32" t="s">
        <v>27</v>
      </c>
      <c r="B32" s="4">
        <v>2017</v>
      </c>
      <c r="C32" t="str">
        <f t="shared" si="0"/>
        <v>Constant - 2017</v>
      </c>
      <c r="D32" t="s">
        <v>2</v>
      </c>
      <c r="E32" t="s">
        <v>2</v>
      </c>
      <c r="F32" t="s">
        <v>22</v>
      </c>
      <c r="G32" t="s">
        <v>24</v>
      </c>
      <c r="I32" t="s">
        <v>21</v>
      </c>
      <c r="L32" s="9" cm="1">
        <f t="array" ref="L32">IF(INDEX('Support data'!$C$10:$E$10,1,MATCH(ShockMaster!$G32,'Support data'!$C$5:$E$5,0))*INDEX('Support data'!$C$6:$E$6,1,MATCH(ShockMaster!$G32,'Support data'!$C$5:$E$5,0))/INDEX('Support data'!$C$9:$E$9,1,MATCH(ShockMaster!$G32,'Support data'!$C$5:$E$5,0))/INDEX('Support data'!$C$8:$E$8,1,MATCH(ShockMaster!$G32,'Support data'!$C$5:$E$5,0))/1000/_xlfn._xlws.FILTER(Prices!$D$2:$D$109,(Prices!$A$2:$A$109=ShockMaster!$A32)*(Prices!$B$2:$B$109=ShockMaster!$B32)*(Prices!$C$2:$C$109=ShockMaster!$E32))*1000000&gt;INDEX('Support data'!$C$2:$D$2,1,MATCH(ShockMaster!$F32,'Support data'!$C$1:$D$1,0)),INDEX('Support data'!$C$2:$D$2,1,MATCH(ShockMaster!$F32,'Support data'!$C$1:$D$1,0)),INDEX('Support data'!$C$10:$E$10,1,MATCH(ShockMaster!$G32,'Support data'!$C$5:$E$5,0))*INDEX('Support data'!$C$6:$E$6,1,MATCH(ShockMaster!$G32,'Support data'!$C$5:$E$5,0))/INDEX('Support data'!$C$9:$E$9,1,MATCH(ShockMaster!$G32,'Support data'!$C$5:$E$5,0))/INDEX('Support data'!$C$8:$E$8,1,MATCH(ShockMaster!$G32,'Support data'!$C$5:$E$5,0))/1000/_xlfn._xlws.FILTER(Prices!$D$2:$D$109,(Prices!$A$2:$A$109=ShockMaster!$A32)*(Prices!$B$2:$B$109=ShockMaster!$B32)*(Prices!$C$2:$C$109=ShockMaster!$E32))*1000000)</f>
        <v>0.24972967761041895</v>
      </c>
    </row>
    <row r="33" spans="1:12" x14ac:dyDescent="0.25">
      <c r="A33" t="s">
        <v>27</v>
      </c>
      <c r="B33" s="4">
        <v>2017</v>
      </c>
      <c r="C33" t="str">
        <f t="shared" si="0"/>
        <v>Constant - 2017</v>
      </c>
      <c r="D33" t="s">
        <v>2</v>
      </c>
      <c r="E33" t="s">
        <v>2</v>
      </c>
      <c r="F33" t="s">
        <v>23</v>
      </c>
      <c r="G33" t="s">
        <v>25</v>
      </c>
      <c r="I33" t="s">
        <v>21</v>
      </c>
      <c r="L33" s="9" cm="1">
        <f t="array" ref="L33">IF(INDEX('Support data'!$C$10:$E$10,1,MATCH(ShockMaster!$G33,'Support data'!$C$5:$E$5,0))*INDEX('Support data'!$C$6:$E$6,1,MATCH(ShockMaster!$G33,'Support data'!$C$5:$E$5,0))/INDEX('Support data'!$C$9:$E$9,1,MATCH(ShockMaster!$G33,'Support data'!$C$5:$E$5,0))/INDEX('Support data'!$C$8:$E$8,1,MATCH(ShockMaster!$G33,'Support data'!$C$5:$E$5,0))/1000/_xlfn._xlws.FILTER(Prices!$D$2:$D$109,(Prices!$A$2:$A$109=ShockMaster!$A33)*(Prices!$B$2:$B$109=ShockMaster!$B33)*(Prices!$C$2:$C$109=ShockMaster!$E33))*1000000&gt;INDEX('Support data'!$C$2:$D$2,1,MATCH(ShockMaster!$F33,'Support data'!$C$1:$D$1,0)),INDEX('Support data'!$C$2:$D$2,1,MATCH(ShockMaster!$F33,'Support data'!$C$1:$D$1,0)),INDEX('Support data'!$C$10:$E$10,1,MATCH(ShockMaster!$G33,'Support data'!$C$5:$E$5,0))*INDEX('Support data'!$C$6:$E$6,1,MATCH(ShockMaster!$G33,'Support data'!$C$5:$E$5,0))/INDEX('Support data'!$C$9:$E$9,1,MATCH(ShockMaster!$G33,'Support data'!$C$5:$E$5,0))/INDEX('Support data'!$C$8:$E$8,1,MATCH(ShockMaster!$G33,'Support data'!$C$5:$E$5,0))/1000/_xlfn._xlws.FILTER(Prices!$D$2:$D$109,(Prices!$A$2:$A$109=ShockMaster!$A33)*(Prices!$B$2:$B$109=ShockMaster!$B33)*(Prices!$C$2:$C$109=ShockMaster!$E33))*1000000)</f>
        <v>5.3055995844069968E-2</v>
      </c>
    </row>
    <row r="34" spans="1:12" x14ac:dyDescent="0.25">
      <c r="A34" t="s">
        <v>27</v>
      </c>
      <c r="B34" s="4">
        <v>2017</v>
      </c>
      <c r="C34" t="str">
        <f t="shared" si="0"/>
        <v>Constant - 2017</v>
      </c>
      <c r="D34" t="s">
        <v>2</v>
      </c>
      <c r="E34" t="s">
        <v>2</v>
      </c>
      <c r="F34" t="s">
        <v>23</v>
      </c>
      <c r="G34" t="s">
        <v>26</v>
      </c>
      <c r="I34" t="s">
        <v>21</v>
      </c>
      <c r="L34" s="9" cm="1">
        <f t="array" ref="L34">IF(INDEX('Support data'!$C$10:$E$10,1,MATCH(ShockMaster!$G34,'Support data'!$C$5:$E$5,0))*INDEX('Support data'!$C$6:$E$6,1,MATCH(ShockMaster!$G34,'Support data'!$C$5:$E$5,0))/INDEX('Support data'!$C$9:$E$9,1,MATCH(ShockMaster!$G34,'Support data'!$C$5:$E$5,0))/INDEX('Support data'!$C$8:$E$8,1,MATCH(ShockMaster!$G34,'Support data'!$C$5:$E$5,0))/1000/_xlfn._xlws.FILTER(Prices!$D$2:$D$109,(Prices!$A$2:$A$109=ShockMaster!$A34)*(Prices!$B$2:$B$109=ShockMaster!$B34)*(Prices!$C$2:$C$109=ShockMaster!$E34))*1000000&gt;INDEX('Support data'!$C$2:$D$2,1,MATCH(ShockMaster!$F34,'Support data'!$C$1:$D$1,0)),INDEX('Support data'!$C$2:$D$2,1,MATCH(ShockMaster!$F34,'Support data'!$C$1:$D$1,0)),INDEX('Support data'!$C$10:$E$10,1,MATCH(ShockMaster!$G34,'Support data'!$C$5:$E$5,0))*INDEX('Support data'!$C$6:$E$6,1,MATCH(ShockMaster!$G34,'Support data'!$C$5:$E$5,0))/INDEX('Support data'!$C$9:$E$9,1,MATCH(ShockMaster!$G34,'Support data'!$C$5:$E$5,0))/INDEX('Support data'!$C$8:$E$8,1,MATCH(ShockMaster!$G34,'Support data'!$C$5:$E$5,0))/1000/_xlfn._xlws.FILTER(Prices!$D$2:$D$109,(Prices!$A$2:$A$109=ShockMaster!$A34)*(Prices!$B$2:$B$109=ShockMaster!$B34)*(Prices!$C$2:$C$109=ShockMaster!$E34))*1000000)</f>
        <v>9.162838534313153E-2</v>
      </c>
    </row>
    <row r="35" spans="1:12" x14ac:dyDescent="0.25">
      <c r="A35" t="s">
        <v>27</v>
      </c>
      <c r="B35" s="4">
        <v>2018</v>
      </c>
      <c r="C35" t="str">
        <f t="shared" si="0"/>
        <v>Constant - 2018</v>
      </c>
      <c r="D35" t="s">
        <v>2</v>
      </c>
      <c r="E35" t="s">
        <v>2</v>
      </c>
      <c r="F35" t="s">
        <v>22</v>
      </c>
      <c r="G35" t="s">
        <v>24</v>
      </c>
      <c r="I35" t="s">
        <v>21</v>
      </c>
      <c r="L35" s="9" cm="1">
        <f t="array" ref="L35">IF(INDEX('Support data'!$C$10:$E$10,1,MATCH(ShockMaster!$G35,'Support data'!$C$5:$E$5,0))*INDEX('Support data'!$C$6:$E$6,1,MATCH(ShockMaster!$G35,'Support data'!$C$5:$E$5,0))/INDEX('Support data'!$C$9:$E$9,1,MATCH(ShockMaster!$G35,'Support data'!$C$5:$E$5,0))/INDEX('Support data'!$C$8:$E$8,1,MATCH(ShockMaster!$G35,'Support data'!$C$5:$E$5,0))/1000/_xlfn._xlws.FILTER(Prices!$D$2:$D$109,(Prices!$A$2:$A$109=ShockMaster!$A35)*(Prices!$B$2:$B$109=ShockMaster!$B35)*(Prices!$C$2:$C$109=ShockMaster!$E35))*1000000&gt;INDEX('Support data'!$C$2:$D$2,1,MATCH(ShockMaster!$F35,'Support data'!$C$1:$D$1,0)),INDEX('Support data'!$C$2:$D$2,1,MATCH(ShockMaster!$F35,'Support data'!$C$1:$D$1,0)),INDEX('Support data'!$C$10:$E$10,1,MATCH(ShockMaster!$G35,'Support data'!$C$5:$E$5,0))*INDEX('Support data'!$C$6:$E$6,1,MATCH(ShockMaster!$G35,'Support data'!$C$5:$E$5,0))/INDEX('Support data'!$C$9:$E$9,1,MATCH(ShockMaster!$G35,'Support data'!$C$5:$E$5,0))/INDEX('Support data'!$C$8:$E$8,1,MATCH(ShockMaster!$G35,'Support data'!$C$5:$E$5,0))/1000/_xlfn._xlws.FILTER(Prices!$D$2:$D$109,(Prices!$A$2:$A$109=ShockMaster!$A35)*(Prices!$B$2:$B$109=ShockMaster!$B35)*(Prices!$C$2:$C$109=ShockMaster!$E35))*1000000)</f>
        <v>0.24748994956010131</v>
      </c>
    </row>
    <row r="36" spans="1:12" x14ac:dyDescent="0.25">
      <c r="A36" t="s">
        <v>27</v>
      </c>
      <c r="B36" s="4">
        <v>2018</v>
      </c>
      <c r="C36" t="str">
        <f t="shared" si="0"/>
        <v>Constant - 2018</v>
      </c>
      <c r="D36" t="s">
        <v>2</v>
      </c>
      <c r="E36" t="s">
        <v>2</v>
      </c>
      <c r="F36" t="s">
        <v>23</v>
      </c>
      <c r="G36" t="s">
        <v>25</v>
      </c>
      <c r="I36" t="s">
        <v>21</v>
      </c>
      <c r="L36" s="9" cm="1">
        <f t="array" ref="L36">IF(INDEX('Support data'!$C$10:$E$10,1,MATCH(ShockMaster!$G36,'Support data'!$C$5:$E$5,0))*INDEX('Support data'!$C$6:$E$6,1,MATCH(ShockMaster!$G36,'Support data'!$C$5:$E$5,0))/INDEX('Support data'!$C$9:$E$9,1,MATCH(ShockMaster!$G36,'Support data'!$C$5:$E$5,0))/INDEX('Support data'!$C$8:$E$8,1,MATCH(ShockMaster!$G36,'Support data'!$C$5:$E$5,0))/1000/_xlfn._xlws.FILTER(Prices!$D$2:$D$109,(Prices!$A$2:$A$109=ShockMaster!$A36)*(Prices!$B$2:$B$109=ShockMaster!$B36)*(Prices!$C$2:$C$109=ShockMaster!$E36))*1000000&gt;INDEX('Support data'!$C$2:$D$2,1,MATCH(ShockMaster!$F36,'Support data'!$C$1:$D$1,0)),INDEX('Support data'!$C$2:$D$2,1,MATCH(ShockMaster!$F36,'Support data'!$C$1:$D$1,0)),INDEX('Support data'!$C$10:$E$10,1,MATCH(ShockMaster!$G36,'Support data'!$C$5:$E$5,0))*INDEX('Support data'!$C$6:$E$6,1,MATCH(ShockMaster!$G36,'Support data'!$C$5:$E$5,0))/INDEX('Support data'!$C$9:$E$9,1,MATCH(ShockMaster!$G36,'Support data'!$C$5:$E$5,0))/INDEX('Support data'!$C$8:$E$8,1,MATCH(ShockMaster!$G36,'Support data'!$C$5:$E$5,0))/1000/_xlfn._xlws.FILTER(Prices!$D$2:$D$109,(Prices!$A$2:$A$109=ShockMaster!$A36)*(Prices!$B$2:$B$109=ShockMaster!$B36)*(Prices!$C$2:$C$109=ShockMaster!$E36))*1000000)</f>
        <v>5.2580157316320465E-2</v>
      </c>
    </row>
    <row r="37" spans="1:12" x14ac:dyDescent="0.25">
      <c r="A37" t="s">
        <v>27</v>
      </c>
      <c r="B37" s="4">
        <v>2018</v>
      </c>
      <c r="C37" t="str">
        <f t="shared" si="0"/>
        <v>Constant - 2018</v>
      </c>
      <c r="D37" t="s">
        <v>2</v>
      </c>
      <c r="E37" t="s">
        <v>2</v>
      </c>
      <c r="F37" t="s">
        <v>23</v>
      </c>
      <c r="G37" t="s">
        <v>26</v>
      </c>
      <c r="I37" t="s">
        <v>21</v>
      </c>
      <c r="L37" s="9" cm="1">
        <f t="array" ref="L37">IF(INDEX('Support data'!$C$10:$E$10,1,MATCH(ShockMaster!$G37,'Support data'!$C$5:$E$5,0))*INDEX('Support data'!$C$6:$E$6,1,MATCH(ShockMaster!$G37,'Support data'!$C$5:$E$5,0))/INDEX('Support data'!$C$9:$E$9,1,MATCH(ShockMaster!$G37,'Support data'!$C$5:$E$5,0))/INDEX('Support data'!$C$8:$E$8,1,MATCH(ShockMaster!$G37,'Support data'!$C$5:$E$5,0))/1000/_xlfn._xlws.FILTER(Prices!$D$2:$D$109,(Prices!$A$2:$A$109=ShockMaster!$A37)*(Prices!$B$2:$B$109=ShockMaster!$B37)*(Prices!$C$2:$C$109=ShockMaster!$E37))*1000000&gt;INDEX('Support data'!$C$2:$D$2,1,MATCH(ShockMaster!$F37,'Support data'!$C$1:$D$1,0)),INDEX('Support data'!$C$2:$D$2,1,MATCH(ShockMaster!$F37,'Support data'!$C$1:$D$1,0)),INDEX('Support data'!$C$10:$E$10,1,MATCH(ShockMaster!$G37,'Support data'!$C$5:$E$5,0))*INDEX('Support data'!$C$6:$E$6,1,MATCH(ShockMaster!$G37,'Support data'!$C$5:$E$5,0))/INDEX('Support data'!$C$9:$E$9,1,MATCH(ShockMaster!$G37,'Support data'!$C$5:$E$5,0))/INDEX('Support data'!$C$8:$E$8,1,MATCH(ShockMaster!$G37,'Support data'!$C$5:$E$5,0))/1000/_xlfn._xlws.FILTER(Prices!$D$2:$D$109,(Prices!$A$2:$A$109=ShockMaster!$A37)*(Prices!$B$2:$B$109=ShockMaster!$B37)*(Prices!$C$2:$C$109=ShockMaster!$E37))*1000000)</f>
        <v>9.0806606102385959E-2</v>
      </c>
    </row>
    <row r="38" spans="1:12" x14ac:dyDescent="0.25">
      <c r="A38" t="s">
        <v>27</v>
      </c>
      <c r="B38" s="4">
        <v>2019</v>
      </c>
      <c r="C38" t="str">
        <f t="shared" si="0"/>
        <v>Constant - 2019</v>
      </c>
      <c r="D38" t="s">
        <v>2</v>
      </c>
      <c r="E38" t="s">
        <v>2</v>
      </c>
      <c r="F38" t="s">
        <v>22</v>
      </c>
      <c r="G38" t="s">
        <v>24</v>
      </c>
      <c r="I38" t="s">
        <v>21</v>
      </c>
      <c r="L38" s="9" cm="1">
        <f t="array" ref="L38">IF(INDEX('Support data'!$C$10:$E$10,1,MATCH(ShockMaster!$G38,'Support data'!$C$5:$E$5,0))*INDEX('Support data'!$C$6:$E$6,1,MATCH(ShockMaster!$G38,'Support data'!$C$5:$E$5,0))/INDEX('Support data'!$C$9:$E$9,1,MATCH(ShockMaster!$G38,'Support data'!$C$5:$E$5,0))/INDEX('Support data'!$C$8:$E$8,1,MATCH(ShockMaster!$G38,'Support data'!$C$5:$E$5,0))/1000/_xlfn._xlws.FILTER(Prices!$D$2:$D$109,(Prices!$A$2:$A$109=ShockMaster!$A38)*(Prices!$B$2:$B$109=ShockMaster!$B38)*(Prices!$C$2:$C$109=ShockMaster!$E38))*1000000&gt;INDEX('Support data'!$C$2:$D$2,1,MATCH(ShockMaster!$F38,'Support data'!$C$1:$D$1,0)),INDEX('Support data'!$C$2:$D$2,1,MATCH(ShockMaster!$F38,'Support data'!$C$1:$D$1,0)),INDEX('Support data'!$C$10:$E$10,1,MATCH(ShockMaster!$G38,'Support data'!$C$5:$E$5,0))*INDEX('Support data'!$C$6:$E$6,1,MATCH(ShockMaster!$G38,'Support data'!$C$5:$E$5,0))/INDEX('Support data'!$C$9:$E$9,1,MATCH(ShockMaster!$G38,'Support data'!$C$5:$E$5,0))/INDEX('Support data'!$C$8:$E$8,1,MATCH(ShockMaster!$G38,'Support data'!$C$5:$E$5,0))/1000/_xlfn._xlws.FILTER(Prices!$D$2:$D$109,(Prices!$A$2:$A$109=ShockMaster!$A38)*(Prices!$B$2:$B$109=ShockMaster!$B38)*(Prices!$C$2:$C$109=ShockMaster!$E38))*1000000)</f>
        <v>0.24529003889734483</v>
      </c>
    </row>
    <row r="39" spans="1:12" x14ac:dyDescent="0.25">
      <c r="A39" t="s">
        <v>27</v>
      </c>
      <c r="B39" s="4">
        <v>2019</v>
      </c>
      <c r="C39" t="str">
        <f t="shared" si="0"/>
        <v>Constant - 2019</v>
      </c>
      <c r="D39" t="s">
        <v>2</v>
      </c>
      <c r="E39" t="s">
        <v>2</v>
      </c>
      <c r="F39" t="s">
        <v>23</v>
      </c>
      <c r="G39" t="s">
        <v>25</v>
      </c>
      <c r="I39" t="s">
        <v>21</v>
      </c>
      <c r="L39" s="9" cm="1">
        <f t="array" ref="L39">IF(INDEX('Support data'!$C$10:$E$10,1,MATCH(ShockMaster!$G39,'Support data'!$C$5:$E$5,0))*INDEX('Support data'!$C$6:$E$6,1,MATCH(ShockMaster!$G39,'Support data'!$C$5:$E$5,0))/INDEX('Support data'!$C$9:$E$9,1,MATCH(ShockMaster!$G39,'Support data'!$C$5:$E$5,0))/INDEX('Support data'!$C$8:$E$8,1,MATCH(ShockMaster!$G39,'Support data'!$C$5:$E$5,0))/1000/_xlfn._xlws.FILTER(Prices!$D$2:$D$109,(Prices!$A$2:$A$109=ShockMaster!$A39)*(Prices!$B$2:$B$109=ShockMaster!$B39)*(Prices!$C$2:$C$109=ShockMaster!$E39))*1000000&gt;INDEX('Support data'!$C$2:$D$2,1,MATCH(ShockMaster!$F39,'Support data'!$C$1:$D$1,0)),INDEX('Support data'!$C$2:$D$2,1,MATCH(ShockMaster!$F39,'Support data'!$C$1:$D$1,0)),INDEX('Support data'!$C$10:$E$10,1,MATCH(ShockMaster!$G39,'Support data'!$C$5:$E$5,0))*INDEX('Support data'!$C$6:$E$6,1,MATCH(ShockMaster!$G39,'Support data'!$C$5:$E$5,0))/INDEX('Support data'!$C$9:$E$9,1,MATCH(ShockMaster!$G39,'Support data'!$C$5:$E$5,0))/INDEX('Support data'!$C$8:$E$8,1,MATCH(ShockMaster!$G39,'Support data'!$C$5:$E$5,0))/1000/_xlfn._xlws.FILTER(Prices!$D$2:$D$109,(Prices!$A$2:$A$109=ShockMaster!$A39)*(Prices!$B$2:$B$109=ShockMaster!$B39)*(Prices!$C$2:$C$109=ShockMaster!$E39))*1000000)</f>
        <v>5.2112778140175398E-2</v>
      </c>
    </row>
    <row r="40" spans="1:12" x14ac:dyDescent="0.25">
      <c r="A40" t="s">
        <v>27</v>
      </c>
      <c r="B40" s="4">
        <v>2019</v>
      </c>
      <c r="C40" t="str">
        <f t="shared" si="0"/>
        <v>Constant - 2019</v>
      </c>
      <c r="D40" t="s">
        <v>2</v>
      </c>
      <c r="E40" t="s">
        <v>2</v>
      </c>
      <c r="F40" t="s">
        <v>23</v>
      </c>
      <c r="G40" t="s">
        <v>26</v>
      </c>
      <c r="I40" t="s">
        <v>21</v>
      </c>
      <c r="L40" s="9" cm="1">
        <f t="array" ref="L40">IF(INDEX('Support data'!$C$10:$E$10,1,MATCH(ShockMaster!$G40,'Support data'!$C$5:$E$5,0))*INDEX('Support data'!$C$6:$E$6,1,MATCH(ShockMaster!$G40,'Support data'!$C$5:$E$5,0))/INDEX('Support data'!$C$9:$E$9,1,MATCH(ShockMaster!$G40,'Support data'!$C$5:$E$5,0))/INDEX('Support data'!$C$8:$E$8,1,MATCH(ShockMaster!$G40,'Support data'!$C$5:$E$5,0))/1000/_xlfn._xlws.FILTER(Prices!$D$2:$D$109,(Prices!$A$2:$A$109=ShockMaster!$A40)*(Prices!$B$2:$B$109=ShockMaster!$B40)*(Prices!$C$2:$C$109=ShockMaster!$E40))*1000000&gt;INDEX('Support data'!$C$2:$D$2,1,MATCH(ShockMaster!$F40,'Support data'!$C$1:$D$1,0)),INDEX('Support data'!$C$2:$D$2,1,MATCH(ShockMaster!$F40,'Support data'!$C$1:$D$1,0)),INDEX('Support data'!$C$10:$E$10,1,MATCH(ShockMaster!$G40,'Support data'!$C$5:$E$5,0))*INDEX('Support data'!$C$6:$E$6,1,MATCH(ShockMaster!$G40,'Support data'!$C$5:$E$5,0))/INDEX('Support data'!$C$9:$E$9,1,MATCH(ShockMaster!$G40,'Support data'!$C$5:$E$5,0))/INDEX('Support data'!$C$8:$E$8,1,MATCH(ShockMaster!$G40,'Support data'!$C$5:$E$5,0))/1000/_xlfn._xlws.FILTER(Prices!$D$2:$D$109,(Prices!$A$2:$A$109=ShockMaster!$A40)*(Prices!$B$2:$B$109=ShockMaster!$B40)*(Prices!$C$2:$C$109=ShockMaster!$E40))*1000000)</f>
        <v>8.9999436270364747E-2</v>
      </c>
    </row>
    <row r="41" spans="1:12" x14ac:dyDescent="0.25">
      <c r="A41" t="s">
        <v>40</v>
      </c>
      <c r="B41" s="4">
        <v>2011</v>
      </c>
      <c r="C41" t="str">
        <f t="shared" si="0"/>
        <v>IEA - 2011</v>
      </c>
      <c r="D41" t="s">
        <v>2</v>
      </c>
      <c r="E41" t="s">
        <v>2</v>
      </c>
      <c r="F41" t="s">
        <v>22</v>
      </c>
      <c r="G41" t="s">
        <v>24</v>
      </c>
      <c r="I41" t="s">
        <v>21</v>
      </c>
      <c r="L41" s="9" cm="1">
        <f t="array" ref="L41">IF(INDEX('Support data'!$C$10:$E$10,1,MATCH(ShockMaster!$G41,'Support data'!$C$5:$E$5,0))*INDEX('Support data'!$C$6:$E$6,1,MATCH(ShockMaster!$G41,'Support data'!$C$5:$E$5,0))/INDEX('Support data'!$C$9:$E$9,1,MATCH(ShockMaster!$G41,'Support data'!$C$5:$E$5,0))/INDEX('Support data'!$C$8:$E$8,1,MATCH(ShockMaster!$G41,'Support data'!$C$5:$E$5,0))/1000/_xlfn._xlws.FILTER(Prices!$D$2:$D$109,(Prices!$A$2:$A$109=ShockMaster!$A41)*(Prices!$B$2:$B$109=ShockMaster!$B41)*(Prices!$C$2:$C$109=ShockMaster!$E41))*1000000&gt;INDEX('Support data'!$C$2:$D$2,1,MATCH(ShockMaster!$F41,'Support data'!$C$1:$D$1,0)),INDEX('Support data'!$C$2:$D$2,1,MATCH(ShockMaster!$F41,'Support data'!$C$1:$D$1,0)),INDEX('Support data'!$C$10:$E$10,1,MATCH(ShockMaster!$G41,'Support data'!$C$5:$E$5,0))*INDEX('Support data'!$C$6:$E$6,1,MATCH(ShockMaster!$G41,'Support data'!$C$5:$E$5,0))/INDEX('Support data'!$C$9:$E$9,1,MATCH(ShockMaster!$G41,'Support data'!$C$5:$E$5,0))/INDEX('Support data'!$C$8:$E$8,1,MATCH(ShockMaster!$G41,'Support data'!$C$5:$E$5,0))/1000/_xlfn._xlws.FILTER(Prices!$D$2:$D$109,(Prices!$A$2:$A$109=ShockMaster!$A41)*(Prices!$B$2:$B$109=ShockMaster!$B41)*(Prices!$C$2:$C$109=ShockMaster!$E41))*1000000)</f>
        <v>0.47056199999999998</v>
      </c>
    </row>
    <row r="42" spans="1:12" x14ac:dyDescent="0.25">
      <c r="A42" t="s">
        <v>40</v>
      </c>
      <c r="B42" s="4">
        <v>2011</v>
      </c>
      <c r="C42" t="str">
        <f t="shared" si="0"/>
        <v>IEA - 2011</v>
      </c>
      <c r="D42" t="s">
        <v>2</v>
      </c>
      <c r="E42" t="s">
        <v>2</v>
      </c>
      <c r="F42" t="s">
        <v>23</v>
      </c>
      <c r="G42" t="s">
        <v>25</v>
      </c>
      <c r="I42" t="s">
        <v>21</v>
      </c>
      <c r="L42" s="9" cm="1">
        <f t="array" ref="L42">IF(INDEX('Support data'!$C$10:$E$10,1,MATCH(ShockMaster!$G42,'Support data'!$C$5:$E$5,0))*INDEX('Support data'!$C$6:$E$6,1,MATCH(ShockMaster!$G42,'Support data'!$C$5:$E$5,0))/INDEX('Support data'!$C$9:$E$9,1,MATCH(ShockMaster!$G42,'Support data'!$C$5:$E$5,0))/INDEX('Support data'!$C$8:$E$8,1,MATCH(ShockMaster!$G42,'Support data'!$C$5:$E$5,0))/1000/_xlfn._xlws.FILTER(Prices!$D$2:$D$109,(Prices!$A$2:$A$109=ShockMaster!$A42)*(Prices!$B$2:$B$109=ShockMaster!$B42)*(Prices!$C$2:$C$109=ShockMaster!$E42))*1000000&gt;INDEX('Support data'!$C$2:$D$2,1,MATCH(ShockMaster!$F42,'Support data'!$C$1:$D$1,0)),INDEX('Support data'!$C$2:$D$2,1,MATCH(ShockMaster!$F42,'Support data'!$C$1:$D$1,0)),INDEX('Support data'!$C$10:$E$10,1,MATCH(ShockMaster!$G42,'Support data'!$C$5:$E$5,0))*INDEX('Support data'!$C$6:$E$6,1,MATCH(ShockMaster!$G42,'Support data'!$C$5:$E$5,0))/INDEX('Support data'!$C$9:$E$9,1,MATCH(ShockMaster!$G42,'Support data'!$C$5:$E$5,0))/INDEX('Support data'!$C$8:$E$8,1,MATCH(ShockMaster!$G42,'Support data'!$C$5:$E$5,0))/1000/_xlfn._xlws.FILTER(Prices!$D$2:$D$109,(Prices!$A$2:$A$109=ShockMaster!$A42)*(Prices!$B$2:$B$109=ShockMaster!$B42)*(Prices!$C$2:$C$109=ShockMaster!$E42))*1000000)</f>
        <v>0.13847337446504354</v>
      </c>
    </row>
    <row r="43" spans="1:12" x14ac:dyDescent="0.25">
      <c r="A43" t="s">
        <v>40</v>
      </c>
      <c r="B43" s="4">
        <v>2011</v>
      </c>
      <c r="C43" t="str">
        <f t="shared" si="0"/>
        <v>IEA - 2011</v>
      </c>
      <c r="D43" t="s">
        <v>2</v>
      </c>
      <c r="E43" t="s">
        <v>2</v>
      </c>
      <c r="F43" t="s">
        <v>23</v>
      </c>
      <c r="G43" t="s">
        <v>26</v>
      </c>
      <c r="I43" t="s">
        <v>21</v>
      </c>
      <c r="L43" s="9" cm="1">
        <f t="array" ref="L43">IF(INDEX('Support data'!$C$10:$E$10,1,MATCH(ShockMaster!$G43,'Support data'!$C$5:$E$5,0))*INDEX('Support data'!$C$6:$E$6,1,MATCH(ShockMaster!$G43,'Support data'!$C$5:$E$5,0))/INDEX('Support data'!$C$9:$E$9,1,MATCH(ShockMaster!$G43,'Support data'!$C$5:$E$5,0))/INDEX('Support data'!$C$8:$E$8,1,MATCH(ShockMaster!$G43,'Support data'!$C$5:$E$5,0))/1000/_xlfn._xlws.FILTER(Prices!$D$2:$D$109,(Prices!$A$2:$A$109=ShockMaster!$A43)*(Prices!$B$2:$B$109=ShockMaster!$B43)*(Prices!$C$2:$C$109=ShockMaster!$E43))*1000000&gt;INDEX('Support data'!$C$2:$D$2,1,MATCH(ShockMaster!$F43,'Support data'!$C$1:$D$1,0)),INDEX('Support data'!$C$2:$D$2,1,MATCH(ShockMaster!$F43,'Support data'!$C$1:$D$1,0)),INDEX('Support data'!$C$10:$E$10,1,MATCH(ShockMaster!$G43,'Support data'!$C$5:$E$5,0))*INDEX('Support data'!$C$6:$E$6,1,MATCH(ShockMaster!$G43,'Support data'!$C$5:$E$5,0))/INDEX('Support data'!$C$9:$E$9,1,MATCH(ShockMaster!$G43,'Support data'!$C$5:$E$5,0))/INDEX('Support data'!$C$8:$E$8,1,MATCH(ShockMaster!$G43,'Support data'!$C$5:$E$5,0))/1000/_xlfn._xlws.FILTER(Prices!$D$2:$D$109,(Prices!$A$2:$A$109=ShockMaster!$A43)*(Prices!$B$2:$B$109=ShockMaster!$B43)*(Prices!$C$2:$C$109=ShockMaster!$E43))*1000000)</f>
        <v>0.23914529382384397</v>
      </c>
    </row>
    <row r="44" spans="1:12" x14ac:dyDescent="0.25">
      <c r="A44" t="s">
        <v>40</v>
      </c>
      <c r="B44" s="4">
        <v>2012</v>
      </c>
      <c r="C44" t="str">
        <f t="shared" si="0"/>
        <v>IEA - 2012</v>
      </c>
      <c r="D44" t="s">
        <v>2</v>
      </c>
      <c r="E44" t="s">
        <v>2</v>
      </c>
      <c r="F44" t="s">
        <v>22</v>
      </c>
      <c r="G44" t="s">
        <v>24</v>
      </c>
      <c r="I44" t="s">
        <v>21</v>
      </c>
      <c r="L44" s="9" cm="1">
        <f t="array" ref="L44">IF(INDEX('Support data'!$C$10:$E$10,1,MATCH(ShockMaster!$G44,'Support data'!$C$5:$E$5,0))*INDEX('Support data'!$C$6:$E$6,1,MATCH(ShockMaster!$G44,'Support data'!$C$5:$E$5,0))/INDEX('Support data'!$C$9:$E$9,1,MATCH(ShockMaster!$G44,'Support data'!$C$5:$E$5,0))/INDEX('Support data'!$C$8:$E$8,1,MATCH(ShockMaster!$G44,'Support data'!$C$5:$E$5,0))/1000/_xlfn._xlws.FILTER(Prices!$D$2:$D$109,(Prices!$A$2:$A$109=ShockMaster!$A44)*(Prices!$B$2:$B$109=ShockMaster!$B44)*(Prices!$C$2:$C$109=ShockMaster!$E44))*1000000&gt;INDEX('Support data'!$C$2:$D$2,1,MATCH(ShockMaster!$F44,'Support data'!$C$1:$D$1,0)),INDEX('Support data'!$C$2:$D$2,1,MATCH(ShockMaster!$F44,'Support data'!$C$1:$D$1,0)),INDEX('Support data'!$C$10:$E$10,1,MATCH(ShockMaster!$G44,'Support data'!$C$5:$E$5,0))*INDEX('Support data'!$C$6:$E$6,1,MATCH(ShockMaster!$G44,'Support data'!$C$5:$E$5,0))/INDEX('Support data'!$C$9:$E$9,1,MATCH(ShockMaster!$G44,'Support data'!$C$5:$E$5,0))/INDEX('Support data'!$C$8:$E$8,1,MATCH(ShockMaster!$G44,'Support data'!$C$5:$E$5,0))/1000/_xlfn._xlws.FILTER(Prices!$D$2:$D$109,(Prices!$A$2:$A$109=ShockMaster!$A44)*(Prices!$B$2:$B$109=ShockMaster!$B44)*(Prices!$C$2:$C$109=ShockMaster!$E44))*1000000)</f>
        <v>0.47056199999999998</v>
      </c>
    </row>
    <row r="45" spans="1:12" x14ac:dyDescent="0.25">
      <c r="A45" t="s">
        <v>40</v>
      </c>
      <c r="B45" s="4">
        <v>2012</v>
      </c>
      <c r="C45" t="str">
        <f t="shared" si="0"/>
        <v>IEA - 2012</v>
      </c>
      <c r="D45" t="s">
        <v>2</v>
      </c>
      <c r="E45" t="s">
        <v>2</v>
      </c>
      <c r="F45" t="s">
        <v>23</v>
      </c>
      <c r="G45" t="s">
        <v>25</v>
      </c>
      <c r="I45" t="s">
        <v>21</v>
      </c>
      <c r="L45" s="9" cm="1">
        <f t="array" ref="L45">IF(INDEX('Support data'!$C$10:$E$10,1,MATCH(ShockMaster!$G45,'Support data'!$C$5:$E$5,0))*INDEX('Support data'!$C$6:$E$6,1,MATCH(ShockMaster!$G45,'Support data'!$C$5:$E$5,0))/INDEX('Support data'!$C$9:$E$9,1,MATCH(ShockMaster!$G45,'Support data'!$C$5:$E$5,0))/INDEX('Support data'!$C$8:$E$8,1,MATCH(ShockMaster!$G45,'Support data'!$C$5:$E$5,0))/1000/_xlfn._xlws.FILTER(Prices!$D$2:$D$109,(Prices!$A$2:$A$109=ShockMaster!$A45)*(Prices!$B$2:$B$109=ShockMaster!$B45)*(Prices!$C$2:$C$109=ShockMaster!$E45))*1000000&gt;INDEX('Support data'!$C$2:$D$2,1,MATCH(ShockMaster!$F45,'Support data'!$C$1:$D$1,0)),INDEX('Support data'!$C$2:$D$2,1,MATCH(ShockMaster!$F45,'Support data'!$C$1:$D$1,0)),INDEX('Support data'!$C$10:$E$10,1,MATCH(ShockMaster!$G45,'Support data'!$C$5:$E$5,0))*INDEX('Support data'!$C$6:$E$6,1,MATCH(ShockMaster!$G45,'Support data'!$C$5:$E$5,0))/INDEX('Support data'!$C$9:$E$9,1,MATCH(ShockMaster!$G45,'Support data'!$C$5:$E$5,0))/INDEX('Support data'!$C$8:$E$8,1,MATCH(ShockMaster!$G45,'Support data'!$C$5:$E$5,0))/1000/_xlfn._xlws.FILTER(Prices!$D$2:$D$109,(Prices!$A$2:$A$109=ShockMaster!$A45)*(Prices!$B$2:$B$109=ShockMaster!$B45)*(Prices!$C$2:$C$109=ShockMaster!$E45))*1000000)</f>
        <v>0.13820100123776333</v>
      </c>
    </row>
    <row r="46" spans="1:12" x14ac:dyDescent="0.25">
      <c r="A46" t="s">
        <v>40</v>
      </c>
      <c r="B46" s="4">
        <v>2012</v>
      </c>
      <c r="C46" t="str">
        <f t="shared" si="0"/>
        <v>IEA - 2012</v>
      </c>
      <c r="D46" t="s">
        <v>2</v>
      </c>
      <c r="E46" t="s">
        <v>2</v>
      </c>
      <c r="F46" t="s">
        <v>23</v>
      </c>
      <c r="G46" t="s">
        <v>26</v>
      </c>
      <c r="I46" t="s">
        <v>21</v>
      </c>
      <c r="L46" s="9" cm="1">
        <f t="array" ref="L46">IF(INDEX('Support data'!$C$10:$E$10,1,MATCH(ShockMaster!$G46,'Support data'!$C$5:$E$5,0))*INDEX('Support data'!$C$6:$E$6,1,MATCH(ShockMaster!$G46,'Support data'!$C$5:$E$5,0))/INDEX('Support data'!$C$9:$E$9,1,MATCH(ShockMaster!$G46,'Support data'!$C$5:$E$5,0))/INDEX('Support data'!$C$8:$E$8,1,MATCH(ShockMaster!$G46,'Support data'!$C$5:$E$5,0))/1000/_xlfn._xlws.FILTER(Prices!$D$2:$D$109,(Prices!$A$2:$A$109=ShockMaster!$A46)*(Prices!$B$2:$B$109=ShockMaster!$B46)*(Prices!$C$2:$C$109=ShockMaster!$E46))*1000000&gt;INDEX('Support data'!$C$2:$D$2,1,MATCH(ShockMaster!$F46,'Support data'!$C$1:$D$1,0)),INDEX('Support data'!$C$2:$D$2,1,MATCH(ShockMaster!$F46,'Support data'!$C$1:$D$1,0)),INDEX('Support data'!$C$10:$E$10,1,MATCH(ShockMaster!$G46,'Support data'!$C$5:$E$5,0))*INDEX('Support data'!$C$6:$E$6,1,MATCH(ShockMaster!$G46,'Support data'!$C$5:$E$5,0))/INDEX('Support data'!$C$9:$E$9,1,MATCH(ShockMaster!$G46,'Support data'!$C$5:$E$5,0))/INDEX('Support data'!$C$8:$E$8,1,MATCH(ShockMaster!$G46,'Support data'!$C$5:$E$5,0))/1000/_xlfn._xlws.FILTER(Prices!$D$2:$D$109,(Prices!$A$2:$A$109=ShockMaster!$A46)*(Prices!$B$2:$B$109=ShockMaster!$B46)*(Prices!$C$2:$C$109=ShockMaster!$E46))*1000000)</f>
        <v>0.23867490176674772</v>
      </c>
    </row>
    <row r="47" spans="1:12" x14ac:dyDescent="0.25">
      <c r="A47" t="s">
        <v>40</v>
      </c>
      <c r="B47" s="4">
        <v>2013</v>
      </c>
      <c r="C47" t="str">
        <f t="shared" si="0"/>
        <v>IEA - 2013</v>
      </c>
      <c r="D47" t="s">
        <v>2</v>
      </c>
      <c r="E47" t="s">
        <v>2</v>
      </c>
      <c r="F47" t="s">
        <v>22</v>
      </c>
      <c r="G47" t="s">
        <v>24</v>
      </c>
      <c r="I47" t="s">
        <v>21</v>
      </c>
      <c r="L47" s="9" cm="1">
        <f t="array" ref="L47">IF(INDEX('Support data'!$C$10:$E$10,1,MATCH(ShockMaster!$G47,'Support data'!$C$5:$E$5,0))*INDEX('Support data'!$C$6:$E$6,1,MATCH(ShockMaster!$G47,'Support data'!$C$5:$E$5,0))/INDEX('Support data'!$C$9:$E$9,1,MATCH(ShockMaster!$G47,'Support data'!$C$5:$E$5,0))/INDEX('Support data'!$C$8:$E$8,1,MATCH(ShockMaster!$G47,'Support data'!$C$5:$E$5,0))/1000/_xlfn._xlws.FILTER(Prices!$D$2:$D$109,(Prices!$A$2:$A$109=ShockMaster!$A47)*(Prices!$B$2:$B$109=ShockMaster!$B47)*(Prices!$C$2:$C$109=ShockMaster!$E47))*1000000&gt;INDEX('Support data'!$C$2:$D$2,1,MATCH(ShockMaster!$F47,'Support data'!$C$1:$D$1,0)),INDEX('Support data'!$C$2:$D$2,1,MATCH(ShockMaster!$F47,'Support data'!$C$1:$D$1,0)),INDEX('Support data'!$C$10:$E$10,1,MATCH(ShockMaster!$G47,'Support data'!$C$5:$E$5,0))*INDEX('Support data'!$C$6:$E$6,1,MATCH(ShockMaster!$G47,'Support data'!$C$5:$E$5,0))/INDEX('Support data'!$C$9:$E$9,1,MATCH(ShockMaster!$G47,'Support data'!$C$5:$E$5,0))/INDEX('Support data'!$C$8:$E$8,1,MATCH(ShockMaster!$G47,'Support data'!$C$5:$E$5,0))/1000/_xlfn._xlws.FILTER(Prices!$D$2:$D$109,(Prices!$A$2:$A$109=ShockMaster!$A47)*(Prices!$B$2:$B$109=ShockMaster!$B47)*(Prices!$C$2:$C$109=ShockMaster!$E47))*1000000)</f>
        <v>0.47056199999999998</v>
      </c>
    </row>
    <row r="48" spans="1:12" x14ac:dyDescent="0.25">
      <c r="A48" t="s">
        <v>40</v>
      </c>
      <c r="B48" s="4">
        <v>2013</v>
      </c>
      <c r="C48" t="str">
        <f t="shared" si="0"/>
        <v>IEA - 2013</v>
      </c>
      <c r="D48" t="s">
        <v>2</v>
      </c>
      <c r="E48" t="s">
        <v>2</v>
      </c>
      <c r="F48" t="s">
        <v>23</v>
      </c>
      <c r="G48" t="s">
        <v>25</v>
      </c>
      <c r="I48" t="s">
        <v>21</v>
      </c>
      <c r="L48" s="9" cm="1">
        <f t="array" ref="L48">IF(INDEX('Support data'!$C$10:$E$10,1,MATCH(ShockMaster!$G48,'Support data'!$C$5:$E$5,0))*INDEX('Support data'!$C$6:$E$6,1,MATCH(ShockMaster!$G48,'Support data'!$C$5:$E$5,0))/INDEX('Support data'!$C$9:$E$9,1,MATCH(ShockMaster!$G48,'Support data'!$C$5:$E$5,0))/INDEX('Support data'!$C$8:$E$8,1,MATCH(ShockMaster!$G48,'Support data'!$C$5:$E$5,0))/1000/_xlfn._xlws.FILTER(Prices!$D$2:$D$109,(Prices!$A$2:$A$109=ShockMaster!$A48)*(Prices!$B$2:$B$109=ShockMaster!$B48)*(Prices!$C$2:$C$109=ShockMaster!$E48))*1000000&gt;INDEX('Support data'!$C$2:$D$2,1,MATCH(ShockMaster!$F48,'Support data'!$C$1:$D$1,0)),INDEX('Support data'!$C$2:$D$2,1,MATCH(ShockMaster!$F48,'Support data'!$C$1:$D$1,0)),INDEX('Support data'!$C$10:$E$10,1,MATCH(ShockMaster!$G48,'Support data'!$C$5:$E$5,0))*INDEX('Support data'!$C$6:$E$6,1,MATCH(ShockMaster!$G48,'Support data'!$C$5:$E$5,0))/INDEX('Support data'!$C$9:$E$9,1,MATCH(ShockMaster!$G48,'Support data'!$C$5:$E$5,0))/INDEX('Support data'!$C$8:$E$8,1,MATCH(ShockMaster!$G48,'Support data'!$C$5:$E$5,0))/1000/_xlfn._xlws.FILTER(Prices!$D$2:$D$109,(Prices!$A$2:$A$109=ShockMaster!$A48)*(Prices!$B$2:$B$109=ShockMaster!$B48)*(Prices!$C$2:$C$109=ShockMaster!$E48))*1000000)</f>
        <v>0.13609628597550902</v>
      </c>
    </row>
    <row r="49" spans="1:12" x14ac:dyDescent="0.25">
      <c r="A49" t="s">
        <v>40</v>
      </c>
      <c r="B49" s="4">
        <v>2013</v>
      </c>
      <c r="C49" t="str">
        <f t="shared" si="0"/>
        <v>IEA - 2013</v>
      </c>
      <c r="D49" t="s">
        <v>2</v>
      </c>
      <c r="E49" t="s">
        <v>2</v>
      </c>
      <c r="F49" t="s">
        <v>23</v>
      </c>
      <c r="G49" t="s">
        <v>26</v>
      </c>
      <c r="I49" t="s">
        <v>21</v>
      </c>
      <c r="L49" s="9" cm="1">
        <f t="array" ref="L49">IF(INDEX('Support data'!$C$10:$E$10,1,MATCH(ShockMaster!$G49,'Support data'!$C$5:$E$5,0))*INDEX('Support data'!$C$6:$E$6,1,MATCH(ShockMaster!$G49,'Support data'!$C$5:$E$5,0))/INDEX('Support data'!$C$9:$E$9,1,MATCH(ShockMaster!$G49,'Support data'!$C$5:$E$5,0))/INDEX('Support data'!$C$8:$E$8,1,MATCH(ShockMaster!$G49,'Support data'!$C$5:$E$5,0))/1000/_xlfn._xlws.FILTER(Prices!$D$2:$D$109,(Prices!$A$2:$A$109=ShockMaster!$A49)*(Prices!$B$2:$B$109=ShockMaster!$B49)*(Prices!$C$2:$C$109=ShockMaster!$E49))*1000000&gt;INDEX('Support data'!$C$2:$D$2,1,MATCH(ShockMaster!$F49,'Support data'!$C$1:$D$1,0)),INDEX('Support data'!$C$2:$D$2,1,MATCH(ShockMaster!$F49,'Support data'!$C$1:$D$1,0)),INDEX('Support data'!$C$10:$E$10,1,MATCH(ShockMaster!$G49,'Support data'!$C$5:$E$5,0))*INDEX('Support data'!$C$6:$E$6,1,MATCH(ShockMaster!$G49,'Support data'!$C$5:$E$5,0))/INDEX('Support data'!$C$9:$E$9,1,MATCH(ShockMaster!$G49,'Support data'!$C$5:$E$5,0))/INDEX('Support data'!$C$8:$E$8,1,MATCH(ShockMaster!$G49,'Support data'!$C$5:$E$5,0))/1000/_xlfn._xlws.FILTER(Prices!$D$2:$D$109,(Prices!$A$2:$A$109=ShockMaster!$A49)*(Prices!$B$2:$B$109=ShockMaster!$B49)*(Prices!$C$2:$C$109=ShockMaster!$E49))*1000000)</f>
        <v>0.23504003151279579</v>
      </c>
    </row>
    <row r="50" spans="1:12" x14ac:dyDescent="0.25">
      <c r="A50" t="s">
        <v>40</v>
      </c>
      <c r="B50" s="4">
        <v>2014</v>
      </c>
      <c r="C50" t="str">
        <f t="shared" si="0"/>
        <v>IEA - 2014</v>
      </c>
      <c r="D50" t="s">
        <v>2</v>
      </c>
      <c r="E50" t="s">
        <v>2</v>
      </c>
      <c r="F50" t="s">
        <v>22</v>
      </c>
      <c r="G50" t="s">
        <v>24</v>
      </c>
      <c r="I50" t="s">
        <v>21</v>
      </c>
      <c r="L50" s="9" cm="1">
        <f t="array" ref="L50">IF(INDEX('Support data'!$C$10:$E$10,1,MATCH(ShockMaster!$G50,'Support data'!$C$5:$E$5,0))*INDEX('Support data'!$C$6:$E$6,1,MATCH(ShockMaster!$G50,'Support data'!$C$5:$E$5,0))/INDEX('Support data'!$C$9:$E$9,1,MATCH(ShockMaster!$G50,'Support data'!$C$5:$E$5,0))/INDEX('Support data'!$C$8:$E$8,1,MATCH(ShockMaster!$G50,'Support data'!$C$5:$E$5,0))/1000/_xlfn._xlws.FILTER(Prices!$D$2:$D$109,(Prices!$A$2:$A$109=ShockMaster!$A50)*(Prices!$B$2:$B$109=ShockMaster!$B50)*(Prices!$C$2:$C$109=ShockMaster!$E50))*1000000&gt;INDEX('Support data'!$C$2:$D$2,1,MATCH(ShockMaster!$F50,'Support data'!$C$1:$D$1,0)),INDEX('Support data'!$C$2:$D$2,1,MATCH(ShockMaster!$F50,'Support data'!$C$1:$D$1,0)),INDEX('Support data'!$C$10:$E$10,1,MATCH(ShockMaster!$G50,'Support data'!$C$5:$E$5,0))*INDEX('Support data'!$C$6:$E$6,1,MATCH(ShockMaster!$G50,'Support data'!$C$5:$E$5,0))/INDEX('Support data'!$C$9:$E$9,1,MATCH(ShockMaster!$G50,'Support data'!$C$5:$E$5,0))/INDEX('Support data'!$C$8:$E$8,1,MATCH(ShockMaster!$G50,'Support data'!$C$5:$E$5,0))/1000/_xlfn._xlws.FILTER(Prices!$D$2:$D$109,(Prices!$A$2:$A$109=ShockMaster!$A50)*(Prices!$B$2:$B$109=ShockMaster!$B50)*(Prices!$C$2:$C$109=ShockMaster!$E50))*1000000)</f>
        <v>0.47056199999999998</v>
      </c>
    </row>
    <row r="51" spans="1:12" x14ac:dyDescent="0.25">
      <c r="A51" t="s">
        <v>40</v>
      </c>
      <c r="B51" s="4">
        <v>2014</v>
      </c>
      <c r="C51" t="str">
        <f t="shared" si="0"/>
        <v>IEA - 2014</v>
      </c>
      <c r="D51" t="s">
        <v>2</v>
      </c>
      <c r="E51" t="s">
        <v>2</v>
      </c>
      <c r="F51" t="s">
        <v>23</v>
      </c>
      <c r="G51" t="s">
        <v>25</v>
      </c>
      <c r="I51" t="s">
        <v>21</v>
      </c>
      <c r="L51" s="9" cm="1">
        <f t="array" ref="L51">IF(INDEX('Support data'!$C$10:$E$10,1,MATCH(ShockMaster!$G51,'Support data'!$C$5:$E$5,0))*INDEX('Support data'!$C$6:$E$6,1,MATCH(ShockMaster!$G51,'Support data'!$C$5:$E$5,0))/INDEX('Support data'!$C$9:$E$9,1,MATCH(ShockMaster!$G51,'Support data'!$C$5:$E$5,0))/INDEX('Support data'!$C$8:$E$8,1,MATCH(ShockMaster!$G51,'Support data'!$C$5:$E$5,0))/1000/_xlfn._xlws.FILTER(Prices!$D$2:$D$109,(Prices!$A$2:$A$109=ShockMaster!$A51)*(Prices!$B$2:$B$109=ShockMaster!$B51)*(Prices!$C$2:$C$109=ShockMaster!$E51))*1000000&gt;INDEX('Support data'!$C$2:$D$2,1,MATCH(ShockMaster!$F51,'Support data'!$C$1:$D$1,0)),INDEX('Support data'!$C$2:$D$2,1,MATCH(ShockMaster!$F51,'Support data'!$C$1:$D$1,0)),INDEX('Support data'!$C$10:$E$10,1,MATCH(ShockMaster!$G51,'Support data'!$C$5:$E$5,0))*INDEX('Support data'!$C$6:$E$6,1,MATCH(ShockMaster!$G51,'Support data'!$C$5:$E$5,0))/INDEX('Support data'!$C$9:$E$9,1,MATCH(ShockMaster!$G51,'Support data'!$C$5:$E$5,0))/INDEX('Support data'!$C$8:$E$8,1,MATCH(ShockMaster!$G51,'Support data'!$C$5:$E$5,0))/1000/_xlfn._xlws.FILTER(Prices!$D$2:$D$109,(Prices!$A$2:$A$109=ShockMaster!$A51)*(Prices!$B$2:$B$109=ShockMaster!$B51)*(Prices!$C$2:$C$109=ShockMaster!$E51))*1000000)</f>
        <v>0.13802224269577318</v>
      </c>
    </row>
    <row r="52" spans="1:12" x14ac:dyDescent="0.25">
      <c r="A52" t="s">
        <v>40</v>
      </c>
      <c r="B52" s="4">
        <v>2014</v>
      </c>
      <c r="C52" t="str">
        <f t="shared" si="0"/>
        <v>IEA - 2014</v>
      </c>
      <c r="D52" t="s">
        <v>2</v>
      </c>
      <c r="E52" t="s">
        <v>2</v>
      </c>
      <c r="F52" t="s">
        <v>23</v>
      </c>
      <c r="G52" t="s">
        <v>26</v>
      </c>
      <c r="I52" t="s">
        <v>21</v>
      </c>
      <c r="L52" s="9" cm="1">
        <f t="array" ref="L52">IF(INDEX('Support data'!$C$10:$E$10,1,MATCH(ShockMaster!$G52,'Support data'!$C$5:$E$5,0))*INDEX('Support data'!$C$6:$E$6,1,MATCH(ShockMaster!$G52,'Support data'!$C$5:$E$5,0))/INDEX('Support data'!$C$9:$E$9,1,MATCH(ShockMaster!$G52,'Support data'!$C$5:$E$5,0))/INDEX('Support data'!$C$8:$E$8,1,MATCH(ShockMaster!$G52,'Support data'!$C$5:$E$5,0))/1000/_xlfn._xlws.FILTER(Prices!$D$2:$D$109,(Prices!$A$2:$A$109=ShockMaster!$A52)*(Prices!$B$2:$B$109=ShockMaster!$B52)*(Prices!$C$2:$C$109=ShockMaster!$E52))*1000000&gt;INDEX('Support data'!$C$2:$D$2,1,MATCH(ShockMaster!$F52,'Support data'!$C$1:$D$1,0)),INDEX('Support data'!$C$2:$D$2,1,MATCH(ShockMaster!$F52,'Support data'!$C$1:$D$1,0)),INDEX('Support data'!$C$10:$E$10,1,MATCH(ShockMaster!$G52,'Support data'!$C$5:$E$5,0))*INDEX('Support data'!$C$6:$E$6,1,MATCH(ShockMaster!$G52,'Support data'!$C$5:$E$5,0))/INDEX('Support data'!$C$9:$E$9,1,MATCH(ShockMaster!$G52,'Support data'!$C$5:$E$5,0))/INDEX('Support data'!$C$8:$E$8,1,MATCH(ShockMaster!$G52,'Support data'!$C$5:$E$5,0))/1000/_xlfn._xlws.FILTER(Prices!$D$2:$D$109,(Prices!$A$2:$A$109=ShockMaster!$A52)*(Prices!$B$2:$B$109=ShockMaster!$B52)*(Prices!$C$2:$C$109=ShockMaster!$E52))*1000000)</f>
        <v>0.23836618347189203</v>
      </c>
    </row>
    <row r="53" spans="1:12" x14ac:dyDescent="0.25">
      <c r="A53" t="s">
        <v>40</v>
      </c>
      <c r="B53" s="4">
        <v>2015</v>
      </c>
      <c r="C53" t="str">
        <f t="shared" si="0"/>
        <v>IEA - 2015</v>
      </c>
      <c r="D53" t="s">
        <v>2</v>
      </c>
      <c r="E53" t="s">
        <v>2</v>
      </c>
      <c r="F53" t="s">
        <v>22</v>
      </c>
      <c r="G53" t="s">
        <v>24</v>
      </c>
      <c r="I53" t="s">
        <v>21</v>
      </c>
      <c r="L53" s="9" cm="1">
        <f t="array" ref="L53">IF(INDEX('Support data'!$C$10:$E$10,1,MATCH(ShockMaster!$G53,'Support data'!$C$5:$E$5,0))*INDEX('Support data'!$C$6:$E$6,1,MATCH(ShockMaster!$G53,'Support data'!$C$5:$E$5,0))/INDEX('Support data'!$C$9:$E$9,1,MATCH(ShockMaster!$G53,'Support data'!$C$5:$E$5,0))/INDEX('Support data'!$C$8:$E$8,1,MATCH(ShockMaster!$G53,'Support data'!$C$5:$E$5,0))/1000/_xlfn._xlws.FILTER(Prices!$D$2:$D$109,(Prices!$A$2:$A$109=ShockMaster!$A53)*(Prices!$B$2:$B$109=ShockMaster!$B53)*(Prices!$C$2:$C$109=ShockMaster!$E53))*1000000&gt;INDEX('Support data'!$C$2:$D$2,1,MATCH(ShockMaster!$F53,'Support data'!$C$1:$D$1,0)),INDEX('Support data'!$C$2:$D$2,1,MATCH(ShockMaster!$F53,'Support data'!$C$1:$D$1,0)),INDEX('Support data'!$C$10:$E$10,1,MATCH(ShockMaster!$G53,'Support data'!$C$5:$E$5,0))*INDEX('Support data'!$C$6:$E$6,1,MATCH(ShockMaster!$G53,'Support data'!$C$5:$E$5,0))/INDEX('Support data'!$C$9:$E$9,1,MATCH(ShockMaster!$G53,'Support data'!$C$5:$E$5,0))/INDEX('Support data'!$C$8:$E$8,1,MATCH(ShockMaster!$G53,'Support data'!$C$5:$E$5,0))/1000/_xlfn._xlws.FILTER(Prices!$D$2:$D$109,(Prices!$A$2:$A$109=ShockMaster!$A53)*(Prices!$B$2:$B$109=ShockMaster!$B53)*(Prices!$C$2:$C$109=ShockMaster!$E53))*1000000)</f>
        <v>0.47056199999999998</v>
      </c>
    </row>
    <row r="54" spans="1:12" x14ac:dyDescent="0.25">
      <c r="A54" t="s">
        <v>40</v>
      </c>
      <c r="B54" s="4">
        <v>2015</v>
      </c>
      <c r="C54" t="str">
        <f t="shared" si="0"/>
        <v>IEA - 2015</v>
      </c>
      <c r="D54" t="s">
        <v>2</v>
      </c>
      <c r="E54" t="s">
        <v>2</v>
      </c>
      <c r="F54" t="s">
        <v>23</v>
      </c>
      <c r="G54" t="s">
        <v>25</v>
      </c>
      <c r="I54" t="s">
        <v>21</v>
      </c>
      <c r="L54" s="9" cm="1">
        <f t="array" ref="L54">IF(INDEX('Support data'!$C$10:$E$10,1,MATCH(ShockMaster!$G54,'Support data'!$C$5:$E$5,0))*INDEX('Support data'!$C$6:$E$6,1,MATCH(ShockMaster!$G54,'Support data'!$C$5:$E$5,0))/INDEX('Support data'!$C$9:$E$9,1,MATCH(ShockMaster!$G54,'Support data'!$C$5:$E$5,0))/INDEX('Support data'!$C$8:$E$8,1,MATCH(ShockMaster!$G54,'Support data'!$C$5:$E$5,0))/1000/_xlfn._xlws.FILTER(Prices!$D$2:$D$109,(Prices!$A$2:$A$109=ShockMaster!$A54)*(Prices!$B$2:$B$109=ShockMaster!$B54)*(Prices!$C$2:$C$109=ShockMaster!$E54))*1000000&gt;INDEX('Support data'!$C$2:$D$2,1,MATCH(ShockMaster!$F54,'Support data'!$C$1:$D$1,0)),INDEX('Support data'!$C$2:$D$2,1,MATCH(ShockMaster!$F54,'Support data'!$C$1:$D$1,0)),INDEX('Support data'!$C$10:$E$10,1,MATCH(ShockMaster!$G54,'Support data'!$C$5:$E$5,0))*INDEX('Support data'!$C$6:$E$6,1,MATCH(ShockMaster!$G54,'Support data'!$C$5:$E$5,0))/INDEX('Support data'!$C$9:$E$9,1,MATCH(ShockMaster!$G54,'Support data'!$C$5:$E$5,0))/INDEX('Support data'!$C$8:$E$8,1,MATCH(ShockMaster!$G54,'Support data'!$C$5:$E$5,0))/1000/_xlfn._xlws.FILTER(Prices!$D$2:$D$109,(Prices!$A$2:$A$109=ShockMaster!$A54)*(Prices!$B$2:$B$109=ShockMaster!$B54)*(Prices!$C$2:$C$109=ShockMaster!$E54))*1000000)</f>
        <v>0.14018247716796478</v>
      </c>
    </row>
    <row r="55" spans="1:12" x14ac:dyDescent="0.25">
      <c r="A55" t="s">
        <v>40</v>
      </c>
      <c r="B55" s="4">
        <v>2015</v>
      </c>
      <c r="C55" t="str">
        <f t="shared" si="0"/>
        <v>IEA - 2015</v>
      </c>
      <c r="D55" t="s">
        <v>2</v>
      </c>
      <c r="E55" t="s">
        <v>2</v>
      </c>
      <c r="F55" t="s">
        <v>23</v>
      </c>
      <c r="G55" t="s">
        <v>26</v>
      </c>
      <c r="I55" t="s">
        <v>21</v>
      </c>
      <c r="L55" s="9" cm="1">
        <f t="array" ref="L55">IF(INDEX('Support data'!$C$10:$E$10,1,MATCH(ShockMaster!$G55,'Support data'!$C$5:$E$5,0))*INDEX('Support data'!$C$6:$E$6,1,MATCH(ShockMaster!$G55,'Support data'!$C$5:$E$5,0))/INDEX('Support data'!$C$9:$E$9,1,MATCH(ShockMaster!$G55,'Support data'!$C$5:$E$5,0))/INDEX('Support data'!$C$8:$E$8,1,MATCH(ShockMaster!$G55,'Support data'!$C$5:$E$5,0))/1000/_xlfn._xlws.FILTER(Prices!$D$2:$D$109,(Prices!$A$2:$A$109=ShockMaster!$A55)*(Prices!$B$2:$B$109=ShockMaster!$B55)*(Prices!$C$2:$C$109=ShockMaster!$E55))*1000000&gt;INDEX('Support data'!$C$2:$D$2,1,MATCH(ShockMaster!$F55,'Support data'!$C$1:$D$1,0)),INDEX('Support data'!$C$2:$D$2,1,MATCH(ShockMaster!$F55,'Support data'!$C$1:$D$1,0)),INDEX('Support data'!$C$10:$E$10,1,MATCH(ShockMaster!$G55,'Support data'!$C$5:$E$5,0))*INDEX('Support data'!$C$6:$E$6,1,MATCH(ShockMaster!$G55,'Support data'!$C$5:$E$5,0))/INDEX('Support data'!$C$9:$E$9,1,MATCH(ShockMaster!$G55,'Support data'!$C$5:$E$5,0))/INDEX('Support data'!$C$8:$E$8,1,MATCH(ShockMaster!$G55,'Support data'!$C$5:$E$5,0))/1000/_xlfn._xlws.FILTER(Prices!$D$2:$D$109,(Prices!$A$2:$A$109=ShockMaster!$A55)*(Prices!$B$2:$B$109=ShockMaster!$B55)*(Prices!$C$2:$C$109=ShockMaster!$E55))*1000000)</f>
        <v>0.2420969361135204</v>
      </c>
    </row>
    <row r="56" spans="1:12" x14ac:dyDescent="0.25">
      <c r="A56" t="s">
        <v>40</v>
      </c>
      <c r="B56" s="4">
        <v>2016</v>
      </c>
      <c r="C56" t="str">
        <f t="shared" si="0"/>
        <v>IEA - 2016</v>
      </c>
      <c r="D56" t="s">
        <v>2</v>
      </c>
      <c r="E56" t="s">
        <v>2</v>
      </c>
      <c r="F56" t="s">
        <v>22</v>
      </c>
      <c r="G56" t="s">
        <v>24</v>
      </c>
      <c r="I56" t="s">
        <v>21</v>
      </c>
      <c r="L56" s="9" cm="1">
        <f t="array" ref="L56">IF(INDEX('Support data'!$C$10:$E$10,1,MATCH(ShockMaster!$G56,'Support data'!$C$5:$E$5,0))*INDEX('Support data'!$C$6:$E$6,1,MATCH(ShockMaster!$G56,'Support data'!$C$5:$E$5,0))/INDEX('Support data'!$C$9:$E$9,1,MATCH(ShockMaster!$G56,'Support data'!$C$5:$E$5,0))/INDEX('Support data'!$C$8:$E$8,1,MATCH(ShockMaster!$G56,'Support data'!$C$5:$E$5,0))/1000/_xlfn._xlws.FILTER(Prices!$D$2:$D$109,(Prices!$A$2:$A$109=ShockMaster!$A56)*(Prices!$B$2:$B$109=ShockMaster!$B56)*(Prices!$C$2:$C$109=ShockMaster!$E56))*1000000&gt;INDEX('Support data'!$C$2:$D$2,1,MATCH(ShockMaster!$F56,'Support data'!$C$1:$D$1,0)),INDEX('Support data'!$C$2:$D$2,1,MATCH(ShockMaster!$F56,'Support data'!$C$1:$D$1,0)),INDEX('Support data'!$C$10:$E$10,1,MATCH(ShockMaster!$G56,'Support data'!$C$5:$E$5,0))*INDEX('Support data'!$C$6:$E$6,1,MATCH(ShockMaster!$G56,'Support data'!$C$5:$E$5,0))/INDEX('Support data'!$C$9:$E$9,1,MATCH(ShockMaster!$G56,'Support data'!$C$5:$E$5,0))/INDEX('Support data'!$C$8:$E$8,1,MATCH(ShockMaster!$G56,'Support data'!$C$5:$E$5,0))/1000/_xlfn._xlws.FILTER(Prices!$D$2:$D$109,(Prices!$A$2:$A$109=ShockMaster!$A56)*(Prices!$B$2:$B$109=ShockMaster!$B56)*(Prices!$C$2:$C$109=ShockMaster!$E56))*1000000)</f>
        <v>0.47056199999999998</v>
      </c>
    </row>
    <row r="57" spans="1:12" x14ac:dyDescent="0.25">
      <c r="A57" t="s">
        <v>40</v>
      </c>
      <c r="B57" s="4">
        <v>2016</v>
      </c>
      <c r="C57" t="str">
        <f t="shared" si="0"/>
        <v>IEA - 2016</v>
      </c>
      <c r="D57" t="s">
        <v>2</v>
      </c>
      <c r="E57" t="s">
        <v>2</v>
      </c>
      <c r="F57" t="s">
        <v>23</v>
      </c>
      <c r="G57" t="s">
        <v>25</v>
      </c>
      <c r="I57" t="s">
        <v>21</v>
      </c>
      <c r="L57" s="9" cm="1">
        <f t="array" ref="L57">IF(INDEX('Support data'!$C$10:$E$10,1,MATCH(ShockMaster!$G57,'Support data'!$C$5:$E$5,0))*INDEX('Support data'!$C$6:$E$6,1,MATCH(ShockMaster!$G57,'Support data'!$C$5:$E$5,0))/INDEX('Support data'!$C$9:$E$9,1,MATCH(ShockMaster!$G57,'Support data'!$C$5:$E$5,0))/INDEX('Support data'!$C$8:$E$8,1,MATCH(ShockMaster!$G57,'Support data'!$C$5:$E$5,0))/1000/_xlfn._xlws.FILTER(Prices!$D$2:$D$109,(Prices!$A$2:$A$109=ShockMaster!$A57)*(Prices!$B$2:$B$109=ShockMaster!$B57)*(Prices!$C$2:$C$109=ShockMaster!$E57))*1000000&gt;INDEX('Support data'!$C$2:$D$2,1,MATCH(ShockMaster!$F57,'Support data'!$C$1:$D$1,0)),INDEX('Support data'!$C$2:$D$2,1,MATCH(ShockMaster!$F57,'Support data'!$C$1:$D$1,0)),INDEX('Support data'!$C$10:$E$10,1,MATCH(ShockMaster!$G57,'Support data'!$C$5:$E$5,0))*INDEX('Support data'!$C$6:$E$6,1,MATCH(ShockMaster!$G57,'Support data'!$C$5:$E$5,0))/INDEX('Support data'!$C$9:$E$9,1,MATCH(ShockMaster!$G57,'Support data'!$C$5:$E$5,0))/INDEX('Support data'!$C$8:$E$8,1,MATCH(ShockMaster!$G57,'Support data'!$C$5:$E$5,0))/1000/_xlfn._xlws.FILTER(Prices!$D$2:$D$109,(Prices!$A$2:$A$109=ShockMaster!$A57)*(Prices!$B$2:$B$109=ShockMaster!$B57)*(Prices!$C$2:$C$109=ShockMaster!$E57))*1000000)</f>
        <v>0.14551657576563409</v>
      </c>
    </row>
    <row r="58" spans="1:12" x14ac:dyDescent="0.25">
      <c r="A58" t="s">
        <v>40</v>
      </c>
      <c r="B58" s="4">
        <v>2016</v>
      </c>
      <c r="C58" t="str">
        <f t="shared" si="0"/>
        <v>IEA - 2016</v>
      </c>
      <c r="D58" t="s">
        <v>2</v>
      </c>
      <c r="E58" t="s">
        <v>2</v>
      </c>
      <c r="F58" t="s">
        <v>23</v>
      </c>
      <c r="G58" t="s">
        <v>26</v>
      </c>
      <c r="I58" t="s">
        <v>21</v>
      </c>
      <c r="L58" s="9" cm="1">
        <f t="array" ref="L58">IF(INDEX('Support data'!$C$10:$E$10,1,MATCH(ShockMaster!$G58,'Support data'!$C$5:$E$5,0))*INDEX('Support data'!$C$6:$E$6,1,MATCH(ShockMaster!$G58,'Support data'!$C$5:$E$5,0))/INDEX('Support data'!$C$9:$E$9,1,MATCH(ShockMaster!$G58,'Support data'!$C$5:$E$5,0))/INDEX('Support data'!$C$8:$E$8,1,MATCH(ShockMaster!$G58,'Support data'!$C$5:$E$5,0))/1000/_xlfn._xlws.FILTER(Prices!$D$2:$D$109,(Prices!$A$2:$A$109=ShockMaster!$A58)*(Prices!$B$2:$B$109=ShockMaster!$B58)*(Prices!$C$2:$C$109=ShockMaster!$E58))*1000000&gt;INDEX('Support data'!$C$2:$D$2,1,MATCH(ShockMaster!$F58,'Support data'!$C$1:$D$1,0)),INDEX('Support data'!$C$2:$D$2,1,MATCH(ShockMaster!$F58,'Support data'!$C$1:$D$1,0)),INDEX('Support data'!$C$10:$E$10,1,MATCH(ShockMaster!$G58,'Support data'!$C$5:$E$5,0))*INDEX('Support data'!$C$6:$E$6,1,MATCH(ShockMaster!$G58,'Support data'!$C$5:$E$5,0))/INDEX('Support data'!$C$9:$E$9,1,MATCH(ShockMaster!$G58,'Support data'!$C$5:$E$5,0))/INDEX('Support data'!$C$8:$E$8,1,MATCH(ShockMaster!$G58,'Support data'!$C$5:$E$5,0))/1000/_xlfn._xlws.FILTER(Prices!$D$2:$D$109,(Prices!$A$2:$A$109=ShockMaster!$A58)*(Prices!$B$2:$B$109=ShockMaster!$B58)*(Prices!$C$2:$C$109=ShockMaster!$E58))*1000000)</f>
        <v>0.25130899280927899</v>
      </c>
    </row>
    <row r="59" spans="1:12" x14ac:dyDescent="0.25">
      <c r="A59" t="s">
        <v>40</v>
      </c>
      <c r="B59" s="4">
        <v>2017</v>
      </c>
      <c r="C59" t="str">
        <f t="shared" si="0"/>
        <v>IEA - 2017</v>
      </c>
      <c r="D59" t="s">
        <v>2</v>
      </c>
      <c r="E59" t="s">
        <v>2</v>
      </c>
      <c r="F59" t="s">
        <v>22</v>
      </c>
      <c r="G59" t="s">
        <v>24</v>
      </c>
      <c r="I59" t="s">
        <v>21</v>
      </c>
      <c r="L59" s="9" cm="1">
        <f t="array" ref="L59">IF(INDEX('Support data'!$C$10:$E$10,1,MATCH(ShockMaster!$G59,'Support data'!$C$5:$E$5,0))*INDEX('Support data'!$C$6:$E$6,1,MATCH(ShockMaster!$G59,'Support data'!$C$5:$E$5,0))/INDEX('Support data'!$C$9:$E$9,1,MATCH(ShockMaster!$G59,'Support data'!$C$5:$E$5,0))/INDEX('Support data'!$C$8:$E$8,1,MATCH(ShockMaster!$G59,'Support data'!$C$5:$E$5,0))/1000/_xlfn._xlws.FILTER(Prices!$D$2:$D$109,(Prices!$A$2:$A$109=ShockMaster!$A59)*(Prices!$B$2:$B$109=ShockMaster!$B59)*(Prices!$C$2:$C$109=ShockMaster!$E59))*1000000&gt;INDEX('Support data'!$C$2:$D$2,1,MATCH(ShockMaster!$F59,'Support data'!$C$1:$D$1,0)),INDEX('Support data'!$C$2:$D$2,1,MATCH(ShockMaster!$F59,'Support data'!$C$1:$D$1,0)),INDEX('Support data'!$C$10:$E$10,1,MATCH(ShockMaster!$G59,'Support data'!$C$5:$E$5,0))*INDEX('Support data'!$C$6:$E$6,1,MATCH(ShockMaster!$G59,'Support data'!$C$5:$E$5,0))/INDEX('Support data'!$C$9:$E$9,1,MATCH(ShockMaster!$G59,'Support data'!$C$5:$E$5,0))/INDEX('Support data'!$C$8:$E$8,1,MATCH(ShockMaster!$G59,'Support data'!$C$5:$E$5,0))/1000/_xlfn._xlws.FILTER(Prices!$D$2:$D$109,(Prices!$A$2:$A$109=ShockMaster!$A59)*(Prices!$B$2:$B$109=ShockMaster!$B59)*(Prices!$C$2:$C$109=ShockMaster!$E59))*1000000)</f>
        <v>0.47056199999999998</v>
      </c>
    </row>
    <row r="60" spans="1:12" x14ac:dyDescent="0.25">
      <c r="A60" t="s">
        <v>40</v>
      </c>
      <c r="B60" s="4">
        <v>2017</v>
      </c>
      <c r="C60" t="str">
        <f t="shared" si="0"/>
        <v>IEA - 2017</v>
      </c>
      <c r="D60" t="s">
        <v>2</v>
      </c>
      <c r="E60" t="s">
        <v>2</v>
      </c>
      <c r="F60" t="s">
        <v>23</v>
      </c>
      <c r="G60" t="s">
        <v>25</v>
      </c>
      <c r="I60" t="s">
        <v>21</v>
      </c>
      <c r="L60" s="9" cm="1">
        <f t="array" ref="L60">IF(INDEX('Support data'!$C$10:$E$10,1,MATCH(ShockMaster!$G60,'Support data'!$C$5:$E$5,0))*INDEX('Support data'!$C$6:$E$6,1,MATCH(ShockMaster!$G60,'Support data'!$C$5:$E$5,0))/INDEX('Support data'!$C$9:$E$9,1,MATCH(ShockMaster!$G60,'Support data'!$C$5:$E$5,0))/INDEX('Support data'!$C$8:$E$8,1,MATCH(ShockMaster!$G60,'Support data'!$C$5:$E$5,0))/1000/_xlfn._xlws.FILTER(Prices!$D$2:$D$109,(Prices!$A$2:$A$109=ShockMaster!$A60)*(Prices!$B$2:$B$109=ShockMaster!$B60)*(Prices!$C$2:$C$109=ShockMaster!$E60))*1000000&gt;INDEX('Support data'!$C$2:$D$2,1,MATCH(ShockMaster!$F60,'Support data'!$C$1:$D$1,0)),INDEX('Support data'!$C$2:$D$2,1,MATCH(ShockMaster!$F60,'Support data'!$C$1:$D$1,0)),INDEX('Support data'!$C$10:$E$10,1,MATCH(ShockMaster!$G60,'Support data'!$C$5:$E$5,0))*INDEX('Support data'!$C$6:$E$6,1,MATCH(ShockMaster!$G60,'Support data'!$C$5:$E$5,0))/INDEX('Support data'!$C$9:$E$9,1,MATCH(ShockMaster!$G60,'Support data'!$C$5:$E$5,0))/INDEX('Support data'!$C$8:$E$8,1,MATCH(ShockMaster!$G60,'Support data'!$C$5:$E$5,0))/1000/_xlfn._xlws.FILTER(Prices!$D$2:$D$109,(Prices!$A$2:$A$109=ShockMaster!$A60)*(Prices!$B$2:$B$109=ShockMaster!$B60)*(Prices!$C$2:$C$109=ShockMaster!$E60))*1000000)</f>
        <v>0.14454425020059083</v>
      </c>
    </row>
    <row r="61" spans="1:12" x14ac:dyDescent="0.25">
      <c r="A61" t="s">
        <v>40</v>
      </c>
      <c r="B61" s="4">
        <v>2017</v>
      </c>
      <c r="C61" t="str">
        <f t="shared" si="0"/>
        <v>IEA - 2017</v>
      </c>
      <c r="D61" t="s">
        <v>2</v>
      </c>
      <c r="E61" t="s">
        <v>2</v>
      </c>
      <c r="F61" t="s">
        <v>23</v>
      </c>
      <c r="G61" t="s">
        <v>26</v>
      </c>
      <c r="I61" t="s">
        <v>21</v>
      </c>
      <c r="L61" s="9" cm="1">
        <f t="array" ref="L61">IF(INDEX('Support data'!$C$10:$E$10,1,MATCH(ShockMaster!$G61,'Support data'!$C$5:$E$5,0))*INDEX('Support data'!$C$6:$E$6,1,MATCH(ShockMaster!$G61,'Support data'!$C$5:$E$5,0))/INDEX('Support data'!$C$9:$E$9,1,MATCH(ShockMaster!$G61,'Support data'!$C$5:$E$5,0))/INDEX('Support data'!$C$8:$E$8,1,MATCH(ShockMaster!$G61,'Support data'!$C$5:$E$5,0))/1000/_xlfn._xlws.FILTER(Prices!$D$2:$D$109,(Prices!$A$2:$A$109=ShockMaster!$A61)*(Prices!$B$2:$B$109=ShockMaster!$B61)*(Prices!$C$2:$C$109=ShockMaster!$E61))*1000000&gt;INDEX('Support data'!$C$2:$D$2,1,MATCH(ShockMaster!$F61,'Support data'!$C$1:$D$1,0)),INDEX('Support data'!$C$2:$D$2,1,MATCH(ShockMaster!$F61,'Support data'!$C$1:$D$1,0)),INDEX('Support data'!$C$10:$E$10,1,MATCH(ShockMaster!$G61,'Support data'!$C$5:$E$5,0))*INDEX('Support data'!$C$6:$E$6,1,MATCH(ShockMaster!$G61,'Support data'!$C$5:$E$5,0))/INDEX('Support data'!$C$9:$E$9,1,MATCH(ShockMaster!$G61,'Support data'!$C$5:$E$5,0))/INDEX('Support data'!$C$8:$E$8,1,MATCH(ShockMaster!$G61,'Support data'!$C$5:$E$5,0))/1000/_xlfn._xlws.FILTER(Prices!$D$2:$D$109,(Prices!$A$2:$A$109=ShockMaster!$A61)*(Prices!$B$2:$B$109=ShockMaster!$B61)*(Prices!$C$2:$C$109=ShockMaster!$E61))*1000000)</f>
        <v>0.24962977408695769</v>
      </c>
    </row>
    <row r="62" spans="1:12" x14ac:dyDescent="0.25">
      <c r="A62" t="s">
        <v>40</v>
      </c>
      <c r="B62" s="4">
        <v>2018</v>
      </c>
      <c r="C62" t="str">
        <f t="shared" si="0"/>
        <v>IEA - 2018</v>
      </c>
      <c r="D62" t="s">
        <v>2</v>
      </c>
      <c r="E62" t="s">
        <v>2</v>
      </c>
      <c r="F62" t="s">
        <v>22</v>
      </c>
      <c r="G62" t="s">
        <v>24</v>
      </c>
      <c r="I62" t="s">
        <v>21</v>
      </c>
      <c r="L62" s="9" cm="1">
        <f t="array" ref="L62">IF(INDEX('Support data'!$C$10:$E$10,1,MATCH(ShockMaster!$G62,'Support data'!$C$5:$E$5,0))*INDEX('Support data'!$C$6:$E$6,1,MATCH(ShockMaster!$G62,'Support data'!$C$5:$E$5,0))/INDEX('Support data'!$C$9:$E$9,1,MATCH(ShockMaster!$G62,'Support data'!$C$5:$E$5,0))/INDEX('Support data'!$C$8:$E$8,1,MATCH(ShockMaster!$G62,'Support data'!$C$5:$E$5,0))/1000/_xlfn._xlws.FILTER(Prices!$D$2:$D$109,(Prices!$A$2:$A$109=ShockMaster!$A62)*(Prices!$B$2:$B$109=ShockMaster!$B62)*(Prices!$C$2:$C$109=ShockMaster!$E62))*1000000&gt;INDEX('Support data'!$C$2:$D$2,1,MATCH(ShockMaster!$F62,'Support data'!$C$1:$D$1,0)),INDEX('Support data'!$C$2:$D$2,1,MATCH(ShockMaster!$F62,'Support data'!$C$1:$D$1,0)),INDEX('Support data'!$C$10:$E$10,1,MATCH(ShockMaster!$G62,'Support data'!$C$5:$E$5,0))*INDEX('Support data'!$C$6:$E$6,1,MATCH(ShockMaster!$G62,'Support data'!$C$5:$E$5,0))/INDEX('Support data'!$C$9:$E$9,1,MATCH(ShockMaster!$G62,'Support data'!$C$5:$E$5,0))/INDEX('Support data'!$C$8:$E$8,1,MATCH(ShockMaster!$G62,'Support data'!$C$5:$E$5,0))/1000/_xlfn._xlws.FILTER(Prices!$D$2:$D$109,(Prices!$A$2:$A$109=ShockMaster!$A62)*(Prices!$B$2:$B$109=ShockMaster!$B62)*(Prices!$C$2:$C$109=ShockMaster!$E62))*1000000)</f>
        <v>0.47056199999999998</v>
      </c>
    </row>
    <row r="63" spans="1:12" x14ac:dyDescent="0.25">
      <c r="A63" t="s">
        <v>40</v>
      </c>
      <c r="B63" s="4">
        <v>2018</v>
      </c>
      <c r="C63" t="str">
        <f t="shared" si="0"/>
        <v>IEA - 2018</v>
      </c>
      <c r="D63" t="s">
        <v>2</v>
      </c>
      <c r="E63" t="s">
        <v>2</v>
      </c>
      <c r="F63" t="s">
        <v>23</v>
      </c>
      <c r="G63" t="s">
        <v>25</v>
      </c>
      <c r="I63" t="s">
        <v>21</v>
      </c>
      <c r="L63" s="9" cm="1">
        <f t="array" ref="L63">IF(INDEX('Support data'!$C$10:$E$10,1,MATCH(ShockMaster!$G63,'Support data'!$C$5:$E$5,0))*INDEX('Support data'!$C$6:$E$6,1,MATCH(ShockMaster!$G63,'Support data'!$C$5:$E$5,0))/INDEX('Support data'!$C$9:$E$9,1,MATCH(ShockMaster!$G63,'Support data'!$C$5:$E$5,0))/INDEX('Support data'!$C$8:$E$8,1,MATCH(ShockMaster!$G63,'Support data'!$C$5:$E$5,0))/1000/_xlfn._xlws.FILTER(Prices!$D$2:$D$109,(Prices!$A$2:$A$109=ShockMaster!$A63)*(Prices!$B$2:$B$109=ShockMaster!$B63)*(Prices!$C$2:$C$109=ShockMaster!$E63))*1000000&gt;INDEX('Support data'!$C$2:$D$2,1,MATCH(ShockMaster!$F63,'Support data'!$C$1:$D$1,0)),INDEX('Support data'!$C$2:$D$2,1,MATCH(ShockMaster!$F63,'Support data'!$C$1:$D$1,0)),INDEX('Support data'!$C$10:$E$10,1,MATCH(ShockMaster!$G63,'Support data'!$C$5:$E$5,0))*INDEX('Support data'!$C$6:$E$6,1,MATCH(ShockMaster!$G63,'Support data'!$C$5:$E$5,0))/INDEX('Support data'!$C$9:$E$9,1,MATCH(ShockMaster!$G63,'Support data'!$C$5:$E$5,0))/INDEX('Support data'!$C$8:$E$8,1,MATCH(ShockMaster!$G63,'Support data'!$C$5:$E$5,0))/1000/_xlfn._xlws.FILTER(Prices!$D$2:$D$109,(Prices!$A$2:$A$109=ShockMaster!$A63)*(Prices!$B$2:$B$109=ShockMaster!$B63)*(Prices!$C$2:$C$109=ShockMaster!$E63))*1000000)</f>
        <v>0.13529572216794691</v>
      </c>
    </row>
    <row r="64" spans="1:12" x14ac:dyDescent="0.25">
      <c r="A64" t="s">
        <v>40</v>
      </c>
      <c r="B64" s="4">
        <v>2018</v>
      </c>
      <c r="C64" t="str">
        <f t="shared" si="0"/>
        <v>IEA - 2018</v>
      </c>
      <c r="D64" t="s">
        <v>2</v>
      </c>
      <c r="E64" t="s">
        <v>2</v>
      </c>
      <c r="F64" t="s">
        <v>23</v>
      </c>
      <c r="G64" t="s">
        <v>26</v>
      </c>
      <c r="I64" t="s">
        <v>21</v>
      </c>
      <c r="L64" s="9" cm="1">
        <f t="array" ref="L64">IF(INDEX('Support data'!$C$10:$E$10,1,MATCH(ShockMaster!$G64,'Support data'!$C$5:$E$5,0))*INDEX('Support data'!$C$6:$E$6,1,MATCH(ShockMaster!$G64,'Support data'!$C$5:$E$5,0))/INDEX('Support data'!$C$9:$E$9,1,MATCH(ShockMaster!$G64,'Support data'!$C$5:$E$5,0))/INDEX('Support data'!$C$8:$E$8,1,MATCH(ShockMaster!$G64,'Support data'!$C$5:$E$5,0))/1000/_xlfn._xlws.FILTER(Prices!$D$2:$D$109,(Prices!$A$2:$A$109=ShockMaster!$A64)*(Prices!$B$2:$B$109=ShockMaster!$B64)*(Prices!$C$2:$C$109=ShockMaster!$E64))*1000000&gt;INDEX('Support data'!$C$2:$D$2,1,MATCH(ShockMaster!$F64,'Support data'!$C$1:$D$1,0)),INDEX('Support data'!$C$2:$D$2,1,MATCH(ShockMaster!$F64,'Support data'!$C$1:$D$1,0)),INDEX('Support data'!$C$10:$E$10,1,MATCH(ShockMaster!$G64,'Support data'!$C$5:$E$5,0))*INDEX('Support data'!$C$6:$E$6,1,MATCH(ShockMaster!$G64,'Support data'!$C$5:$E$5,0))/INDEX('Support data'!$C$9:$E$9,1,MATCH(ShockMaster!$G64,'Support data'!$C$5:$E$5,0))/INDEX('Support data'!$C$8:$E$8,1,MATCH(ShockMaster!$G64,'Support data'!$C$5:$E$5,0))/1000/_xlfn._xlws.FILTER(Prices!$D$2:$D$109,(Prices!$A$2:$A$109=ShockMaster!$A64)*(Prices!$B$2:$B$109=ShockMaster!$B64)*(Prices!$C$2:$C$109=ShockMaster!$E64))*1000000)</f>
        <v>0.23365744754873913</v>
      </c>
    </row>
    <row r="65" spans="1:12" x14ac:dyDescent="0.25">
      <c r="A65" t="s">
        <v>40</v>
      </c>
      <c r="B65" s="4">
        <v>2019</v>
      </c>
      <c r="C65" t="str">
        <f t="shared" si="0"/>
        <v>IEA - 2019</v>
      </c>
      <c r="D65" t="s">
        <v>2</v>
      </c>
      <c r="E65" t="s">
        <v>2</v>
      </c>
      <c r="F65" t="s">
        <v>22</v>
      </c>
      <c r="G65" t="s">
        <v>24</v>
      </c>
      <c r="I65" t="s">
        <v>21</v>
      </c>
      <c r="L65" s="9" cm="1">
        <f t="array" ref="L65">IF(INDEX('Support data'!$C$10:$E$10,1,MATCH(ShockMaster!$G65,'Support data'!$C$5:$E$5,0))*INDEX('Support data'!$C$6:$E$6,1,MATCH(ShockMaster!$G65,'Support data'!$C$5:$E$5,0))/INDEX('Support data'!$C$9:$E$9,1,MATCH(ShockMaster!$G65,'Support data'!$C$5:$E$5,0))/INDEX('Support data'!$C$8:$E$8,1,MATCH(ShockMaster!$G65,'Support data'!$C$5:$E$5,0))/1000/_xlfn._xlws.FILTER(Prices!$D$2:$D$109,(Prices!$A$2:$A$109=ShockMaster!$A65)*(Prices!$B$2:$B$109=ShockMaster!$B65)*(Prices!$C$2:$C$109=ShockMaster!$E65))*1000000&gt;INDEX('Support data'!$C$2:$D$2,1,MATCH(ShockMaster!$F65,'Support data'!$C$1:$D$1,0)),INDEX('Support data'!$C$2:$D$2,1,MATCH(ShockMaster!$F65,'Support data'!$C$1:$D$1,0)),INDEX('Support data'!$C$10:$E$10,1,MATCH(ShockMaster!$G65,'Support data'!$C$5:$E$5,0))*INDEX('Support data'!$C$6:$E$6,1,MATCH(ShockMaster!$G65,'Support data'!$C$5:$E$5,0))/INDEX('Support data'!$C$9:$E$9,1,MATCH(ShockMaster!$G65,'Support data'!$C$5:$E$5,0))/INDEX('Support data'!$C$8:$E$8,1,MATCH(ShockMaster!$G65,'Support data'!$C$5:$E$5,0))/1000/_xlfn._xlws.FILTER(Prices!$D$2:$D$109,(Prices!$A$2:$A$109=ShockMaster!$A65)*(Prices!$B$2:$B$109=ShockMaster!$B65)*(Prices!$C$2:$C$109=ShockMaster!$E65))*1000000)</f>
        <v>0.47056199999999998</v>
      </c>
    </row>
    <row r="66" spans="1:12" x14ac:dyDescent="0.25">
      <c r="A66" t="s">
        <v>40</v>
      </c>
      <c r="B66" s="4">
        <v>2019</v>
      </c>
      <c r="C66" t="str">
        <f t="shared" si="0"/>
        <v>IEA - 2019</v>
      </c>
      <c r="D66" t="s">
        <v>2</v>
      </c>
      <c r="E66" t="s">
        <v>2</v>
      </c>
      <c r="F66" t="s">
        <v>23</v>
      </c>
      <c r="G66" t="s">
        <v>25</v>
      </c>
      <c r="I66" t="s">
        <v>21</v>
      </c>
      <c r="L66" s="9" cm="1">
        <f t="array" ref="L66">IF(INDEX('Support data'!$C$10:$E$10,1,MATCH(ShockMaster!$G66,'Support data'!$C$5:$E$5,0))*INDEX('Support data'!$C$6:$E$6,1,MATCH(ShockMaster!$G66,'Support data'!$C$5:$E$5,0))/INDEX('Support data'!$C$9:$E$9,1,MATCH(ShockMaster!$G66,'Support data'!$C$5:$E$5,0))/INDEX('Support data'!$C$8:$E$8,1,MATCH(ShockMaster!$G66,'Support data'!$C$5:$E$5,0))/1000/_xlfn._xlws.FILTER(Prices!$D$2:$D$109,(Prices!$A$2:$A$109=ShockMaster!$A66)*(Prices!$B$2:$B$109=ShockMaster!$B66)*(Prices!$C$2:$C$109=ShockMaster!$E66))*1000000&gt;INDEX('Support data'!$C$2:$D$2,1,MATCH(ShockMaster!$F66,'Support data'!$C$1:$D$1,0)),INDEX('Support data'!$C$2:$D$2,1,MATCH(ShockMaster!$F66,'Support data'!$C$1:$D$1,0)),INDEX('Support data'!$C$10:$E$10,1,MATCH(ShockMaster!$G66,'Support data'!$C$5:$E$5,0))*INDEX('Support data'!$C$6:$E$6,1,MATCH(ShockMaster!$G66,'Support data'!$C$5:$E$5,0))/INDEX('Support data'!$C$9:$E$9,1,MATCH(ShockMaster!$G66,'Support data'!$C$5:$E$5,0))/INDEX('Support data'!$C$8:$E$8,1,MATCH(ShockMaster!$G66,'Support data'!$C$5:$E$5,0))/1000/_xlfn._xlws.FILTER(Prices!$D$2:$D$109,(Prices!$A$2:$A$109=ShockMaster!$A66)*(Prices!$B$2:$B$109=ShockMaster!$B66)*(Prices!$C$2:$C$109=ShockMaster!$E66))*1000000)</f>
        <v>0.13138613083996711</v>
      </c>
    </row>
    <row r="67" spans="1:12" x14ac:dyDescent="0.25">
      <c r="A67" t="s">
        <v>40</v>
      </c>
      <c r="B67" s="4">
        <v>2019</v>
      </c>
      <c r="C67" t="str">
        <f t="shared" ref="C67:C130" si="1">_xlfn.CONCAT(A67," - ",B67)</f>
        <v>IEA - 2019</v>
      </c>
      <c r="D67" t="s">
        <v>2</v>
      </c>
      <c r="E67" t="s">
        <v>2</v>
      </c>
      <c r="F67" t="s">
        <v>23</v>
      </c>
      <c r="G67" t="s">
        <v>26</v>
      </c>
      <c r="I67" t="s">
        <v>21</v>
      </c>
      <c r="L67" s="9" cm="1">
        <f t="array" ref="L67">IF(INDEX('Support data'!$C$10:$E$10,1,MATCH(ShockMaster!$G67,'Support data'!$C$5:$E$5,0))*INDEX('Support data'!$C$6:$E$6,1,MATCH(ShockMaster!$G67,'Support data'!$C$5:$E$5,0))/INDEX('Support data'!$C$9:$E$9,1,MATCH(ShockMaster!$G67,'Support data'!$C$5:$E$5,0))/INDEX('Support data'!$C$8:$E$8,1,MATCH(ShockMaster!$G67,'Support data'!$C$5:$E$5,0))/1000/_xlfn._xlws.FILTER(Prices!$D$2:$D$109,(Prices!$A$2:$A$109=ShockMaster!$A67)*(Prices!$B$2:$B$109=ShockMaster!$B67)*(Prices!$C$2:$C$109=ShockMaster!$E67))*1000000&gt;INDEX('Support data'!$C$2:$D$2,1,MATCH(ShockMaster!$F67,'Support data'!$C$1:$D$1,0)),INDEX('Support data'!$C$2:$D$2,1,MATCH(ShockMaster!$F67,'Support data'!$C$1:$D$1,0)),INDEX('Support data'!$C$10:$E$10,1,MATCH(ShockMaster!$G67,'Support data'!$C$5:$E$5,0))*INDEX('Support data'!$C$6:$E$6,1,MATCH(ShockMaster!$G67,'Support data'!$C$5:$E$5,0))/INDEX('Support data'!$C$9:$E$9,1,MATCH(ShockMaster!$G67,'Support data'!$C$5:$E$5,0))/INDEX('Support data'!$C$8:$E$8,1,MATCH(ShockMaster!$G67,'Support data'!$C$5:$E$5,0))/1000/_xlfn._xlws.FILTER(Prices!$D$2:$D$109,(Prices!$A$2:$A$109=ShockMaster!$A67)*(Prices!$B$2:$B$109=ShockMaster!$B67)*(Prices!$C$2:$C$109=ShockMaster!$E67))*1000000)</f>
        <v>0.22690553317911491</v>
      </c>
    </row>
    <row r="68" spans="1:12" x14ac:dyDescent="0.25">
      <c r="A68" t="s">
        <v>41</v>
      </c>
      <c r="B68" s="4">
        <v>2011</v>
      </c>
      <c r="C68" t="str">
        <f t="shared" si="1"/>
        <v>EXIOHSUT - 2011</v>
      </c>
      <c r="D68" t="s">
        <v>2</v>
      </c>
      <c r="E68" t="s">
        <v>2</v>
      </c>
      <c r="F68" t="s">
        <v>22</v>
      </c>
      <c r="G68" t="s">
        <v>24</v>
      </c>
      <c r="I68" t="s">
        <v>21</v>
      </c>
      <c r="L68" s="9" cm="1">
        <f t="array" ref="L68">IF(INDEX('Support data'!$C$10:$E$10,1,MATCH(ShockMaster!$G68,'Support data'!$C$5:$E$5,0))*INDEX('Support data'!$C$6:$E$6,1,MATCH(ShockMaster!$G68,'Support data'!$C$5:$E$5,0))/INDEX('Support data'!$C$9:$E$9,1,MATCH(ShockMaster!$G68,'Support data'!$C$5:$E$5,0))/INDEX('Support data'!$C$8:$E$8,1,MATCH(ShockMaster!$G68,'Support data'!$C$5:$E$5,0))/1000/_xlfn._xlws.FILTER(Prices!$D$2:$D$109,(Prices!$A$2:$A$109=ShockMaster!$A68)*(Prices!$B$2:$B$109=ShockMaster!$B68)*(Prices!$C$2:$C$109=ShockMaster!$E68))*1000000&gt;INDEX('Support data'!$C$2:$D$2,1,MATCH(ShockMaster!$F68,'Support data'!$C$1:$D$1,0)),INDEX('Support data'!$C$2:$D$2,1,MATCH(ShockMaster!$F68,'Support data'!$C$1:$D$1,0)),INDEX('Support data'!$C$10:$E$10,1,MATCH(ShockMaster!$G68,'Support data'!$C$5:$E$5,0))*INDEX('Support data'!$C$6:$E$6,1,MATCH(ShockMaster!$G68,'Support data'!$C$5:$E$5,0))/INDEX('Support data'!$C$9:$E$9,1,MATCH(ShockMaster!$G68,'Support data'!$C$5:$E$5,0))/INDEX('Support data'!$C$8:$E$8,1,MATCH(ShockMaster!$G68,'Support data'!$C$5:$E$5,0))/1000/_xlfn._xlws.FILTER(Prices!$D$2:$D$109,(Prices!$A$2:$A$109=ShockMaster!$A68)*(Prices!$B$2:$B$109=ShockMaster!$B68)*(Prices!$C$2:$C$109=ShockMaster!$E68))*1000000)</f>
        <v>0.47056199999999998</v>
      </c>
    </row>
    <row r="69" spans="1:12" x14ac:dyDescent="0.25">
      <c r="A69" t="s">
        <v>41</v>
      </c>
      <c r="B69" s="4">
        <v>2011</v>
      </c>
      <c r="C69" t="str">
        <f t="shared" si="1"/>
        <v>EXIOHSUT - 2011</v>
      </c>
      <c r="D69" t="s">
        <v>2</v>
      </c>
      <c r="E69" t="s">
        <v>2</v>
      </c>
      <c r="F69" t="s">
        <v>23</v>
      </c>
      <c r="G69" t="s">
        <v>25</v>
      </c>
      <c r="I69" t="s">
        <v>21</v>
      </c>
      <c r="L69" s="9" cm="1">
        <f t="array" ref="L69">IF(INDEX('Support data'!$C$10:$E$10,1,MATCH(ShockMaster!$G69,'Support data'!$C$5:$E$5,0))*INDEX('Support data'!$C$6:$E$6,1,MATCH(ShockMaster!$G69,'Support data'!$C$5:$E$5,0))/INDEX('Support data'!$C$9:$E$9,1,MATCH(ShockMaster!$G69,'Support data'!$C$5:$E$5,0))/INDEX('Support data'!$C$8:$E$8,1,MATCH(ShockMaster!$G69,'Support data'!$C$5:$E$5,0))/1000/_xlfn._xlws.FILTER(Prices!$D$2:$D$109,(Prices!$A$2:$A$109=ShockMaster!$A69)*(Prices!$B$2:$B$109=ShockMaster!$B69)*(Prices!$C$2:$C$109=ShockMaster!$E69))*1000000&gt;INDEX('Support data'!$C$2:$D$2,1,MATCH(ShockMaster!$F69,'Support data'!$C$1:$D$1,0)),INDEX('Support data'!$C$2:$D$2,1,MATCH(ShockMaster!$F69,'Support data'!$C$1:$D$1,0)),INDEX('Support data'!$C$10:$E$10,1,MATCH(ShockMaster!$G69,'Support data'!$C$5:$E$5,0))*INDEX('Support data'!$C$6:$E$6,1,MATCH(ShockMaster!$G69,'Support data'!$C$5:$E$5,0))/INDEX('Support data'!$C$9:$E$9,1,MATCH(ShockMaster!$G69,'Support data'!$C$5:$E$5,0))/INDEX('Support data'!$C$8:$E$8,1,MATCH(ShockMaster!$G69,'Support data'!$C$5:$E$5,0))/1000/_xlfn._xlws.FILTER(Prices!$D$2:$D$109,(Prices!$A$2:$A$109=ShockMaster!$A69)*(Prices!$B$2:$B$109=ShockMaster!$B69)*(Prices!$C$2:$C$109=ShockMaster!$E69))*1000000)</f>
        <v>0.13469697288359136</v>
      </c>
    </row>
    <row r="70" spans="1:12" x14ac:dyDescent="0.25">
      <c r="A70" t="s">
        <v>41</v>
      </c>
      <c r="B70" s="4">
        <v>2011</v>
      </c>
      <c r="C70" t="str">
        <f t="shared" si="1"/>
        <v>EXIOHSUT - 2011</v>
      </c>
      <c r="D70" t="s">
        <v>2</v>
      </c>
      <c r="E70" t="s">
        <v>2</v>
      </c>
      <c r="F70" t="s">
        <v>23</v>
      </c>
      <c r="G70" t="s">
        <v>26</v>
      </c>
      <c r="I70" t="s">
        <v>21</v>
      </c>
      <c r="L70" s="9" cm="1">
        <f t="array" ref="L70">IF(INDEX('Support data'!$C$10:$E$10,1,MATCH(ShockMaster!$G70,'Support data'!$C$5:$E$5,0))*INDEX('Support data'!$C$6:$E$6,1,MATCH(ShockMaster!$G70,'Support data'!$C$5:$E$5,0))/INDEX('Support data'!$C$9:$E$9,1,MATCH(ShockMaster!$G70,'Support data'!$C$5:$E$5,0))/INDEX('Support data'!$C$8:$E$8,1,MATCH(ShockMaster!$G70,'Support data'!$C$5:$E$5,0))/1000/_xlfn._xlws.FILTER(Prices!$D$2:$D$109,(Prices!$A$2:$A$109=ShockMaster!$A70)*(Prices!$B$2:$B$109=ShockMaster!$B70)*(Prices!$C$2:$C$109=ShockMaster!$E70))*1000000&gt;INDEX('Support data'!$C$2:$D$2,1,MATCH(ShockMaster!$F70,'Support data'!$C$1:$D$1,0)),INDEX('Support data'!$C$2:$D$2,1,MATCH(ShockMaster!$F70,'Support data'!$C$1:$D$1,0)),INDEX('Support data'!$C$10:$E$10,1,MATCH(ShockMaster!$G70,'Support data'!$C$5:$E$5,0))*INDEX('Support data'!$C$6:$E$6,1,MATCH(ShockMaster!$G70,'Support data'!$C$5:$E$5,0))/INDEX('Support data'!$C$9:$E$9,1,MATCH(ShockMaster!$G70,'Support data'!$C$5:$E$5,0))/INDEX('Support data'!$C$8:$E$8,1,MATCH(ShockMaster!$G70,'Support data'!$C$5:$E$5,0))/1000/_xlfn._xlws.FILTER(Prices!$D$2:$D$109,(Prices!$A$2:$A$109=ShockMaster!$A70)*(Prices!$B$2:$B$109=ShockMaster!$B70)*(Prices!$C$2:$C$109=ShockMaster!$E70))*1000000)</f>
        <v>0.2326233998548255</v>
      </c>
    </row>
    <row r="71" spans="1:12" x14ac:dyDescent="0.25">
      <c r="A71" t="s">
        <v>41</v>
      </c>
      <c r="B71" s="4">
        <v>2012</v>
      </c>
      <c r="C71" t="str">
        <f t="shared" si="1"/>
        <v>EXIOHSUT - 2012</v>
      </c>
      <c r="D71" t="s">
        <v>2</v>
      </c>
      <c r="E71" t="s">
        <v>2</v>
      </c>
      <c r="F71" t="s">
        <v>22</v>
      </c>
      <c r="G71" t="s">
        <v>24</v>
      </c>
      <c r="I71" t="s">
        <v>21</v>
      </c>
      <c r="L71" s="9" cm="1">
        <f t="array" ref="L71">IF(INDEX('Support data'!$C$10:$E$10,1,MATCH(ShockMaster!$G71,'Support data'!$C$5:$E$5,0))*INDEX('Support data'!$C$6:$E$6,1,MATCH(ShockMaster!$G71,'Support data'!$C$5:$E$5,0))/INDEX('Support data'!$C$9:$E$9,1,MATCH(ShockMaster!$G71,'Support data'!$C$5:$E$5,0))/INDEX('Support data'!$C$8:$E$8,1,MATCH(ShockMaster!$G71,'Support data'!$C$5:$E$5,0))/1000/_xlfn._xlws.FILTER(Prices!$D$2:$D$109,(Prices!$A$2:$A$109=ShockMaster!$A71)*(Prices!$B$2:$B$109=ShockMaster!$B71)*(Prices!$C$2:$C$109=ShockMaster!$E71))*1000000&gt;INDEX('Support data'!$C$2:$D$2,1,MATCH(ShockMaster!$F71,'Support data'!$C$1:$D$1,0)),INDEX('Support data'!$C$2:$D$2,1,MATCH(ShockMaster!$F71,'Support data'!$C$1:$D$1,0)),INDEX('Support data'!$C$10:$E$10,1,MATCH(ShockMaster!$G71,'Support data'!$C$5:$E$5,0))*INDEX('Support data'!$C$6:$E$6,1,MATCH(ShockMaster!$G71,'Support data'!$C$5:$E$5,0))/INDEX('Support data'!$C$9:$E$9,1,MATCH(ShockMaster!$G71,'Support data'!$C$5:$E$5,0))/INDEX('Support data'!$C$8:$E$8,1,MATCH(ShockMaster!$G71,'Support data'!$C$5:$E$5,0))/1000/_xlfn._xlws.FILTER(Prices!$D$2:$D$109,(Prices!$A$2:$A$109=ShockMaster!$A71)*(Prices!$B$2:$B$109=ShockMaster!$B71)*(Prices!$C$2:$C$109=ShockMaster!$E71))*1000000)</f>
        <v>0.47056199999999998</v>
      </c>
    </row>
    <row r="72" spans="1:12" x14ac:dyDescent="0.25">
      <c r="A72" t="s">
        <v>41</v>
      </c>
      <c r="B72" s="4">
        <v>2012</v>
      </c>
      <c r="C72" t="str">
        <f t="shared" si="1"/>
        <v>EXIOHSUT - 2012</v>
      </c>
      <c r="D72" t="s">
        <v>2</v>
      </c>
      <c r="E72" t="s">
        <v>2</v>
      </c>
      <c r="F72" t="s">
        <v>23</v>
      </c>
      <c r="G72" t="s">
        <v>25</v>
      </c>
      <c r="I72" t="s">
        <v>21</v>
      </c>
      <c r="L72" s="9" cm="1">
        <f t="array" ref="L72">IF(INDEX('Support data'!$C$10:$E$10,1,MATCH(ShockMaster!$G72,'Support data'!$C$5:$E$5,0))*INDEX('Support data'!$C$6:$E$6,1,MATCH(ShockMaster!$G72,'Support data'!$C$5:$E$5,0))/INDEX('Support data'!$C$9:$E$9,1,MATCH(ShockMaster!$G72,'Support data'!$C$5:$E$5,0))/INDEX('Support data'!$C$8:$E$8,1,MATCH(ShockMaster!$G72,'Support data'!$C$5:$E$5,0))/1000/_xlfn._xlws.FILTER(Prices!$D$2:$D$109,(Prices!$A$2:$A$109=ShockMaster!$A72)*(Prices!$B$2:$B$109=ShockMaster!$B72)*(Prices!$C$2:$C$109=ShockMaster!$E72))*1000000&gt;INDEX('Support data'!$C$2:$D$2,1,MATCH(ShockMaster!$F72,'Support data'!$C$1:$D$1,0)),INDEX('Support data'!$C$2:$D$2,1,MATCH(ShockMaster!$F72,'Support data'!$C$1:$D$1,0)),INDEX('Support data'!$C$10:$E$10,1,MATCH(ShockMaster!$G72,'Support data'!$C$5:$E$5,0))*INDEX('Support data'!$C$6:$E$6,1,MATCH(ShockMaster!$G72,'Support data'!$C$5:$E$5,0))/INDEX('Support data'!$C$9:$E$9,1,MATCH(ShockMaster!$G72,'Support data'!$C$5:$E$5,0))/INDEX('Support data'!$C$8:$E$8,1,MATCH(ShockMaster!$G72,'Support data'!$C$5:$E$5,0))/1000/_xlfn._xlws.FILTER(Prices!$D$2:$D$109,(Prices!$A$2:$A$109=ShockMaster!$A72)*(Prices!$B$2:$B$109=ShockMaster!$B72)*(Prices!$C$2:$C$109=ShockMaster!$E72))*1000000)</f>
        <v>0.13469697288359136</v>
      </c>
    </row>
    <row r="73" spans="1:12" x14ac:dyDescent="0.25">
      <c r="A73" t="s">
        <v>41</v>
      </c>
      <c r="B73" s="4">
        <v>2012</v>
      </c>
      <c r="C73" t="str">
        <f t="shared" si="1"/>
        <v>EXIOHSUT - 2012</v>
      </c>
      <c r="D73" t="s">
        <v>2</v>
      </c>
      <c r="E73" t="s">
        <v>2</v>
      </c>
      <c r="F73" t="s">
        <v>23</v>
      </c>
      <c r="G73" t="s">
        <v>26</v>
      </c>
      <c r="I73" t="s">
        <v>21</v>
      </c>
      <c r="L73" s="9" cm="1">
        <f t="array" ref="L73">IF(INDEX('Support data'!$C$10:$E$10,1,MATCH(ShockMaster!$G73,'Support data'!$C$5:$E$5,0))*INDEX('Support data'!$C$6:$E$6,1,MATCH(ShockMaster!$G73,'Support data'!$C$5:$E$5,0))/INDEX('Support data'!$C$9:$E$9,1,MATCH(ShockMaster!$G73,'Support data'!$C$5:$E$5,0))/INDEX('Support data'!$C$8:$E$8,1,MATCH(ShockMaster!$G73,'Support data'!$C$5:$E$5,0))/1000/_xlfn._xlws.FILTER(Prices!$D$2:$D$109,(Prices!$A$2:$A$109=ShockMaster!$A73)*(Prices!$B$2:$B$109=ShockMaster!$B73)*(Prices!$C$2:$C$109=ShockMaster!$E73))*1000000&gt;INDEX('Support data'!$C$2:$D$2,1,MATCH(ShockMaster!$F73,'Support data'!$C$1:$D$1,0)),INDEX('Support data'!$C$2:$D$2,1,MATCH(ShockMaster!$F73,'Support data'!$C$1:$D$1,0)),INDEX('Support data'!$C$10:$E$10,1,MATCH(ShockMaster!$G73,'Support data'!$C$5:$E$5,0))*INDEX('Support data'!$C$6:$E$6,1,MATCH(ShockMaster!$G73,'Support data'!$C$5:$E$5,0))/INDEX('Support data'!$C$9:$E$9,1,MATCH(ShockMaster!$G73,'Support data'!$C$5:$E$5,0))/INDEX('Support data'!$C$8:$E$8,1,MATCH(ShockMaster!$G73,'Support data'!$C$5:$E$5,0))/1000/_xlfn._xlws.FILTER(Prices!$D$2:$D$109,(Prices!$A$2:$A$109=ShockMaster!$A73)*(Prices!$B$2:$B$109=ShockMaster!$B73)*(Prices!$C$2:$C$109=ShockMaster!$E73))*1000000)</f>
        <v>0.2326233998548255</v>
      </c>
    </row>
    <row r="74" spans="1:12" x14ac:dyDescent="0.25">
      <c r="A74" t="s">
        <v>41</v>
      </c>
      <c r="B74" s="4">
        <v>2013</v>
      </c>
      <c r="C74" t="str">
        <f t="shared" si="1"/>
        <v>EXIOHSUT - 2013</v>
      </c>
      <c r="D74" t="s">
        <v>2</v>
      </c>
      <c r="E74" t="s">
        <v>2</v>
      </c>
      <c r="F74" t="s">
        <v>22</v>
      </c>
      <c r="G74" t="s">
        <v>24</v>
      </c>
      <c r="I74" t="s">
        <v>21</v>
      </c>
      <c r="L74" s="9" cm="1">
        <f t="array" ref="L74">IF(INDEX('Support data'!$C$10:$E$10,1,MATCH(ShockMaster!$G74,'Support data'!$C$5:$E$5,0))*INDEX('Support data'!$C$6:$E$6,1,MATCH(ShockMaster!$G74,'Support data'!$C$5:$E$5,0))/INDEX('Support data'!$C$9:$E$9,1,MATCH(ShockMaster!$G74,'Support data'!$C$5:$E$5,0))/INDEX('Support data'!$C$8:$E$8,1,MATCH(ShockMaster!$G74,'Support data'!$C$5:$E$5,0))/1000/_xlfn._xlws.FILTER(Prices!$D$2:$D$109,(Prices!$A$2:$A$109=ShockMaster!$A74)*(Prices!$B$2:$B$109=ShockMaster!$B74)*(Prices!$C$2:$C$109=ShockMaster!$E74))*1000000&gt;INDEX('Support data'!$C$2:$D$2,1,MATCH(ShockMaster!$F74,'Support data'!$C$1:$D$1,0)),INDEX('Support data'!$C$2:$D$2,1,MATCH(ShockMaster!$F74,'Support data'!$C$1:$D$1,0)),INDEX('Support data'!$C$10:$E$10,1,MATCH(ShockMaster!$G74,'Support data'!$C$5:$E$5,0))*INDEX('Support data'!$C$6:$E$6,1,MATCH(ShockMaster!$G74,'Support data'!$C$5:$E$5,0))/INDEX('Support data'!$C$9:$E$9,1,MATCH(ShockMaster!$G74,'Support data'!$C$5:$E$5,0))/INDEX('Support data'!$C$8:$E$8,1,MATCH(ShockMaster!$G74,'Support data'!$C$5:$E$5,0))/1000/_xlfn._xlws.FILTER(Prices!$D$2:$D$109,(Prices!$A$2:$A$109=ShockMaster!$A74)*(Prices!$B$2:$B$109=ShockMaster!$B74)*(Prices!$C$2:$C$109=ShockMaster!$E74))*1000000)</f>
        <v>0.47056199999999998</v>
      </c>
    </row>
    <row r="75" spans="1:12" x14ac:dyDescent="0.25">
      <c r="A75" t="s">
        <v>41</v>
      </c>
      <c r="B75" s="4">
        <v>2013</v>
      </c>
      <c r="C75" t="str">
        <f t="shared" si="1"/>
        <v>EXIOHSUT - 2013</v>
      </c>
      <c r="D75" t="s">
        <v>2</v>
      </c>
      <c r="E75" t="s">
        <v>2</v>
      </c>
      <c r="F75" t="s">
        <v>23</v>
      </c>
      <c r="G75" t="s">
        <v>25</v>
      </c>
      <c r="I75" t="s">
        <v>21</v>
      </c>
      <c r="L75" s="9" cm="1">
        <f t="array" ref="L75">IF(INDEX('Support data'!$C$10:$E$10,1,MATCH(ShockMaster!$G75,'Support data'!$C$5:$E$5,0))*INDEX('Support data'!$C$6:$E$6,1,MATCH(ShockMaster!$G75,'Support data'!$C$5:$E$5,0))/INDEX('Support data'!$C$9:$E$9,1,MATCH(ShockMaster!$G75,'Support data'!$C$5:$E$5,0))/INDEX('Support data'!$C$8:$E$8,1,MATCH(ShockMaster!$G75,'Support data'!$C$5:$E$5,0))/1000/_xlfn._xlws.FILTER(Prices!$D$2:$D$109,(Prices!$A$2:$A$109=ShockMaster!$A75)*(Prices!$B$2:$B$109=ShockMaster!$B75)*(Prices!$C$2:$C$109=ShockMaster!$E75))*1000000&gt;INDEX('Support data'!$C$2:$D$2,1,MATCH(ShockMaster!$F75,'Support data'!$C$1:$D$1,0)),INDEX('Support data'!$C$2:$D$2,1,MATCH(ShockMaster!$F75,'Support data'!$C$1:$D$1,0)),INDEX('Support data'!$C$10:$E$10,1,MATCH(ShockMaster!$G75,'Support data'!$C$5:$E$5,0))*INDEX('Support data'!$C$6:$E$6,1,MATCH(ShockMaster!$G75,'Support data'!$C$5:$E$5,0))/INDEX('Support data'!$C$9:$E$9,1,MATCH(ShockMaster!$G75,'Support data'!$C$5:$E$5,0))/INDEX('Support data'!$C$8:$E$8,1,MATCH(ShockMaster!$G75,'Support data'!$C$5:$E$5,0))/1000/_xlfn._xlws.FILTER(Prices!$D$2:$D$109,(Prices!$A$2:$A$109=ShockMaster!$A75)*(Prices!$B$2:$B$109=ShockMaster!$B75)*(Prices!$C$2:$C$109=ShockMaster!$E75))*1000000)</f>
        <v>0.13469697288359136</v>
      </c>
    </row>
    <row r="76" spans="1:12" x14ac:dyDescent="0.25">
      <c r="A76" t="s">
        <v>41</v>
      </c>
      <c r="B76" s="4">
        <v>2013</v>
      </c>
      <c r="C76" t="str">
        <f t="shared" si="1"/>
        <v>EXIOHSUT - 2013</v>
      </c>
      <c r="D76" t="s">
        <v>2</v>
      </c>
      <c r="E76" t="s">
        <v>2</v>
      </c>
      <c r="F76" t="s">
        <v>23</v>
      </c>
      <c r="G76" t="s">
        <v>26</v>
      </c>
      <c r="I76" t="s">
        <v>21</v>
      </c>
      <c r="L76" s="9" cm="1">
        <f t="array" ref="L76">IF(INDEX('Support data'!$C$10:$E$10,1,MATCH(ShockMaster!$G76,'Support data'!$C$5:$E$5,0))*INDEX('Support data'!$C$6:$E$6,1,MATCH(ShockMaster!$G76,'Support data'!$C$5:$E$5,0))/INDEX('Support data'!$C$9:$E$9,1,MATCH(ShockMaster!$G76,'Support data'!$C$5:$E$5,0))/INDEX('Support data'!$C$8:$E$8,1,MATCH(ShockMaster!$G76,'Support data'!$C$5:$E$5,0))/1000/_xlfn._xlws.FILTER(Prices!$D$2:$D$109,(Prices!$A$2:$A$109=ShockMaster!$A76)*(Prices!$B$2:$B$109=ShockMaster!$B76)*(Prices!$C$2:$C$109=ShockMaster!$E76))*1000000&gt;INDEX('Support data'!$C$2:$D$2,1,MATCH(ShockMaster!$F76,'Support data'!$C$1:$D$1,0)),INDEX('Support data'!$C$2:$D$2,1,MATCH(ShockMaster!$F76,'Support data'!$C$1:$D$1,0)),INDEX('Support data'!$C$10:$E$10,1,MATCH(ShockMaster!$G76,'Support data'!$C$5:$E$5,0))*INDEX('Support data'!$C$6:$E$6,1,MATCH(ShockMaster!$G76,'Support data'!$C$5:$E$5,0))/INDEX('Support data'!$C$9:$E$9,1,MATCH(ShockMaster!$G76,'Support data'!$C$5:$E$5,0))/INDEX('Support data'!$C$8:$E$8,1,MATCH(ShockMaster!$G76,'Support data'!$C$5:$E$5,0))/1000/_xlfn._xlws.FILTER(Prices!$D$2:$D$109,(Prices!$A$2:$A$109=ShockMaster!$A76)*(Prices!$B$2:$B$109=ShockMaster!$B76)*(Prices!$C$2:$C$109=ShockMaster!$E76))*1000000)</f>
        <v>0.2326233998548255</v>
      </c>
    </row>
    <row r="77" spans="1:12" x14ac:dyDescent="0.25">
      <c r="A77" t="s">
        <v>41</v>
      </c>
      <c r="B77" s="4">
        <v>2014</v>
      </c>
      <c r="C77" t="str">
        <f t="shared" si="1"/>
        <v>EXIOHSUT - 2014</v>
      </c>
      <c r="D77" t="s">
        <v>2</v>
      </c>
      <c r="E77" t="s">
        <v>2</v>
      </c>
      <c r="F77" t="s">
        <v>22</v>
      </c>
      <c r="G77" t="s">
        <v>24</v>
      </c>
      <c r="I77" t="s">
        <v>21</v>
      </c>
      <c r="L77" s="9" cm="1">
        <f t="array" ref="L77">IF(INDEX('Support data'!$C$10:$E$10,1,MATCH(ShockMaster!$G77,'Support data'!$C$5:$E$5,0))*INDEX('Support data'!$C$6:$E$6,1,MATCH(ShockMaster!$G77,'Support data'!$C$5:$E$5,0))/INDEX('Support data'!$C$9:$E$9,1,MATCH(ShockMaster!$G77,'Support data'!$C$5:$E$5,0))/INDEX('Support data'!$C$8:$E$8,1,MATCH(ShockMaster!$G77,'Support data'!$C$5:$E$5,0))/1000/_xlfn._xlws.FILTER(Prices!$D$2:$D$109,(Prices!$A$2:$A$109=ShockMaster!$A77)*(Prices!$B$2:$B$109=ShockMaster!$B77)*(Prices!$C$2:$C$109=ShockMaster!$E77))*1000000&gt;INDEX('Support data'!$C$2:$D$2,1,MATCH(ShockMaster!$F77,'Support data'!$C$1:$D$1,0)),INDEX('Support data'!$C$2:$D$2,1,MATCH(ShockMaster!$F77,'Support data'!$C$1:$D$1,0)),INDEX('Support data'!$C$10:$E$10,1,MATCH(ShockMaster!$G77,'Support data'!$C$5:$E$5,0))*INDEX('Support data'!$C$6:$E$6,1,MATCH(ShockMaster!$G77,'Support data'!$C$5:$E$5,0))/INDEX('Support data'!$C$9:$E$9,1,MATCH(ShockMaster!$G77,'Support data'!$C$5:$E$5,0))/INDEX('Support data'!$C$8:$E$8,1,MATCH(ShockMaster!$G77,'Support data'!$C$5:$E$5,0))/1000/_xlfn._xlws.FILTER(Prices!$D$2:$D$109,(Prices!$A$2:$A$109=ShockMaster!$A77)*(Prices!$B$2:$B$109=ShockMaster!$B77)*(Prices!$C$2:$C$109=ShockMaster!$E77))*1000000)</f>
        <v>0.47056199999999998</v>
      </c>
    </row>
    <row r="78" spans="1:12" x14ac:dyDescent="0.25">
      <c r="A78" t="s">
        <v>41</v>
      </c>
      <c r="B78" s="4">
        <v>2014</v>
      </c>
      <c r="C78" t="str">
        <f t="shared" si="1"/>
        <v>EXIOHSUT - 2014</v>
      </c>
      <c r="D78" t="s">
        <v>2</v>
      </c>
      <c r="E78" t="s">
        <v>2</v>
      </c>
      <c r="F78" t="s">
        <v>23</v>
      </c>
      <c r="G78" t="s">
        <v>25</v>
      </c>
      <c r="I78" t="s">
        <v>21</v>
      </c>
      <c r="L78" s="9" cm="1">
        <f t="array" ref="L78">IF(INDEX('Support data'!$C$10:$E$10,1,MATCH(ShockMaster!$G78,'Support data'!$C$5:$E$5,0))*INDEX('Support data'!$C$6:$E$6,1,MATCH(ShockMaster!$G78,'Support data'!$C$5:$E$5,0))/INDEX('Support data'!$C$9:$E$9,1,MATCH(ShockMaster!$G78,'Support data'!$C$5:$E$5,0))/INDEX('Support data'!$C$8:$E$8,1,MATCH(ShockMaster!$G78,'Support data'!$C$5:$E$5,0))/1000/_xlfn._xlws.FILTER(Prices!$D$2:$D$109,(Prices!$A$2:$A$109=ShockMaster!$A78)*(Prices!$B$2:$B$109=ShockMaster!$B78)*(Prices!$C$2:$C$109=ShockMaster!$E78))*1000000&gt;INDEX('Support data'!$C$2:$D$2,1,MATCH(ShockMaster!$F78,'Support data'!$C$1:$D$1,0)),INDEX('Support data'!$C$2:$D$2,1,MATCH(ShockMaster!$F78,'Support data'!$C$1:$D$1,0)),INDEX('Support data'!$C$10:$E$10,1,MATCH(ShockMaster!$G78,'Support data'!$C$5:$E$5,0))*INDEX('Support data'!$C$6:$E$6,1,MATCH(ShockMaster!$G78,'Support data'!$C$5:$E$5,0))/INDEX('Support data'!$C$9:$E$9,1,MATCH(ShockMaster!$G78,'Support data'!$C$5:$E$5,0))/INDEX('Support data'!$C$8:$E$8,1,MATCH(ShockMaster!$G78,'Support data'!$C$5:$E$5,0))/1000/_xlfn._xlws.FILTER(Prices!$D$2:$D$109,(Prices!$A$2:$A$109=ShockMaster!$A78)*(Prices!$B$2:$B$109=ShockMaster!$B78)*(Prices!$C$2:$C$109=ShockMaster!$E78))*1000000)</f>
        <v>0.13469697288359136</v>
      </c>
    </row>
    <row r="79" spans="1:12" x14ac:dyDescent="0.25">
      <c r="A79" t="s">
        <v>41</v>
      </c>
      <c r="B79" s="4">
        <v>2014</v>
      </c>
      <c r="C79" t="str">
        <f t="shared" si="1"/>
        <v>EXIOHSUT - 2014</v>
      </c>
      <c r="D79" t="s">
        <v>2</v>
      </c>
      <c r="E79" t="s">
        <v>2</v>
      </c>
      <c r="F79" t="s">
        <v>23</v>
      </c>
      <c r="G79" t="s">
        <v>26</v>
      </c>
      <c r="I79" t="s">
        <v>21</v>
      </c>
      <c r="L79" s="9" cm="1">
        <f t="array" ref="L79">IF(INDEX('Support data'!$C$10:$E$10,1,MATCH(ShockMaster!$G79,'Support data'!$C$5:$E$5,0))*INDEX('Support data'!$C$6:$E$6,1,MATCH(ShockMaster!$G79,'Support data'!$C$5:$E$5,0))/INDEX('Support data'!$C$9:$E$9,1,MATCH(ShockMaster!$G79,'Support data'!$C$5:$E$5,0))/INDEX('Support data'!$C$8:$E$8,1,MATCH(ShockMaster!$G79,'Support data'!$C$5:$E$5,0))/1000/_xlfn._xlws.FILTER(Prices!$D$2:$D$109,(Prices!$A$2:$A$109=ShockMaster!$A79)*(Prices!$B$2:$B$109=ShockMaster!$B79)*(Prices!$C$2:$C$109=ShockMaster!$E79))*1000000&gt;INDEX('Support data'!$C$2:$D$2,1,MATCH(ShockMaster!$F79,'Support data'!$C$1:$D$1,0)),INDEX('Support data'!$C$2:$D$2,1,MATCH(ShockMaster!$F79,'Support data'!$C$1:$D$1,0)),INDEX('Support data'!$C$10:$E$10,1,MATCH(ShockMaster!$G79,'Support data'!$C$5:$E$5,0))*INDEX('Support data'!$C$6:$E$6,1,MATCH(ShockMaster!$G79,'Support data'!$C$5:$E$5,0))/INDEX('Support data'!$C$9:$E$9,1,MATCH(ShockMaster!$G79,'Support data'!$C$5:$E$5,0))/INDEX('Support data'!$C$8:$E$8,1,MATCH(ShockMaster!$G79,'Support data'!$C$5:$E$5,0))/1000/_xlfn._xlws.FILTER(Prices!$D$2:$D$109,(Prices!$A$2:$A$109=ShockMaster!$A79)*(Prices!$B$2:$B$109=ShockMaster!$B79)*(Prices!$C$2:$C$109=ShockMaster!$E79))*1000000)</f>
        <v>0.2326233998548255</v>
      </c>
    </row>
    <row r="80" spans="1:12" x14ac:dyDescent="0.25">
      <c r="A80" t="s">
        <v>41</v>
      </c>
      <c r="B80" s="4">
        <v>2015</v>
      </c>
      <c r="C80" t="str">
        <f t="shared" si="1"/>
        <v>EXIOHSUT - 2015</v>
      </c>
      <c r="D80" t="s">
        <v>2</v>
      </c>
      <c r="E80" t="s">
        <v>2</v>
      </c>
      <c r="F80" t="s">
        <v>22</v>
      </c>
      <c r="G80" t="s">
        <v>24</v>
      </c>
      <c r="I80" t="s">
        <v>21</v>
      </c>
      <c r="L80" s="9" cm="1">
        <f t="array" ref="L80">IF(INDEX('Support data'!$C$10:$E$10,1,MATCH(ShockMaster!$G80,'Support data'!$C$5:$E$5,0))*INDEX('Support data'!$C$6:$E$6,1,MATCH(ShockMaster!$G80,'Support data'!$C$5:$E$5,0))/INDEX('Support data'!$C$9:$E$9,1,MATCH(ShockMaster!$G80,'Support data'!$C$5:$E$5,0))/INDEX('Support data'!$C$8:$E$8,1,MATCH(ShockMaster!$G80,'Support data'!$C$5:$E$5,0))/1000/_xlfn._xlws.FILTER(Prices!$D$2:$D$109,(Prices!$A$2:$A$109=ShockMaster!$A80)*(Prices!$B$2:$B$109=ShockMaster!$B80)*(Prices!$C$2:$C$109=ShockMaster!$E80))*1000000&gt;INDEX('Support data'!$C$2:$D$2,1,MATCH(ShockMaster!$F80,'Support data'!$C$1:$D$1,0)),INDEX('Support data'!$C$2:$D$2,1,MATCH(ShockMaster!$F80,'Support data'!$C$1:$D$1,0)),INDEX('Support data'!$C$10:$E$10,1,MATCH(ShockMaster!$G80,'Support data'!$C$5:$E$5,0))*INDEX('Support data'!$C$6:$E$6,1,MATCH(ShockMaster!$G80,'Support data'!$C$5:$E$5,0))/INDEX('Support data'!$C$9:$E$9,1,MATCH(ShockMaster!$G80,'Support data'!$C$5:$E$5,0))/INDEX('Support data'!$C$8:$E$8,1,MATCH(ShockMaster!$G80,'Support data'!$C$5:$E$5,0))/1000/_xlfn._xlws.FILTER(Prices!$D$2:$D$109,(Prices!$A$2:$A$109=ShockMaster!$A80)*(Prices!$B$2:$B$109=ShockMaster!$B80)*(Prices!$C$2:$C$109=ShockMaster!$E80))*1000000)</f>
        <v>0.47056199999999998</v>
      </c>
    </row>
    <row r="81" spans="1:12" x14ac:dyDescent="0.25">
      <c r="A81" t="s">
        <v>41</v>
      </c>
      <c r="B81" s="4">
        <v>2015</v>
      </c>
      <c r="C81" t="str">
        <f t="shared" si="1"/>
        <v>EXIOHSUT - 2015</v>
      </c>
      <c r="D81" t="s">
        <v>2</v>
      </c>
      <c r="E81" t="s">
        <v>2</v>
      </c>
      <c r="F81" t="s">
        <v>23</v>
      </c>
      <c r="G81" t="s">
        <v>25</v>
      </c>
      <c r="I81" t="s">
        <v>21</v>
      </c>
      <c r="L81" s="9" cm="1">
        <f t="array" ref="L81">IF(INDEX('Support data'!$C$10:$E$10,1,MATCH(ShockMaster!$G81,'Support data'!$C$5:$E$5,0))*INDEX('Support data'!$C$6:$E$6,1,MATCH(ShockMaster!$G81,'Support data'!$C$5:$E$5,0))/INDEX('Support data'!$C$9:$E$9,1,MATCH(ShockMaster!$G81,'Support data'!$C$5:$E$5,0))/INDEX('Support data'!$C$8:$E$8,1,MATCH(ShockMaster!$G81,'Support data'!$C$5:$E$5,0))/1000/_xlfn._xlws.FILTER(Prices!$D$2:$D$109,(Prices!$A$2:$A$109=ShockMaster!$A81)*(Prices!$B$2:$B$109=ShockMaster!$B81)*(Prices!$C$2:$C$109=ShockMaster!$E81))*1000000&gt;INDEX('Support data'!$C$2:$D$2,1,MATCH(ShockMaster!$F81,'Support data'!$C$1:$D$1,0)),INDEX('Support data'!$C$2:$D$2,1,MATCH(ShockMaster!$F81,'Support data'!$C$1:$D$1,0)),INDEX('Support data'!$C$10:$E$10,1,MATCH(ShockMaster!$G81,'Support data'!$C$5:$E$5,0))*INDEX('Support data'!$C$6:$E$6,1,MATCH(ShockMaster!$G81,'Support data'!$C$5:$E$5,0))/INDEX('Support data'!$C$9:$E$9,1,MATCH(ShockMaster!$G81,'Support data'!$C$5:$E$5,0))/INDEX('Support data'!$C$8:$E$8,1,MATCH(ShockMaster!$G81,'Support data'!$C$5:$E$5,0))/1000/_xlfn._xlws.FILTER(Prices!$D$2:$D$109,(Prices!$A$2:$A$109=ShockMaster!$A81)*(Prices!$B$2:$B$109=ShockMaster!$B81)*(Prices!$C$2:$C$109=ShockMaster!$E81))*1000000)</f>
        <v>0.13469697288359136</v>
      </c>
    </row>
    <row r="82" spans="1:12" x14ac:dyDescent="0.25">
      <c r="A82" t="s">
        <v>41</v>
      </c>
      <c r="B82" s="4">
        <v>2015</v>
      </c>
      <c r="C82" t="str">
        <f t="shared" si="1"/>
        <v>EXIOHSUT - 2015</v>
      </c>
      <c r="D82" t="s">
        <v>2</v>
      </c>
      <c r="E82" t="s">
        <v>2</v>
      </c>
      <c r="F82" t="s">
        <v>23</v>
      </c>
      <c r="G82" t="s">
        <v>26</v>
      </c>
      <c r="I82" t="s">
        <v>21</v>
      </c>
      <c r="L82" s="9" cm="1">
        <f t="array" ref="L82">IF(INDEX('Support data'!$C$10:$E$10,1,MATCH(ShockMaster!$G82,'Support data'!$C$5:$E$5,0))*INDEX('Support data'!$C$6:$E$6,1,MATCH(ShockMaster!$G82,'Support data'!$C$5:$E$5,0))/INDEX('Support data'!$C$9:$E$9,1,MATCH(ShockMaster!$G82,'Support data'!$C$5:$E$5,0))/INDEX('Support data'!$C$8:$E$8,1,MATCH(ShockMaster!$G82,'Support data'!$C$5:$E$5,0))/1000/_xlfn._xlws.FILTER(Prices!$D$2:$D$109,(Prices!$A$2:$A$109=ShockMaster!$A82)*(Prices!$B$2:$B$109=ShockMaster!$B82)*(Prices!$C$2:$C$109=ShockMaster!$E82))*1000000&gt;INDEX('Support data'!$C$2:$D$2,1,MATCH(ShockMaster!$F82,'Support data'!$C$1:$D$1,0)),INDEX('Support data'!$C$2:$D$2,1,MATCH(ShockMaster!$F82,'Support data'!$C$1:$D$1,0)),INDEX('Support data'!$C$10:$E$10,1,MATCH(ShockMaster!$G82,'Support data'!$C$5:$E$5,0))*INDEX('Support data'!$C$6:$E$6,1,MATCH(ShockMaster!$G82,'Support data'!$C$5:$E$5,0))/INDEX('Support data'!$C$9:$E$9,1,MATCH(ShockMaster!$G82,'Support data'!$C$5:$E$5,0))/INDEX('Support data'!$C$8:$E$8,1,MATCH(ShockMaster!$G82,'Support data'!$C$5:$E$5,0))/1000/_xlfn._xlws.FILTER(Prices!$D$2:$D$109,(Prices!$A$2:$A$109=ShockMaster!$A82)*(Prices!$B$2:$B$109=ShockMaster!$B82)*(Prices!$C$2:$C$109=ShockMaster!$E82))*1000000)</f>
        <v>0.2326233998548255</v>
      </c>
    </row>
    <row r="83" spans="1:12" x14ac:dyDescent="0.25">
      <c r="A83" t="s">
        <v>41</v>
      </c>
      <c r="B83" s="4">
        <v>2016</v>
      </c>
      <c r="C83" t="str">
        <f t="shared" si="1"/>
        <v>EXIOHSUT - 2016</v>
      </c>
      <c r="D83" t="s">
        <v>2</v>
      </c>
      <c r="E83" t="s">
        <v>2</v>
      </c>
      <c r="F83" t="s">
        <v>22</v>
      </c>
      <c r="G83" t="s">
        <v>24</v>
      </c>
      <c r="I83" t="s">
        <v>21</v>
      </c>
      <c r="L83" s="9" cm="1">
        <f t="array" ref="L83">IF(INDEX('Support data'!$C$10:$E$10,1,MATCH(ShockMaster!$G83,'Support data'!$C$5:$E$5,0))*INDEX('Support data'!$C$6:$E$6,1,MATCH(ShockMaster!$G83,'Support data'!$C$5:$E$5,0))/INDEX('Support data'!$C$9:$E$9,1,MATCH(ShockMaster!$G83,'Support data'!$C$5:$E$5,0))/INDEX('Support data'!$C$8:$E$8,1,MATCH(ShockMaster!$G83,'Support data'!$C$5:$E$5,0))/1000/_xlfn._xlws.FILTER(Prices!$D$2:$D$109,(Prices!$A$2:$A$109=ShockMaster!$A83)*(Prices!$B$2:$B$109=ShockMaster!$B83)*(Prices!$C$2:$C$109=ShockMaster!$E83))*1000000&gt;INDEX('Support data'!$C$2:$D$2,1,MATCH(ShockMaster!$F83,'Support data'!$C$1:$D$1,0)),INDEX('Support data'!$C$2:$D$2,1,MATCH(ShockMaster!$F83,'Support data'!$C$1:$D$1,0)),INDEX('Support data'!$C$10:$E$10,1,MATCH(ShockMaster!$G83,'Support data'!$C$5:$E$5,0))*INDEX('Support data'!$C$6:$E$6,1,MATCH(ShockMaster!$G83,'Support data'!$C$5:$E$5,0))/INDEX('Support data'!$C$9:$E$9,1,MATCH(ShockMaster!$G83,'Support data'!$C$5:$E$5,0))/INDEX('Support data'!$C$8:$E$8,1,MATCH(ShockMaster!$G83,'Support data'!$C$5:$E$5,0))/1000/_xlfn._xlws.FILTER(Prices!$D$2:$D$109,(Prices!$A$2:$A$109=ShockMaster!$A83)*(Prices!$B$2:$B$109=ShockMaster!$B83)*(Prices!$C$2:$C$109=ShockMaster!$E83))*1000000)</f>
        <v>0.47056199999999998</v>
      </c>
    </row>
    <row r="84" spans="1:12" x14ac:dyDescent="0.25">
      <c r="A84" t="s">
        <v>41</v>
      </c>
      <c r="B84" s="4">
        <v>2016</v>
      </c>
      <c r="C84" t="str">
        <f t="shared" si="1"/>
        <v>EXIOHSUT - 2016</v>
      </c>
      <c r="D84" t="s">
        <v>2</v>
      </c>
      <c r="E84" t="s">
        <v>2</v>
      </c>
      <c r="F84" t="s">
        <v>23</v>
      </c>
      <c r="G84" t="s">
        <v>25</v>
      </c>
      <c r="I84" t="s">
        <v>21</v>
      </c>
      <c r="L84" s="9" cm="1">
        <f t="array" ref="L84">IF(INDEX('Support data'!$C$10:$E$10,1,MATCH(ShockMaster!$G84,'Support data'!$C$5:$E$5,0))*INDEX('Support data'!$C$6:$E$6,1,MATCH(ShockMaster!$G84,'Support data'!$C$5:$E$5,0))/INDEX('Support data'!$C$9:$E$9,1,MATCH(ShockMaster!$G84,'Support data'!$C$5:$E$5,0))/INDEX('Support data'!$C$8:$E$8,1,MATCH(ShockMaster!$G84,'Support data'!$C$5:$E$5,0))/1000/_xlfn._xlws.FILTER(Prices!$D$2:$D$109,(Prices!$A$2:$A$109=ShockMaster!$A84)*(Prices!$B$2:$B$109=ShockMaster!$B84)*(Prices!$C$2:$C$109=ShockMaster!$E84))*1000000&gt;INDEX('Support data'!$C$2:$D$2,1,MATCH(ShockMaster!$F84,'Support data'!$C$1:$D$1,0)),INDEX('Support data'!$C$2:$D$2,1,MATCH(ShockMaster!$F84,'Support data'!$C$1:$D$1,0)),INDEX('Support data'!$C$10:$E$10,1,MATCH(ShockMaster!$G84,'Support data'!$C$5:$E$5,0))*INDEX('Support data'!$C$6:$E$6,1,MATCH(ShockMaster!$G84,'Support data'!$C$5:$E$5,0))/INDEX('Support data'!$C$9:$E$9,1,MATCH(ShockMaster!$G84,'Support data'!$C$5:$E$5,0))/INDEX('Support data'!$C$8:$E$8,1,MATCH(ShockMaster!$G84,'Support data'!$C$5:$E$5,0))/1000/_xlfn._xlws.FILTER(Prices!$D$2:$D$109,(Prices!$A$2:$A$109=ShockMaster!$A84)*(Prices!$B$2:$B$109=ShockMaster!$B84)*(Prices!$C$2:$C$109=ShockMaster!$E84))*1000000)</f>
        <v>0.13469697288359136</v>
      </c>
    </row>
    <row r="85" spans="1:12" x14ac:dyDescent="0.25">
      <c r="A85" t="s">
        <v>41</v>
      </c>
      <c r="B85" s="4">
        <v>2016</v>
      </c>
      <c r="C85" t="str">
        <f t="shared" si="1"/>
        <v>EXIOHSUT - 2016</v>
      </c>
      <c r="D85" t="s">
        <v>2</v>
      </c>
      <c r="E85" t="s">
        <v>2</v>
      </c>
      <c r="F85" t="s">
        <v>23</v>
      </c>
      <c r="G85" t="s">
        <v>26</v>
      </c>
      <c r="I85" t="s">
        <v>21</v>
      </c>
      <c r="L85" s="9" cm="1">
        <f t="array" ref="L85">IF(INDEX('Support data'!$C$10:$E$10,1,MATCH(ShockMaster!$G85,'Support data'!$C$5:$E$5,0))*INDEX('Support data'!$C$6:$E$6,1,MATCH(ShockMaster!$G85,'Support data'!$C$5:$E$5,0))/INDEX('Support data'!$C$9:$E$9,1,MATCH(ShockMaster!$G85,'Support data'!$C$5:$E$5,0))/INDEX('Support data'!$C$8:$E$8,1,MATCH(ShockMaster!$G85,'Support data'!$C$5:$E$5,0))/1000/_xlfn._xlws.FILTER(Prices!$D$2:$D$109,(Prices!$A$2:$A$109=ShockMaster!$A85)*(Prices!$B$2:$B$109=ShockMaster!$B85)*(Prices!$C$2:$C$109=ShockMaster!$E85))*1000000&gt;INDEX('Support data'!$C$2:$D$2,1,MATCH(ShockMaster!$F85,'Support data'!$C$1:$D$1,0)),INDEX('Support data'!$C$2:$D$2,1,MATCH(ShockMaster!$F85,'Support data'!$C$1:$D$1,0)),INDEX('Support data'!$C$10:$E$10,1,MATCH(ShockMaster!$G85,'Support data'!$C$5:$E$5,0))*INDEX('Support data'!$C$6:$E$6,1,MATCH(ShockMaster!$G85,'Support data'!$C$5:$E$5,0))/INDEX('Support data'!$C$9:$E$9,1,MATCH(ShockMaster!$G85,'Support data'!$C$5:$E$5,0))/INDEX('Support data'!$C$8:$E$8,1,MATCH(ShockMaster!$G85,'Support data'!$C$5:$E$5,0))/1000/_xlfn._xlws.FILTER(Prices!$D$2:$D$109,(Prices!$A$2:$A$109=ShockMaster!$A85)*(Prices!$B$2:$B$109=ShockMaster!$B85)*(Prices!$C$2:$C$109=ShockMaster!$E85))*1000000)</f>
        <v>0.2326233998548255</v>
      </c>
    </row>
    <row r="86" spans="1:12" x14ac:dyDescent="0.25">
      <c r="A86" t="s">
        <v>41</v>
      </c>
      <c r="B86" s="4">
        <v>2017</v>
      </c>
      <c r="C86" t="str">
        <f t="shared" si="1"/>
        <v>EXIOHSUT - 2017</v>
      </c>
      <c r="D86" t="s">
        <v>2</v>
      </c>
      <c r="E86" t="s">
        <v>2</v>
      </c>
      <c r="F86" t="s">
        <v>22</v>
      </c>
      <c r="G86" t="s">
        <v>24</v>
      </c>
      <c r="I86" t="s">
        <v>21</v>
      </c>
      <c r="L86" s="9" cm="1">
        <f t="array" ref="L86">IF(INDEX('Support data'!$C$10:$E$10,1,MATCH(ShockMaster!$G86,'Support data'!$C$5:$E$5,0))*INDEX('Support data'!$C$6:$E$6,1,MATCH(ShockMaster!$G86,'Support data'!$C$5:$E$5,0))/INDEX('Support data'!$C$9:$E$9,1,MATCH(ShockMaster!$G86,'Support data'!$C$5:$E$5,0))/INDEX('Support data'!$C$8:$E$8,1,MATCH(ShockMaster!$G86,'Support data'!$C$5:$E$5,0))/1000/_xlfn._xlws.FILTER(Prices!$D$2:$D$109,(Prices!$A$2:$A$109=ShockMaster!$A86)*(Prices!$B$2:$B$109=ShockMaster!$B86)*(Prices!$C$2:$C$109=ShockMaster!$E86))*1000000&gt;INDEX('Support data'!$C$2:$D$2,1,MATCH(ShockMaster!$F86,'Support data'!$C$1:$D$1,0)),INDEX('Support data'!$C$2:$D$2,1,MATCH(ShockMaster!$F86,'Support data'!$C$1:$D$1,0)),INDEX('Support data'!$C$10:$E$10,1,MATCH(ShockMaster!$G86,'Support data'!$C$5:$E$5,0))*INDEX('Support data'!$C$6:$E$6,1,MATCH(ShockMaster!$G86,'Support data'!$C$5:$E$5,0))/INDEX('Support data'!$C$9:$E$9,1,MATCH(ShockMaster!$G86,'Support data'!$C$5:$E$5,0))/INDEX('Support data'!$C$8:$E$8,1,MATCH(ShockMaster!$G86,'Support data'!$C$5:$E$5,0))/1000/_xlfn._xlws.FILTER(Prices!$D$2:$D$109,(Prices!$A$2:$A$109=ShockMaster!$A86)*(Prices!$B$2:$B$109=ShockMaster!$B86)*(Prices!$C$2:$C$109=ShockMaster!$E86))*1000000)</f>
        <v>0.47056199999999998</v>
      </c>
    </row>
    <row r="87" spans="1:12" x14ac:dyDescent="0.25">
      <c r="A87" t="s">
        <v>41</v>
      </c>
      <c r="B87" s="4">
        <v>2017</v>
      </c>
      <c r="C87" t="str">
        <f t="shared" si="1"/>
        <v>EXIOHSUT - 2017</v>
      </c>
      <c r="D87" t="s">
        <v>2</v>
      </c>
      <c r="E87" t="s">
        <v>2</v>
      </c>
      <c r="F87" t="s">
        <v>23</v>
      </c>
      <c r="G87" t="s">
        <v>25</v>
      </c>
      <c r="I87" t="s">
        <v>21</v>
      </c>
      <c r="L87" s="9" cm="1">
        <f t="array" ref="L87">IF(INDEX('Support data'!$C$10:$E$10,1,MATCH(ShockMaster!$G87,'Support data'!$C$5:$E$5,0))*INDEX('Support data'!$C$6:$E$6,1,MATCH(ShockMaster!$G87,'Support data'!$C$5:$E$5,0))/INDEX('Support data'!$C$9:$E$9,1,MATCH(ShockMaster!$G87,'Support data'!$C$5:$E$5,0))/INDEX('Support data'!$C$8:$E$8,1,MATCH(ShockMaster!$G87,'Support data'!$C$5:$E$5,0))/1000/_xlfn._xlws.FILTER(Prices!$D$2:$D$109,(Prices!$A$2:$A$109=ShockMaster!$A87)*(Prices!$B$2:$B$109=ShockMaster!$B87)*(Prices!$C$2:$C$109=ShockMaster!$E87))*1000000&gt;INDEX('Support data'!$C$2:$D$2,1,MATCH(ShockMaster!$F87,'Support data'!$C$1:$D$1,0)),INDEX('Support data'!$C$2:$D$2,1,MATCH(ShockMaster!$F87,'Support data'!$C$1:$D$1,0)),INDEX('Support data'!$C$10:$E$10,1,MATCH(ShockMaster!$G87,'Support data'!$C$5:$E$5,0))*INDEX('Support data'!$C$6:$E$6,1,MATCH(ShockMaster!$G87,'Support data'!$C$5:$E$5,0))/INDEX('Support data'!$C$9:$E$9,1,MATCH(ShockMaster!$G87,'Support data'!$C$5:$E$5,0))/INDEX('Support data'!$C$8:$E$8,1,MATCH(ShockMaster!$G87,'Support data'!$C$5:$E$5,0))/1000/_xlfn._xlws.FILTER(Prices!$D$2:$D$109,(Prices!$A$2:$A$109=ShockMaster!$A87)*(Prices!$B$2:$B$109=ShockMaster!$B87)*(Prices!$C$2:$C$109=ShockMaster!$E87))*1000000)</f>
        <v>0.13469697288359136</v>
      </c>
    </row>
    <row r="88" spans="1:12" x14ac:dyDescent="0.25">
      <c r="A88" t="s">
        <v>41</v>
      </c>
      <c r="B88" s="4">
        <v>2017</v>
      </c>
      <c r="C88" t="str">
        <f t="shared" si="1"/>
        <v>EXIOHSUT - 2017</v>
      </c>
      <c r="D88" t="s">
        <v>2</v>
      </c>
      <c r="E88" t="s">
        <v>2</v>
      </c>
      <c r="F88" t="s">
        <v>23</v>
      </c>
      <c r="G88" t="s">
        <v>26</v>
      </c>
      <c r="I88" t="s">
        <v>21</v>
      </c>
      <c r="L88" s="9" cm="1">
        <f t="array" ref="L88">IF(INDEX('Support data'!$C$10:$E$10,1,MATCH(ShockMaster!$G88,'Support data'!$C$5:$E$5,0))*INDEX('Support data'!$C$6:$E$6,1,MATCH(ShockMaster!$G88,'Support data'!$C$5:$E$5,0))/INDEX('Support data'!$C$9:$E$9,1,MATCH(ShockMaster!$G88,'Support data'!$C$5:$E$5,0))/INDEX('Support data'!$C$8:$E$8,1,MATCH(ShockMaster!$G88,'Support data'!$C$5:$E$5,0))/1000/_xlfn._xlws.FILTER(Prices!$D$2:$D$109,(Prices!$A$2:$A$109=ShockMaster!$A88)*(Prices!$B$2:$B$109=ShockMaster!$B88)*(Prices!$C$2:$C$109=ShockMaster!$E88))*1000000&gt;INDEX('Support data'!$C$2:$D$2,1,MATCH(ShockMaster!$F88,'Support data'!$C$1:$D$1,0)),INDEX('Support data'!$C$2:$D$2,1,MATCH(ShockMaster!$F88,'Support data'!$C$1:$D$1,0)),INDEX('Support data'!$C$10:$E$10,1,MATCH(ShockMaster!$G88,'Support data'!$C$5:$E$5,0))*INDEX('Support data'!$C$6:$E$6,1,MATCH(ShockMaster!$G88,'Support data'!$C$5:$E$5,0))/INDEX('Support data'!$C$9:$E$9,1,MATCH(ShockMaster!$G88,'Support data'!$C$5:$E$5,0))/INDEX('Support data'!$C$8:$E$8,1,MATCH(ShockMaster!$G88,'Support data'!$C$5:$E$5,0))/1000/_xlfn._xlws.FILTER(Prices!$D$2:$D$109,(Prices!$A$2:$A$109=ShockMaster!$A88)*(Prices!$B$2:$B$109=ShockMaster!$B88)*(Prices!$C$2:$C$109=ShockMaster!$E88))*1000000)</f>
        <v>0.2326233998548255</v>
      </c>
    </row>
    <row r="89" spans="1:12" x14ac:dyDescent="0.25">
      <c r="A89" t="s">
        <v>41</v>
      </c>
      <c r="B89" s="4">
        <v>2018</v>
      </c>
      <c r="C89" t="str">
        <f t="shared" si="1"/>
        <v>EXIOHSUT - 2018</v>
      </c>
      <c r="D89" t="s">
        <v>2</v>
      </c>
      <c r="E89" t="s">
        <v>2</v>
      </c>
      <c r="F89" t="s">
        <v>22</v>
      </c>
      <c r="G89" t="s">
        <v>24</v>
      </c>
      <c r="I89" t="s">
        <v>21</v>
      </c>
      <c r="L89" s="9" cm="1">
        <f t="array" ref="L89">IF(INDEX('Support data'!$C$10:$E$10,1,MATCH(ShockMaster!$G89,'Support data'!$C$5:$E$5,0))*INDEX('Support data'!$C$6:$E$6,1,MATCH(ShockMaster!$G89,'Support data'!$C$5:$E$5,0))/INDEX('Support data'!$C$9:$E$9,1,MATCH(ShockMaster!$G89,'Support data'!$C$5:$E$5,0))/INDEX('Support data'!$C$8:$E$8,1,MATCH(ShockMaster!$G89,'Support data'!$C$5:$E$5,0))/1000/_xlfn._xlws.FILTER(Prices!$D$2:$D$109,(Prices!$A$2:$A$109=ShockMaster!$A89)*(Prices!$B$2:$B$109=ShockMaster!$B89)*(Prices!$C$2:$C$109=ShockMaster!$E89))*1000000&gt;INDEX('Support data'!$C$2:$D$2,1,MATCH(ShockMaster!$F89,'Support data'!$C$1:$D$1,0)),INDEX('Support data'!$C$2:$D$2,1,MATCH(ShockMaster!$F89,'Support data'!$C$1:$D$1,0)),INDEX('Support data'!$C$10:$E$10,1,MATCH(ShockMaster!$G89,'Support data'!$C$5:$E$5,0))*INDEX('Support data'!$C$6:$E$6,1,MATCH(ShockMaster!$G89,'Support data'!$C$5:$E$5,0))/INDEX('Support data'!$C$9:$E$9,1,MATCH(ShockMaster!$G89,'Support data'!$C$5:$E$5,0))/INDEX('Support data'!$C$8:$E$8,1,MATCH(ShockMaster!$G89,'Support data'!$C$5:$E$5,0))/1000/_xlfn._xlws.FILTER(Prices!$D$2:$D$109,(Prices!$A$2:$A$109=ShockMaster!$A89)*(Prices!$B$2:$B$109=ShockMaster!$B89)*(Prices!$C$2:$C$109=ShockMaster!$E89))*1000000)</f>
        <v>0.47056199999999998</v>
      </c>
    </row>
    <row r="90" spans="1:12" x14ac:dyDescent="0.25">
      <c r="A90" t="s">
        <v>41</v>
      </c>
      <c r="B90" s="4">
        <v>2018</v>
      </c>
      <c r="C90" t="str">
        <f t="shared" si="1"/>
        <v>EXIOHSUT - 2018</v>
      </c>
      <c r="D90" t="s">
        <v>2</v>
      </c>
      <c r="E90" t="s">
        <v>2</v>
      </c>
      <c r="F90" t="s">
        <v>23</v>
      </c>
      <c r="G90" t="s">
        <v>25</v>
      </c>
      <c r="I90" t="s">
        <v>21</v>
      </c>
      <c r="L90" s="9" cm="1">
        <f t="array" ref="L90">IF(INDEX('Support data'!$C$10:$E$10,1,MATCH(ShockMaster!$G90,'Support data'!$C$5:$E$5,0))*INDEX('Support data'!$C$6:$E$6,1,MATCH(ShockMaster!$G90,'Support data'!$C$5:$E$5,0))/INDEX('Support data'!$C$9:$E$9,1,MATCH(ShockMaster!$G90,'Support data'!$C$5:$E$5,0))/INDEX('Support data'!$C$8:$E$8,1,MATCH(ShockMaster!$G90,'Support data'!$C$5:$E$5,0))/1000/_xlfn._xlws.FILTER(Prices!$D$2:$D$109,(Prices!$A$2:$A$109=ShockMaster!$A90)*(Prices!$B$2:$B$109=ShockMaster!$B90)*(Prices!$C$2:$C$109=ShockMaster!$E90))*1000000&gt;INDEX('Support data'!$C$2:$D$2,1,MATCH(ShockMaster!$F90,'Support data'!$C$1:$D$1,0)),INDEX('Support data'!$C$2:$D$2,1,MATCH(ShockMaster!$F90,'Support data'!$C$1:$D$1,0)),INDEX('Support data'!$C$10:$E$10,1,MATCH(ShockMaster!$G90,'Support data'!$C$5:$E$5,0))*INDEX('Support data'!$C$6:$E$6,1,MATCH(ShockMaster!$G90,'Support data'!$C$5:$E$5,0))/INDEX('Support data'!$C$9:$E$9,1,MATCH(ShockMaster!$G90,'Support data'!$C$5:$E$5,0))/INDEX('Support data'!$C$8:$E$8,1,MATCH(ShockMaster!$G90,'Support data'!$C$5:$E$5,0))/1000/_xlfn._xlws.FILTER(Prices!$D$2:$D$109,(Prices!$A$2:$A$109=ShockMaster!$A90)*(Prices!$B$2:$B$109=ShockMaster!$B90)*(Prices!$C$2:$C$109=ShockMaster!$E90))*1000000)</f>
        <v>0.13469697288359136</v>
      </c>
    </row>
    <row r="91" spans="1:12" x14ac:dyDescent="0.25">
      <c r="A91" t="s">
        <v>41</v>
      </c>
      <c r="B91" s="4">
        <v>2018</v>
      </c>
      <c r="C91" t="str">
        <f t="shared" si="1"/>
        <v>EXIOHSUT - 2018</v>
      </c>
      <c r="D91" t="s">
        <v>2</v>
      </c>
      <c r="E91" t="s">
        <v>2</v>
      </c>
      <c r="F91" t="s">
        <v>23</v>
      </c>
      <c r="G91" t="s">
        <v>26</v>
      </c>
      <c r="I91" t="s">
        <v>21</v>
      </c>
      <c r="L91" s="9" cm="1">
        <f t="array" ref="L91">IF(INDEX('Support data'!$C$10:$E$10,1,MATCH(ShockMaster!$G91,'Support data'!$C$5:$E$5,0))*INDEX('Support data'!$C$6:$E$6,1,MATCH(ShockMaster!$G91,'Support data'!$C$5:$E$5,0))/INDEX('Support data'!$C$9:$E$9,1,MATCH(ShockMaster!$G91,'Support data'!$C$5:$E$5,0))/INDEX('Support data'!$C$8:$E$8,1,MATCH(ShockMaster!$G91,'Support data'!$C$5:$E$5,0))/1000/_xlfn._xlws.FILTER(Prices!$D$2:$D$109,(Prices!$A$2:$A$109=ShockMaster!$A91)*(Prices!$B$2:$B$109=ShockMaster!$B91)*(Prices!$C$2:$C$109=ShockMaster!$E91))*1000000&gt;INDEX('Support data'!$C$2:$D$2,1,MATCH(ShockMaster!$F91,'Support data'!$C$1:$D$1,0)),INDEX('Support data'!$C$2:$D$2,1,MATCH(ShockMaster!$F91,'Support data'!$C$1:$D$1,0)),INDEX('Support data'!$C$10:$E$10,1,MATCH(ShockMaster!$G91,'Support data'!$C$5:$E$5,0))*INDEX('Support data'!$C$6:$E$6,1,MATCH(ShockMaster!$G91,'Support data'!$C$5:$E$5,0))/INDEX('Support data'!$C$9:$E$9,1,MATCH(ShockMaster!$G91,'Support data'!$C$5:$E$5,0))/INDEX('Support data'!$C$8:$E$8,1,MATCH(ShockMaster!$G91,'Support data'!$C$5:$E$5,0))/1000/_xlfn._xlws.FILTER(Prices!$D$2:$D$109,(Prices!$A$2:$A$109=ShockMaster!$A91)*(Prices!$B$2:$B$109=ShockMaster!$B91)*(Prices!$C$2:$C$109=ShockMaster!$E91))*1000000)</f>
        <v>0.2326233998548255</v>
      </c>
    </row>
    <row r="92" spans="1:12" x14ac:dyDescent="0.25">
      <c r="A92" t="s">
        <v>41</v>
      </c>
      <c r="B92" s="4">
        <v>2019</v>
      </c>
      <c r="C92" t="str">
        <f t="shared" si="1"/>
        <v>EXIOHSUT - 2019</v>
      </c>
      <c r="D92" t="s">
        <v>2</v>
      </c>
      <c r="E92" t="s">
        <v>2</v>
      </c>
      <c r="F92" t="s">
        <v>22</v>
      </c>
      <c r="G92" t="s">
        <v>24</v>
      </c>
      <c r="I92" t="s">
        <v>21</v>
      </c>
      <c r="L92" s="9" cm="1">
        <f t="array" ref="L92">IF(INDEX('Support data'!$C$10:$E$10,1,MATCH(ShockMaster!$G92,'Support data'!$C$5:$E$5,0))*INDEX('Support data'!$C$6:$E$6,1,MATCH(ShockMaster!$G92,'Support data'!$C$5:$E$5,0))/INDEX('Support data'!$C$9:$E$9,1,MATCH(ShockMaster!$G92,'Support data'!$C$5:$E$5,0))/INDEX('Support data'!$C$8:$E$8,1,MATCH(ShockMaster!$G92,'Support data'!$C$5:$E$5,0))/1000/_xlfn._xlws.FILTER(Prices!$D$2:$D$109,(Prices!$A$2:$A$109=ShockMaster!$A92)*(Prices!$B$2:$B$109=ShockMaster!$B92)*(Prices!$C$2:$C$109=ShockMaster!$E92))*1000000&gt;INDEX('Support data'!$C$2:$D$2,1,MATCH(ShockMaster!$F92,'Support data'!$C$1:$D$1,0)),INDEX('Support data'!$C$2:$D$2,1,MATCH(ShockMaster!$F92,'Support data'!$C$1:$D$1,0)),INDEX('Support data'!$C$10:$E$10,1,MATCH(ShockMaster!$G92,'Support data'!$C$5:$E$5,0))*INDEX('Support data'!$C$6:$E$6,1,MATCH(ShockMaster!$G92,'Support data'!$C$5:$E$5,0))/INDEX('Support data'!$C$9:$E$9,1,MATCH(ShockMaster!$G92,'Support data'!$C$5:$E$5,0))/INDEX('Support data'!$C$8:$E$8,1,MATCH(ShockMaster!$G92,'Support data'!$C$5:$E$5,0))/1000/_xlfn._xlws.FILTER(Prices!$D$2:$D$109,(Prices!$A$2:$A$109=ShockMaster!$A92)*(Prices!$B$2:$B$109=ShockMaster!$B92)*(Prices!$C$2:$C$109=ShockMaster!$E92))*1000000)</f>
        <v>0.47056199999999998</v>
      </c>
    </row>
    <row r="93" spans="1:12" x14ac:dyDescent="0.25">
      <c r="A93" t="s">
        <v>41</v>
      </c>
      <c r="B93" s="4">
        <v>2019</v>
      </c>
      <c r="C93" t="str">
        <f t="shared" si="1"/>
        <v>EXIOHSUT - 2019</v>
      </c>
      <c r="D93" t="s">
        <v>2</v>
      </c>
      <c r="E93" t="s">
        <v>2</v>
      </c>
      <c r="F93" t="s">
        <v>23</v>
      </c>
      <c r="G93" t="s">
        <v>25</v>
      </c>
      <c r="I93" t="s">
        <v>21</v>
      </c>
      <c r="L93" s="9" cm="1">
        <f t="array" ref="L93">IF(INDEX('Support data'!$C$10:$E$10,1,MATCH(ShockMaster!$G93,'Support data'!$C$5:$E$5,0))*INDEX('Support data'!$C$6:$E$6,1,MATCH(ShockMaster!$G93,'Support data'!$C$5:$E$5,0))/INDEX('Support data'!$C$9:$E$9,1,MATCH(ShockMaster!$G93,'Support data'!$C$5:$E$5,0))/INDEX('Support data'!$C$8:$E$8,1,MATCH(ShockMaster!$G93,'Support data'!$C$5:$E$5,0))/1000/_xlfn._xlws.FILTER(Prices!$D$2:$D$109,(Prices!$A$2:$A$109=ShockMaster!$A93)*(Prices!$B$2:$B$109=ShockMaster!$B93)*(Prices!$C$2:$C$109=ShockMaster!$E93))*1000000&gt;INDEX('Support data'!$C$2:$D$2,1,MATCH(ShockMaster!$F93,'Support data'!$C$1:$D$1,0)),INDEX('Support data'!$C$2:$D$2,1,MATCH(ShockMaster!$F93,'Support data'!$C$1:$D$1,0)),INDEX('Support data'!$C$10:$E$10,1,MATCH(ShockMaster!$G93,'Support data'!$C$5:$E$5,0))*INDEX('Support data'!$C$6:$E$6,1,MATCH(ShockMaster!$G93,'Support data'!$C$5:$E$5,0))/INDEX('Support data'!$C$9:$E$9,1,MATCH(ShockMaster!$G93,'Support data'!$C$5:$E$5,0))/INDEX('Support data'!$C$8:$E$8,1,MATCH(ShockMaster!$G93,'Support data'!$C$5:$E$5,0))/1000/_xlfn._xlws.FILTER(Prices!$D$2:$D$109,(Prices!$A$2:$A$109=ShockMaster!$A93)*(Prices!$B$2:$B$109=ShockMaster!$B93)*(Prices!$C$2:$C$109=ShockMaster!$E93))*1000000)</f>
        <v>0.13469697288359136</v>
      </c>
    </row>
    <row r="94" spans="1:12" x14ac:dyDescent="0.25">
      <c r="A94" t="s">
        <v>41</v>
      </c>
      <c r="B94" s="4">
        <v>2019</v>
      </c>
      <c r="C94" t="str">
        <f t="shared" si="1"/>
        <v>EXIOHSUT - 2019</v>
      </c>
      <c r="D94" t="s">
        <v>2</v>
      </c>
      <c r="E94" t="s">
        <v>2</v>
      </c>
      <c r="F94" t="s">
        <v>23</v>
      </c>
      <c r="G94" t="s">
        <v>26</v>
      </c>
      <c r="I94" t="s">
        <v>21</v>
      </c>
      <c r="L94" s="9" cm="1">
        <f t="array" ref="L94">IF(INDEX('Support data'!$C$10:$E$10,1,MATCH(ShockMaster!$G94,'Support data'!$C$5:$E$5,0))*INDEX('Support data'!$C$6:$E$6,1,MATCH(ShockMaster!$G94,'Support data'!$C$5:$E$5,0))/INDEX('Support data'!$C$9:$E$9,1,MATCH(ShockMaster!$G94,'Support data'!$C$5:$E$5,0))/INDEX('Support data'!$C$8:$E$8,1,MATCH(ShockMaster!$G94,'Support data'!$C$5:$E$5,0))/1000/_xlfn._xlws.FILTER(Prices!$D$2:$D$109,(Prices!$A$2:$A$109=ShockMaster!$A94)*(Prices!$B$2:$B$109=ShockMaster!$B94)*(Prices!$C$2:$C$109=ShockMaster!$E94))*1000000&gt;INDEX('Support data'!$C$2:$D$2,1,MATCH(ShockMaster!$F94,'Support data'!$C$1:$D$1,0)),INDEX('Support data'!$C$2:$D$2,1,MATCH(ShockMaster!$F94,'Support data'!$C$1:$D$1,0)),INDEX('Support data'!$C$10:$E$10,1,MATCH(ShockMaster!$G94,'Support data'!$C$5:$E$5,0))*INDEX('Support data'!$C$6:$E$6,1,MATCH(ShockMaster!$G94,'Support data'!$C$5:$E$5,0))/INDEX('Support data'!$C$9:$E$9,1,MATCH(ShockMaster!$G94,'Support data'!$C$5:$E$5,0))/INDEX('Support data'!$C$8:$E$8,1,MATCH(ShockMaster!$G94,'Support data'!$C$5:$E$5,0))/1000/_xlfn._xlws.FILTER(Prices!$D$2:$D$109,(Prices!$A$2:$A$109=ShockMaster!$A94)*(Prices!$B$2:$B$109=ShockMaster!$B94)*(Prices!$C$2:$C$109=ShockMaster!$E94))*1000000)</f>
        <v>0.2326233998548255</v>
      </c>
    </row>
    <row r="95" spans="1:12" x14ac:dyDescent="0.25">
      <c r="A95" t="s">
        <v>27</v>
      </c>
      <c r="B95" s="4">
        <v>2011</v>
      </c>
      <c r="C95" t="str">
        <f t="shared" si="1"/>
        <v>Constant - 2011</v>
      </c>
      <c r="E95" t="s">
        <v>2</v>
      </c>
      <c r="F95" t="s">
        <v>22</v>
      </c>
      <c r="H95" t="s">
        <v>37</v>
      </c>
      <c r="I95" t="s">
        <v>42</v>
      </c>
      <c r="L95" s="9" cm="1">
        <f t="array" ref="L95">INDEX('Support data'!$C$2:$D$2,1,MATCH(ShockMaster!$F95,'Support data'!$C$1:$D$1,0))-IF($F95="Production of electricity by solar photovoltaic",_xlfn._xlws.FILTER($L$14:$L$94,($A$14:$A$94=$A95)*($B$14:$B$94=$B95)*($E$14:$E$94=$E95)*($G$14:$G$94="Photovoltaic plants")),_xlfn._xlws.FILTER($L$14:$L$94,($A$14:$A$94=$A95)*($B$14:$B$94=$B95)*($E$14:$E$94=$E95)*($G$14:$G$94="Onshore wind plants"))+_xlfn._xlws.FILTER($L$14:$L$94,($A$14:$A$94=$A95)*($B$14:$B$94=$B95)*($E$14:$E$94=$E95)*($G$14:$G$94="Offshore wind plants")))</f>
        <v>0.21622901035989589</v>
      </c>
    </row>
    <row r="96" spans="1:12" x14ac:dyDescent="0.25">
      <c r="A96" t="s">
        <v>27</v>
      </c>
      <c r="B96" s="4">
        <v>2011</v>
      </c>
      <c r="C96" t="str">
        <f t="shared" si="1"/>
        <v>Constant - 2011</v>
      </c>
      <c r="E96" t="s">
        <v>2</v>
      </c>
      <c r="F96" t="s">
        <v>23</v>
      </c>
      <c r="H96" t="s">
        <v>37</v>
      </c>
      <c r="I96" t="s">
        <v>42</v>
      </c>
      <c r="L96" s="9" cm="1">
        <f t="array" ref="L96">INDEX('Support data'!$C$2:$D$2,1,MATCH(ShockMaster!$F96,'Support data'!$C$1:$D$1,0))-IF($F96="Production of electricity by solar photovoltaic",_xlfn._xlws.FILTER($L$14:$L$94,($A$14:$A$94=$A96)*($B$14:$B$94=$B96)*($E$14:$E$94=$E96)*($G$14:$G$94="Photovoltaic plants")),_xlfn._xlws.FILTER($L$14:$L$94,($A$14:$A$94=$A96)*($B$14:$B$94=$B96)*($E$14:$E$94=$E96)*($G$14:$G$94="Onshore wind plants"))+_xlfn._xlws.FILTER($L$14:$L$94,($A$14:$A$94=$A96)*($B$14:$B$94=$B96)*($E$14:$E$94=$E96)*($G$14:$G$94="Offshore wind plants")))</f>
        <v>0.30553762561119108</v>
      </c>
    </row>
    <row r="97" spans="1:12" x14ac:dyDescent="0.25">
      <c r="A97" t="s">
        <v>27</v>
      </c>
      <c r="B97" s="4">
        <v>2012</v>
      </c>
      <c r="C97" t="str">
        <f t="shared" si="1"/>
        <v>Constant - 2012</v>
      </c>
      <c r="E97" t="s">
        <v>2</v>
      </c>
      <c r="F97" t="s">
        <v>22</v>
      </c>
      <c r="H97" t="s">
        <v>37</v>
      </c>
      <c r="I97" t="s">
        <v>42</v>
      </c>
      <c r="L97" s="9" cm="1">
        <f t="array" ref="L97">INDEX('Support data'!$C$2:$D$2,1,MATCH(ShockMaster!$F97,'Support data'!$C$1:$D$1,0))-IF($F97="Production of electricity by solar photovoltaic",_xlfn._xlws.FILTER($L$14:$L$94,($A$14:$A$94=$A97)*($B$14:$B$94=$B97)*($E$14:$E$94=$E97)*($G$14:$G$94="Photovoltaic plants")),_xlfn._xlws.FILTER($L$14:$L$94,($A$14:$A$94=$A97)*($B$14:$B$94=$B97)*($E$14:$E$94=$E97)*($G$14:$G$94="Onshore wind plants"))+_xlfn._xlws.FILTER($L$14:$L$94,($A$14:$A$94=$A97)*($B$14:$B$94=$B97)*($E$14:$E$94=$E97)*($G$14:$G$94="Offshore wind plants")))</f>
        <v>0.22083232238958103</v>
      </c>
    </row>
    <row r="98" spans="1:12" x14ac:dyDescent="0.25">
      <c r="A98" t="s">
        <v>27</v>
      </c>
      <c r="B98" s="4">
        <v>2012</v>
      </c>
      <c r="C98" t="str">
        <f t="shared" si="1"/>
        <v>Constant - 2012</v>
      </c>
      <c r="E98" t="s">
        <v>2</v>
      </c>
      <c r="F98" t="s">
        <v>23</v>
      </c>
      <c r="H98" t="s">
        <v>37</v>
      </c>
      <c r="I98" t="s">
        <v>42</v>
      </c>
      <c r="L98" s="9" cm="1">
        <f t="array" ref="L98">INDEX('Support data'!$C$2:$D$2,1,MATCH(ShockMaster!$F98,'Support data'!$C$1:$D$1,0))-IF($F98="Production of electricity by solar photovoltaic",_xlfn._xlws.FILTER($L$14:$L$94,($A$14:$A$94=$A98)*($B$14:$B$94=$B98)*($E$14:$E$94=$E98)*($G$14:$G$94="Photovoltaic plants")),_xlfn._xlws.FILTER($L$14:$L$94,($A$14:$A$94=$A98)*($B$14:$B$94=$B98)*($E$14:$E$94=$E98)*($G$14:$G$94="Onshore wind plants"))+_xlfn._xlws.FILTER($L$14:$L$94,($A$14:$A$94=$A98)*($B$14:$B$94=$B98)*($E$14:$E$94=$E98)*($G$14:$G$94="Offshore wind plants")))</f>
        <v>0.30820461881279848</v>
      </c>
    </row>
    <row r="99" spans="1:12" x14ac:dyDescent="0.25">
      <c r="A99" t="s">
        <v>27</v>
      </c>
      <c r="B99" s="4">
        <v>2013</v>
      </c>
      <c r="C99" t="str">
        <f t="shared" si="1"/>
        <v>Constant - 2013</v>
      </c>
      <c r="E99" t="s">
        <v>2</v>
      </c>
      <c r="F99" t="s">
        <v>22</v>
      </c>
      <c r="H99" t="s">
        <v>37</v>
      </c>
      <c r="I99" t="s">
        <v>42</v>
      </c>
      <c r="L99" s="9" cm="1">
        <f t="array" ref="L99">INDEX('Support data'!$C$2:$D$2,1,MATCH(ShockMaster!$F99,'Support data'!$C$1:$D$1,0))-IF($F99="Production of electricity by solar photovoltaic",_xlfn._xlws.FILTER($L$14:$L$94,($A$14:$A$94=$A99)*($B$14:$B$94=$B99)*($E$14:$E$94=$E99)*($G$14:$G$94="Photovoltaic plants")),_xlfn._xlws.FILTER($L$14:$L$94,($A$14:$A$94=$A99)*($B$14:$B$94=$B99)*($E$14:$E$94=$E99)*($G$14:$G$94="Onshore wind plants"))+_xlfn._xlws.FILTER($L$14:$L$94,($A$14:$A$94=$A99)*($B$14:$B$94=$B99)*($E$14:$E$94=$E99)*($G$14:$G$94="Offshore wind plants")))</f>
        <v>0.22083232238958103</v>
      </c>
    </row>
    <row r="100" spans="1:12" x14ac:dyDescent="0.25">
      <c r="A100" t="s">
        <v>27</v>
      </c>
      <c r="B100" s="4">
        <v>2013</v>
      </c>
      <c r="C100" t="str">
        <f t="shared" si="1"/>
        <v>Constant - 2013</v>
      </c>
      <c r="E100" t="s">
        <v>2</v>
      </c>
      <c r="F100" t="s">
        <v>23</v>
      </c>
      <c r="H100" t="s">
        <v>37</v>
      </c>
      <c r="I100" t="s">
        <v>42</v>
      </c>
      <c r="L100" s="9" cm="1">
        <f t="array" ref="L100">INDEX('Support data'!$C$2:$D$2,1,MATCH(ShockMaster!$F100,'Support data'!$C$1:$D$1,0))-IF($F100="Production of electricity by solar photovoltaic",_xlfn._xlws.FILTER($L$14:$L$94,($A$14:$A$94=$A100)*($B$14:$B$94=$B100)*($E$14:$E$94=$E100)*($G$14:$G$94="Photovoltaic plants")),_xlfn._xlws.FILTER($L$14:$L$94,($A$14:$A$94=$A100)*($B$14:$B$94=$B100)*($E$14:$E$94=$E100)*($G$14:$G$94="Onshore wind plants"))+_xlfn._xlws.FILTER($L$14:$L$94,($A$14:$A$94=$A100)*($B$14:$B$94=$B100)*($E$14:$E$94=$E100)*($G$14:$G$94="Offshore wind plants")))</f>
        <v>0.30820461881279848</v>
      </c>
    </row>
    <row r="101" spans="1:12" x14ac:dyDescent="0.25">
      <c r="A101" t="s">
        <v>27</v>
      </c>
      <c r="B101" s="4">
        <v>2014</v>
      </c>
      <c r="C101" t="str">
        <f t="shared" si="1"/>
        <v>Constant - 2014</v>
      </c>
      <c r="E101" t="s">
        <v>2</v>
      </c>
      <c r="F101" t="s">
        <v>22</v>
      </c>
      <c r="H101" t="s">
        <v>37</v>
      </c>
      <c r="I101" t="s">
        <v>42</v>
      </c>
      <c r="L101" s="9" cm="1">
        <f t="array" ref="L101">INDEX('Support data'!$C$2:$D$2,1,MATCH(ShockMaster!$F101,'Support data'!$C$1:$D$1,0))-IF($F101="Production of electricity by solar photovoltaic",_xlfn._xlws.FILTER($L$14:$L$94,($A$14:$A$94=$A101)*($B$14:$B$94=$B101)*($E$14:$E$94=$E101)*($G$14:$G$94="Photovoltaic plants")),_xlfn._xlws.FILTER($L$14:$L$94,($A$14:$A$94=$A101)*($B$14:$B$94=$B101)*($E$14:$E$94=$E101)*($G$14:$G$94="Onshore wind plants"))+_xlfn._xlws.FILTER($L$14:$L$94,($A$14:$A$94=$A101)*($B$14:$B$94=$B101)*($E$14:$E$94=$E101)*($G$14:$G$94="Offshore wind plants")))</f>
        <v>0.22195723084728564</v>
      </c>
    </row>
    <row r="102" spans="1:12" x14ac:dyDescent="0.25">
      <c r="A102" t="s">
        <v>27</v>
      </c>
      <c r="B102" s="4">
        <v>2014</v>
      </c>
      <c r="C102" t="str">
        <f t="shared" si="1"/>
        <v>Constant - 2014</v>
      </c>
      <c r="E102" t="s">
        <v>2</v>
      </c>
      <c r="F102" t="s">
        <v>23</v>
      </c>
      <c r="H102" t="s">
        <v>37</v>
      </c>
      <c r="I102" t="s">
        <v>42</v>
      </c>
      <c r="L102" s="9" cm="1">
        <f t="array" ref="L102">INDEX('Support data'!$C$2:$D$2,1,MATCH(ShockMaster!$F102,'Support data'!$C$1:$D$1,0))-IF($F102="Production of electricity by solar photovoltaic",_xlfn._xlws.FILTER($L$14:$L$94,($A$14:$A$94=$A102)*($B$14:$B$94=$B102)*($E$14:$E$94=$E102)*($G$14:$G$94="Photovoltaic plants")),_xlfn._xlws.FILTER($L$14:$L$94,($A$14:$A$94=$A102)*($B$14:$B$94=$B102)*($E$14:$E$94=$E102)*($G$14:$G$94="Onshore wind plants"))+_xlfn._xlws.FILTER($L$14:$L$94,($A$14:$A$94=$A102)*($B$14:$B$94=$B102)*($E$14:$E$94=$E102)*($G$14:$G$94="Offshore wind plants")))</f>
        <v>0.30885635025958769</v>
      </c>
    </row>
    <row r="103" spans="1:12" x14ac:dyDescent="0.25">
      <c r="A103" t="s">
        <v>27</v>
      </c>
      <c r="B103" s="4">
        <v>2015</v>
      </c>
      <c r="C103" t="str">
        <f t="shared" si="1"/>
        <v>Constant - 2015</v>
      </c>
      <c r="E103" t="s">
        <v>2</v>
      </c>
      <c r="F103" t="s">
        <v>22</v>
      </c>
      <c r="H103" t="s">
        <v>37</v>
      </c>
      <c r="I103" t="s">
        <v>42</v>
      </c>
      <c r="L103" s="9" cm="1">
        <f t="array" ref="L103">INDEX('Support data'!$C$2:$D$2,1,MATCH(ShockMaster!$F103,'Support data'!$C$1:$D$1,0))-IF($F103="Production of electricity by solar photovoltaic",_xlfn._xlws.FILTER($L$14:$L$94,($A$14:$A$94=$A103)*($B$14:$B$94=$B103)*($E$14:$E$94=$E103)*($G$14:$G$94="Photovoltaic plants")),_xlfn._xlws.FILTER($L$14:$L$94,($A$14:$A$94=$A103)*($B$14:$B$94=$B103)*($E$14:$E$94=$E103)*($G$14:$G$94="Onshore wind plants"))+_xlfn._xlws.FILTER($L$14:$L$94,($A$14:$A$94=$A103)*($B$14:$B$94=$B103)*($E$14:$E$94=$E103)*($G$14:$G$94="Offshore wind plants")))</f>
        <v>0.22083232238958103</v>
      </c>
    </row>
    <row r="104" spans="1:12" x14ac:dyDescent="0.25">
      <c r="A104" t="s">
        <v>27</v>
      </c>
      <c r="B104" s="4">
        <v>2015</v>
      </c>
      <c r="C104" t="str">
        <f t="shared" si="1"/>
        <v>Constant - 2015</v>
      </c>
      <c r="E104" t="s">
        <v>2</v>
      </c>
      <c r="F104" t="s">
        <v>23</v>
      </c>
      <c r="H104" t="s">
        <v>37</v>
      </c>
      <c r="I104" t="s">
        <v>42</v>
      </c>
      <c r="L104" s="9" cm="1">
        <f t="array" ref="L104">INDEX('Support data'!$C$2:$D$2,1,MATCH(ShockMaster!$F104,'Support data'!$C$1:$D$1,0))-IF($F104="Production of electricity by solar photovoltaic",_xlfn._xlws.FILTER($L$14:$L$94,($A$14:$A$94=$A104)*($B$14:$B$94=$B104)*($E$14:$E$94=$E104)*($G$14:$G$94="Photovoltaic plants")),_xlfn._xlws.FILTER($L$14:$L$94,($A$14:$A$94=$A104)*($B$14:$B$94=$B104)*($E$14:$E$94=$E104)*($G$14:$G$94="Onshore wind plants"))+_xlfn._xlws.FILTER($L$14:$L$94,($A$14:$A$94=$A104)*($B$14:$B$94=$B104)*($E$14:$E$94=$E104)*($G$14:$G$94="Offshore wind plants")))</f>
        <v>0.30820461881279848</v>
      </c>
    </row>
    <row r="105" spans="1:12" x14ac:dyDescent="0.25">
      <c r="A105" t="s">
        <v>27</v>
      </c>
      <c r="B105" s="4">
        <v>2016</v>
      </c>
      <c r="C105" t="str">
        <f t="shared" si="1"/>
        <v>Constant - 2016</v>
      </c>
      <c r="E105" t="s">
        <v>2</v>
      </c>
      <c r="F105" t="s">
        <v>22</v>
      </c>
      <c r="H105" t="s">
        <v>37</v>
      </c>
      <c r="I105" t="s">
        <v>42</v>
      </c>
      <c r="L105" s="9" cm="1">
        <f t="array" ref="L105">INDEX('Support data'!$C$2:$D$2,1,MATCH(ShockMaster!$F105,'Support data'!$C$1:$D$1,0))-IF($F105="Production of electricity by solar photovoltaic",_xlfn._xlws.FILTER($L$14:$L$94,($A$14:$A$94=$A105)*($B$14:$B$94=$B105)*($E$14:$E$94=$E105)*($G$14:$G$94="Photovoltaic plants")),_xlfn._xlws.FILTER($L$14:$L$94,($A$14:$A$94=$A105)*($B$14:$B$94=$B105)*($E$14:$E$94=$E105)*($G$14:$G$94="Onshore wind plants"))+_xlfn._xlws.FILTER($L$14:$L$94,($A$14:$A$94=$A105)*($B$14:$B$94=$B105)*($E$14:$E$94=$E105)*($G$14:$G$94="Offshore wind plants")))</f>
        <v>0.21969718749135186</v>
      </c>
    </row>
    <row r="106" spans="1:12" x14ac:dyDescent="0.25">
      <c r="A106" t="s">
        <v>27</v>
      </c>
      <c r="B106" s="4">
        <v>2016</v>
      </c>
      <c r="C106" t="str">
        <f t="shared" si="1"/>
        <v>Constant - 2016</v>
      </c>
      <c r="E106" t="s">
        <v>2</v>
      </c>
      <c r="F106" t="s">
        <v>23</v>
      </c>
      <c r="H106" t="s">
        <v>37</v>
      </c>
      <c r="I106" t="s">
        <v>42</v>
      </c>
      <c r="L106" s="9" cm="1">
        <f t="array" ref="L106">INDEX('Support data'!$C$2:$D$2,1,MATCH(ShockMaster!$F106,'Support data'!$C$1:$D$1,0))-IF($F106="Production of electricity by solar photovoltaic",_xlfn._xlws.FILTER($L$14:$L$94,($A$14:$A$94=$A106)*($B$14:$B$94=$B106)*($E$14:$E$94=$E106)*($G$14:$G$94="Photovoltaic plants")),_xlfn._xlws.FILTER($L$14:$L$94,($A$14:$A$94=$A106)*($B$14:$B$94=$B106)*($E$14:$E$94=$E106)*($G$14:$G$94="Onshore wind plants"))+_xlfn._xlws.FILTER($L$14:$L$94,($A$14:$A$94=$A106)*($B$14:$B$94=$B106)*($E$14:$E$94=$E106)*($G$14:$G$94="Offshore wind plants")))</f>
        <v>0.30754696253467484</v>
      </c>
    </row>
    <row r="107" spans="1:12" x14ac:dyDescent="0.25">
      <c r="A107" t="s">
        <v>27</v>
      </c>
      <c r="B107" s="4">
        <v>2017</v>
      </c>
      <c r="C107" t="str">
        <f t="shared" si="1"/>
        <v>Constant - 2017</v>
      </c>
      <c r="E107" t="s">
        <v>2</v>
      </c>
      <c r="F107" t="s">
        <v>22</v>
      </c>
      <c r="H107" t="s">
        <v>37</v>
      </c>
      <c r="I107" t="s">
        <v>42</v>
      </c>
      <c r="L107" s="9" cm="1">
        <f t="array" ref="L107">INDEX('Support data'!$C$2:$D$2,1,MATCH(ShockMaster!$F107,'Support data'!$C$1:$D$1,0))-IF($F107="Production of electricity by solar photovoltaic",_xlfn._xlws.FILTER($L$14:$L$94,($A$14:$A$94=$A107)*($B$14:$B$94=$B107)*($E$14:$E$94=$E107)*($G$14:$G$94="Photovoltaic plants")),_xlfn._xlws.FILTER($L$14:$L$94,($A$14:$A$94=$A107)*($B$14:$B$94=$B107)*($E$14:$E$94=$E107)*($G$14:$G$94="Onshore wind plants"))+_xlfn._xlws.FILTER($L$14:$L$94,($A$14:$A$94=$A107)*($B$14:$B$94=$B107)*($E$14:$E$94=$E107)*($G$14:$G$94="Offshore wind plants")))</f>
        <v>0.22083232238958103</v>
      </c>
    </row>
    <row r="108" spans="1:12" x14ac:dyDescent="0.25">
      <c r="A108" t="s">
        <v>27</v>
      </c>
      <c r="B108" s="4">
        <v>2017</v>
      </c>
      <c r="C108" t="str">
        <f t="shared" si="1"/>
        <v>Constant - 2017</v>
      </c>
      <c r="E108" t="s">
        <v>2</v>
      </c>
      <c r="F108" t="s">
        <v>23</v>
      </c>
      <c r="H108" t="s">
        <v>37</v>
      </c>
      <c r="I108" t="s">
        <v>42</v>
      </c>
      <c r="L108" s="9" cm="1">
        <f t="array" ref="L108">INDEX('Support data'!$C$2:$D$2,1,MATCH(ShockMaster!$F108,'Support data'!$C$1:$D$1,0))-IF($F108="Production of electricity by solar photovoltaic",_xlfn._xlws.FILTER($L$14:$L$94,($A$14:$A$94=$A108)*($B$14:$B$94=$B108)*($E$14:$E$94=$E108)*($G$14:$G$94="Photovoltaic plants")),_xlfn._xlws.FILTER($L$14:$L$94,($A$14:$A$94=$A108)*($B$14:$B$94=$B108)*($E$14:$E$94=$E108)*($G$14:$G$94="Onshore wind plants"))+_xlfn._xlws.FILTER($L$14:$L$94,($A$14:$A$94=$A108)*($B$14:$B$94=$B108)*($E$14:$E$94=$E108)*($G$14:$G$94="Offshore wind plants")))</f>
        <v>0.30820461881279848</v>
      </c>
    </row>
    <row r="109" spans="1:12" x14ac:dyDescent="0.25">
      <c r="A109" t="s">
        <v>27</v>
      </c>
      <c r="B109" s="4">
        <v>2018</v>
      </c>
      <c r="C109" t="str">
        <f t="shared" si="1"/>
        <v>Constant - 2018</v>
      </c>
      <c r="E109" t="s">
        <v>2</v>
      </c>
      <c r="F109" t="s">
        <v>22</v>
      </c>
      <c r="H109" t="s">
        <v>37</v>
      </c>
      <c r="I109" t="s">
        <v>42</v>
      </c>
      <c r="L109" s="9" cm="1">
        <f t="array" ref="L109">INDEX('Support data'!$C$2:$D$2,1,MATCH(ShockMaster!$F109,'Support data'!$C$1:$D$1,0))-IF($F109="Production of electricity by solar photovoltaic",_xlfn._xlws.FILTER($L$14:$L$94,($A$14:$A$94=$A109)*($B$14:$B$94=$B109)*($E$14:$E$94=$E109)*($G$14:$G$94="Photovoltaic plants")),_xlfn._xlws.FILTER($L$14:$L$94,($A$14:$A$94=$A109)*($B$14:$B$94=$B109)*($E$14:$E$94=$E109)*($G$14:$G$94="Onshore wind plants"))+_xlfn._xlws.FILTER($L$14:$L$94,($A$14:$A$94=$A109)*($B$14:$B$94=$B109)*($E$14:$E$94=$E109)*($G$14:$G$94="Offshore wind plants")))</f>
        <v>0.22307205043989867</v>
      </c>
    </row>
    <row r="110" spans="1:12" x14ac:dyDescent="0.25">
      <c r="A110" t="s">
        <v>27</v>
      </c>
      <c r="B110" s="4">
        <v>2018</v>
      </c>
      <c r="C110" t="str">
        <f t="shared" si="1"/>
        <v>Constant - 2018</v>
      </c>
      <c r="E110" t="s">
        <v>2</v>
      </c>
      <c r="F110" t="s">
        <v>23</v>
      </c>
      <c r="H110" t="s">
        <v>37</v>
      </c>
      <c r="I110" t="s">
        <v>42</v>
      </c>
      <c r="L110" s="9" cm="1">
        <f t="array" ref="L110">INDEX('Support data'!$C$2:$D$2,1,MATCH(ShockMaster!$F110,'Support data'!$C$1:$D$1,0))-IF($F110="Production of electricity by solar photovoltaic",_xlfn._xlws.FILTER($L$14:$L$94,($A$14:$A$94=$A110)*($B$14:$B$94=$B110)*($E$14:$E$94=$E110)*($G$14:$G$94="Photovoltaic plants")),_xlfn._xlws.FILTER($L$14:$L$94,($A$14:$A$94=$A110)*($B$14:$B$94=$B110)*($E$14:$E$94=$E110)*($G$14:$G$94="Onshore wind plants"))+_xlfn._xlws.FILTER($L$14:$L$94,($A$14:$A$94=$A110)*($B$14:$B$94=$B110)*($E$14:$E$94=$E110)*($G$14:$G$94="Offshore wind plants")))</f>
        <v>0.30950223658129355</v>
      </c>
    </row>
    <row r="111" spans="1:12" x14ac:dyDescent="0.25">
      <c r="A111" t="s">
        <v>27</v>
      </c>
      <c r="B111" s="4">
        <v>2019</v>
      </c>
      <c r="C111" t="str">
        <f t="shared" si="1"/>
        <v>Constant - 2019</v>
      </c>
      <c r="E111" t="s">
        <v>2</v>
      </c>
      <c r="F111" t="s">
        <v>22</v>
      </c>
      <c r="H111" t="s">
        <v>37</v>
      </c>
      <c r="I111" t="s">
        <v>42</v>
      </c>
      <c r="L111" s="9" cm="1">
        <f t="array" ref="L111">INDEX('Support data'!$C$2:$D$2,1,MATCH(ShockMaster!$F111,'Support data'!$C$1:$D$1,0))-IF($F111="Production of electricity by solar photovoltaic",_xlfn._xlws.FILTER($L$14:$L$94,($A$14:$A$94=$A111)*($B$14:$B$94=$B111)*($E$14:$E$94=$E111)*($G$14:$G$94="Photovoltaic plants")),_xlfn._xlws.FILTER($L$14:$L$94,($A$14:$A$94=$A111)*($B$14:$B$94=$B111)*($E$14:$E$94=$E111)*($G$14:$G$94="Onshore wind plants"))+_xlfn._xlws.FILTER($L$14:$L$94,($A$14:$A$94=$A111)*($B$14:$B$94=$B111)*($E$14:$E$94=$E111)*($G$14:$G$94="Offshore wind plants")))</f>
        <v>0.22527196110265515</v>
      </c>
    </row>
    <row r="112" spans="1:12" x14ac:dyDescent="0.25">
      <c r="A112" t="s">
        <v>27</v>
      </c>
      <c r="B112" s="4">
        <v>2019</v>
      </c>
      <c r="C112" t="str">
        <f t="shared" si="1"/>
        <v>Constant - 2019</v>
      </c>
      <c r="E112" t="s">
        <v>2</v>
      </c>
      <c r="F112" t="s">
        <v>23</v>
      </c>
      <c r="H112" t="s">
        <v>37</v>
      </c>
      <c r="I112" t="s">
        <v>42</v>
      </c>
      <c r="L112" s="9" cm="1">
        <f t="array" ref="L112">INDEX('Support data'!$C$2:$D$2,1,MATCH(ShockMaster!$F112,'Support data'!$C$1:$D$1,0))-IF($F112="Production of electricity by solar photovoltaic",_xlfn._xlws.FILTER($L$14:$L$94,($A$14:$A$94=$A112)*($B$14:$B$94=$B112)*($E$14:$E$94=$E112)*($G$14:$G$94="Photovoltaic plants")),_xlfn._xlws.FILTER($L$14:$L$94,($A$14:$A$94=$A112)*($B$14:$B$94=$B112)*($E$14:$E$94=$E112)*($G$14:$G$94="Onshore wind plants"))+_xlfn._xlws.FILTER($L$14:$L$94,($A$14:$A$94=$A112)*($B$14:$B$94=$B112)*($E$14:$E$94=$E112)*($G$14:$G$94="Offshore wind plants")))</f>
        <v>0.31077678558945987</v>
      </c>
    </row>
    <row r="113" spans="1:12" x14ac:dyDescent="0.25">
      <c r="A113" t="s">
        <v>40</v>
      </c>
      <c r="B113" s="4">
        <v>2011</v>
      </c>
      <c r="C113" t="str">
        <f t="shared" si="1"/>
        <v>IEA - 2011</v>
      </c>
      <c r="E113" t="s">
        <v>2</v>
      </c>
      <c r="F113" t="s">
        <v>22</v>
      </c>
      <c r="H113" t="s">
        <v>37</v>
      </c>
      <c r="I113" t="s">
        <v>42</v>
      </c>
      <c r="L113" s="9" cm="1">
        <f t="array" ref="L113">INDEX('Support data'!$C$2:$D$2,1,MATCH(ShockMaster!$F113,'Support data'!$C$1:$D$1,0))-IF($F113="Production of electricity by solar photovoltaic",_xlfn._xlws.FILTER($L$14:$L$94,($A$14:$A$94=$A113)*($B$14:$B$94=$B113)*($E$14:$E$94=$E113)*($G$14:$G$94="Photovoltaic plants")),_xlfn._xlws.FILTER($L$14:$L$94,($A$14:$A$94=$A113)*($B$14:$B$94=$B113)*($E$14:$E$94=$E113)*($G$14:$G$94="Onshore wind plants"))+_xlfn._xlws.FILTER($L$14:$L$94,($A$14:$A$94=$A113)*($B$14:$B$94=$B113)*($E$14:$E$94=$E113)*($G$14:$G$94="Offshore wind plants")))</f>
        <v>0</v>
      </c>
    </row>
    <row r="114" spans="1:12" x14ac:dyDescent="0.25">
      <c r="A114" t="s">
        <v>40</v>
      </c>
      <c r="B114" s="4">
        <v>2011</v>
      </c>
      <c r="C114" t="str">
        <f t="shared" si="1"/>
        <v>IEA - 2011</v>
      </c>
      <c r="E114" t="s">
        <v>2</v>
      </c>
      <c r="F114" t="s">
        <v>23</v>
      </c>
      <c r="H114" t="s">
        <v>37</v>
      </c>
      <c r="I114" t="s">
        <v>42</v>
      </c>
      <c r="L114" s="9" cm="1">
        <f t="array" ref="L114">INDEX('Support data'!$C$2:$D$2,1,MATCH(ShockMaster!$F114,'Support data'!$C$1:$D$1,0))-IF($F114="Production of electricity by solar photovoltaic",_xlfn._xlws.FILTER($L$14:$L$94,($A$14:$A$94=$A114)*($B$14:$B$94=$B114)*($E$14:$E$94=$E114)*($G$14:$G$94="Photovoltaic plants")),_xlfn._xlws.FILTER($L$14:$L$94,($A$14:$A$94=$A114)*($B$14:$B$94=$B114)*($E$14:$E$94=$E114)*($G$14:$G$94="Onshore wind plants"))+_xlfn._xlws.FILTER($L$14:$L$94,($A$14:$A$94=$A114)*($B$14:$B$94=$B114)*($E$14:$E$94=$E114)*($G$14:$G$94="Offshore wind plants")))</f>
        <v>7.527033171111247E-2</v>
      </c>
    </row>
    <row r="115" spans="1:12" x14ac:dyDescent="0.25">
      <c r="A115" t="s">
        <v>40</v>
      </c>
      <c r="B115" s="4">
        <v>2012</v>
      </c>
      <c r="C115" t="str">
        <f t="shared" si="1"/>
        <v>IEA - 2012</v>
      </c>
      <c r="E115" t="s">
        <v>2</v>
      </c>
      <c r="F115" t="s">
        <v>22</v>
      </c>
      <c r="H115" t="s">
        <v>37</v>
      </c>
      <c r="I115" t="s">
        <v>42</v>
      </c>
      <c r="L115" s="9" cm="1">
        <f t="array" ref="L115">INDEX('Support data'!$C$2:$D$2,1,MATCH(ShockMaster!$F115,'Support data'!$C$1:$D$1,0))-IF($F115="Production of electricity by solar photovoltaic",_xlfn._xlws.FILTER($L$14:$L$94,($A$14:$A$94=$A115)*($B$14:$B$94=$B115)*($E$14:$E$94=$E115)*($G$14:$G$94="Photovoltaic plants")),_xlfn._xlws.FILTER($L$14:$L$94,($A$14:$A$94=$A115)*($B$14:$B$94=$B115)*($E$14:$E$94=$E115)*($G$14:$G$94="Onshore wind plants"))+_xlfn._xlws.FILTER($L$14:$L$94,($A$14:$A$94=$A115)*($B$14:$B$94=$B115)*($E$14:$E$94=$E115)*($G$14:$G$94="Offshore wind plants")))</f>
        <v>0</v>
      </c>
    </row>
    <row r="116" spans="1:12" x14ac:dyDescent="0.25">
      <c r="A116" t="s">
        <v>40</v>
      </c>
      <c r="B116" s="4">
        <v>2012</v>
      </c>
      <c r="C116" t="str">
        <f t="shared" si="1"/>
        <v>IEA - 2012</v>
      </c>
      <c r="E116" t="s">
        <v>2</v>
      </c>
      <c r="F116" t="s">
        <v>23</v>
      </c>
      <c r="H116" t="s">
        <v>37</v>
      </c>
      <c r="I116" t="s">
        <v>42</v>
      </c>
      <c r="L116" s="9" cm="1">
        <f t="array" ref="L116">INDEX('Support data'!$C$2:$D$2,1,MATCH(ShockMaster!$F116,'Support data'!$C$1:$D$1,0))-IF($F116="Production of electricity by solar photovoltaic",_xlfn._xlws.FILTER($L$14:$L$94,($A$14:$A$94=$A116)*($B$14:$B$94=$B116)*($E$14:$E$94=$E116)*($G$14:$G$94="Photovoltaic plants")),_xlfn._xlws.FILTER($L$14:$L$94,($A$14:$A$94=$A116)*($B$14:$B$94=$B116)*($E$14:$E$94=$E116)*($G$14:$G$94="Onshore wind plants"))+_xlfn._xlws.FILTER($L$14:$L$94,($A$14:$A$94=$A116)*($B$14:$B$94=$B116)*($E$14:$E$94=$E116)*($G$14:$G$94="Offshore wind plants")))</f>
        <v>7.6013096995488971E-2</v>
      </c>
    </row>
    <row r="117" spans="1:12" x14ac:dyDescent="0.25">
      <c r="A117" t="s">
        <v>40</v>
      </c>
      <c r="B117" s="4">
        <v>2013</v>
      </c>
      <c r="C117" t="str">
        <f t="shared" si="1"/>
        <v>IEA - 2013</v>
      </c>
      <c r="E117" t="s">
        <v>2</v>
      </c>
      <c r="F117" t="s">
        <v>22</v>
      </c>
      <c r="H117" t="s">
        <v>37</v>
      </c>
      <c r="I117" t="s">
        <v>42</v>
      </c>
      <c r="L117" s="9" cm="1">
        <f t="array" ref="L117">INDEX('Support data'!$C$2:$D$2,1,MATCH(ShockMaster!$F117,'Support data'!$C$1:$D$1,0))-IF($F117="Production of electricity by solar photovoltaic",_xlfn._xlws.FILTER($L$14:$L$94,($A$14:$A$94=$A117)*($B$14:$B$94=$B117)*($E$14:$E$94=$E117)*($G$14:$G$94="Photovoltaic plants")),_xlfn._xlws.FILTER($L$14:$L$94,($A$14:$A$94=$A117)*($B$14:$B$94=$B117)*($E$14:$E$94=$E117)*($G$14:$G$94="Onshore wind plants"))+_xlfn._xlws.FILTER($L$14:$L$94,($A$14:$A$94=$A117)*($B$14:$B$94=$B117)*($E$14:$E$94=$E117)*($G$14:$G$94="Offshore wind plants")))</f>
        <v>0</v>
      </c>
    </row>
    <row r="118" spans="1:12" x14ac:dyDescent="0.25">
      <c r="A118" t="s">
        <v>40</v>
      </c>
      <c r="B118" s="4">
        <v>2013</v>
      </c>
      <c r="C118" t="str">
        <f t="shared" si="1"/>
        <v>IEA - 2013</v>
      </c>
      <c r="E118" t="s">
        <v>2</v>
      </c>
      <c r="F118" t="s">
        <v>23</v>
      </c>
      <c r="H118" t="s">
        <v>37</v>
      </c>
      <c r="I118" t="s">
        <v>42</v>
      </c>
      <c r="L118" s="9" cm="1">
        <f t="array" ref="L118">INDEX('Support data'!$C$2:$D$2,1,MATCH(ShockMaster!$F118,'Support data'!$C$1:$D$1,0))-IF($F118="Production of electricity by solar photovoltaic",_xlfn._xlws.FILTER($L$14:$L$94,($A$14:$A$94=$A118)*($B$14:$B$94=$B118)*($E$14:$E$94=$E118)*($G$14:$G$94="Photovoltaic plants")),_xlfn._xlws.FILTER($L$14:$L$94,($A$14:$A$94=$A118)*($B$14:$B$94=$B118)*($E$14:$E$94=$E118)*($G$14:$G$94="Onshore wind plants"))+_xlfn._xlws.FILTER($L$14:$L$94,($A$14:$A$94=$A118)*($B$14:$B$94=$B118)*($E$14:$E$94=$E118)*($G$14:$G$94="Offshore wind plants")))</f>
        <v>8.1752682511695207E-2</v>
      </c>
    </row>
    <row r="119" spans="1:12" x14ac:dyDescent="0.25">
      <c r="A119" t="s">
        <v>40</v>
      </c>
      <c r="B119" s="4">
        <v>2014</v>
      </c>
      <c r="C119" t="str">
        <f t="shared" si="1"/>
        <v>IEA - 2014</v>
      </c>
      <c r="E119" t="s">
        <v>2</v>
      </c>
      <c r="F119" t="s">
        <v>22</v>
      </c>
      <c r="H119" t="s">
        <v>37</v>
      </c>
      <c r="I119" t="s">
        <v>42</v>
      </c>
      <c r="L119" s="9" cm="1">
        <f t="array" ref="L119">INDEX('Support data'!$C$2:$D$2,1,MATCH(ShockMaster!$F119,'Support data'!$C$1:$D$1,0))-IF($F119="Production of electricity by solar photovoltaic",_xlfn._xlws.FILTER($L$14:$L$94,($A$14:$A$94=$A119)*($B$14:$B$94=$B119)*($E$14:$E$94=$E119)*($G$14:$G$94="Photovoltaic plants")),_xlfn._xlws.FILTER($L$14:$L$94,($A$14:$A$94=$A119)*($B$14:$B$94=$B119)*($E$14:$E$94=$E119)*($G$14:$G$94="Onshore wind plants"))+_xlfn._xlws.FILTER($L$14:$L$94,($A$14:$A$94=$A119)*($B$14:$B$94=$B119)*($E$14:$E$94=$E119)*($G$14:$G$94="Offshore wind plants")))</f>
        <v>0</v>
      </c>
    </row>
    <row r="120" spans="1:12" x14ac:dyDescent="0.25">
      <c r="A120" t="s">
        <v>40</v>
      </c>
      <c r="B120" s="4">
        <v>2014</v>
      </c>
      <c r="C120" t="str">
        <f t="shared" si="1"/>
        <v>IEA - 2014</v>
      </c>
      <c r="E120" t="s">
        <v>2</v>
      </c>
      <c r="F120" t="s">
        <v>23</v>
      </c>
      <c r="H120" t="s">
        <v>37</v>
      </c>
      <c r="I120" t="s">
        <v>42</v>
      </c>
      <c r="L120" s="9" cm="1">
        <f t="array" ref="L120">INDEX('Support data'!$C$2:$D$2,1,MATCH(ShockMaster!$F120,'Support data'!$C$1:$D$1,0))-IF($F120="Production of electricity by solar photovoltaic",_xlfn._xlws.FILTER($L$14:$L$94,($A$14:$A$94=$A120)*($B$14:$B$94=$B120)*($E$14:$E$94=$E120)*($G$14:$G$94="Photovoltaic plants")),_xlfn._xlws.FILTER($L$14:$L$94,($A$14:$A$94=$A120)*($B$14:$B$94=$B120)*($E$14:$E$94=$E120)*($G$14:$G$94="Onshore wind plants"))+_xlfn._xlws.FILTER($L$14:$L$94,($A$14:$A$94=$A120)*($B$14:$B$94=$B120)*($E$14:$E$94=$E120)*($G$14:$G$94="Offshore wind plants")))</f>
        <v>7.6500573832334773E-2</v>
      </c>
    </row>
    <row r="121" spans="1:12" x14ac:dyDescent="0.25">
      <c r="A121" t="s">
        <v>40</v>
      </c>
      <c r="B121" s="4">
        <v>2015</v>
      </c>
      <c r="C121" t="str">
        <f t="shared" si="1"/>
        <v>IEA - 2015</v>
      </c>
      <c r="E121" t="s">
        <v>2</v>
      </c>
      <c r="F121" t="s">
        <v>22</v>
      </c>
      <c r="H121" t="s">
        <v>37</v>
      </c>
      <c r="I121" t="s">
        <v>42</v>
      </c>
      <c r="L121" s="9" cm="1">
        <f t="array" ref="L121">INDEX('Support data'!$C$2:$D$2,1,MATCH(ShockMaster!$F121,'Support data'!$C$1:$D$1,0))-IF($F121="Production of electricity by solar photovoltaic",_xlfn._xlws.FILTER($L$14:$L$94,($A$14:$A$94=$A121)*($B$14:$B$94=$B121)*($E$14:$E$94=$E121)*($G$14:$G$94="Photovoltaic plants")),_xlfn._xlws.FILTER($L$14:$L$94,($A$14:$A$94=$A121)*($B$14:$B$94=$B121)*($E$14:$E$94=$E121)*($G$14:$G$94="Onshore wind plants"))+_xlfn._xlws.FILTER($L$14:$L$94,($A$14:$A$94=$A121)*($B$14:$B$94=$B121)*($E$14:$E$94=$E121)*($G$14:$G$94="Offshore wind plants")))</f>
        <v>0</v>
      </c>
    </row>
    <row r="122" spans="1:12" x14ac:dyDescent="0.25">
      <c r="A122" t="s">
        <v>40</v>
      </c>
      <c r="B122" s="4">
        <v>2015</v>
      </c>
      <c r="C122" t="str">
        <f t="shared" si="1"/>
        <v>IEA - 2015</v>
      </c>
      <c r="E122" t="s">
        <v>2</v>
      </c>
      <c r="F122" t="s">
        <v>23</v>
      </c>
      <c r="H122" t="s">
        <v>37</v>
      </c>
      <c r="I122" t="s">
        <v>42</v>
      </c>
      <c r="L122" s="9" cm="1">
        <f t="array" ref="L122">INDEX('Support data'!$C$2:$D$2,1,MATCH(ShockMaster!$F122,'Support data'!$C$1:$D$1,0))-IF($F122="Production of electricity by solar photovoltaic",_xlfn._xlws.FILTER($L$14:$L$94,($A$14:$A$94=$A122)*($B$14:$B$94=$B122)*($E$14:$E$94=$E122)*($G$14:$G$94="Photovoltaic plants")),_xlfn._xlws.FILTER($L$14:$L$94,($A$14:$A$94=$A122)*($B$14:$B$94=$B122)*($E$14:$E$94=$E122)*($G$14:$G$94="Onshore wind plants"))+_xlfn._xlws.FILTER($L$14:$L$94,($A$14:$A$94=$A122)*($B$14:$B$94=$B122)*($E$14:$E$94=$E122)*($G$14:$G$94="Offshore wind plants")))</f>
        <v>7.0609586718514805E-2</v>
      </c>
    </row>
    <row r="123" spans="1:12" x14ac:dyDescent="0.25">
      <c r="A123" t="s">
        <v>40</v>
      </c>
      <c r="B123" s="4">
        <v>2016</v>
      </c>
      <c r="C123" t="str">
        <f t="shared" si="1"/>
        <v>IEA - 2016</v>
      </c>
      <c r="E123" t="s">
        <v>2</v>
      </c>
      <c r="F123" t="s">
        <v>22</v>
      </c>
      <c r="H123" t="s">
        <v>37</v>
      </c>
      <c r="I123" t="s">
        <v>42</v>
      </c>
      <c r="L123" s="9" cm="1">
        <f t="array" ref="L123">INDEX('Support data'!$C$2:$D$2,1,MATCH(ShockMaster!$F123,'Support data'!$C$1:$D$1,0))-IF($F123="Production of electricity by solar photovoltaic",_xlfn._xlws.FILTER($L$14:$L$94,($A$14:$A$94=$A123)*($B$14:$B$94=$B123)*($E$14:$E$94=$E123)*($G$14:$G$94="Photovoltaic plants")),_xlfn._xlws.FILTER($L$14:$L$94,($A$14:$A$94=$A123)*($B$14:$B$94=$B123)*($E$14:$E$94=$E123)*($G$14:$G$94="Onshore wind plants"))+_xlfn._xlws.FILTER($L$14:$L$94,($A$14:$A$94=$A123)*($B$14:$B$94=$B123)*($E$14:$E$94=$E123)*($G$14:$G$94="Offshore wind plants")))</f>
        <v>0</v>
      </c>
    </row>
    <row r="124" spans="1:12" x14ac:dyDescent="0.25">
      <c r="A124" t="s">
        <v>40</v>
      </c>
      <c r="B124" s="4">
        <v>2016</v>
      </c>
      <c r="C124" t="str">
        <f t="shared" si="1"/>
        <v>IEA - 2016</v>
      </c>
      <c r="E124" t="s">
        <v>2</v>
      </c>
      <c r="F124" t="s">
        <v>23</v>
      </c>
      <c r="H124" t="s">
        <v>37</v>
      </c>
      <c r="I124" t="s">
        <v>42</v>
      </c>
      <c r="L124" s="9" cm="1">
        <f t="array" ref="L124">INDEX('Support data'!$C$2:$D$2,1,MATCH(ShockMaster!$F124,'Support data'!$C$1:$D$1,0))-IF($F124="Production of electricity by solar photovoltaic",_xlfn._xlws.FILTER($L$14:$L$94,($A$14:$A$94=$A124)*($B$14:$B$94=$B124)*($E$14:$E$94=$E124)*($G$14:$G$94="Photovoltaic plants")),_xlfn._xlws.FILTER($L$14:$L$94,($A$14:$A$94=$A124)*($B$14:$B$94=$B124)*($E$14:$E$94=$E124)*($G$14:$G$94="Onshore wind plants"))+_xlfn._xlws.FILTER($L$14:$L$94,($A$14:$A$94=$A124)*($B$14:$B$94=$B124)*($E$14:$E$94=$E124)*($G$14:$G$94="Offshore wind plants")))</f>
        <v>5.6063431425086907E-2</v>
      </c>
    </row>
    <row r="125" spans="1:12" x14ac:dyDescent="0.25">
      <c r="A125" t="s">
        <v>40</v>
      </c>
      <c r="B125" s="4">
        <v>2017</v>
      </c>
      <c r="C125" t="str">
        <f t="shared" si="1"/>
        <v>IEA - 2017</v>
      </c>
      <c r="E125" t="s">
        <v>2</v>
      </c>
      <c r="F125" t="s">
        <v>22</v>
      </c>
      <c r="H125" t="s">
        <v>37</v>
      </c>
      <c r="I125" t="s">
        <v>42</v>
      </c>
      <c r="L125" s="9" cm="1">
        <f t="array" ref="L125">INDEX('Support data'!$C$2:$D$2,1,MATCH(ShockMaster!$F125,'Support data'!$C$1:$D$1,0))-IF($F125="Production of electricity by solar photovoltaic",_xlfn._xlws.FILTER($L$14:$L$94,($A$14:$A$94=$A125)*($B$14:$B$94=$B125)*($E$14:$E$94=$E125)*($G$14:$G$94="Photovoltaic plants")),_xlfn._xlws.FILTER($L$14:$L$94,($A$14:$A$94=$A125)*($B$14:$B$94=$B125)*($E$14:$E$94=$E125)*($G$14:$G$94="Onshore wind plants"))+_xlfn._xlws.FILTER($L$14:$L$94,($A$14:$A$94=$A125)*($B$14:$B$94=$B125)*($E$14:$E$94=$E125)*($G$14:$G$94="Offshore wind plants")))</f>
        <v>0</v>
      </c>
    </row>
    <row r="126" spans="1:12" x14ac:dyDescent="0.25">
      <c r="A126" t="s">
        <v>40</v>
      </c>
      <c r="B126" s="4">
        <v>2017</v>
      </c>
      <c r="C126" t="str">
        <f t="shared" si="1"/>
        <v>IEA - 2017</v>
      </c>
      <c r="E126" t="s">
        <v>2</v>
      </c>
      <c r="F126" t="s">
        <v>23</v>
      </c>
      <c r="H126" t="s">
        <v>37</v>
      </c>
      <c r="I126" t="s">
        <v>42</v>
      </c>
      <c r="L126" s="9" cm="1">
        <f t="array" ref="L126">INDEX('Support data'!$C$2:$D$2,1,MATCH(ShockMaster!$F126,'Support data'!$C$1:$D$1,0))-IF($F126="Production of electricity by solar photovoltaic",_xlfn._xlws.FILTER($L$14:$L$94,($A$14:$A$94=$A126)*($B$14:$B$94=$B126)*($E$14:$E$94=$E126)*($G$14:$G$94="Photovoltaic plants")),_xlfn._xlws.FILTER($L$14:$L$94,($A$14:$A$94=$A126)*($B$14:$B$94=$B126)*($E$14:$E$94=$E126)*($G$14:$G$94="Onshore wind plants"))+_xlfn._xlws.FILTER($L$14:$L$94,($A$14:$A$94=$A126)*($B$14:$B$94=$B126)*($E$14:$E$94=$E126)*($G$14:$G$94="Offshore wind plants")))</f>
        <v>5.8714975712451434E-2</v>
      </c>
    </row>
    <row r="127" spans="1:12" x14ac:dyDescent="0.25">
      <c r="A127" t="s">
        <v>40</v>
      </c>
      <c r="B127" s="4">
        <v>2018</v>
      </c>
      <c r="C127" t="str">
        <f t="shared" si="1"/>
        <v>IEA - 2018</v>
      </c>
      <c r="E127" t="s">
        <v>2</v>
      </c>
      <c r="F127" t="s">
        <v>22</v>
      </c>
      <c r="H127" t="s">
        <v>37</v>
      </c>
      <c r="I127" t="s">
        <v>42</v>
      </c>
      <c r="L127" s="9" cm="1">
        <f t="array" ref="L127">INDEX('Support data'!$C$2:$D$2,1,MATCH(ShockMaster!$F127,'Support data'!$C$1:$D$1,0))-IF($F127="Production of electricity by solar photovoltaic",_xlfn._xlws.FILTER($L$14:$L$94,($A$14:$A$94=$A127)*($B$14:$B$94=$B127)*($E$14:$E$94=$E127)*($G$14:$G$94="Photovoltaic plants")),_xlfn._xlws.FILTER($L$14:$L$94,($A$14:$A$94=$A127)*($B$14:$B$94=$B127)*($E$14:$E$94=$E127)*($G$14:$G$94="Onshore wind plants"))+_xlfn._xlws.FILTER($L$14:$L$94,($A$14:$A$94=$A127)*($B$14:$B$94=$B127)*($E$14:$E$94=$E127)*($G$14:$G$94="Offshore wind plants")))</f>
        <v>0</v>
      </c>
    </row>
    <row r="128" spans="1:12" x14ac:dyDescent="0.25">
      <c r="A128" t="s">
        <v>40</v>
      </c>
      <c r="B128" s="4">
        <v>2018</v>
      </c>
      <c r="C128" t="str">
        <f t="shared" si="1"/>
        <v>IEA - 2018</v>
      </c>
      <c r="E128" t="s">
        <v>2</v>
      </c>
      <c r="F128" t="s">
        <v>23</v>
      </c>
      <c r="H128" t="s">
        <v>37</v>
      </c>
      <c r="I128" t="s">
        <v>42</v>
      </c>
      <c r="L128" s="9" cm="1">
        <f t="array" ref="L128">INDEX('Support data'!$C$2:$D$2,1,MATCH(ShockMaster!$F128,'Support data'!$C$1:$D$1,0))-IF($F128="Production of electricity by solar photovoltaic",_xlfn._xlws.FILTER($L$14:$L$94,($A$14:$A$94=$A128)*($B$14:$B$94=$B128)*($E$14:$E$94=$E128)*($G$14:$G$94="Photovoltaic plants")),_xlfn._xlws.FILTER($L$14:$L$94,($A$14:$A$94=$A128)*($B$14:$B$94=$B128)*($E$14:$E$94=$E128)*($G$14:$G$94="Onshore wind plants"))+_xlfn._xlws.FILTER($L$14:$L$94,($A$14:$A$94=$A128)*($B$14:$B$94=$B128)*($E$14:$E$94=$E128)*($G$14:$G$94="Offshore wind plants")))</f>
        <v>8.3935830283313972E-2</v>
      </c>
    </row>
    <row r="129" spans="1:12" x14ac:dyDescent="0.25">
      <c r="A129" t="s">
        <v>40</v>
      </c>
      <c r="B129" s="4">
        <v>2019</v>
      </c>
      <c r="C129" t="str">
        <f t="shared" si="1"/>
        <v>IEA - 2019</v>
      </c>
      <c r="E129" t="s">
        <v>2</v>
      </c>
      <c r="F129" t="s">
        <v>22</v>
      </c>
      <c r="H129" t="s">
        <v>37</v>
      </c>
      <c r="I129" t="s">
        <v>42</v>
      </c>
      <c r="L129" s="9" cm="1">
        <f t="array" ref="L129">INDEX('Support data'!$C$2:$D$2,1,MATCH(ShockMaster!$F129,'Support data'!$C$1:$D$1,0))-IF($F129="Production of electricity by solar photovoltaic",_xlfn._xlws.FILTER($L$14:$L$94,($A$14:$A$94=$A129)*($B$14:$B$94=$B129)*($E$14:$E$94=$E129)*($G$14:$G$94="Photovoltaic plants")),_xlfn._xlws.FILTER($L$14:$L$94,($A$14:$A$94=$A129)*($B$14:$B$94=$B129)*($E$14:$E$94=$E129)*($G$14:$G$94="Onshore wind plants"))+_xlfn._xlws.FILTER($L$14:$L$94,($A$14:$A$94=$A129)*($B$14:$B$94=$B129)*($E$14:$E$94=$E129)*($G$14:$G$94="Offshore wind plants")))</f>
        <v>0</v>
      </c>
    </row>
    <row r="130" spans="1:12" x14ac:dyDescent="0.25">
      <c r="A130" t="s">
        <v>40</v>
      </c>
      <c r="B130" s="4">
        <v>2019</v>
      </c>
      <c r="C130" t="str">
        <f t="shared" si="1"/>
        <v>IEA - 2019</v>
      </c>
      <c r="E130" t="s">
        <v>2</v>
      </c>
      <c r="F130" t="s">
        <v>23</v>
      </c>
      <c r="H130" t="s">
        <v>37</v>
      </c>
      <c r="I130" t="s">
        <v>42</v>
      </c>
      <c r="L130" s="9" cm="1">
        <f t="array" ref="L130">INDEX('Support data'!$C$2:$D$2,1,MATCH(ShockMaster!$F130,'Support data'!$C$1:$D$1,0))-IF($F130="Production of electricity by solar photovoltaic",_xlfn._xlws.FILTER($L$14:$L$94,($A$14:$A$94=$A130)*($B$14:$B$94=$B130)*($E$14:$E$94=$E130)*($G$14:$G$94="Photovoltaic plants")),_xlfn._xlws.FILTER($L$14:$L$94,($A$14:$A$94=$A130)*($B$14:$B$94=$B130)*($E$14:$E$94=$E130)*($G$14:$G$94="Onshore wind plants"))+_xlfn._xlws.FILTER($L$14:$L$94,($A$14:$A$94=$A130)*($B$14:$B$94=$B130)*($E$14:$E$94=$E130)*($G$14:$G$94="Offshore wind plants")))</f>
        <v>9.4597335980917963E-2</v>
      </c>
    </row>
    <row r="131" spans="1:12" x14ac:dyDescent="0.25">
      <c r="A131" t="s">
        <v>41</v>
      </c>
      <c r="B131" s="4">
        <v>2011</v>
      </c>
      <c r="C131" t="str">
        <f t="shared" ref="C131:C148" si="2">_xlfn.CONCAT(A131," - ",B131)</f>
        <v>EXIOHSUT - 2011</v>
      </c>
      <c r="E131" t="s">
        <v>2</v>
      </c>
      <c r="F131" t="s">
        <v>22</v>
      </c>
      <c r="H131" t="s">
        <v>37</v>
      </c>
      <c r="I131" t="s">
        <v>42</v>
      </c>
      <c r="L131" s="9" cm="1">
        <f t="array" ref="L131">INDEX('Support data'!$C$2:$D$2,1,MATCH(ShockMaster!$F131,'Support data'!$C$1:$D$1,0))-IF($F131="Production of electricity by solar photovoltaic",_xlfn._xlws.FILTER($L$14:$L$94,($A$14:$A$94=$A131)*($B$14:$B$94=$B131)*($E$14:$E$94=$E131)*($G$14:$G$94="Photovoltaic plants")),_xlfn._xlws.FILTER($L$14:$L$94,($A$14:$A$94=$A131)*($B$14:$B$94=$B131)*($E$14:$E$94=$E131)*($G$14:$G$94="Onshore wind plants"))+_xlfn._xlws.FILTER($L$14:$L$94,($A$14:$A$94=$A131)*($B$14:$B$94=$B131)*($E$14:$E$94=$E131)*($G$14:$G$94="Offshore wind plants")))</f>
        <v>0</v>
      </c>
    </row>
    <row r="132" spans="1:12" x14ac:dyDescent="0.25">
      <c r="A132" t="s">
        <v>41</v>
      </c>
      <c r="B132" s="4">
        <v>2011</v>
      </c>
      <c r="C132" t="str">
        <f t="shared" si="2"/>
        <v>EXIOHSUT - 2011</v>
      </c>
      <c r="E132" t="s">
        <v>2</v>
      </c>
      <c r="F132" t="s">
        <v>23</v>
      </c>
      <c r="H132" t="s">
        <v>37</v>
      </c>
      <c r="I132" t="s">
        <v>42</v>
      </c>
      <c r="L132" s="9" cm="1">
        <f t="array" ref="L132">INDEX('Support data'!$C$2:$D$2,1,MATCH(ShockMaster!$F132,'Support data'!$C$1:$D$1,0))-IF($F132="Production of electricity by solar photovoltaic",_xlfn._xlws.FILTER($L$14:$L$94,($A$14:$A$94=$A132)*($B$14:$B$94=$B132)*($E$14:$E$94=$E132)*($G$14:$G$94="Photovoltaic plants")),_xlfn._xlws.FILTER($L$14:$L$94,($A$14:$A$94=$A132)*($B$14:$B$94=$B132)*($E$14:$E$94=$E132)*($G$14:$G$94="Onshore wind plants"))+_xlfn._xlws.FILTER($L$14:$L$94,($A$14:$A$94=$A132)*($B$14:$B$94=$B132)*($E$14:$E$94=$E132)*($G$14:$G$94="Offshore wind plants")))</f>
        <v>8.5568627261583097E-2</v>
      </c>
    </row>
    <row r="133" spans="1:12" x14ac:dyDescent="0.25">
      <c r="A133" t="s">
        <v>41</v>
      </c>
      <c r="B133" s="4">
        <v>2012</v>
      </c>
      <c r="C133" t="str">
        <f t="shared" si="2"/>
        <v>EXIOHSUT - 2012</v>
      </c>
      <c r="E133" t="s">
        <v>2</v>
      </c>
      <c r="F133" t="s">
        <v>22</v>
      </c>
      <c r="H133" t="s">
        <v>37</v>
      </c>
      <c r="I133" t="s">
        <v>42</v>
      </c>
      <c r="L133" s="9" cm="1">
        <f t="array" ref="L133">INDEX('Support data'!$C$2:$D$2,1,MATCH(ShockMaster!$F133,'Support data'!$C$1:$D$1,0))-IF($F133="Production of electricity by solar photovoltaic",_xlfn._xlws.FILTER($L$14:$L$94,($A$14:$A$94=$A133)*($B$14:$B$94=$B133)*($E$14:$E$94=$E133)*($G$14:$G$94="Photovoltaic plants")),_xlfn._xlws.FILTER($L$14:$L$94,($A$14:$A$94=$A133)*($B$14:$B$94=$B133)*($E$14:$E$94=$E133)*($G$14:$G$94="Onshore wind plants"))+_xlfn._xlws.FILTER($L$14:$L$94,($A$14:$A$94=$A133)*($B$14:$B$94=$B133)*($E$14:$E$94=$E133)*($G$14:$G$94="Offshore wind plants")))</f>
        <v>0</v>
      </c>
    </row>
    <row r="134" spans="1:12" x14ac:dyDescent="0.25">
      <c r="A134" t="s">
        <v>41</v>
      </c>
      <c r="B134" s="4">
        <v>2012</v>
      </c>
      <c r="C134" t="str">
        <f t="shared" si="2"/>
        <v>EXIOHSUT - 2012</v>
      </c>
      <c r="E134" t="s">
        <v>2</v>
      </c>
      <c r="F134" t="s">
        <v>23</v>
      </c>
      <c r="H134" t="s">
        <v>37</v>
      </c>
      <c r="I134" t="s">
        <v>42</v>
      </c>
      <c r="L134" s="9" cm="1">
        <f t="array" ref="L134">INDEX('Support data'!$C$2:$D$2,1,MATCH(ShockMaster!$F134,'Support data'!$C$1:$D$1,0))-IF($F134="Production of electricity by solar photovoltaic",_xlfn._xlws.FILTER($L$14:$L$94,($A$14:$A$94=$A134)*($B$14:$B$94=$B134)*($E$14:$E$94=$E134)*($G$14:$G$94="Photovoltaic plants")),_xlfn._xlws.FILTER($L$14:$L$94,($A$14:$A$94=$A134)*($B$14:$B$94=$B134)*($E$14:$E$94=$E134)*($G$14:$G$94="Onshore wind plants"))+_xlfn._xlws.FILTER($L$14:$L$94,($A$14:$A$94=$A134)*($B$14:$B$94=$B134)*($E$14:$E$94=$E134)*($G$14:$G$94="Offshore wind plants")))</f>
        <v>8.5568627261583097E-2</v>
      </c>
    </row>
    <row r="135" spans="1:12" x14ac:dyDescent="0.25">
      <c r="A135" t="s">
        <v>41</v>
      </c>
      <c r="B135" s="4">
        <v>2013</v>
      </c>
      <c r="C135" t="str">
        <f t="shared" si="2"/>
        <v>EXIOHSUT - 2013</v>
      </c>
      <c r="E135" t="s">
        <v>2</v>
      </c>
      <c r="F135" t="s">
        <v>22</v>
      </c>
      <c r="H135" t="s">
        <v>37</v>
      </c>
      <c r="I135" t="s">
        <v>42</v>
      </c>
      <c r="L135" s="9" cm="1">
        <f t="array" ref="L135">INDEX('Support data'!$C$2:$D$2,1,MATCH(ShockMaster!$F135,'Support data'!$C$1:$D$1,0))-IF($F135="Production of electricity by solar photovoltaic",_xlfn._xlws.FILTER($L$14:$L$94,($A$14:$A$94=$A135)*($B$14:$B$94=$B135)*($E$14:$E$94=$E135)*($G$14:$G$94="Photovoltaic plants")),_xlfn._xlws.FILTER($L$14:$L$94,($A$14:$A$94=$A135)*($B$14:$B$94=$B135)*($E$14:$E$94=$E135)*($G$14:$G$94="Onshore wind plants"))+_xlfn._xlws.FILTER($L$14:$L$94,($A$14:$A$94=$A135)*($B$14:$B$94=$B135)*($E$14:$E$94=$E135)*($G$14:$G$94="Offshore wind plants")))</f>
        <v>0</v>
      </c>
    </row>
    <row r="136" spans="1:12" x14ac:dyDescent="0.25">
      <c r="A136" t="s">
        <v>41</v>
      </c>
      <c r="B136" s="4">
        <v>2013</v>
      </c>
      <c r="C136" t="str">
        <f t="shared" si="2"/>
        <v>EXIOHSUT - 2013</v>
      </c>
      <c r="E136" t="s">
        <v>2</v>
      </c>
      <c r="F136" t="s">
        <v>23</v>
      </c>
      <c r="H136" t="s">
        <v>37</v>
      </c>
      <c r="I136" t="s">
        <v>42</v>
      </c>
      <c r="L136" s="9" cm="1">
        <f t="array" ref="L136">INDEX('Support data'!$C$2:$D$2,1,MATCH(ShockMaster!$F136,'Support data'!$C$1:$D$1,0))-IF($F136="Production of electricity by solar photovoltaic",_xlfn._xlws.FILTER($L$14:$L$94,($A$14:$A$94=$A136)*($B$14:$B$94=$B136)*($E$14:$E$94=$E136)*($G$14:$G$94="Photovoltaic plants")),_xlfn._xlws.FILTER($L$14:$L$94,($A$14:$A$94=$A136)*($B$14:$B$94=$B136)*($E$14:$E$94=$E136)*($G$14:$G$94="Onshore wind plants"))+_xlfn._xlws.FILTER($L$14:$L$94,($A$14:$A$94=$A136)*($B$14:$B$94=$B136)*($E$14:$E$94=$E136)*($G$14:$G$94="Offshore wind plants")))</f>
        <v>8.5568627261583097E-2</v>
      </c>
    </row>
    <row r="137" spans="1:12" x14ac:dyDescent="0.25">
      <c r="A137" t="s">
        <v>41</v>
      </c>
      <c r="B137" s="4">
        <v>2014</v>
      </c>
      <c r="C137" t="str">
        <f t="shared" si="2"/>
        <v>EXIOHSUT - 2014</v>
      </c>
      <c r="E137" t="s">
        <v>2</v>
      </c>
      <c r="F137" t="s">
        <v>22</v>
      </c>
      <c r="H137" t="s">
        <v>37</v>
      </c>
      <c r="I137" t="s">
        <v>42</v>
      </c>
      <c r="L137" s="9" cm="1">
        <f t="array" ref="L137">INDEX('Support data'!$C$2:$D$2,1,MATCH(ShockMaster!$F137,'Support data'!$C$1:$D$1,0))-IF($F137="Production of electricity by solar photovoltaic",_xlfn._xlws.FILTER($L$14:$L$94,($A$14:$A$94=$A137)*($B$14:$B$94=$B137)*($E$14:$E$94=$E137)*($G$14:$G$94="Photovoltaic plants")),_xlfn._xlws.FILTER($L$14:$L$94,($A$14:$A$94=$A137)*($B$14:$B$94=$B137)*($E$14:$E$94=$E137)*($G$14:$G$94="Onshore wind plants"))+_xlfn._xlws.FILTER($L$14:$L$94,($A$14:$A$94=$A137)*($B$14:$B$94=$B137)*($E$14:$E$94=$E137)*($G$14:$G$94="Offshore wind plants")))</f>
        <v>0</v>
      </c>
    </row>
    <row r="138" spans="1:12" x14ac:dyDescent="0.25">
      <c r="A138" t="s">
        <v>41</v>
      </c>
      <c r="B138" s="4">
        <v>2014</v>
      </c>
      <c r="C138" t="str">
        <f t="shared" si="2"/>
        <v>EXIOHSUT - 2014</v>
      </c>
      <c r="E138" t="s">
        <v>2</v>
      </c>
      <c r="F138" t="s">
        <v>23</v>
      </c>
      <c r="H138" t="s">
        <v>37</v>
      </c>
      <c r="I138" t="s">
        <v>42</v>
      </c>
      <c r="L138" s="9" cm="1">
        <f t="array" ref="L138">INDEX('Support data'!$C$2:$D$2,1,MATCH(ShockMaster!$F138,'Support data'!$C$1:$D$1,0))-IF($F138="Production of electricity by solar photovoltaic",_xlfn._xlws.FILTER($L$14:$L$94,($A$14:$A$94=$A138)*($B$14:$B$94=$B138)*($E$14:$E$94=$E138)*($G$14:$G$94="Photovoltaic plants")),_xlfn._xlws.FILTER($L$14:$L$94,($A$14:$A$94=$A138)*($B$14:$B$94=$B138)*($E$14:$E$94=$E138)*($G$14:$G$94="Onshore wind plants"))+_xlfn._xlws.FILTER($L$14:$L$94,($A$14:$A$94=$A138)*($B$14:$B$94=$B138)*($E$14:$E$94=$E138)*($G$14:$G$94="Offshore wind plants")))</f>
        <v>8.5568627261583097E-2</v>
      </c>
    </row>
    <row r="139" spans="1:12" x14ac:dyDescent="0.25">
      <c r="A139" t="s">
        <v>41</v>
      </c>
      <c r="B139" s="4">
        <v>2015</v>
      </c>
      <c r="C139" t="str">
        <f t="shared" si="2"/>
        <v>EXIOHSUT - 2015</v>
      </c>
      <c r="E139" t="s">
        <v>2</v>
      </c>
      <c r="F139" t="s">
        <v>22</v>
      </c>
      <c r="H139" t="s">
        <v>37</v>
      </c>
      <c r="I139" t="s">
        <v>42</v>
      </c>
      <c r="L139" s="9" cm="1">
        <f t="array" ref="L139">INDEX('Support data'!$C$2:$D$2,1,MATCH(ShockMaster!$F139,'Support data'!$C$1:$D$1,0))-IF($F139="Production of electricity by solar photovoltaic",_xlfn._xlws.FILTER($L$14:$L$94,($A$14:$A$94=$A139)*($B$14:$B$94=$B139)*($E$14:$E$94=$E139)*($G$14:$G$94="Photovoltaic plants")),_xlfn._xlws.FILTER($L$14:$L$94,($A$14:$A$94=$A139)*($B$14:$B$94=$B139)*($E$14:$E$94=$E139)*($G$14:$G$94="Onshore wind plants"))+_xlfn._xlws.FILTER($L$14:$L$94,($A$14:$A$94=$A139)*($B$14:$B$94=$B139)*($E$14:$E$94=$E139)*($G$14:$G$94="Offshore wind plants")))</f>
        <v>0</v>
      </c>
    </row>
    <row r="140" spans="1:12" x14ac:dyDescent="0.25">
      <c r="A140" t="s">
        <v>41</v>
      </c>
      <c r="B140" s="4">
        <v>2015</v>
      </c>
      <c r="C140" t="str">
        <f t="shared" si="2"/>
        <v>EXIOHSUT - 2015</v>
      </c>
      <c r="E140" t="s">
        <v>2</v>
      </c>
      <c r="F140" t="s">
        <v>23</v>
      </c>
      <c r="H140" t="s">
        <v>37</v>
      </c>
      <c r="I140" t="s">
        <v>42</v>
      </c>
      <c r="L140" s="9" cm="1">
        <f t="array" ref="L140">INDEX('Support data'!$C$2:$D$2,1,MATCH(ShockMaster!$F140,'Support data'!$C$1:$D$1,0))-IF($F140="Production of electricity by solar photovoltaic",_xlfn._xlws.FILTER($L$14:$L$94,($A$14:$A$94=$A140)*($B$14:$B$94=$B140)*($E$14:$E$94=$E140)*($G$14:$G$94="Photovoltaic plants")),_xlfn._xlws.FILTER($L$14:$L$94,($A$14:$A$94=$A140)*($B$14:$B$94=$B140)*($E$14:$E$94=$E140)*($G$14:$G$94="Onshore wind plants"))+_xlfn._xlws.FILTER($L$14:$L$94,($A$14:$A$94=$A140)*($B$14:$B$94=$B140)*($E$14:$E$94=$E140)*($G$14:$G$94="Offshore wind plants")))</f>
        <v>8.5568627261583097E-2</v>
      </c>
    </row>
    <row r="141" spans="1:12" x14ac:dyDescent="0.25">
      <c r="A141" t="s">
        <v>41</v>
      </c>
      <c r="B141" s="4">
        <v>2016</v>
      </c>
      <c r="C141" t="str">
        <f t="shared" si="2"/>
        <v>EXIOHSUT - 2016</v>
      </c>
      <c r="E141" t="s">
        <v>2</v>
      </c>
      <c r="F141" t="s">
        <v>22</v>
      </c>
      <c r="H141" t="s">
        <v>37</v>
      </c>
      <c r="I141" t="s">
        <v>42</v>
      </c>
      <c r="L141" s="9" cm="1">
        <f t="array" ref="L141">INDEX('Support data'!$C$2:$D$2,1,MATCH(ShockMaster!$F141,'Support data'!$C$1:$D$1,0))-IF($F141="Production of electricity by solar photovoltaic",_xlfn._xlws.FILTER($L$14:$L$94,($A$14:$A$94=$A141)*($B$14:$B$94=$B141)*($E$14:$E$94=$E141)*($G$14:$G$94="Photovoltaic plants")),_xlfn._xlws.FILTER($L$14:$L$94,($A$14:$A$94=$A141)*($B$14:$B$94=$B141)*($E$14:$E$94=$E141)*($G$14:$G$94="Onshore wind plants"))+_xlfn._xlws.FILTER($L$14:$L$94,($A$14:$A$94=$A141)*($B$14:$B$94=$B141)*($E$14:$E$94=$E141)*($G$14:$G$94="Offshore wind plants")))</f>
        <v>0</v>
      </c>
    </row>
    <row r="142" spans="1:12" x14ac:dyDescent="0.25">
      <c r="A142" t="s">
        <v>41</v>
      </c>
      <c r="B142" s="4">
        <v>2016</v>
      </c>
      <c r="C142" t="str">
        <f t="shared" si="2"/>
        <v>EXIOHSUT - 2016</v>
      </c>
      <c r="E142" t="s">
        <v>2</v>
      </c>
      <c r="F142" t="s">
        <v>23</v>
      </c>
      <c r="H142" t="s">
        <v>37</v>
      </c>
      <c r="I142" t="s">
        <v>42</v>
      </c>
      <c r="L142" s="9" cm="1">
        <f t="array" ref="L142">INDEX('Support data'!$C$2:$D$2,1,MATCH(ShockMaster!$F142,'Support data'!$C$1:$D$1,0))-IF($F142="Production of electricity by solar photovoltaic",_xlfn._xlws.FILTER($L$14:$L$94,($A$14:$A$94=$A142)*($B$14:$B$94=$B142)*($E$14:$E$94=$E142)*($G$14:$G$94="Photovoltaic plants")),_xlfn._xlws.FILTER($L$14:$L$94,($A$14:$A$94=$A142)*($B$14:$B$94=$B142)*($E$14:$E$94=$E142)*($G$14:$G$94="Onshore wind plants"))+_xlfn._xlws.FILTER($L$14:$L$94,($A$14:$A$94=$A142)*($B$14:$B$94=$B142)*($E$14:$E$94=$E142)*($G$14:$G$94="Offshore wind plants")))</f>
        <v>8.5568627261583097E-2</v>
      </c>
    </row>
    <row r="143" spans="1:12" x14ac:dyDescent="0.25">
      <c r="A143" t="s">
        <v>41</v>
      </c>
      <c r="B143" s="4">
        <v>2017</v>
      </c>
      <c r="C143" t="str">
        <f t="shared" si="2"/>
        <v>EXIOHSUT - 2017</v>
      </c>
      <c r="E143" t="s">
        <v>2</v>
      </c>
      <c r="F143" t="s">
        <v>22</v>
      </c>
      <c r="H143" t="s">
        <v>37</v>
      </c>
      <c r="I143" t="s">
        <v>42</v>
      </c>
      <c r="L143" s="9" cm="1">
        <f t="array" ref="L143">INDEX('Support data'!$C$2:$D$2,1,MATCH(ShockMaster!$F143,'Support data'!$C$1:$D$1,0))-IF($F143="Production of electricity by solar photovoltaic",_xlfn._xlws.FILTER($L$14:$L$94,($A$14:$A$94=$A143)*($B$14:$B$94=$B143)*($E$14:$E$94=$E143)*($G$14:$G$94="Photovoltaic plants")),_xlfn._xlws.FILTER($L$14:$L$94,($A$14:$A$94=$A143)*($B$14:$B$94=$B143)*($E$14:$E$94=$E143)*($G$14:$G$94="Onshore wind plants"))+_xlfn._xlws.FILTER($L$14:$L$94,($A$14:$A$94=$A143)*($B$14:$B$94=$B143)*($E$14:$E$94=$E143)*($G$14:$G$94="Offshore wind plants")))</f>
        <v>0</v>
      </c>
    </row>
    <row r="144" spans="1:12" x14ac:dyDescent="0.25">
      <c r="A144" t="s">
        <v>41</v>
      </c>
      <c r="B144" s="4">
        <v>2017</v>
      </c>
      <c r="C144" t="str">
        <f t="shared" si="2"/>
        <v>EXIOHSUT - 2017</v>
      </c>
      <c r="E144" t="s">
        <v>2</v>
      </c>
      <c r="F144" t="s">
        <v>23</v>
      </c>
      <c r="H144" t="s">
        <v>37</v>
      </c>
      <c r="I144" t="s">
        <v>42</v>
      </c>
      <c r="L144" s="9" cm="1">
        <f t="array" ref="L144">INDEX('Support data'!$C$2:$D$2,1,MATCH(ShockMaster!$F144,'Support data'!$C$1:$D$1,0))-IF($F144="Production of electricity by solar photovoltaic",_xlfn._xlws.FILTER($L$14:$L$94,($A$14:$A$94=$A144)*($B$14:$B$94=$B144)*($E$14:$E$94=$E144)*($G$14:$G$94="Photovoltaic plants")),_xlfn._xlws.FILTER($L$14:$L$94,($A$14:$A$94=$A144)*($B$14:$B$94=$B144)*($E$14:$E$94=$E144)*($G$14:$G$94="Onshore wind plants"))+_xlfn._xlws.FILTER($L$14:$L$94,($A$14:$A$94=$A144)*($B$14:$B$94=$B144)*($E$14:$E$94=$E144)*($G$14:$G$94="Offshore wind plants")))</f>
        <v>8.5568627261583097E-2</v>
      </c>
    </row>
    <row r="145" spans="1:12" x14ac:dyDescent="0.25">
      <c r="A145" t="s">
        <v>41</v>
      </c>
      <c r="B145" s="4">
        <v>2018</v>
      </c>
      <c r="C145" t="str">
        <f t="shared" si="2"/>
        <v>EXIOHSUT - 2018</v>
      </c>
      <c r="E145" t="s">
        <v>2</v>
      </c>
      <c r="F145" t="s">
        <v>22</v>
      </c>
      <c r="H145" t="s">
        <v>37</v>
      </c>
      <c r="I145" t="s">
        <v>42</v>
      </c>
      <c r="L145" s="9" cm="1">
        <f t="array" ref="L145">INDEX('Support data'!$C$2:$D$2,1,MATCH(ShockMaster!$F145,'Support data'!$C$1:$D$1,0))-IF($F145="Production of electricity by solar photovoltaic",_xlfn._xlws.FILTER($L$14:$L$94,($A$14:$A$94=$A145)*($B$14:$B$94=$B145)*($E$14:$E$94=$E145)*($G$14:$G$94="Photovoltaic plants")),_xlfn._xlws.FILTER($L$14:$L$94,($A$14:$A$94=$A145)*($B$14:$B$94=$B145)*($E$14:$E$94=$E145)*($G$14:$G$94="Onshore wind plants"))+_xlfn._xlws.FILTER($L$14:$L$94,($A$14:$A$94=$A145)*($B$14:$B$94=$B145)*($E$14:$E$94=$E145)*($G$14:$G$94="Offshore wind plants")))</f>
        <v>0</v>
      </c>
    </row>
    <row r="146" spans="1:12" x14ac:dyDescent="0.25">
      <c r="A146" t="s">
        <v>41</v>
      </c>
      <c r="B146" s="4">
        <v>2018</v>
      </c>
      <c r="C146" t="str">
        <f t="shared" si="2"/>
        <v>EXIOHSUT - 2018</v>
      </c>
      <c r="E146" t="s">
        <v>2</v>
      </c>
      <c r="F146" t="s">
        <v>23</v>
      </c>
      <c r="H146" t="s">
        <v>37</v>
      </c>
      <c r="I146" t="s">
        <v>42</v>
      </c>
      <c r="L146" s="9" cm="1">
        <f t="array" ref="L146">INDEX('Support data'!$C$2:$D$2,1,MATCH(ShockMaster!$F146,'Support data'!$C$1:$D$1,0))-IF($F146="Production of electricity by solar photovoltaic",_xlfn._xlws.FILTER($L$14:$L$94,($A$14:$A$94=$A146)*($B$14:$B$94=$B146)*($E$14:$E$94=$E146)*($G$14:$G$94="Photovoltaic plants")),_xlfn._xlws.FILTER($L$14:$L$94,($A$14:$A$94=$A146)*($B$14:$B$94=$B146)*($E$14:$E$94=$E146)*($G$14:$G$94="Onshore wind plants"))+_xlfn._xlws.FILTER($L$14:$L$94,($A$14:$A$94=$A146)*($B$14:$B$94=$B146)*($E$14:$E$94=$E146)*($G$14:$G$94="Offshore wind plants")))</f>
        <v>8.5568627261583097E-2</v>
      </c>
    </row>
    <row r="147" spans="1:12" x14ac:dyDescent="0.25">
      <c r="A147" t="s">
        <v>41</v>
      </c>
      <c r="B147" s="4">
        <v>2019</v>
      </c>
      <c r="C147" t="str">
        <f t="shared" si="2"/>
        <v>EXIOHSUT - 2019</v>
      </c>
      <c r="E147" t="s">
        <v>2</v>
      </c>
      <c r="F147" t="s">
        <v>22</v>
      </c>
      <c r="H147" t="s">
        <v>37</v>
      </c>
      <c r="I147" t="s">
        <v>42</v>
      </c>
      <c r="L147" s="9" cm="1">
        <f t="array" ref="L147">INDEX('Support data'!$C$2:$D$2,1,MATCH(ShockMaster!$F147,'Support data'!$C$1:$D$1,0))-IF($F147="Production of electricity by solar photovoltaic",_xlfn._xlws.FILTER($L$14:$L$94,($A$14:$A$94=$A147)*($B$14:$B$94=$B147)*($E$14:$E$94=$E147)*($G$14:$G$94="Photovoltaic plants")),_xlfn._xlws.FILTER($L$14:$L$94,($A$14:$A$94=$A147)*($B$14:$B$94=$B147)*($E$14:$E$94=$E147)*($G$14:$G$94="Onshore wind plants"))+_xlfn._xlws.FILTER($L$14:$L$94,($A$14:$A$94=$A147)*($B$14:$B$94=$B147)*($E$14:$E$94=$E147)*($G$14:$G$94="Offshore wind plants")))</f>
        <v>0</v>
      </c>
    </row>
    <row r="148" spans="1:12" x14ac:dyDescent="0.25">
      <c r="A148" t="s">
        <v>41</v>
      </c>
      <c r="B148" s="4">
        <v>2019</v>
      </c>
      <c r="C148" t="str">
        <f t="shared" si="2"/>
        <v>EXIOHSUT - 2019</v>
      </c>
      <c r="E148" t="s">
        <v>2</v>
      </c>
      <c r="F148" t="s">
        <v>23</v>
      </c>
      <c r="H148" t="s">
        <v>37</v>
      </c>
      <c r="I148" t="s">
        <v>42</v>
      </c>
      <c r="L148" s="9" cm="1">
        <f t="array" ref="L148">INDEX('Support data'!$C$2:$D$2,1,MATCH(ShockMaster!$F148,'Support data'!$C$1:$D$1,0))-IF($F148="Production of electricity by solar photovoltaic",_xlfn._xlws.FILTER($L$14:$L$94,($A$14:$A$94=$A148)*($B$14:$B$94=$B148)*($E$14:$E$94=$E148)*($G$14:$G$94="Photovoltaic plants")),_xlfn._xlws.FILTER($L$14:$L$94,($A$14:$A$94=$A148)*($B$14:$B$94=$B148)*($E$14:$E$94=$E148)*($G$14:$G$94="Onshore wind plants"))+_xlfn._xlws.FILTER($L$14:$L$94,($A$14:$A$94=$A148)*($B$14:$B$94=$B148)*($E$14:$E$94=$E148)*($G$14:$G$94="Offshore wind plants")))</f>
        <v>8.5568627261583097E-2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7432-BED7-402C-8EAA-0AC2CCB8B014}">
  <sheetPr>
    <tabColor rgb="FF00B0F0"/>
  </sheetPr>
  <dimension ref="A1:E15"/>
  <sheetViews>
    <sheetView workbookViewId="0">
      <selection activeCell="E20" sqref="E20"/>
    </sheetView>
  </sheetViews>
  <sheetFormatPr defaultRowHeight="15" x14ac:dyDescent="0.25"/>
  <cols>
    <col min="1" max="1" width="44.28515625" bestFit="1" customWidth="1"/>
    <col min="2" max="2" width="5.7109375" bestFit="1" customWidth="1"/>
    <col min="3" max="5" width="19.85546875" customWidth="1"/>
  </cols>
  <sheetData>
    <row r="1" spans="1:5" ht="45" x14ac:dyDescent="0.25">
      <c r="C1" s="11" t="s">
        <v>22</v>
      </c>
      <c r="D1" s="11" t="s">
        <v>23</v>
      </c>
    </row>
    <row r="2" spans="1:5" x14ac:dyDescent="0.25">
      <c r="A2" t="s">
        <v>37</v>
      </c>
      <c r="B2" t="s">
        <v>38</v>
      </c>
      <c r="C2">
        <v>0.47056199999999998</v>
      </c>
      <c r="D2">
        <v>0.45288899999999999</v>
      </c>
    </row>
    <row r="5" spans="1:5" x14ac:dyDescent="0.25">
      <c r="C5" t="s">
        <v>24</v>
      </c>
      <c r="D5" t="s">
        <v>25</v>
      </c>
      <c r="E5" t="s">
        <v>26</v>
      </c>
    </row>
    <row r="6" spans="1:5" x14ac:dyDescent="0.25">
      <c r="A6" t="s">
        <v>28</v>
      </c>
      <c r="B6" t="s">
        <v>29</v>
      </c>
      <c r="C6">
        <v>1.8129999999999999</v>
      </c>
      <c r="D6">
        <v>1.4379999999999999</v>
      </c>
      <c r="E6">
        <v>3.1930000000000001</v>
      </c>
    </row>
    <row r="7" spans="1:5" x14ac:dyDescent="0.25">
      <c r="A7" t="s">
        <v>30</v>
      </c>
      <c r="B7" t="s">
        <v>31</v>
      </c>
      <c r="C7">
        <v>0.15</v>
      </c>
      <c r="D7">
        <v>0.35</v>
      </c>
      <c r="E7">
        <v>0.45</v>
      </c>
    </row>
    <row r="8" spans="1:5" x14ac:dyDescent="0.25">
      <c r="A8" t="s">
        <v>32</v>
      </c>
      <c r="B8" t="s">
        <v>33</v>
      </c>
      <c r="C8">
        <f>1*8760*C7</f>
        <v>1314</v>
      </c>
      <c r="D8">
        <f t="shared" ref="D8:E8" si="0">1*8760*D7</f>
        <v>3066</v>
      </c>
      <c r="E8">
        <f t="shared" si="0"/>
        <v>3942</v>
      </c>
    </row>
    <row r="9" spans="1:5" x14ac:dyDescent="0.25">
      <c r="A9" t="s">
        <v>34</v>
      </c>
      <c r="B9" t="s">
        <v>35</v>
      </c>
      <c r="C9">
        <v>25</v>
      </c>
      <c r="D9">
        <v>20</v>
      </c>
      <c r="E9">
        <v>20</v>
      </c>
    </row>
    <row r="10" spans="1:5" x14ac:dyDescent="0.25">
      <c r="A10" t="s">
        <v>36</v>
      </c>
      <c r="B10" t="s">
        <v>31</v>
      </c>
      <c r="C10">
        <v>1</v>
      </c>
      <c r="D10">
        <v>0.5</v>
      </c>
      <c r="E10">
        <v>0.5</v>
      </c>
    </row>
    <row r="14" spans="1:5" x14ac:dyDescent="0.25">
      <c r="A14" s="11" t="s">
        <v>22</v>
      </c>
      <c r="B14" t="s">
        <v>44</v>
      </c>
      <c r="C14" t="s">
        <v>24</v>
      </c>
    </row>
    <row r="15" spans="1:5" x14ac:dyDescent="0.25">
      <c r="A15" s="11" t="s">
        <v>23</v>
      </c>
      <c r="B15" t="s">
        <v>44</v>
      </c>
      <c r="C15" t="s">
        <v>25</v>
      </c>
      <c r="D1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75ED-2BD7-4CA6-ABA0-756D837D43F6}">
  <sheetPr>
    <tabColor rgb="FF00B0F0"/>
  </sheetPr>
  <dimension ref="A1:N109"/>
  <sheetViews>
    <sheetView workbookViewId="0"/>
  </sheetViews>
  <sheetFormatPr defaultRowHeight="15" x14ac:dyDescent="0.25"/>
  <cols>
    <col min="1" max="1" width="9.7109375" bestFit="1" customWidth="1"/>
    <col min="2" max="2" width="5" bestFit="1" customWidth="1"/>
    <col min="3" max="3" width="8.7109375" bestFit="1" customWidth="1"/>
  </cols>
  <sheetData>
    <row r="1" spans="1:4" x14ac:dyDescent="0.25">
      <c r="A1" s="10" t="s">
        <v>39</v>
      </c>
      <c r="B1" s="10" t="s">
        <v>6</v>
      </c>
      <c r="C1" s="10" t="s">
        <v>7</v>
      </c>
      <c r="D1" s="10" t="s">
        <v>20</v>
      </c>
    </row>
    <row r="2" spans="1:4" x14ac:dyDescent="0.25">
      <c r="A2" t="s">
        <v>27</v>
      </c>
      <c r="B2">
        <v>2011</v>
      </c>
      <c r="C2" t="s">
        <v>1</v>
      </c>
      <c r="D2" cm="1">
        <f t="array" ref="D2">_xlfn._xlws.FILTER(_xlfn._xlws.FILTER('Constant_Electricity prices'!$B$2:$J$5,'Constant_Electricity prices'!$B$1:$J$1=Prices!$B2),'Constant_Electricity prices'!$A$2:$A$5=Prices!$C2)</f>
        <v>7.5999999999999998E-2</v>
      </c>
    </row>
    <row r="3" spans="1:4" x14ac:dyDescent="0.25">
      <c r="A3" t="s">
        <v>27</v>
      </c>
      <c r="B3">
        <v>2011</v>
      </c>
      <c r="C3" t="s">
        <v>2</v>
      </c>
      <c r="D3" cm="1">
        <f t="array" ref="D3">_xlfn._xlws.FILTER(_xlfn._xlws.FILTER('Constant_Electricity prices'!$B$2:$J$5,'Constant_Electricity prices'!$B$1:$J$1=Prices!$B3),'Constant_Electricity prices'!$A$2:$A$5=Prices!$C3)</f>
        <v>0.217</v>
      </c>
    </row>
    <row r="4" spans="1:4" x14ac:dyDescent="0.25">
      <c r="A4" t="s">
        <v>27</v>
      </c>
      <c r="B4">
        <v>2011</v>
      </c>
      <c r="C4" t="s">
        <v>3</v>
      </c>
      <c r="D4" cm="1">
        <f t="array" ref="D4">_xlfn._xlws.FILTER(_xlfn._xlws.FILTER('Constant_Electricity prices'!$B$2:$J$5,'Constant_Electricity prices'!$B$1:$J$1=Prices!$B4),'Constant_Electricity prices'!$A$2:$A$5=Prices!$C4)</f>
        <v>8.5000000000000006E-2</v>
      </c>
    </row>
    <row r="5" spans="1:4" x14ac:dyDescent="0.25">
      <c r="A5" t="s">
        <v>27</v>
      </c>
      <c r="B5">
        <v>2011</v>
      </c>
      <c r="C5" t="s">
        <v>4</v>
      </c>
      <c r="D5" cm="1">
        <f t="array" ref="D5">_xlfn._xlws.FILTER(_xlfn._xlws.FILTER('Constant_Electricity prices'!$B$2:$J$5,'Constant_Electricity prices'!$B$1:$J$1=Prices!$B5),'Constant_Electricity prices'!$A$2:$A$5=Prices!$C5)</f>
        <v>0.11799999999999999</v>
      </c>
    </row>
    <row r="6" spans="1:4" x14ac:dyDescent="0.25">
      <c r="A6" t="s">
        <v>27</v>
      </c>
      <c r="B6">
        <v>2012</v>
      </c>
      <c r="C6" t="s">
        <v>1</v>
      </c>
      <c r="D6" cm="1">
        <f t="array" ref="D6">_xlfn._xlws.FILTER(_xlfn._xlws.FILTER('Constant_Electricity prices'!$B$2:$J$5,'Constant_Electricity prices'!$B$1:$J$1=Prices!$B6),'Constant_Electricity prices'!$A$2:$A$5=Prices!$C6)</f>
        <v>7.5999999999999998E-2</v>
      </c>
    </row>
    <row r="7" spans="1:4" x14ac:dyDescent="0.25">
      <c r="A7" t="s">
        <v>27</v>
      </c>
      <c r="B7">
        <v>2012</v>
      </c>
      <c r="C7" t="s">
        <v>2</v>
      </c>
      <c r="D7" cm="1">
        <f t="array" ref="D7">_xlfn._xlws.FILTER(_xlfn._xlws.FILTER('Constant_Electricity prices'!$B$2:$J$5,'Constant_Electricity prices'!$B$1:$J$1=Prices!$B7),'Constant_Electricity prices'!$A$2:$A$5=Prices!$C7)</f>
        <v>0.221</v>
      </c>
    </row>
    <row r="8" spans="1:4" x14ac:dyDescent="0.25">
      <c r="A8" t="s">
        <v>27</v>
      </c>
      <c r="B8">
        <v>2012</v>
      </c>
      <c r="C8" t="s">
        <v>3</v>
      </c>
      <c r="D8" cm="1">
        <f t="array" ref="D8">_xlfn._xlws.FILTER(_xlfn._xlws.FILTER('Constant_Electricity prices'!$B$2:$J$5,'Constant_Electricity prices'!$B$1:$J$1=Prices!$B8),'Constant_Electricity prices'!$A$2:$A$5=Prices!$C8)</f>
        <v>8.5999999999999993E-2</v>
      </c>
    </row>
    <row r="9" spans="1:4" x14ac:dyDescent="0.25">
      <c r="A9" t="s">
        <v>27</v>
      </c>
      <c r="B9">
        <v>2012</v>
      </c>
      <c r="C9" t="s">
        <v>4</v>
      </c>
      <c r="D9" cm="1">
        <f t="array" ref="D9">_xlfn._xlws.FILTER(_xlfn._xlws.FILTER('Constant_Electricity prices'!$B$2:$J$5,'Constant_Electricity prices'!$B$1:$J$1=Prices!$B9),'Constant_Electricity prices'!$A$2:$A$5=Prices!$C9)</f>
        <v>0.12</v>
      </c>
    </row>
    <row r="10" spans="1:4" x14ac:dyDescent="0.25">
      <c r="A10" t="s">
        <v>27</v>
      </c>
      <c r="B10">
        <v>2013</v>
      </c>
      <c r="C10" t="s">
        <v>1</v>
      </c>
      <c r="D10" cm="1">
        <f t="array" ref="D10">_xlfn._xlws.FILTER(_xlfn._xlws.FILTER('Constant_Electricity prices'!$B$2:$J$5,'Constant_Electricity prices'!$B$1:$J$1=Prices!$B10),'Constant_Electricity prices'!$A$2:$A$5=Prices!$C10)</f>
        <v>7.4999999999999997E-2</v>
      </c>
    </row>
    <row r="11" spans="1:4" x14ac:dyDescent="0.25">
      <c r="A11" t="s">
        <v>27</v>
      </c>
      <c r="B11">
        <v>2013</v>
      </c>
      <c r="C11" t="s">
        <v>2</v>
      </c>
      <c r="D11" cm="1">
        <f t="array" ref="D11">_xlfn._xlws.FILTER(_xlfn._xlws.FILTER('Constant_Electricity prices'!$B$2:$J$5,'Constant_Electricity prices'!$B$1:$J$1=Prices!$B11),'Constant_Electricity prices'!$A$2:$A$5=Prices!$C11)</f>
        <v>0.221</v>
      </c>
    </row>
    <row r="12" spans="1:4" x14ac:dyDescent="0.25">
      <c r="A12" t="s">
        <v>27</v>
      </c>
      <c r="B12">
        <v>2013</v>
      </c>
      <c r="C12" t="s">
        <v>3</v>
      </c>
      <c r="D12" cm="1">
        <f t="array" ref="D12">_xlfn._xlws.FILTER(_xlfn._xlws.FILTER('Constant_Electricity prices'!$B$2:$J$5,'Constant_Electricity prices'!$B$1:$J$1=Prices!$B12),'Constant_Electricity prices'!$A$2:$A$5=Prices!$C12)</f>
        <v>8.5999999999999993E-2</v>
      </c>
    </row>
    <row r="13" spans="1:4" x14ac:dyDescent="0.25">
      <c r="A13" t="s">
        <v>27</v>
      </c>
      <c r="B13">
        <v>2013</v>
      </c>
      <c r="C13" t="s">
        <v>4</v>
      </c>
      <c r="D13" cm="1">
        <f t="array" ref="D13">_xlfn._xlws.FILTER(_xlfn._xlws.FILTER('Constant_Electricity prices'!$B$2:$J$5,'Constant_Electricity prices'!$B$1:$J$1=Prices!$B13),'Constant_Electricity prices'!$A$2:$A$5=Prices!$C13)</f>
        <v>0.121</v>
      </c>
    </row>
    <row r="14" spans="1:4" x14ac:dyDescent="0.25">
      <c r="A14" t="s">
        <v>27</v>
      </c>
      <c r="B14">
        <v>2014</v>
      </c>
      <c r="C14" t="s">
        <v>1</v>
      </c>
      <c r="D14" cm="1">
        <f t="array" ref="D14">_xlfn._xlws.FILTER(_xlfn._xlws.FILTER('Constant_Electricity prices'!$B$2:$J$5,'Constant_Electricity prices'!$B$1:$J$1=Prices!$B14),'Constant_Electricity prices'!$A$2:$A$5=Prices!$C14)</f>
        <v>7.2999999999999995E-2</v>
      </c>
    </row>
    <row r="15" spans="1:4" x14ac:dyDescent="0.25">
      <c r="A15" t="s">
        <v>27</v>
      </c>
      <c r="B15">
        <v>2014</v>
      </c>
      <c r="C15" t="s">
        <v>2</v>
      </c>
      <c r="D15" cm="1">
        <f t="array" ref="D15">_xlfn._xlws.FILTER(_xlfn._xlws.FILTER('Constant_Electricity prices'!$B$2:$J$5,'Constant_Electricity prices'!$B$1:$J$1=Prices!$B15),'Constant_Electricity prices'!$A$2:$A$5=Prices!$C15)</f>
        <v>0.222</v>
      </c>
    </row>
    <row r="16" spans="1:4" x14ac:dyDescent="0.25">
      <c r="A16" t="s">
        <v>27</v>
      </c>
      <c r="B16">
        <v>2014</v>
      </c>
      <c r="C16" t="s">
        <v>3</v>
      </c>
      <c r="D16" cm="1">
        <f t="array" ref="D16">_xlfn._xlws.FILTER(_xlfn._xlws.FILTER('Constant_Electricity prices'!$B$2:$J$5,'Constant_Electricity prices'!$B$1:$J$1=Prices!$B16),'Constant_Electricity prices'!$A$2:$A$5=Prices!$C16)</f>
        <v>8.5999999999999993E-2</v>
      </c>
    </row>
    <row r="17" spans="1:14" x14ac:dyDescent="0.25">
      <c r="A17" t="s">
        <v>27</v>
      </c>
      <c r="B17">
        <v>2014</v>
      </c>
      <c r="C17" t="s">
        <v>4</v>
      </c>
      <c r="D17" cm="1">
        <f t="array" ref="D17">_xlfn._xlws.FILTER(_xlfn._xlws.FILTER('Constant_Electricity prices'!$B$2:$J$5,'Constant_Electricity prices'!$B$1:$J$1=Prices!$B17),'Constant_Electricity prices'!$A$2:$A$5=Prices!$C17)</f>
        <v>0.122</v>
      </c>
      <c r="N17" t="s">
        <v>40</v>
      </c>
    </row>
    <row r="18" spans="1:14" x14ac:dyDescent="0.25">
      <c r="A18" t="s">
        <v>27</v>
      </c>
      <c r="B18">
        <v>2015</v>
      </c>
      <c r="C18" t="s">
        <v>1</v>
      </c>
      <c r="D18" cm="1">
        <f t="array" ref="D18">_xlfn._xlws.FILTER(_xlfn._xlws.FILTER('Constant_Electricity prices'!$B$2:$J$5,'Constant_Electricity prices'!$B$1:$J$1=Prices!$B18),'Constant_Electricity prices'!$A$2:$A$5=Prices!$C18)</f>
        <v>7.1999999999999995E-2</v>
      </c>
      <c r="N18" t="s">
        <v>41</v>
      </c>
    </row>
    <row r="19" spans="1:14" x14ac:dyDescent="0.25">
      <c r="A19" t="s">
        <v>27</v>
      </c>
      <c r="B19">
        <v>2015</v>
      </c>
      <c r="C19" t="s">
        <v>2</v>
      </c>
      <c r="D19" cm="1">
        <f t="array" ref="D19">_xlfn._xlws.FILTER(_xlfn._xlws.FILTER('Constant_Electricity prices'!$B$2:$J$5,'Constant_Electricity prices'!$B$1:$J$1=Prices!$B19),'Constant_Electricity prices'!$A$2:$A$5=Prices!$C19)</f>
        <v>0.221</v>
      </c>
    </row>
    <row r="20" spans="1:14" x14ac:dyDescent="0.25">
      <c r="A20" t="s">
        <v>27</v>
      </c>
      <c r="B20">
        <v>2015</v>
      </c>
      <c r="C20" t="s">
        <v>3</v>
      </c>
      <c r="D20" cm="1">
        <f t="array" ref="D20">_xlfn._xlws.FILTER(_xlfn._xlws.FILTER('Constant_Electricity prices'!$B$2:$J$5,'Constant_Electricity prices'!$B$1:$J$1=Prices!$B20),'Constant_Electricity prices'!$A$2:$A$5=Prices!$C20)</f>
        <v>8.5999999999999993E-2</v>
      </c>
    </row>
    <row r="21" spans="1:14" x14ac:dyDescent="0.25">
      <c r="A21" t="s">
        <v>27</v>
      </c>
      <c r="B21">
        <v>2015</v>
      </c>
      <c r="C21" t="s">
        <v>4</v>
      </c>
      <c r="D21" cm="1">
        <f t="array" ref="D21">_xlfn._xlws.FILTER(_xlfn._xlws.FILTER('Constant_Electricity prices'!$B$2:$J$5,'Constant_Electricity prices'!$B$1:$J$1=Prices!$B21),'Constant_Electricity prices'!$A$2:$A$5=Prices!$C21)</f>
        <v>0.122</v>
      </c>
    </row>
    <row r="22" spans="1:14" x14ac:dyDescent="0.25">
      <c r="A22" t="s">
        <v>27</v>
      </c>
      <c r="B22">
        <v>2016</v>
      </c>
      <c r="C22" t="s">
        <v>1</v>
      </c>
      <c r="D22" cm="1">
        <f t="array" ref="D22">_xlfn._xlws.FILTER(_xlfn._xlws.FILTER('Constant_Electricity prices'!$B$2:$J$5,'Constant_Electricity prices'!$B$1:$J$1=Prices!$B22),'Constant_Electricity prices'!$A$2:$A$5=Prices!$C22)</f>
        <v>7.0000000000000007E-2</v>
      </c>
    </row>
    <row r="23" spans="1:14" x14ac:dyDescent="0.25">
      <c r="A23" t="s">
        <v>27</v>
      </c>
      <c r="B23">
        <v>2016</v>
      </c>
      <c r="C23" t="s">
        <v>2</v>
      </c>
      <c r="D23" cm="1">
        <f t="array" ref="D23">_xlfn._xlws.FILTER(_xlfn._xlws.FILTER('Constant_Electricity prices'!$B$2:$J$5,'Constant_Electricity prices'!$B$1:$J$1=Prices!$B23),'Constant_Electricity prices'!$A$2:$A$5=Prices!$C23)</f>
        <v>0.22</v>
      </c>
    </row>
    <row r="24" spans="1:14" x14ac:dyDescent="0.25">
      <c r="A24" t="s">
        <v>27</v>
      </c>
      <c r="B24">
        <v>2016</v>
      </c>
      <c r="C24" t="s">
        <v>3</v>
      </c>
      <c r="D24" cm="1">
        <f t="array" ref="D24">_xlfn._xlws.FILTER(_xlfn._xlws.FILTER('Constant_Electricity prices'!$B$2:$J$5,'Constant_Electricity prices'!$B$1:$J$1=Prices!$B24),'Constant_Electricity prices'!$A$2:$A$5=Prices!$C24)</f>
        <v>8.6999999999999994E-2</v>
      </c>
    </row>
    <row r="25" spans="1:14" x14ac:dyDescent="0.25">
      <c r="A25" t="s">
        <v>27</v>
      </c>
      <c r="B25">
        <v>2016</v>
      </c>
      <c r="C25" t="s">
        <v>4</v>
      </c>
      <c r="D25" cm="1">
        <f t="array" ref="D25">_xlfn._xlws.FILTER(_xlfn._xlws.FILTER('Constant_Electricity prices'!$B$2:$J$5,'Constant_Electricity prices'!$B$1:$J$1=Prices!$B25),'Constant_Electricity prices'!$A$2:$A$5=Prices!$C25)</f>
        <v>0.123</v>
      </c>
    </row>
    <row r="26" spans="1:14" x14ac:dyDescent="0.25">
      <c r="A26" t="s">
        <v>27</v>
      </c>
      <c r="B26">
        <v>2017</v>
      </c>
      <c r="C26" t="s">
        <v>1</v>
      </c>
      <c r="D26" cm="1">
        <f t="array" ref="D26">_xlfn._xlws.FILTER(_xlfn._xlws.FILTER('Constant_Electricity prices'!$B$2:$J$5,'Constant_Electricity prices'!$B$1:$J$1=Prices!$B26),'Constant_Electricity prices'!$A$2:$A$5=Prices!$C26)</f>
        <v>6.7000000000000004E-2</v>
      </c>
    </row>
    <row r="27" spans="1:14" x14ac:dyDescent="0.25">
      <c r="A27" t="s">
        <v>27</v>
      </c>
      <c r="B27">
        <v>2017</v>
      </c>
      <c r="C27" t="s">
        <v>2</v>
      </c>
      <c r="D27" cm="1">
        <f t="array" ref="D27">_xlfn._xlws.FILTER(_xlfn._xlws.FILTER('Constant_Electricity prices'!$B$2:$J$5,'Constant_Electricity prices'!$B$1:$J$1=Prices!$B27),'Constant_Electricity prices'!$A$2:$A$5=Prices!$C27)</f>
        <v>0.221</v>
      </c>
    </row>
    <row r="28" spans="1:14" x14ac:dyDescent="0.25">
      <c r="A28" t="s">
        <v>27</v>
      </c>
      <c r="B28">
        <v>2017</v>
      </c>
      <c r="C28" t="s">
        <v>3</v>
      </c>
      <c r="D28" cm="1">
        <f t="array" ref="D28">_xlfn._xlws.FILTER(_xlfn._xlws.FILTER('Constant_Electricity prices'!$B$2:$J$5,'Constant_Electricity prices'!$B$1:$J$1=Prices!$B28),'Constant_Electricity prices'!$A$2:$A$5=Prices!$C28)</f>
        <v>8.7999999999999995E-2</v>
      </c>
    </row>
    <row r="29" spans="1:14" x14ac:dyDescent="0.25">
      <c r="A29" t="s">
        <v>27</v>
      </c>
      <c r="B29">
        <v>2017</v>
      </c>
      <c r="C29" t="s">
        <v>4</v>
      </c>
      <c r="D29" cm="1">
        <f t="array" ref="D29">_xlfn._xlws.FILTER(_xlfn._xlws.FILTER('Constant_Electricity prices'!$B$2:$J$5,'Constant_Electricity prices'!$B$1:$J$1=Prices!$B29),'Constant_Electricity prices'!$A$2:$A$5=Prices!$C29)</f>
        <v>0.123</v>
      </c>
    </row>
    <row r="30" spans="1:14" x14ac:dyDescent="0.25">
      <c r="A30" t="s">
        <v>27</v>
      </c>
      <c r="B30">
        <v>2018</v>
      </c>
      <c r="C30" t="s">
        <v>1</v>
      </c>
      <c r="D30" cm="1">
        <f t="array" ref="D30">_xlfn._xlws.FILTER(_xlfn._xlws.FILTER('Constant_Electricity prices'!$B$2:$J$5,'Constant_Electricity prices'!$B$1:$J$1=Prices!$B30),'Constant_Electricity prices'!$A$2:$A$5=Prices!$C30)</f>
        <v>6.4000000000000001E-2</v>
      </c>
    </row>
    <row r="31" spans="1:14" x14ac:dyDescent="0.25">
      <c r="A31" t="s">
        <v>27</v>
      </c>
      <c r="B31">
        <v>2018</v>
      </c>
      <c r="C31" t="s">
        <v>2</v>
      </c>
      <c r="D31" cm="1">
        <f t="array" ref="D31">_xlfn._xlws.FILTER(_xlfn._xlws.FILTER('Constant_Electricity prices'!$B$2:$J$5,'Constant_Electricity prices'!$B$1:$J$1=Prices!$B31),'Constant_Electricity prices'!$A$2:$A$5=Prices!$C31)</f>
        <v>0.223</v>
      </c>
    </row>
    <row r="32" spans="1:14" x14ac:dyDescent="0.25">
      <c r="A32" t="s">
        <v>27</v>
      </c>
      <c r="B32">
        <v>2018</v>
      </c>
      <c r="C32" t="s">
        <v>3</v>
      </c>
      <c r="D32" cm="1">
        <f t="array" ref="D32">_xlfn._xlws.FILTER(_xlfn._xlws.FILTER('Constant_Electricity prices'!$B$2:$J$5,'Constant_Electricity prices'!$B$1:$J$1=Prices!$B32),'Constant_Electricity prices'!$A$2:$A$5=Prices!$C32)</f>
        <v>8.8999999999999996E-2</v>
      </c>
    </row>
    <row r="33" spans="1:4" x14ac:dyDescent="0.25">
      <c r="A33" t="s">
        <v>27</v>
      </c>
      <c r="B33">
        <v>2018</v>
      </c>
      <c r="C33" t="s">
        <v>4</v>
      </c>
      <c r="D33" cm="1">
        <f t="array" ref="D33">_xlfn._xlws.FILTER(_xlfn._xlws.FILTER('Constant_Electricity prices'!$B$2:$J$5,'Constant_Electricity prices'!$B$1:$J$1=Prices!$B33),'Constant_Electricity prices'!$A$2:$A$5=Prices!$C33)</f>
        <v>0.124</v>
      </c>
    </row>
    <row r="34" spans="1:4" x14ac:dyDescent="0.25">
      <c r="A34" t="s">
        <v>27</v>
      </c>
      <c r="B34">
        <v>2019</v>
      </c>
      <c r="C34" t="s">
        <v>1</v>
      </c>
      <c r="D34" cm="1">
        <f t="array" ref="D34">_xlfn._xlws.FILTER(_xlfn._xlws.FILTER('Constant_Electricity prices'!$B$2:$J$5,'Constant_Electricity prices'!$B$1:$J$1=Prices!$B34),'Constant_Electricity prices'!$A$2:$A$5=Prices!$C34)</f>
        <v>6.2E-2</v>
      </c>
    </row>
    <row r="35" spans="1:4" x14ac:dyDescent="0.25">
      <c r="A35" t="s">
        <v>27</v>
      </c>
      <c r="B35">
        <v>2019</v>
      </c>
      <c r="C35" t="s">
        <v>2</v>
      </c>
      <c r="D35" cm="1">
        <f t="array" ref="D35">_xlfn._xlws.FILTER(_xlfn._xlws.FILTER('Constant_Electricity prices'!$B$2:$J$5,'Constant_Electricity prices'!$B$1:$J$1=Prices!$B35),'Constant_Electricity prices'!$A$2:$A$5=Prices!$C35)</f>
        <v>0.22500000000000001</v>
      </c>
    </row>
    <row r="36" spans="1:4" x14ac:dyDescent="0.25">
      <c r="A36" t="s">
        <v>27</v>
      </c>
      <c r="B36">
        <v>2019</v>
      </c>
      <c r="C36" t="s">
        <v>3</v>
      </c>
      <c r="D36" cm="1">
        <f t="array" ref="D36">_xlfn._xlws.FILTER(_xlfn._xlws.FILTER('Constant_Electricity prices'!$B$2:$J$5,'Constant_Electricity prices'!$B$1:$J$1=Prices!$B36),'Constant_Electricity prices'!$A$2:$A$5=Prices!$C36)</f>
        <v>9.0999999999999998E-2</v>
      </c>
    </row>
    <row r="37" spans="1:4" x14ac:dyDescent="0.25">
      <c r="A37" t="s">
        <v>27</v>
      </c>
      <c r="B37">
        <v>2019</v>
      </c>
      <c r="C37" t="s">
        <v>4</v>
      </c>
      <c r="D37" cm="1">
        <f t="array" ref="D37">_xlfn._xlws.FILTER(_xlfn._xlws.FILTER('Constant_Electricity prices'!$B$2:$J$5,'Constant_Electricity prices'!$B$1:$J$1=Prices!$B37),'Constant_Electricity prices'!$A$2:$A$5=Prices!$C37)</f>
        <v>0.125</v>
      </c>
    </row>
    <row r="38" spans="1:4" x14ac:dyDescent="0.25">
      <c r="A38" t="s">
        <v>40</v>
      </c>
      <c r="B38">
        <v>2011</v>
      </c>
      <c r="C38" t="s">
        <v>1</v>
      </c>
      <c r="D38" s="12" cm="1">
        <f t="array" ref="D38">_xlfn._xlws.FILTER(_xlfn._xlws.FILTER('IEA_Electricity prices'!$B$2:$J$5,'IEA_Electricity prices'!$B$1:$J$1=Prices!$B38),'IEA_Electricity prices'!$A$2:$A$5=Prices!$C38)</f>
        <v>0.1098278823170873</v>
      </c>
    </row>
    <row r="39" spans="1:4" x14ac:dyDescent="0.25">
      <c r="A39" t="s">
        <v>40</v>
      </c>
      <c r="B39">
        <v>2011</v>
      </c>
      <c r="C39" t="s">
        <v>2</v>
      </c>
      <c r="D39" s="12" cm="1">
        <f t="array" ref="D39">_xlfn._xlws.FILTER(_xlfn._xlws.FILTER('IEA_Electricity prices'!$B$2:$J$5,'IEA_Electricity prices'!$B$1:$J$1=Prices!$B39),'IEA_Electricity prices'!$A$2:$A$5=Prices!$C39)</f>
        <v>8.4676026180754607E-2</v>
      </c>
    </row>
    <row r="40" spans="1:4" x14ac:dyDescent="0.25">
      <c r="A40" t="s">
        <v>40</v>
      </c>
      <c r="B40">
        <v>2011</v>
      </c>
      <c r="C40" t="s">
        <v>3</v>
      </c>
      <c r="D40" s="12" cm="1">
        <f t="array" ref="D40">_xlfn._xlws.FILTER(_xlfn._xlws.FILTER('IEA_Electricity prices'!$B$2:$J$5,'IEA_Electricity prices'!$B$1:$J$1=Prices!$B40),'IEA_Electricity prices'!$A$2:$A$5=Prices!$C40)</f>
        <v>4.4452765551837449E-2</v>
      </c>
    </row>
    <row r="41" spans="1:4" x14ac:dyDescent="0.25">
      <c r="A41" t="s">
        <v>40</v>
      </c>
      <c r="B41">
        <v>2011</v>
      </c>
      <c r="C41" t="s">
        <v>4</v>
      </c>
      <c r="D41" s="12" cm="1">
        <f t="array" ref="D41">_xlfn._xlws.FILTER(_xlfn._xlws.FILTER('IEA_Electricity prices'!$B$2:$J$5,'IEA_Electricity prices'!$B$1:$J$1=Prices!$B41),'IEA_Electricity prices'!$A$2:$A$5=Prices!$C41)</f>
        <v>6.5997997628198524E-2</v>
      </c>
    </row>
    <row r="42" spans="1:4" x14ac:dyDescent="0.25">
      <c r="A42" t="s">
        <v>40</v>
      </c>
      <c r="B42">
        <v>2012</v>
      </c>
      <c r="C42" t="s">
        <v>1</v>
      </c>
      <c r="D42" s="12" cm="1">
        <f t="array" ref="D42">_xlfn._xlws.FILTER(_xlfn._xlws.FILTER('IEA_Electricity prices'!$B$2:$J$5,'IEA_Electricity prices'!$B$1:$J$1=Prices!$B42),'IEA_Electricity prices'!$A$2:$A$5=Prices!$C42)</f>
        <v>0.10683414041775249</v>
      </c>
    </row>
    <row r="43" spans="1:4" x14ac:dyDescent="0.25">
      <c r="A43" t="s">
        <v>40</v>
      </c>
      <c r="B43">
        <v>2012</v>
      </c>
      <c r="C43" t="s">
        <v>2</v>
      </c>
      <c r="D43" s="12" cm="1">
        <f t="array" ref="D43">_xlfn._xlws.FILTER(_xlfn._xlws.FILTER('IEA_Electricity prices'!$B$2:$J$5,'IEA_Electricity prices'!$B$1:$J$1=Prices!$B43),'IEA_Electricity prices'!$A$2:$A$5=Prices!$C43)</f>
        <v>8.4842909794603669E-2</v>
      </c>
    </row>
    <row r="44" spans="1:4" x14ac:dyDescent="0.25">
      <c r="A44" t="s">
        <v>40</v>
      </c>
      <c r="B44">
        <v>2012</v>
      </c>
      <c r="C44" t="s">
        <v>3</v>
      </c>
      <c r="D44" s="12" cm="1">
        <f t="array" ref="D44">_xlfn._xlws.FILTER(_xlfn._xlws.FILTER('IEA_Electricity prices'!$B$2:$J$5,'IEA_Electricity prices'!$B$1:$J$1=Prices!$B44),'IEA_Electricity prices'!$A$2:$A$5=Prices!$C44)</f>
        <v>5.0968248025526151E-2</v>
      </c>
    </row>
    <row r="45" spans="1:4" x14ac:dyDescent="0.25">
      <c r="A45" t="s">
        <v>40</v>
      </c>
      <c r="B45">
        <v>2012</v>
      </c>
      <c r="C45" t="s">
        <v>4</v>
      </c>
      <c r="D45" s="12" cm="1">
        <f t="array" ref="D45">_xlfn._xlws.FILTER(_xlfn._xlws.FILTER('IEA_Electricity prices'!$B$2:$J$5,'IEA_Electricity prices'!$B$1:$J$1=Prices!$B45),'IEA_Electricity prices'!$A$2:$A$5=Prices!$C45)</f>
        <v>6.9021906740956068E-2</v>
      </c>
    </row>
    <row r="46" spans="1:4" x14ac:dyDescent="0.25">
      <c r="A46" t="s">
        <v>40</v>
      </c>
      <c r="B46">
        <v>2013</v>
      </c>
      <c r="C46" t="s">
        <v>1</v>
      </c>
      <c r="D46" s="12" cm="1">
        <f t="array" ref="D46">_xlfn._xlws.FILTER(_xlfn._xlws.FILTER('IEA_Electricity prices'!$B$2:$J$5,'IEA_Electricity prices'!$B$1:$J$1=Prices!$B46),'IEA_Electricity prices'!$A$2:$A$5=Prices!$C46)</f>
        <v>0.10509518175944001</v>
      </c>
    </row>
    <row r="47" spans="1:4" x14ac:dyDescent="0.25">
      <c r="A47" t="s">
        <v>40</v>
      </c>
      <c r="B47">
        <v>2013</v>
      </c>
      <c r="C47" t="s">
        <v>2</v>
      </c>
      <c r="D47" s="12" cm="1">
        <f t="array" ref="D47">_xlfn._xlws.FILTER(_xlfn._xlws.FILTER('IEA_Electricity prices'!$B$2:$J$5,'IEA_Electricity prices'!$B$1:$J$1=Prices!$B47),'IEA_Electricity prices'!$A$2:$A$5=Prices!$C47)</f>
        <v>8.6154996791385496E-2</v>
      </c>
    </row>
    <row r="48" spans="1:4" x14ac:dyDescent="0.25">
      <c r="A48" t="s">
        <v>40</v>
      </c>
      <c r="B48">
        <v>2013</v>
      </c>
      <c r="C48" t="s">
        <v>3</v>
      </c>
      <c r="D48" s="12" cm="1">
        <f t="array" ref="D48">_xlfn._xlws.FILTER(_xlfn._xlws.FILTER('IEA_Electricity prices'!$B$2:$J$5,'IEA_Electricity prices'!$B$1:$J$1=Prices!$B48),'IEA_Electricity prices'!$A$2:$A$5=Prices!$C48)</f>
        <v>4.1652750387538677E-2</v>
      </c>
    </row>
    <row r="49" spans="1:4" x14ac:dyDescent="0.25">
      <c r="A49" t="s">
        <v>40</v>
      </c>
      <c r="B49">
        <v>2013</v>
      </c>
      <c r="C49" t="s">
        <v>4</v>
      </c>
      <c r="D49" s="12" cm="1">
        <f t="array" ref="D49">_xlfn._xlws.FILTER(_xlfn._xlws.FILTER('IEA_Electricity prices'!$B$2:$J$5,'IEA_Electricity prices'!$B$1:$J$1=Prices!$B49),'IEA_Electricity prices'!$A$2:$A$5=Prices!$C49)</f>
        <v>6.4232757314387504E-2</v>
      </c>
    </row>
    <row r="50" spans="1:4" x14ac:dyDescent="0.25">
      <c r="A50" t="s">
        <v>40</v>
      </c>
      <c r="B50">
        <v>2014</v>
      </c>
      <c r="C50" t="s">
        <v>1</v>
      </c>
      <c r="D50" s="12" cm="1">
        <f t="array" ref="D50">_xlfn._xlws.FILTER(_xlfn._xlws.FILTER('IEA_Electricity prices'!$B$2:$J$5,'IEA_Electricity prices'!$B$1:$J$1=Prices!$B50),'IEA_Electricity prices'!$A$2:$A$5=Prices!$C50)</f>
        <v>7.9252112693233581E-2</v>
      </c>
    </row>
    <row r="51" spans="1:4" x14ac:dyDescent="0.25">
      <c r="A51" t="s">
        <v>40</v>
      </c>
      <c r="B51">
        <v>2014</v>
      </c>
      <c r="C51" t="s">
        <v>2</v>
      </c>
      <c r="D51" s="12" cm="1">
        <f t="array" ref="D51">_xlfn._xlws.FILTER(_xlfn._xlws.FILTER('IEA_Electricity prices'!$B$2:$J$5,'IEA_Electricity prices'!$B$1:$J$1=Prices!$B51),'IEA_Electricity prices'!$A$2:$A$5=Prices!$C51)</f>
        <v>8.4952793495642456E-2</v>
      </c>
    </row>
    <row r="52" spans="1:4" x14ac:dyDescent="0.25">
      <c r="A52" t="s">
        <v>40</v>
      </c>
      <c r="B52">
        <v>2014</v>
      </c>
      <c r="C52" t="s">
        <v>3</v>
      </c>
      <c r="D52" s="12" cm="1">
        <f t="array" ref="D52">_xlfn._xlws.FILTER(_xlfn._xlws.FILTER('IEA_Electricity prices'!$B$2:$J$5,'IEA_Electricity prices'!$B$1:$J$1=Prices!$B52),'IEA_Electricity prices'!$A$2:$A$5=Prices!$C52)</f>
        <v>4.6094914193953548E-2</v>
      </c>
    </row>
    <row r="53" spans="1:4" x14ac:dyDescent="0.25">
      <c r="A53" t="s">
        <v>40</v>
      </c>
      <c r="B53">
        <v>2014</v>
      </c>
      <c r="C53" t="s">
        <v>4</v>
      </c>
      <c r="D53" s="12" cm="1">
        <f t="array" ref="D53">_xlfn._xlws.FILTER(_xlfn._xlws.FILTER('IEA_Electricity prices'!$B$2:$J$5,'IEA_Electricity prices'!$B$1:$J$1=Prices!$B53),'IEA_Electricity prices'!$A$2:$A$5=Prices!$C53)</f>
        <v>6.1780361289398081E-2</v>
      </c>
    </row>
    <row r="54" spans="1:4" x14ac:dyDescent="0.25">
      <c r="A54" t="s">
        <v>40</v>
      </c>
      <c r="B54">
        <v>2015</v>
      </c>
      <c r="C54" t="s">
        <v>1</v>
      </c>
      <c r="D54" s="12" cm="1">
        <f t="array" ref="D54">_xlfn._xlws.FILTER(_xlfn._xlws.FILTER('IEA_Electricity prices'!$B$2:$J$5,'IEA_Electricity prices'!$B$1:$J$1=Prices!$B54),'IEA_Electricity prices'!$A$2:$A$5=Prices!$C54)</f>
        <v>7.4185531408667515E-2</v>
      </c>
    </row>
    <row r="55" spans="1:4" x14ac:dyDescent="0.25">
      <c r="A55" t="s">
        <v>40</v>
      </c>
      <c r="B55">
        <v>2015</v>
      </c>
      <c r="C55" t="s">
        <v>2</v>
      </c>
      <c r="D55" s="12" cm="1">
        <f t="array" ref="D55">_xlfn._xlws.FILTER(_xlfn._xlws.FILTER('IEA_Electricity prices'!$B$2:$J$5,'IEA_Electricity prices'!$B$1:$J$1=Prices!$B55),'IEA_Electricity prices'!$A$2:$A$5=Prices!$C55)</f>
        <v>8.3643657313105385E-2</v>
      </c>
    </row>
    <row r="56" spans="1:4" x14ac:dyDescent="0.25">
      <c r="A56" t="s">
        <v>40</v>
      </c>
      <c r="B56">
        <v>2015</v>
      </c>
      <c r="C56" t="s">
        <v>3</v>
      </c>
      <c r="D56" s="12" cm="1">
        <f t="array" ref="D56">_xlfn._xlws.FILTER(_xlfn._xlws.FILTER('IEA_Electricity prices'!$B$2:$J$5,'IEA_Electricity prices'!$B$1:$J$1=Prices!$B56),'IEA_Electricity prices'!$A$2:$A$5=Prices!$C56)</f>
        <v>4.1756525177360379E-2</v>
      </c>
    </row>
    <row r="57" spans="1:4" x14ac:dyDescent="0.25">
      <c r="A57" t="s">
        <v>40</v>
      </c>
      <c r="B57">
        <v>2015</v>
      </c>
      <c r="C57" t="s">
        <v>4</v>
      </c>
      <c r="D57" s="12" cm="1">
        <f t="array" ref="D57">_xlfn._xlws.FILTER(_xlfn._xlws.FILTER('IEA_Electricity prices'!$B$2:$J$5,'IEA_Electricity prices'!$B$1:$J$1=Prices!$B57),'IEA_Electricity prices'!$A$2:$A$5=Prices!$C57)</f>
        <v>5.6164082928312292E-2</v>
      </c>
    </row>
    <row r="58" spans="1:4" x14ac:dyDescent="0.25">
      <c r="A58" t="s">
        <v>40</v>
      </c>
      <c r="B58">
        <v>2016</v>
      </c>
      <c r="C58" t="s">
        <v>1</v>
      </c>
      <c r="D58" s="12" cm="1">
        <f t="array" ref="D58">_xlfn._xlws.FILTER(_xlfn._xlws.FILTER('IEA_Electricity prices'!$B$2:$J$5,'IEA_Electricity prices'!$B$1:$J$1=Prices!$B58),'IEA_Electricity prices'!$A$2:$A$5=Prices!$C58)</f>
        <v>5.8209744090300428E-2</v>
      </c>
    </row>
    <row r="59" spans="1:4" x14ac:dyDescent="0.25">
      <c r="A59" t="s">
        <v>40</v>
      </c>
      <c r="B59">
        <v>2016</v>
      </c>
      <c r="C59" t="s">
        <v>2</v>
      </c>
      <c r="D59" s="12" cm="1">
        <f t="array" ref="D59">_xlfn._xlws.FILTER(_xlfn._xlws.FILTER('IEA_Electricity prices'!$B$2:$J$5,'IEA_Electricity prices'!$B$1:$J$1=Prices!$B59),'IEA_Electricity prices'!$A$2:$A$5=Prices!$C59)</f>
        <v>8.0577590696087456E-2</v>
      </c>
    </row>
    <row r="60" spans="1:4" x14ac:dyDescent="0.25">
      <c r="A60" t="s">
        <v>40</v>
      </c>
      <c r="B60">
        <v>2016</v>
      </c>
      <c r="C60" t="s">
        <v>3</v>
      </c>
      <c r="D60" s="12" cm="1">
        <f t="array" ref="D60">_xlfn._xlws.FILTER(_xlfn._xlws.FILTER('IEA_Electricity prices'!$B$2:$J$5,'IEA_Electricity prices'!$B$1:$J$1=Prices!$B60),'IEA_Electricity prices'!$A$2:$A$5=Prices!$C60)</f>
        <v>3.9111927642915628E-2</v>
      </c>
    </row>
    <row r="61" spans="1:4" x14ac:dyDescent="0.25">
      <c r="A61" t="s">
        <v>40</v>
      </c>
      <c r="B61">
        <v>2016</v>
      </c>
      <c r="C61" t="s">
        <v>4</v>
      </c>
      <c r="D61" s="12" cm="1">
        <f t="array" ref="D61">_xlfn._xlws.FILTER(_xlfn._xlws.FILTER('IEA_Electricity prices'!$B$2:$J$5,'IEA_Electricity prices'!$B$1:$J$1=Prices!$B61),'IEA_Electricity prices'!$A$2:$A$5=Prices!$C61)</f>
        <v>5.5640179411258733E-2</v>
      </c>
    </row>
    <row r="62" spans="1:4" x14ac:dyDescent="0.25">
      <c r="A62" t="s">
        <v>40</v>
      </c>
      <c r="B62">
        <v>2017</v>
      </c>
      <c r="C62" t="s">
        <v>1</v>
      </c>
      <c r="D62" s="12" cm="1">
        <f t="array" ref="D62">_xlfn._xlws.FILTER(_xlfn._xlws.FILTER('IEA_Electricity prices'!$B$2:$J$5,'IEA_Electricity prices'!$B$1:$J$1=Prices!$B62),'IEA_Electricity prices'!$A$2:$A$5=Prices!$C62)</f>
        <v>4.8120627502583023E-2</v>
      </c>
    </row>
    <row r="63" spans="1:4" x14ac:dyDescent="0.25">
      <c r="A63" t="s">
        <v>40</v>
      </c>
      <c r="B63">
        <v>2017</v>
      </c>
      <c r="C63" t="s">
        <v>2</v>
      </c>
      <c r="D63" s="12" cm="1">
        <f t="array" ref="D63">_xlfn._xlws.FILTER(_xlfn._xlws.FILTER('IEA_Electricity prices'!$B$2:$J$5,'IEA_Electricity prices'!$B$1:$J$1=Prices!$B63),'IEA_Electricity prices'!$A$2:$A$5=Prices!$C63)</f>
        <v>8.1119622989275678E-2</v>
      </c>
    </row>
    <row r="64" spans="1:4" x14ac:dyDescent="0.25">
      <c r="A64" t="s">
        <v>40</v>
      </c>
      <c r="B64">
        <v>2017</v>
      </c>
      <c r="C64" t="s">
        <v>3</v>
      </c>
      <c r="D64" s="12" cm="1">
        <f t="array" ref="D64">_xlfn._xlws.FILTER(_xlfn._xlws.FILTER('IEA_Electricity prices'!$B$2:$J$5,'IEA_Electricity prices'!$B$1:$J$1=Prices!$B64),'IEA_Electricity prices'!$A$2:$A$5=Prices!$C64)</f>
        <v>4.6676417645683477E-2</v>
      </c>
    </row>
    <row r="65" spans="1:4" x14ac:dyDescent="0.25">
      <c r="A65" t="s">
        <v>40</v>
      </c>
      <c r="B65">
        <v>2017</v>
      </c>
      <c r="C65" t="s">
        <v>4</v>
      </c>
      <c r="D65" s="12" cm="1">
        <f t="array" ref="D65">_xlfn._xlws.FILTER(_xlfn._xlws.FILTER('IEA_Electricity prices'!$B$2:$J$5,'IEA_Electricity prices'!$B$1:$J$1=Prices!$B65),'IEA_Electricity prices'!$A$2:$A$5=Prices!$C65)</f>
        <v>5.8063208676388617E-2</v>
      </c>
    </row>
    <row r="66" spans="1:4" x14ac:dyDescent="0.25">
      <c r="A66" t="s">
        <v>40</v>
      </c>
      <c r="B66">
        <v>2018</v>
      </c>
      <c r="C66" t="s">
        <v>1</v>
      </c>
      <c r="D66" s="12" cm="1">
        <f t="array" ref="D66">_xlfn._xlws.FILTER(_xlfn._xlws.FILTER('IEA_Electricity prices'!$B$2:$J$5,'IEA_Electricity prices'!$B$1:$J$1=Prices!$B66),'IEA_Electricity prices'!$A$2:$A$5=Prices!$C66)</f>
        <v>6.8478209714373392E-2</v>
      </c>
    </row>
    <row r="67" spans="1:4" x14ac:dyDescent="0.25">
      <c r="A67" t="s">
        <v>40</v>
      </c>
      <c r="B67">
        <v>2018</v>
      </c>
      <c r="C67" t="s">
        <v>2</v>
      </c>
      <c r="D67" s="12" cm="1">
        <f t="array" ref="D67">_xlfn._xlws.FILTER(_xlfn._xlws.FILTER('IEA_Electricity prices'!$B$2:$J$5,'IEA_Electricity prices'!$B$1:$J$1=Prices!$B67),'IEA_Electricity prices'!$A$2:$A$5=Prices!$C67)</f>
        <v>8.6664788018828723E-2</v>
      </c>
    </row>
    <row r="68" spans="1:4" x14ac:dyDescent="0.25">
      <c r="A68" t="s">
        <v>40</v>
      </c>
      <c r="B68">
        <v>2018</v>
      </c>
      <c r="C68" t="s">
        <v>3</v>
      </c>
      <c r="D68" s="12" cm="1">
        <f t="array" ref="D68">_xlfn._xlws.FILTER(_xlfn._xlws.FILTER('IEA_Electricity prices'!$B$2:$J$5,'IEA_Electricity prices'!$B$1:$J$1=Prices!$B68),'IEA_Electricity prices'!$A$2:$A$5=Prices!$C68)</f>
        <v>4.7713332792566503E-2</v>
      </c>
    </row>
    <row r="69" spans="1:4" x14ac:dyDescent="0.25">
      <c r="A69" t="s">
        <v>40</v>
      </c>
      <c r="B69">
        <v>2018</v>
      </c>
      <c r="C69" t="s">
        <v>4</v>
      </c>
      <c r="D69" s="12" cm="1">
        <f t="array" ref="D69">_xlfn._xlws.FILTER(_xlfn._xlws.FILTER('IEA_Electricity prices'!$B$2:$J$5,'IEA_Electricity prices'!$B$1:$J$1=Prices!$B69),'IEA_Electricity prices'!$A$2:$A$5=Prices!$C69)</f>
        <v>6.0032979075207119E-2</v>
      </c>
    </row>
    <row r="70" spans="1:4" x14ac:dyDescent="0.25">
      <c r="A70" t="s">
        <v>40</v>
      </c>
      <c r="B70">
        <v>2019</v>
      </c>
      <c r="C70" t="s">
        <v>1</v>
      </c>
      <c r="D70" s="12" cm="1">
        <f t="array" ref="D70">_xlfn._xlws.FILTER(_xlfn._xlws.FILTER('IEA_Electricity prices'!$B$2:$J$5,'IEA_Electricity prices'!$B$1:$J$1=Prices!$B70),'IEA_Electricity prices'!$A$2:$A$5=Prices!$C70)</f>
        <v>5.5093022980555718E-2</v>
      </c>
    </row>
    <row r="71" spans="1:4" x14ac:dyDescent="0.25">
      <c r="A71" t="s">
        <v>40</v>
      </c>
      <c r="B71">
        <v>2019</v>
      </c>
      <c r="C71" t="s">
        <v>2</v>
      </c>
      <c r="D71" s="12" cm="1">
        <f t="array" ref="D71">_xlfn._xlws.FILTER(_xlfn._xlws.FILTER('IEA_Electricity prices'!$B$2:$J$5,'IEA_Electricity prices'!$B$1:$J$1=Prices!$B71),'IEA_Electricity prices'!$A$2:$A$5=Prices!$C71)</f>
        <v>8.9243628734461941E-2</v>
      </c>
    </row>
    <row r="72" spans="1:4" x14ac:dyDescent="0.25">
      <c r="A72" t="s">
        <v>40</v>
      </c>
      <c r="B72">
        <v>2019</v>
      </c>
      <c r="C72" t="s">
        <v>3</v>
      </c>
      <c r="D72" s="12" cm="1">
        <f t="array" ref="D72">_xlfn._xlws.FILTER(_xlfn._xlws.FILTER('IEA_Electricity prices'!$B$2:$J$5,'IEA_Electricity prices'!$B$1:$J$1=Prices!$B72),'IEA_Electricity prices'!$A$2:$A$5=Prices!$C72)</f>
        <v>4.6961532054155472E-2</v>
      </c>
    </row>
    <row r="73" spans="1:4" x14ac:dyDescent="0.25">
      <c r="A73" t="s">
        <v>40</v>
      </c>
      <c r="B73">
        <v>2019</v>
      </c>
      <c r="C73" t="s">
        <v>4</v>
      </c>
      <c r="D73" s="12" cm="1">
        <f t="array" ref="D73">_xlfn._xlws.FILTER(_xlfn._xlws.FILTER('IEA_Electricity prices'!$B$2:$J$5,'IEA_Electricity prices'!$B$1:$J$1=Prices!$B73),'IEA_Electricity prices'!$A$2:$A$5=Prices!$C73)</f>
        <v>6.1408596229388317E-2</v>
      </c>
    </row>
    <row r="74" spans="1:4" x14ac:dyDescent="0.25">
      <c r="A74" t="s">
        <v>41</v>
      </c>
      <c r="B74">
        <v>2011</v>
      </c>
      <c r="C74" t="s">
        <v>1</v>
      </c>
      <c r="D74" s="12" cm="1">
        <f t="array" ref="D74">_xlfn._xlws.FILTER(_xlfn._xlws.FILTER('EXIOHSUT_Electricity prices'!$B$2:$J$5,'EXIOHSUT_Electricity prices'!$B$1:$J$1=Prices!$B74),'EXIOHSUT_Electricity prices'!$A$2:$A$5=Prices!$C74)</f>
        <v>7.0536281954503732E-2</v>
      </c>
    </row>
    <row r="75" spans="1:4" x14ac:dyDescent="0.25">
      <c r="A75" t="s">
        <v>41</v>
      </c>
      <c r="B75">
        <v>2011</v>
      </c>
      <c r="C75" t="s">
        <v>2</v>
      </c>
      <c r="D75" s="12" cm="1">
        <f t="array" ref="D75">_xlfn._xlws.FILTER(_xlfn._xlws.FILTER('EXIOHSUT_Electricity prices'!$B$2:$J$5,'EXIOHSUT_Electricity prices'!$B$1:$J$1=Prices!$B75),'EXIOHSUT_Electricity prices'!$A$2:$A$5=Prices!$C75)</f>
        <v>8.7050026667435484E-2</v>
      </c>
    </row>
    <row r="76" spans="1:4" x14ac:dyDescent="0.25">
      <c r="A76" t="s">
        <v>41</v>
      </c>
      <c r="B76">
        <v>2011</v>
      </c>
      <c r="C76" t="s">
        <v>3</v>
      </c>
      <c r="D76" s="12" cm="1">
        <f t="array" ref="D76">_xlfn._xlws.FILTER(_xlfn._xlws.FILTER('EXIOHSUT_Electricity prices'!$B$2:$J$5,'EXIOHSUT_Electricity prices'!$B$1:$J$1=Prices!$B76),'EXIOHSUT_Electricity prices'!$A$2:$A$5=Prices!$C76)</f>
        <v>4.1303192313634343E-2</v>
      </c>
    </row>
    <row r="77" spans="1:4" x14ac:dyDescent="0.25">
      <c r="A77" t="s">
        <v>41</v>
      </c>
      <c r="B77">
        <v>2011</v>
      </c>
      <c r="C77" t="s">
        <v>4</v>
      </c>
      <c r="D77" s="12" cm="1">
        <f t="array" ref="D77">_xlfn._xlws.FILTER(_xlfn._xlws.FILTER('EXIOHSUT_Electricity prices'!$B$2:$J$5,'EXIOHSUT_Electricity prices'!$B$1:$J$1=Prices!$B77),'EXIOHSUT_Electricity prices'!$A$2:$A$5=Prices!$C77)</f>
        <v>5.7803139393470877E-2</v>
      </c>
    </row>
    <row r="78" spans="1:4" x14ac:dyDescent="0.25">
      <c r="A78" t="s">
        <v>41</v>
      </c>
      <c r="B78">
        <v>2012</v>
      </c>
      <c r="C78" t="s">
        <v>1</v>
      </c>
      <c r="D78" s="12" cm="1">
        <f t="array" ref="D78">_xlfn._xlws.FILTER(_xlfn._xlws.FILTER('EXIOHSUT_Electricity prices'!$B$2:$J$5,'EXIOHSUT_Electricity prices'!$B$1:$J$1=Prices!$B78),'EXIOHSUT_Electricity prices'!$A$2:$A$5=Prices!$C78)</f>
        <v>7.0536281954503732E-2</v>
      </c>
    </row>
    <row r="79" spans="1:4" x14ac:dyDescent="0.25">
      <c r="A79" t="s">
        <v>41</v>
      </c>
      <c r="B79">
        <v>2012</v>
      </c>
      <c r="C79" t="s">
        <v>2</v>
      </c>
      <c r="D79" s="12" cm="1">
        <f t="array" ref="D79">_xlfn._xlws.FILTER(_xlfn._xlws.FILTER('EXIOHSUT_Electricity prices'!$B$2:$J$5,'EXIOHSUT_Electricity prices'!$B$1:$J$1=Prices!$B79),'EXIOHSUT_Electricity prices'!$A$2:$A$5=Prices!$C79)</f>
        <v>8.7050026667435484E-2</v>
      </c>
    </row>
    <row r="80" spans="1:4" x14ac:dyDescent="0.25">
      <c r="A80" t="s">
        <v>41</v>
      </c>
      <c r="B80">
        <v>2012</v>
      </c>
      <c r="C80" t="s">
        <v>3</v>
      </c>
      <c r="D80" s="12" cm="1">
        <f t="array" ref="D80">_xlfn._xlws.FILTER(_xlfn._xlws.FILTER('EXIOHSUT_Electricity prices'!$B$2:$J$5,'EXIOHSUT_Electricity prices'!$B$1:$J$1=Prices!$B80),'EXIOHSUT_Electricity prices'!$A$2:$A$5=Prices!$C80)</f>
        <v>4.1303192313634343E-2</v>
      </c>
    </row>
    <row r="81" spans="1:4" x14ac:dyDescent="0.25">
      <c r="A81" t="s">
        <v>41</v>
      </c>
      <c r="B81">
        <v>2012</v>
      </c>
      <c r="C81" t="s">
        <v>4</v>
      </c>
      <c r="D81" s="12" cm="1">
        <f t="array" ref="D81">_xlfn._xlws.FILTER(_xlfn._xlws.FILTER('EXIOHSUT_Electricity prices'!$B$2:$J$5,'EXIOHSUT_Electricity prices'!$B$1:$J$1=Prices!$B81),'EXIOHSUT_Electricity prices'!$A$2:$A$5=Prices!$C81)</f>
        <v>5.7803139393470877E-2</v>
      </c>
    </row>
    <row r="82" spans="1:4" x14ac:dyDescent="0.25">
      <c r="A82" t="s">
        <v>41</v>
      </c>
      <c r="B82">
        <v>2013</v>
      </c>
      <c r="C82" t="s">
        <v>1</v>
      </c>
      <c r="D82" s="12" cm="1">
        <f t="array" ref="D82">_xlfn._xlws.FILTER(_xlfn._xlws.FILTER('EXIOHSUT_Electricity prices'!$B$2:$J$5,'EXIOHSUT_Electricity prices'!$B$1:$J$1=Prices!$B82),'EXIOHSUT_Electricity prices'!$A$2:$A$5=Prices!$C82)</f>
        <v>7.0536281954503732E-2</v>
      </c>
    </row>
    <row r="83" spans="1:4" x14ac:dyDescent="0.25">
      <c r="A83" t="s">
        <v>41</v>
      </c>
      <c r="B83">
        <v>2013</v>
      </c>
      <c r="C83" t="s">
        <v>2</v>
      </c>
      <c r="D83" s="12" cm="1">
        <f t="array" ref="D83">_xlfn._xlws.FILTER(_xlfn._xlws.FILTER('EXIOHSUT_Electricity prices'!$B$2:$J$5,'EXIOHSUT_Electricity prices'!$B$1:$J$1=Prices!$B83),'EXIOHSUT_Electricity prices'!$A$2:$A$5=Prices!$C83)</f>
        <v>8.7050026667435484E-2</v>
      </c>
    </row>
    <row r="84" spans="1:4" x14ac:dyDescent="0.25">
      <c r="A84" t="s">
        <v>41</v>
      </c>
      <c r="B84">
        <v>2013</v>
      </c>
      <c r="C84" t="s">
        <v>3</v>
      </c>
      <c r="D84" s="12" cm="1">
        <f t="array" ref="D84">_xlfn._xlws.FILTER(_xlfn._xlws.FILTER('EXIOHSUT_Electricity prices'!$B$2:$J$5,'EXIOHSUT_Electricity prices'!$B$1:$J$1=Prices!$B84),'EXIOHSUT_Electricity prices'!$A$2:$A$5=Prices!$C84)</f>
        <v>4.1303192313634343E-2</v>
      </c>
    </row>
    <row r="85" spans="1:4" x14ac:dyDescent="0.25">
      <c r="A85" t="s">
        <v>41</v>
      </c>
      <c r="B85">
        <v>2013</v>
      </c>
      <c r="C85" t="s">
        <v>4</v>
      </c>
      <c r="D85" s="12" cm="1">
        <f t="array" ref="D85">_xlfn._xlws.FILTER(_xlfn._xlws.FILTER('EXIOHSUT_Electricity prices'!$B$2:$J$5,'EXIOHSUT_Electricity prices'!$B$1:$J$1=Prices!$B85),'EXIOHSUT_Electricity prices'!$A$2:$A$5=Prices!$C85)</f>
        <v>5.7803139393470877E-2</v>
      </c>
    </row>
    <row r="86" spans="1:4" x14ac:dyDescent="0.25">
      <c r="A86" t="s">
        <v>41</v>
      </c>
      <c r="B86">
        <v>2014</v>
      </c>
      <c r="C86" t="s">
        <v>1</v>
      </c>
      <c r="D86" s="12" cm="1">
        <f t="array" ref="D86">_xlfn._xlws.FILTER(_xlfn._xlws.FILTER('EXIOHSUT_Electricity prices'!$B$2:$J$5,'EXIOHSUT_Electricity prices'!$B$1:$J$1=Prices!$B86),'EXIOHSUT_Electricity prices'!$A$2:$A$5=Prices!$C86)</f>
        <v>7.0536281954503732E-2</v>
      </c>
    </row>
    <row r="87" spans="1:4" x14ac:dyDescent="0.25">
      <c r="A87" t="s">
        <v>41</v>
      </c>
      <c r="B87">
        <v>2014</v>
      </c>
      <c r="C87" t="s">
        <v>2</v>
      </c>
      <c r="D87" s="12" cm="1">
        <f t="array" ref="D87">_xlfn._xlws.FILTER(_xlfn._xlws.FILTER('EXIOHSUT_Electricity prices'!$B$2:$J$5,'EXIOHSUT_Electricity prices'!$B$1:$J$1=Prices!$B87),'EXIOHSUT_Electricity prices'!$A$2:$A$5=Prices!$C87)</f>
        <v>8.7050026667435484E-2</v>
      </c>
    </row>
    <row r="88" spans="1:4" x14ac:dyDescent="0.25">
      <c r="A88" t="s">
        <v>41</v>
      </c>
      <c r="B88">
        <v>2014</v>
      </c>
      <c r="C88" t="s">
        <v>3</v>
      </c>
      <c r="D88" s="12" cm="1">
        <f t="array" ref="D88">_xlfn._xlws.FILTER(_xlfn._xlws.FILTER('EXIOHSUT_Electricity prices'!$B$2:$J$5,'EXIOHSUT_Electricity prices'!$B$1:$J$1=Prices!$B88),'EXIOHSUT_Electricity prices'!$A$2:$A$5=Prices!$C88)</f>
        <v>4.1303192313634343E-2</v>
      </c>
    </row>
    <row r="89" spans="1:4" x14ac:dyDescent="0.25">
      <c r="A89" t="s">
        <v>41</v>
      </c>
      <c r="B89">
        <v>2014</v>
      </c>
      <c r="C89" t="s">
        <v>4</v>
      </c>
      <c r="D89" s="12" cm="1">
        <f t="array" ref="D89">_xlfn._xlws.FILTER(_xlfn._xlws.FILTER('EXIOHSUT_Electricity prices'!$B$2:$J$5,'EXIOHSUT_Electricity prices'!$B$1:$J$1=Prices!$B89),'EXIOHSUT_Electricity prices'!$A$2:$A$5=Prices!$C89)</f>
        <v>5.7803139393470877E-2</v>
      </c>
    </row>
    <row r="90" spans="1:4" x14ac:dyDescent="0.25">
      <c r="A90" t="s">
        <v>41</v>
      </c>
      <c r="B90">
        <v>2015</v>
      </c>
      <c r="C90" t="s">
        <v>1</v>
      </c>
      <c r="D90" s="12" cm="1">
        <f t="array" ref="D90">_xlfn._xlws.FILTER(_xlfn._xlws.FILTER('EXIOHSUT_Electricity prices'!$B$2:$J$5,'EXIOHSUT_Electricity prices'!$B$1:$J$1=Prices!$B90),'EXIOHSUT_Electricity prices'!$A$2:$A$5=Prices!$C90)</f>
        <v>7.0536281954503732E-2</v>
      </c>
    </row>
    <row r="91" spans="1:4" x14ac:dyDescent="0.25">
      <c r="A91" t="s">
        <v>41</v>
      </c>
      <c r="B91">
        <v>2015</v>
      </c>
      <c r="C91" t="s">
        <v>2</v>
      </c>
      <c r="D91" s="12" cm="1">
        <f t="array" ref="D91">_xlfn._xlws.FILTER(_xlfn._xlws.FILTER('EXIOHSUT_Electricity prices'!$B$2:$J$5,'EXIOHSUT_Electricity prices'!$B$1:$J$1=Prices!$B91),'EXIOHSUT_Electricity prices'!$A$2:$A$5=Prices!$C91)</f>
        <v>8.7050026667435484E-2</v>
      </c>
    </row>
    <row r="92" spans="1:4" x14ac:dyDescent="0.25">
      <c r="A92" t="s">
        <v>41</v>
      </c>
      <c r="B92">
        <v>2015</v>
      </c>
      <c r="C92" t="s">
        <v>3</v>
      </c>
      <c r="D92" s="12" cm="1">
        <f t="array" ref="D92">_xlfn._xlws.FILTER(_xlfn._xlws.FILTER('EXIOHSUT_Electricity prices'!$B$2:$J$5,'EXIOHSUT_Electricity prices'!$B$1:$J$1=Prices!$B92),'EXIOHSUT_Electricity prices'!$A$2:$A$5=Prices!$C92)</f>
        <v>4.1303192313634343E-2</v>
      </c>
    </row>
    <row r="93" spans="1:4" x14ac:dyDescent="0.25">
      <c r="A93" t="s">
        <v>41</v>
      </c>
      <c r="B93">
        <v>2015</v>
      </c>
      <c r="C93" t="s">
        <v>4</v>
      </c>
      <c r="D93" s="12" cm="1">
        <f t="array" ref="D93">_xlfn._xlws.FILTER(_xlfn._xlws.FILTER('EXIOHSUT_Electricity prices'!$B$2:$J$5,'EXIOHSUT_Electricity prices'!$B$1:$J$1=Prices!$B93),'EXIOHSUT_Electricity prices'!$A$2:$A$5=Prices!$C93)</f>
        <v>5.7803139393470877E-2</v>
      </c>
    </row>
    <row r="94" spans="1:4" x14ac:dyDescent="0.25">
      <c r="A94" t="s">
        <v>41</v>
      </c>
      <c r="B94">
        <v>2016</v>
      </c>
      <c r="C94" t="s">
        <v>1</v>
      </c>
      <c r="D94" s="12" cm="1">
        <f t="array" ref="D94">_xlfn._xlws.FILTER(_xlfn._xlws.FILTER('EXIOHSUT_Electricity prices'!$B$2:$J$5,'EXIOHSUT_Electricity prices'!$B$1:$J$1=Prices!$B94),'EXIOHSUT_Electricity prices'!$A$2:$A$5=Prices!$C94)</f>
        <v>7.0536281954503732E-2</v>
      </c>
    </row>
    <row r="95" spans="1:4" x14ac:dyDescent="0.25">
      <c r="A95" t="s">
        <v>41</v>
      </c>
      <c r="B95">
        <v>2016</v>
      </c>
      <c r="C95" t="s">
        <v>2</v>
      </c>
      <c r="D95" s="12" cm="1">
        <f t="array" ref="D95">_xlfn._xlws.FILTER(_xlfn._xlws.FILTER('EXIOHSUT_Electricity prices'!$B$2:$J$5,'EXIOHSUT_Electricity prices'!$B$1:$J$1=Prices!$B95),'EXIOHSUT_Electricity prices'!$A$2:$A$5=Prices!$C95)</f>
        <v>8.7050026667435484E-2</v>
      </c>
    </row>
    <row r="96" spans="1:4" x14ac:dyDescent="0.25">
      <c r="A96" t="s">
        <v>41</v>
      </c>
      <c r="B96">
        <v>2016</v>
      </c>
      <c r="C96" t="s">
        <v>3</v>
      </c>
      <c r="D96" s="12" cm="1">
        <f t="array" ref="D96">_xlfn._xlws.FILTER(_xlfn._xlws.FILTER('EXIOHSUT_Electricity prices'!$B$2:$J$5,'EXIOHSUT_Electricity prices'!$B$1:$J$1=Prices!$B96),'EXIOHSUT_Electricity prices'!$A$2:$A$5=Prices!$C96)</f>
        <v>4.1303192313634343E-2</v>
      </c>
    </row>
    <row r="97" spans="1:4" x14ac:dyDescent="0.25">
      <c r="A97" t="s">
        <v>41</v>
      </c>
      <c r="B97">
        <v>2016</v>
      </c>
      <c r="C97" t="s">
        <v>4</v>
      </c>
      <c r="D97" s="12" cm="1">
        <f t="array" ref="D97">_xlfn._xlws.FILTER(_xlfn._xlws.FILTER('EXIOHSUT_Electricity prices'!$B$2:$J$5,'EXIOHSUT_Electricity prices'!$B$1:$J$1=Prices!$B97),'EXIOHSUT_Electricity prices'!$A$2:$A$5=Prices!$C97)</f>
        <v>5.7803139393470877E-2</v>
      </c>
    </row>
    <row r="98" spans="1:4" x14ac:dyDescent="0.25">
      <c r="A98" t="s">
        <v>41</v>
      </c>
      <c r="B98">
        <v>2017</v>
      </c>
      <c r="C98" t="s">
        <v>1</v>
      </c>
      <c r="D98" s="12" cm="1">
        <f t="array" ref="D98">_xlfn._xlws.FILTER(_xlfn._xlws.FILTER('EXIOHSUT_Electricity prices'!$B$2:$J$5,'EXIOHSUT_Electricity prices'!$B$1:$J$1=Prices!$B98),'EXIOHSUT_Electricity prices'!$A$2:$A$5=Prices!$C98)</f>
        <v>7.0536281954503732E-2</v>
      </c>
    </row>
    <row r="99" spans="1:4" x14ac:dyDescent="0.25">
      <c r="A99" t="s">
        <v>41</v>
      </c>
      <c r="B99">
        <v>2017</v>
      </c>
      <c r="C99" t="s">
        <v>2</v>
      </c>
      <c r="D99" s="12" cm="1">
        <f t="array" ref="D99">_xlfn._xlws.FILTER(_xlfn._xlws.FILTER('EXIOHSUT_Electricity prices'!$B$2:$J$5,'EXIOHSUT_Electricity prices'!$B$1:$J$1=Prices!$B99),'EXIOHSUT_Electricity prices'!$A$2:$A$5=Prices!$C99)</f>
        <v>8.7050026667435484E-2</v>
      </c>
    </row>
    <row r="100" spans="1:4" x14ac:dyDescent="0.25">
      <c r="A100" t="s">
        <v>41</v>
      </c>
      <c r="B100">
        <v>2017</v>
      </c>
      <c r="C100" t="s">
        <v>3</v>
      </c>
      <c r="D100" s="12" cm="1">
        <f t="array" ref="D100">_xlfn._xlws.FILTER(_xlfn._xlws.FILTER('EXIOHSUT_Electricity prices'!$B$2:$J$5,'EXIOHSUT_Electricity prices'!$B$1:$J$1=Prices!$B100),'EXIOHSUT_Electricity prices'!$A$2:$A$5=Prices!$C100)</f>
        <v>4.1303192313634343E-2</v>
      </c>
    </row>
    <row r="101" spans="1:4" x14ac:dyDescent="0.25">
      <c r="A101" t="s">
        <v>41</v>
      </c>
      <c r="B101">
        <v>2017</v>
      </c>
      <c r="C101" t="s">
        <v>4</v>
      </c>
      <c r="D101" s="12" cm="1">
        <f t="array" ref="D101">_xlfn._xlws.FILTER(_xlfn._xlws.FILTER('EXIOHSUT_Electricity prices'!$B$2:$J$5,'EXIOHSUT_Electricity prices'!$B$1:$J$1=Prices!$B101),'EXIOHSUT_Electricity prices'!$A$2:$A$5=Prices!$C101)</f>
        <v>5.7803139393470877E-2</v>
      </c>
    </row>
    <row r="102" spans="1:4" x14ac:dyDescent="0.25">
      <c r="A102" t="s">
        <v>41</v>
      </c>
      <c r="B102">
        <v>2018</v>
      </c>
      <c r="C102" t="s">
        <v>1</v>
      </c>
      <c r="D102" s="12" cm="1">
        <f t="array" ref="D102">_xlfn._xlws.FILTER(_xlfn._xlws.FILTER('EXIOHSUT_Electricity prices'!$B$2:$J$5,'EXIOHSUT_Electricity prices'!$B$1:$J$1=Prices!$B102),'EXIOHSUT_Electricity prices'!$A$2:$A$5=Prices!$C102)</f>
        <v>7.0536281954503732E-2</v>
      </c>
    </row>
    <row r="103" spans="1:4" x14ac:dyDescent="0.25">
      <c r="A103" t="s">
        <v>41</v>
      </c>
      <c r="B103">
        <v>2018</v>
      </c>
      <c r="C103" t="s">
        <v>2</v>
      </c>
      <c r="D103" s="12" cm="1">
        <f t="array" ref="D103">_xlfn._xlws.FILTER(_xlfn._xlws.FILTER('EXIOHSUT_Electricity prices'!$B$2:$J$5,'EXIOHSUT_Electricity prices'!$B$1:$J$1=Prices!$B103),'EXIOHSUT_Electricity prices'!$A$2:$A$5=Prices!$C103)</f>
        <v>8.7050026667435484E-2</v>
      </c>
    </row>
    <row r="104" spans="1:4" x14ac:dyDescent="0.25">
      <c r="A104" t="s">
        <v>41</v>
      </c>
      <c r="B104">
        <v>2018</v>
      </c>
      <c r="C104" t="s">
        <v>3</v>
      </c>
      <c r="D104" s="12" cm="1">
        <f t="array" ref="D104">_xlfn._xlws.FILTER(_xlfn._xlws.FILTER('EXIOHSUT_Electricity prices'!$B$2:$J$5,'EXIOHSUT_Electricity prices'!$B$1:$J$1=Prices!$B104),'EXIOHSUT_Electricity prices'!$A$2:$A$5=Prices!$C104)</f>
        <v>4.1303192313634343E-2</v>
      </c>
    </row>
    <row r="105" spans="1:4" x14ac:dyDescent="0.25">
      <c r="A105" t="s">
        <v>41</v>
      </c>
      <c r="B105">
        <v>2018</v>
      </c>
      <c r="C105" t="s">
        <v>4</v>
      </c>
      <c r="D105" s="12" cm="1">
        <f t="array" ref="D105">_xlfn._xlws.FILTER(_xlfn._xlws.FILTER('EXIOHSUT_Electricity prices'!$B$2:$J$5,'EXIOHSUT_Electricity prices'!$B$1:$J$1=Prices!$B105),'EXIOHSUT_Electricity prices'!$A$2:$A$5=Prices!$C105)</f>
        <v>5.7803139393470877E-2</v>
      </c>
    </row>
    <row r="106" spans="1:4" x14ac:dyDescent="0.25">
      <c r="A106" t="s">
        <v>41</v>
      </c>
      <c r="B106">
        <v>2019</v>
      </c>
      <c r="C106" t="s">
        <v>1</v>
      </c>
      <c r="D106" s="12" cm="1">
        <f t="array" ref="D106">_xlfn._xlws.FILTER(_xlfn._xlws.FILTER('EXIOHSUT_Electricity prices'!$B$2:$J$5,'EXIOHSUT_Electricity prices'!$B$1:$J$1=Prices!$B106),'EXIOHSUT_Electricity prices'!$A$2:$A$5=Prices!$C106)</f>
        <v>7.0536281954503732E-2</v>
      </c>
    </row>
    <row r="107" spans="1:4" x14ac:dyDescent="0.25">
      <c r="A107" t="s">
        <v>41</v>
      </c>
      <c r="B107">
        <v>2019</v>
      </c>
      <c r="C107" t="s">
        <v>2</v>
      </c>
      <c r="D107" s="12" cm="1">
        <f t="array" ref="D107">_xlfn._xlws.FILTER(_xlfn._xlws.FILTER('EXIOHSUT_Electricity prices'!$B$2:$J$5,'EXIOHSUT_Electricity prices'!$B$1:$J$1=Prices!$B107),'EXIOHSUT_Electricity prices'!$A$2:$A$5=Prices!$C107)</f>
        <v>8.7050026667435484E-2</v>
      </c>
    </row>
    <row r="108" spans="1:4" x14ac:dyDescent="0.25">
      <c r="A108" t="s">
        <v>41</v>
      </c>
      <c r="B108">
        <v>2019</v>
      </c>
      <c r="C108" t="s">
        <v>3</v>
      </c>
      <c r="D108" s="12" cm="1">
        <f t="array" ref="D108">_xlfn._xlws.FILTER(_xlfn._xlws.FILTER('EXIOHSUT_Electricity prices'!$B$2:$J$5,'EXIOHSUT_Electricity prices'!$B$1:$J$1=Prices!$B108),'EXIOHSUT_Electricity prices'!$A$2:$A$5=Prices!$C108)</f>
        <v>4.1303192313634343E-2</v>
      </c>
    </row>
    <row r="109" spans="1:4" x14ac:dyDescent="0.25">
      <c r="A109" t="s">
        <v>41</v>
      </c>
      <c r="B109">
        <v>2019</v>
      </c>
      <c r="C109" t="s">
        <v>4</v>
      </c>
      <c r="D109" s="12" cm="1">
        <f t="array" ref="D109">_xlfn._xlws.FILTER(_xlfn._xlws.FILTER('EXIOHSUT_Electricity prices'!$B$2:$J$5,'EXIOHSUT_Electricity prices'!$B$1:$J$1=Prices!$B109),'EXIOHSUT_Electricity prices'!$A$2:$A$5=Prices!$C109)</f>
        <v>5.7803139393470877E-2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J6"/>
  <sheetViews>
    <sheetView workbookViewId="0"/>
  </sheetViews>
  <sheetFormatPr defaultRowHeight="15" x14ac:dyDescent="0.25"/>
  <cols>
    <col min="1" max="10" width="9.5703125" customWidth="1"/>
  </cols>
  <sheetData>
    <row r="1" spans="1:10" x14ac:dyDescent="0.25">
      <c r="A1" s="5" t="s">
        <v>0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</row>
    <row r="2" spans="1:10" x14ac:dyDescent="0.25">
      <c r="A2" s="5" t="s">
        <v>1</v>
      </c>
      <c r="B2">
        <v>11505395</v>
      </c>
      <c r="C2">
        <v>12417703</v>
      </c>
      <c r="D2">
        <v>13563670</v>
      </c>
      <c r="E2">
        <v>14584777</v>
      </c>
      <c r="F2">
        <v>14979312</v>
      </c>
      <c r="G2">
        <v>16039382</v>
      </c>
      <c r="H2">
        <v>17404505</v>
      </c>
      <c r="I2">
        <v>18676931</v>
      </c>
      <c r="J2">
        <v>19810686</v>
      </c>
    </row>
    <row r="3" spans="1:10" x14ac:dyDescent="0.25">
      <c r="A3" s="5" t="s">
        <v>2</v>
      </c>
      <c r="B3">
        <v>11943050</v>
      </c>
      <c r="C3">
        <v>12099516</v>
      </c>
      <c r="D3">
        <v>12056350</v>
      </c>
      <c r="E3">
        <v>11938583</v>
      </c>
      <c r="F3">
        <v>12038562</v>
      </c>
      <c r="G3">
        <v>12070993</v>
      </c>
      <c r="H3">
        <v>12191437</v>
      </c>
      <c r="I3">
        <v>12251200</v>
      </c>
      <c r="J3">
        <v>12034313</v>
      </c>
    </row>
    <row r="4" spans="1:10" x14ac:dyDescent="0.25">
      <c r="A4" s="5" t="s">
        <v>3</v>
      </c>
      <c r="B4">
        <v>14442822</v>
      </c>
      <c r="C4">
        <v>14206835</v>
      </c>
      <c r="D4">
        <v>14322956</v>
      </c>
      <c r="E4">
        <v>14428098</v>
      </c>
      <c r="F4">
        <v>14320660</v>
      </c>
      <c r="G4">
        <v>14336215</v>
      </c>
      <c r="H4">
        <v>14253839</v>
      </c>
      <c r="I4">
        <v>14844866</v>
      </c>
      <c r="J4">
        <v>14630986</v>
      </c>
    </row>
    <row r="5" spans="1:10" x14ac:dyDescent="0.25">
      <c r="A5" s="5" t="s">
        <v>4</v>
      </c>
      <c r="B5">
        <v>28915500</v>
      </c>
      <c r="C5">
        <v>29773740</v>
      </c>
      <c r="D5">
        <v>30641647</v>
      </c>
      <c r="E5">
        <v>31506101</v>
      </c>
      <c r="F5">
        <v>32400411</v>
      </c>
      <c r="G5">
        <v>33436110</v>
      </c>
      <c r="H5">
        <v>34187022</v>
      </c>
      <c r="I5">
        <v>35155249</v>
      </c>
      <c r="J5" s="1">
        <v>35561656</v>
      </c>
    </row>
    <row r="6" spans="1:10" x14ac:dyDescent="0.25">
      <c r="J6" s="1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C5"/>
  <sheetViews>
    <sheetView workbookViewId="0"/>
  </sheetViews>
  <sheetFormatPr defaultRowHeight="15" x14ac:dyDescent="0.25"/>
  <sheetData>
    <row r="1" spans="1:3" x14ac:dyDescent="0.25">
      <c r="A1" s="5" t="s">
        <v>0</v>
      </c>
      <c r="B1" s="6">
        <v>2011</v>
      </c>
    </row>
    <row r="2" spans="1:3" x14ac:dyDescent="0.25">
      <c r="A2" s="5" t="s">
        <v>1</v>
      </c>
      <c r="B2">
        <v>17914371.626316801</v>
      </c>
    </row>
    <row r="3" spans="1:3" x14ac:dyDescent="0.25">
      <c r="A3" s="5" t="s">
        <v>2</v>
      </c>
      <c r="B3">
        <v>11617342.9600616</v>
      </c>
    </row>
    <row r="4" spans="1:3" x14ac:dyDescent="0.25">
      <c r="A4" s="5" t="s">
        <v>4</v>
      </c>
      <c r="B4">
        <v>33014904.042284802</v>
      </c>
    </row>
    <row r="5" spans="1:3" x14ac:dyDescent="0.25">
      <c r="A5" s="5" t="s">
        <v>3</v>
      </c>
      <c r="B5">
        <v>15544158.800069399</v>
      </c>
      <c r="C5" s="1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J5"/>
  <sheetViews>
    <sheetView workbookViewId="0"/>
  </sheetViews>
  <sheetFormatPr defaultRowHeight="15" x14ac:dyDescent="0.25"/>
  <sheetData>
    <row r="1" spans="1:10" x14ac:dyDescent="0.25">
      <c r="A1" s="5" t="s">
        <v>5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</row>
    <row r="2" spans="1:10" x14ac:dyDescent="0.25">
      <c r="A2" s="5" t="s">
        <v>1</v>
      </c>
      <c r="B2">
        <v>7.5999999999999998E-2</v>
      </c>
      <c r="C2">
        <v>7.5999999999999998E-2</v>
      </c>
      <c r="D2">
        <v>7.4999999999999997E-2</v>
      </c>
      <c r="E2">
        <v>7.2999999999999995E-2</v>
      </c>
      <c r="F2">
        <v>7.1999999999999995E-2</v>
      </c>
      <c r="G2">
        <v>7.0000000000000007E-2</v>
      </c>
      <c r="H2">
        <v>6.7000000000000004E-2</v>
      </c>
      <c r="I2">
        <v>6.4000000000000001E-2</v>
      </c>
      <c r="J2">
        <v>6.2E-2</v>
      </c>
    </row>
    <row r="3" spans="1:10" x14ac:dyDescent="0.25">
      <c r="A3" s="5" t="s">
        <v>2</v>
      </c>
      <c r="B3">
        <v>0.217</v>
      </c>
      <c r="C3">
        <v>0.221</v>
      </c>
      <c r="D3">
        <v>0.221</v>
      </c>
      <c r="E3">
        <v>0.222</v>
      </c>
      <c r="F3">
        <v>0.221</v>
      </c>
      <c r="G3">
        <v>0.22</v>
      </c>
      <c r="H3">
        <v>0.221</v>
      </c>
      <c r="I3">
        <v>0.223</v>
      </c>
      <c r="J3">
        <v>0.22500000000000001</v>
      </c>
    </row>
    <row r="4" spans="1:10" x14ac:dyDescent="0.25">
      <c r="A4" s="5" t="s">
        <v>4</v>
      </c>
      <c r="B4">
        <v>0.11799999999999999</v>
      </c>
      <c r="C4">
        <v>0.12</v>
      </c>
      <c r="D4">
        <v>0.121</v>
      </c>
      <c r="E4">
        <v>0.122</v>
      </c>
      <c r="F4">
        <v>0.122</v>
      </c>
      <c r="G4">
        <v>0.123</v>
      </c>
      <c r="H4">
        <v>0.123</v>
      </c>
      <c r="I4">
        <v>0.124</v>
      </c>
      <c r="J4">
        <v>0.125</v>
      </c>
    </row>
    <row r="5" spans="1:10" x14ac:dyDescent="0.25">
      <c r="A5" s="5" t="s">
        <v>3</v>
      </c>
      <c r="B5">
        <v>8.5000000000000006E-2</v>
      </c>
      <c r="C5">
        <v>8.5999999999999993E-2</v>
      </c>
      <c r="D5">
        <v>8.5999999999999993E-2</v>
      </c>
      <c r="E5">
        <v>8.5999999999999993E-2</v>
      </c>
      <c r="F5">
        <v>8.5999999999999993E-2</v>
      </c>
      <c r="G5">
        <v>8.6999999999999994E-2</v>
      </c>
      <c r="H5">
        <v>8.7999999999999995E-2</v>
      </c>
      <c r="I5">
        <v>8.8999999999999996E-2</v>
      </c>
      <c r="J5">
        <v>9.0999999999999998E-2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J5"/>
  <sheetViews>
    <sheetView workbookViewId="0"/>
  </sheetViews>
  <sheetFormatPr defaultRowHeight="15" x14ac:dyDescent="0.25"/>
  <cols>
    <col min="1" max="1" width="9" bestFit="1" customWidth="1"/>
    <col min="2" max="10" width="12" bestFit="1" customWidth="1"/>
  </cols>
  <sheetData>
    <row r="1" spans="1:10" x14ac:dyDescent="0.25">
      <c r="A1" s="7" t="s">
        <v>5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</row>
    <row r="2" spans="1:10" x14ac:dyDescent="0.25">
      <c r="A2" s="7" t="s">
        <v>1</v>
      </c>
      <c r="B2" s="9">
        <v>0.1098278823170873</v>
      </c>
      <c r="C2" s="9">
        <v>0.10683414041775249</v>
      </c>
      <c r="D2" s="9">
        <v>0.10509518175944001</v>
      </c>
      <c r="E2" s="9">
        <v>7.9252112693233581E-2</v>
      </c>
      <c r="F2" s="9">
        <v>7.4185531408667515E-2</v>
      </c>
      <c r="G2" s="9">
        <v>5.8209744090300428E-2</v>
      </c>
      <c r="H2" s="9">
        <v>4.8120627502583023E-2</v>
      </c>
      <c r="I2" s="9">
        <v>6.8478209714373392E-2</v>
      </c>
      <c r="J2" s="9">
        <v>5.5093022980555718E-2</v>
      </c>
    </row>
    <row r="3" spans="1:10" x14ac:dyDescent="0.25">
      <c r="A3" s="7" t="s">
        <v>2</v>
      </c>
      <c r="B3" s="9">
        <v>8.4676026180754607E-2</v>
      </c>
      <c r="C3" s="9">
        <v>8.4842909794603669E-2</v>
      </c>
      <c r="D3" s="9">
        <v>8.6154996791385496E-2</v>
      </c>
      <c r="E3" s="9">
        <v>8.4952793495642456E-2</v>
      </c>
      <c r="F3" s="9">
        <v>8.3643657313105385E-2</v>
      </c>
      <c r="G3" s="9">
        <v>8.0577590696087456E-2</v>
      </c>
      <c r="H3" s="9">
        <v>8.1119622989275678E-2</v>
      </c>
      <c r="I3" s="9">
        <v>8.6664788018828723E-2</v>
      </c>
      <c r="J3" s="9">
        <v>8.9243628734461941E-2</v>
      </c>
    </row>
    <row r="4" spans="1:10" x14ac:dyDescent="0.25">
      <c r="A4" s="7" t="s">
        <v>4</v>
      </c>
      <c r="B4" s="9">
        <v>6.5997997628198524E-2</v>
      </c>
      <c r="C4" s="9">
        <v>6.9021906740956068E-2</v>
      </c>
      <c r="D4" s="9">
        <v>6.4232757314387504E-2</v>
      </c>
      <c r="E4" s="9">
        <v>6.1780361289398081E-2</v>
      </c>
      <c r="F4" s="9">
        <v>5.6164082928312292E-2</v>
      </c>
      <c r="G4" s="9">
        <v>5.5640179411258733E-2</v>
      </c>
      <c r="H4" s="9">
        <v>5.8063208676388617E-2</v>
      </c>
      <c r="I4" s="9">
        <v>6.0032979075207119E-2</v>
      </c>
      <c r="J4" s="9">
        <v>6.1408596229388317E-2</v>
      </c>
    </row>
    <row r="5" spans="1:10" x14ac:dyDescent="0.25">
      <c r="A5" s="7" t="s">
        <v>3</v>
      </c>
      <c r="B5" s="9">
        <v>4.4452765551837449E-2</v>
      </c>
      <c r="C5" s="9">
        <v>5.0968248025526151E-2</v>
      </c>
      <c r="D5" s="9">
        <v>4.1652750387538677E-2</v>
      </c>
      <c r="E5" s="9">
        <v>4.6094914193953548E-2</v>
      </c>
      <c r="F5" s="9">
        <v>4.1756525177360379E-2</v>
      </c>
      <c r="G5" s="9">
        <v>3.9111927642915628E-2</v>
      </c>
      <c r="H5" s="9">
        <v>4.6676417645683477E-2</v>
      </c>
      <c r="I5" s="9">
        <v>4.7713332792566503E-2</v>
      </c>
      <c r="J5" s="9">
        <v>4.6961532054155472E-2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J5"/>
  <sheetViews>
    <sheetView workbookViewId="0"/>
  </sheetViews>
  <sheetFormatPr defaultRowHeight="15" x14ac:dyDescent="0.25"/>
  <cols>
    <col min="1" max="1" width="11.5703125" style="4" customWidth="1"/>
    <col min="2" max="2" width="9" customWidth="1"/>
  </cols>
  <sheetData>
    <row r="1" spans="1:10" x14ac:dyDescent="0.25">
      <c r="A1" s="3" t="s">
        <v>5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</row>
    <row r="2" spans="1:10" x14ac:dyDescent="0.25">
      <c r="A2" s="3" t="s">
        <v>1</v>
      </c>
      <c r="B2" s="8">
        <v>7.0536281954503732E-2</v>
      </c>
      <c r="C2" s="8">
        <v>7.0536281954503732E-2</v>
      </c>
      <c r="D2" s="8">
        <v>7.0536281954503732E-2</v>
      </c>
      <c r="E2" s="8">
        <v>7.0536281954503732E-2</v>
      </c>
      <c r="F2" s="8">
        <v>7.0536281954503732E-2</v>
      </c>
      <c r="G2" s="8">
        <v>7.0536281954503732E-2</v>
      </c>
      <c r="H2" s="8">
        <v>7.0536281954503732E-2</v>
      </c>
      <c r="I2" s="8">
        <v>7.0536281954503732E-2</v>
      </c>
      <c r="J2" s="8">
        <v>7.0536281954503732E-2</v>
      </c>
    </row>
    <row r="3" spans="1:10" x14ac:dyDescent="0.25">
      <c r="A3" s="3" t="s">
        <v>2</v>
      </c>
      <c r="B3" s="8">
        <v>8.7050026667435484E-2</v>
      </c>
      <c r="C3" s="8">
        <v>8.7050026667435484E-2</v>
      </c>
      <c r="D3" s="8">
        <v>8.7050026667435484E-2</v>
      </c>
      <c r="E3" s="8">
        <v>8.7050026667435484E-2</v>
      </c>
      <c r="F3" s="8">
        <v>8.7050026667435484E-2</v>
      </c>
      <c r="G3" s="8">
        <v>8.7050026667435484E-2</v>
      </c>
      <c r="H3" s="8">
        <v>8.7050026667435484E-2</v>
      </c>
      <c r="I3" s="8">
        <v>8.7050026667435484E-2</v>
      </c>
      <c r="J3" s="8">
        <v>8.7050026667435484E-2</v>
      </c>
    </row>
    <row r="4" spans="1:10" x14ac:dyDescent="0.25">
      <c r="A4" s="3" t="s">
        <v>4</v>
      </c>
      <c r="B4" s="8">
        <v>5.7803139393470877E-2</v>
      </c>
      <c r="C4" s="8">
        <v>5.7803139393470877E-2</v>
      </c>
      <c r="D4" s="8">
        <v>5.7803139393470877E-2</v>
      </c>
      <c r="E4" s="8">
        <v>5.7803139393470877E-2</v>
      </c>
      <c r="F4" s="8">
        <v>5.7803139393470877E-2</v>
      </c>
      <c r="G4" s="8">
        <v>5.7803139393470877E-2</v>
      </c>
      <c r="H4" s="8">
        <v>5.7803139393470877E-2</v>
      </c>
      <c r="I4" s="8">
        <v>5.7803139393470877E-2</v>
      </c>
      <c r="J4" s="8">
        <v>5.7803139393470877E-2</v>
      </c>
    </row>
    <row r="5" spans="1:10" x14ac:dyDescent="0.25">
      <c r="A5" s="3" t="s">
        <v>3</v>
      </c>
      <c r="B5" s="8">
        <v>4.1303192313634343E-2</v>
      </c>
      <c r="C5" s="8">
        <v>4.1303192313634343E-2</v>
      </c>
      <c r="D5" s="8">
        <v>4.1303192313634343E-2</v>
      </c>
      <c r="E5" s="8">
        <v>4.1303192313634343E-2</v>
      </c>
      <c r="F5" s="8">
        <v>4.1303192313634343E-2</v>
      </c>
      <c r="G5" s="8">
        <v>4.1303192313634343E-2</v>
      </c>
      <c r="H5" s="8">
        <v>4.1303192313634343E-2</v>
      </c>
      <c r="I5" s="8">
        <v>4.1303192313634343E-2</v>
      </c>
      <c r="J5" s="8">
        <v>4.1303192313634343E-2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ShockMaster</vt:lpstr>
      <vt:lpstr>Support data</vt:lpstr>
      <vt:lpstr>Prices</vt:lpstr>
      <vt:lpstr>IEA_Electricity production</vt:lpstr>
      <vt:lpstr>EXIOHSUT_Electricity production</vt:lpstr>
      <vt:lpstr>Constant_Electricity prices</vt:lpstr>
      <vt:lpstr>IEA_Electricity prices</vt:lpstr>
      <vt:lpstr>EXIOHSUT_Electricity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2023-05-04T07:40:26Z</dcterms:created>
  <dcterms:modified xsi:type="dcterms:W3CDTF">2023-05-05T09:34:26Z</dcterms:modified>
</cp:coreProperties>
</file>