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plots\"/>
    </mc:Choice>
  </mc:AlternateContent>
  <xr:revisionPtr revIDLastSave="0" documentId="13_ncr:1_{7A0CF11B-7E82-4B4C-AE6B-2FE41A6861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1" sheetId="1" r:id="rId1"/>
  </sheets>
  <definedNames>
    <definedName name="_xlnm._FilterDatabase" localSheetId="0" hidden="1">Figure1!$A$4:$T$160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7" i="1" l="1"/>
  <c r="V158" i="1"/>
  <c r="V160" i="1"/>
  <c r="M51" i="1" l="1"/>
  <c r="M140" i="1"/>
  <c r="M5" i="1"/>
  <c r="M28" i="1"/>
  <c r="M92" i="1"/>
  <c r="M116" i="1"/>
  <c r="M113" i="1"/>
  <c r="M73" i="1"/>
  <c r="M70" i="1"/>
  <c r="M7" i="1"/>
  <c r="M41" i="1"/>
  <c r="M49" i="1"/>
  <c r="M10" i="1"/>
  <c r="M11" i="1"/>
  <c r="M12" i="1"/>
  <c r="M53" i="1"/>
  <c r="M14" i="1"/>
  <c r="M93" i="1"/>
  <c r="M78" i="1"/>
  <c r="M40" i="1"/>
  <c r="M91" i="1"/>
  <c r="M150" i="1"/>
  <c r="M124" i="1"/>
  <c r="M48" i="1"/>
  <c r="M139" i="1"/>
  <c r="M19" i="1"/>
  <c r="M138" i="1"/>
  <c r="M100" i="1"/>
  <c r="M75" i="1"/>
  <c r="M154" i="1"/>
  <c r="M83" i="1"/>
  <c r="M38" i="1"/>
  <c r="M39" i="1"/>
  <c r="M29" i="1"/>
  <c r="M37" i="1"/>
  <c r="M25" i="1"/>
  <c r="M65" i="1"/>
  <c r="M123" i="1"/>
  <c r="M109" i="1"/>
  <c r="M74" i="1"/>
  <c r="M61" i="1"/>
  <c r="M133" i="1"/>
  <c r="M127" i="1"/>
  <c r="M106" i="1"/>
  <c r="M22" i="1"/>
  <c r="M76" i="1"/>
  <c r="M98" i="1"/>
  <c r="M102" i="1"/>
  <c r="M9" i="1"/>
  <c r="M18" i="1"/>
  <c r="M67" i="1"/>
  <c r="M137" i="1"/>
  <c r="M146" i="1"/>
  <c r="M24" i="1"/>
  <c r="M158" i="1"/>
  <c r="M95" i="1"/>
  <c r="M8" i="1"/>
  <c r="M119" i="1"/>
  <c r="M56" i="1"/>
  <c r="M108" i="1"/>
  <c r="M6" i="1"/>
  <c r="M63" i="1"/>
  <c r="M44" i="1"/>
  <c r="M23" i="1"/>
  <c r="M136" i="1"/>
  <c r="M46" i="1"/>
  <c r="M52" i="1"/>
  <c r="M57" i="1"/>
  <c r="M27" i="1"/>
  <c r="M107" i="1"/>
  <c r="M32" i="1"/>
  <c r="M35" i="1"/>
  <c r="M20" i="1"/>
  <c r="M90" i="1"/>
  <c r="M144" i="1"/>
  <c r="M132" i="1"/>
  <c r="M103" i="1"/>
  <c r="M148" i="1"/>
  <c r="M159" i="1"/>
  <c r="M125" i="1"/>
  <c r="M59" i="1"/>
  <c r="M134" i="1"/>
  <c r="M31" i="1"/>
  <c r="M68" i="1"/>
  <c r="M89" i="1"/>
  <c r="M97" i="1"/>
  <c r="M45" i="1"/>
  <c r="M135" i="1"/>
  <c r="M47" i="1"/>
  <c r="M16" i="1"/>
  <c r="M55" i="1"/>
  <c r="M15" i="1"/>
  <c r="M54" i="1"/>
  <c r="M110" i="1"/>
  <c r="M69" i="1"/>
  <c r="M121" i="1"/>
  <c r="M151" i="1"/>
  <c r="M115" i="1"/>
  <c r="M77" i="1"/>
  <c r="M80" i="1"/>
  <c r="M71" i="1"/>
  <c r="M96" i="1"/>
  <c r="M87" i="1"/>
  <c r="M129" i="1"/>
  <c r="M79" i="1"/>
  <c r="M94" i="1"/>
  <c r="M143" i="1"/>
  <c r="M72" i="1"/>
  <c r="M84" i="1"/>
  <c r="M81" i="1"/>
  <c r="M141" i="1"/>
  <c r="M152" i="1"/>
  <c r="M88" i="1"/>
  <c r="M105" i="1"/>
  <c r="M62" i="1"/>
  <c r="M50" i="1"/>
  <c r="M64" i="1"/>
  <c r="M60" i="1"/>
  <c r="M36" i="1"/>
  <c r="M86" i="1"/>
  <c r="M101" i="1"/>
  <c r="M104" i="1"/>
  <c r="M160" i="1"/>
  <c r="M99" i="1"/>
  <c r="M34" i="1"/>
  <c r="M111" i="1"/>
  <c r="M149" i="1"/>
  <c r="M21" i="1"/>
  <c r="M42" i="1"/>
  <c r="M114" i="1"/>
  <c r="M17" i="1"/>
  <c r="M58" i="1"/>
  <c r="M117" i="1"/>
  <c r="M82" i="1"/>
  <c r="M118" i="1"/>
  <c r="M120" i="1"/>
  <c r="M66" i="1"/>
  <c r="M122" i="1"/>
  <c r="M126" i="1"/>
  <c r="M26" i="1"/>
  <c r="M128" i="1"/>
  <c r="M112" i="1"/>
  <c r="M145" i="1"/>
  <c r="M130" i="1"/>
  <c r="M85" i="1"/>
  <c r="M157" i="1"/>
  <c r="M147" i="1"/>
  <c r="M33" i="1"/>
  <c r="M30" i="1"/>
  <c r="M131" i="1"/>
  <c r="M13" i="1"/>
  <c r="M142" i="1"/>
  <c r="M153" i="1"/>
  <c r="M155" i="1"/>
  <c r="M156" i="1"/>
  <c r="M43" i="1"/>
  <c r="C2" i="1"/>
  <c r="D11" i="1" s="1"/>
  <c r="E2" i="1"/>
  <c r="F78" i="1" s="1"/>
  <c r="G2" i="1"/>
  <c r="H140" i="1" s="1"/>
  <c r="I2" i="1"/>
  <c r="J124" i="1" s="1"/>
  <c r="K2" i="1"/>
  <c r="L93" i="1" s="1"/>
  <c r="S6" i="1"/>
  <c r="S45" i="1"/>
  <c r="S8" i="1"/>
  <c r="S9" i="1"/>
  <c r="S10" i="1"/>
  <c r="S11" i="1"/>
  <c r="S118" i="1"/>
  <c r="S13" i="1"/>
  <c r="S14" i="1"/>
  <c r="S15" i="1"/>
  <c r="S16" i="1"/>
  <c r="S17" i="1"/>
  <c r="S18" i="1"/>
  <c r="S114" i="1"/>
  <c r="S20" i="1"/>
  <c r="S21" i="1"/>
  <c r="S69" i="1"/>
  <c r="S23" i="1"/>
  <c r="S24" i="1"/>
  <c r="S25" i="1"/>
  <c r="S26" i="1"/>
  <c r="S12" i="1"/>
  <c r="S28" i="1"/>
  <c r="S29" i="1"/>
  <c r="S30" i="1"/>
  <c r="S31" i="1"/>
  <c r="S126" i="1"/>
  <c r="S33" i="1"/>
  <c r="S34" i="1"/>
  <c r="S35" i="1"/>
  <c r="S36" i="1"/>
  <c r="S37" i="1"/>
  <c r="S38" i="1"/>
  <c r="S39" i="1"/>
  <c r="S40" i="1"/>
  <c r="S41" i="1"/>
  <c r="S42" i="1"/>
  <c r="S43" i="1"/>
  <c r="S44" i="1"/>
  <c r="S101" i="1"/>
  <c r="S46" i="1"/>
  <c r="S128" i="1"/>
  <c r="S48" i="1"/>
  <c r="S49" i="1"/>
  <c r="S50" i="1"/>
  <c r="S51" i="1"/>
  <c r="S52" i="1"/>
  <c r="S53" i="1"/>
  <c r="S54" i="1"/>
  <c r="S7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72" i="1"/>
  <c r="S70" i="1"/>
  <c r="S155" i="1"/>
  <c r="S147" i="1"/>
  <c r="S73" i="1"/>
  <c r="S74" i="1"/>
  <c r="S75" i="1"/>
  <c r="S76" i="1"/>
  <c r="S77" i="1"/>
  <c r="S78" i="1"/>
  <c r="S79" i="1"/>
  <c r="S80" i="1"/>
  <c r="S81" i="1"/>
  <c r="S82" i="1"/>
  <c r="S83" i="1"/>
  <c r="S71" i="1"/>
  <c r="S85" i="1"/>
  <c r="S86" i="1"/>
  <c r="S87" i="1"/>
  <c r="S130" i="1"/>
  <c r="S89" i="1"/>
  <c r="S90" i="1"/>
  <c r="S91" i="1"/>
  <c r="S92" i="1"/>
  <c r="S93" i="1"/>
  <c r="S94" i="1"/>
  <c r="S95" i="1"/>
  <c r="S96" i="1"/>
  <c r="S97" i="1"/>
  <c r="S98" i="1"/>
  <c r="S99" i="1"/>
  <c r="S100" i="1"/>
  <c r="S156" i="1"/>
  <c r="S102" i="1"/>
  <c r="S103" i="1"/>
  <c r="S88" i="1"/>
  <c r="S105" i="1"/>
  <c r="S106" i="1"/>
  <c r="S107" i="1"/>
  <c r="S108" i="1"/>
  <c r="S109" i="1"/>
  <c r="S110" i="1"/>
  <c r="S111" i="1"/>
  <c r="S112" i="1"/>
  <c r="S113" i="1"/>
  <c r="S5" i="1"/>
  <c r="S115" i="1"/>
  <c r="S116" i="1"/>
  <c r="S104" i="1"/>
  <c r="S117" i="1"/>
  <c r="S119" i="1"/>
  <c r="S32" i="1"/>
  <c r="S121" i="1"/>
  <c r="S47" i="1"/>
  <c r="S123" i="1"/>
  <c r="S124" i="1"/>
  <c r="S125" i="1"/>
  <c r="S55" i="1"/>
  <c r="S127" i="1"/>
  <c r="S122" i="1"/>
  <c r="S129" i="1"/>
  <c r="S12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22" i="1"/>
  <c r="S148" i="1"/>
  <c r="S149" i="1"/>
  <c r="S150" i="1"/>
  <c r="S151" i="1"/>
  <c r="S152" i="1"/>
  <c r="S27" i="1"/>
  <c r="S154" i="1"/>
  <c r="S19" i="1"/>
  <c r="S153" i="1"/>
  <c r="S157" i="1"/>
  <c r="S158" i="1"/>
  <c r="S159" i="1"/>
  <c r="S160" i="1"/>
  <c r="S84" i="1"/>
  <c r="L33" i="1" l="1"/>
  <c r="L106" i="1"/>
  <c r="L133" i="1"/>
  <c r="H94" i="1"/>
  <c r="L157" i="1"/>
  <c r="H115" i="1"/>
  <c r="L50" i="1"/>
  <c r="L105" i="1"/>
  <c r="L68" i="1"/>
  <c r="L134" i="1"/>
  <c r="D21" i="1"/>
  <c r="D121" i="1"/>
  <c r="M2" i="1"/>
  <c r="N6" i="1" s="1"/>
  <c r="L26" i="1"/>
  <c r="L132" i="1"/>
  <c r="L100" i="1"/>
  <c r="D23" i="1"/>
  <c r="L122" i="1"/>
  <c r="L94" i="1"/>
  <c r="L90" i="1"/>
  <c r="L19" i="1"/>
  <c r="H46" i="1"/>
  <c r="D38" i="1"/>
  <c r="L43" i="1"/>
  <c r="L72" i="1"/>
  <c r="H90" i="1"/>
  <c r="L58" i="1"/>
  <c r="L80" i="1"/>
  <c r="L57" i="1"/>
  <c r="L49" i="1"/>
  <c r="H133" i="1"/>
  <c r="L114" i="1"/>
  <c r="L115" i="1"/>
  <c r="L46" i="1"/>
  <c r="L7" i="1"/>
  <c r="H29" i="1"/>
  <c r="L99" i="1"/>
  <c r="L15" i="1"/>
  <c r="L108" i="1"/>
  <c r="H122" i="1"/>
  <c r="H7" i="1"/>
  <c r="L155" i="1"/>
  <c r="L104" i="1"/>
  <c r="L16" i="1"/>
  <c r="L119" i="1"/>
  <c r="H114" i="1"/>
  <c r="J30" i="1"/>
  <c r="J149" i="1"/>
  <c r="J143" i="1"/>
  <c r="J159" i="1"/>
  <c r="J98" i="1"/>
  <c r="J12" i="1"/>
  <c r="F117" i="1"/>
  <c r="F71" i="1"/>
  <c r="F27" i="1"/>
  <c r="F65" i="1"/>
  <c r="F92" i="1"/>
  <c r="H5" i="1"/>
  <c r="H41" i="1"/>
  <c r="H78" i="1"/>
  <c r="H138" i="1"/>
  <c r="H37" i="1"/>
  <c r="H127" i="1"/>
  <c r="H67" i="1"/>
  <c r="H56" i="1"/>
  <c r="H52" i="1"/>
  <c r="H144" i="1"/>
  <c r="H31" i="1"/>
  <c r="H55" i="1"/>
  <c r="H77" i="1"/>
  <c r="H143" i="1"/>
  <c r="H62" i="1"/>
  <c r="H160" i="1"/>
  <c r="H17" i="1"/>
  <c r="H126" i="1"/>
  <c r="H147" i="1"/>
  <c r="H156" i="1"/>
  <c r="H28" i="1"/>
  <c r="H49" i="1"/>
  <c r="H40" i="1"/>
  <c r="H100" i="1"/>
  <c r="H25" i="1"/>
  <c r="H106" i="1"/>
  <c r="H137" i="1"/>
  <c r="H108" i="1"/>
  <c r="H57" i="1"/>
  <c r="H132" i="1"/>
  <c r="H68" i="1"/>
  <c r="H15" i="1"/>
  <c r="H80" i="1"/>
  <c r="H72" i="1"/>
  <c r="H50" i="1"/>
  <c r="H99" i="1"/>
  <c r="H58" i="1"/>
  <c r="H26" i="1"/>
  <c r="H33" i="1"/>
  <c r="H92" i="1"/>
  <c r="H10" i="1"/>
  <c r="H91" i="1"/>
  <c r="H75" i="1"/>
  <c r="H65" i="1"/>
  <c r="H22" i="1"/>
  <c r="H146" i="1"/>
  <c r="H6" i="1"/>
  <c r="H27" i="1"/>
  <c r="H103" i="1"/>
  <c r="H89" i="1"/>
  <c r="H54" i="1"/>
  <c r="H71" i="1"/>
  <c r="H84" i="1"/>
  <c r="H64" i="1"/>
  <c r="H34" i="1"/>
  <c r="H117" i="1"/>
  <c r="H128" i="1"/>
  <c r="H30" i="1"/>
  <c r="H116" i="1"/>
  <c r="H11" i="1"/>
  <c r="H150" i="1"/>
  <c r="H154" i="1"/>
  <c r="H123" i="1"/>
  <c r="H76" i="1"/>
  <c r="H24" i="1"/>
  <c r="H63" i="1"/>
  <c r="H107" i="1"/>
  <c r="H148" i="1"/>
  <c r="H97" i="1"/>
  <c r="H110" i="1"/>
  <c r="H96" i="1"/>
  <c r="H81" i="1"/>
  <c r="H60" i="1"/>
  <c r="H111" i="1"/>
  <c r="H82" i="1"/>
  <c r="H112" i="1"/>
  <c r="H131" i="1"/>
  <c r="H113" i="1"/>
  <c r="H12" i="1"/>
  <c r="H124" i="1"/>
  <c r="H83" i="1"/>
  <c r="H109" i="1"/>
  <c r="H98" i="1"/>
  <c r="H158" i="1"/>
  <c r="H44" i="1"/>
  <c r="H32" i="1"/>
  <c r="H159" i="1"/>
  <c r="H45" i="1"/>
  <c r="H69" i="1"/>
  <c r="H87" i="1"/>
  <c r="H141" i="1"/>
  <c r="H36" i="1"/>
  <c r="H149" i="1"/>
  <c r="H118" i="1"/>
  <c r="H145" i="1"/>
  <c r="H13" i="1"/>
  <c r="H51" i="1"/>
  <c r="H70" i="1"/>
  <c r="H14" i="1"/>
  <c r="H139" i="1"/>
  <c r="H39" i="1"/>
  <c r="H61" i="1"/>
  <c r="H9" i="1"/>
  <c r="H8" i="1"/>
  <c r="H136" i="1"/>
  <c r="H20" i="1"/>
  <c r="H59" i="1"/>
  <c r="H47" i="1"/>
  <c r="H151" i="1"/>
  <c r="H79" i="1"/>
  <c r="H88" i="1"/>
  <c r="H101" i="1"/>
  <c r="H42" i="1"/>
  <c r="H66" i="1"/>
  <c r="H85" i="1"/>
  <c r="H153" i="1"/>
  <c r="L156" i="1"/>
  <c r="L147" i="1"/>
  <c r="L126" i="1"/>
  <c r="L17" i="1"/>
  <c r="L160" i="1"/>
  <c r="L62" i="1"/>
  <c r="L143" i="1"/>
  <c r="L77" i="1"/>
  <c r="L55" i="1"/>
  <c r="L31" i="1"/>
  <c r="L144" i="1"/>
  <c r="L52" i="1"/>
  <c r="L56" i="1"/>
  <c r="L127" i="1"/>
  <c r="L138" i="1"/>
  <c r="L41" i="1"/>
  <c r="J147" i="1"/>
  <c r="J34" i="1"/>
  <c r="J87" i="1"/>
  <c r="J103" i="1"/>
  <c r="J22" i="1"/>
  <c r="J10" i="1"/>
  <c r="H120" i="1"/>
  <c r="H129" i="1"/>
  <c r="H35" i="1"/>
  <c r="H74" i="1"/>
  <c r="H73" i="1"/>
  <c r="F17" i="1"/>
  <c r="F77" i="1"/>
  <c r="F52" i="1"/>
  <c r="F37" i="1"/>
  <c r="F5" i="1"/>
  <c r="D111" i="1"/>
  <c r="D110" i="1"/>
  <c r="D63" i="1"/>
  <c r="D154" i="1"/>
  <c r="D95" i="1"/>
  <c r="L85" i="1"/>
  <c r="L88" i="1"/>
  <c r="L47" i="1"/>
  <c r="L136" i="1"/>
  <c r="L73" i="1"/>
  <c r="J77" i="1"/>
  <c r="J65" i="1"/>
  <c r="H21" i="1"/>
  <c r="H23" i="1"/>
  <c r="F156" i="1"/>
  <c r="F55" i="1"/>
  <c r="F56" i="1"/>
  <c r="F138" i="1"/>
  <c r="D131" i="1"/>
  <c r="D60" i="1"/>
  <c r="D24" i="1"/>
  <c r="D43" i="1"/>
  <c r="L142" i="1"/>
  <c r="L130" i="1"/>
  <c r="L120" i="1"/>
  <c r="L21" i="1"/>
  <c r="L86" i="1"/>
  <c r="L152" i="1"/>
  <c r="L129" i="1"/>
  <c r="L121" i="1"/>
  <c r="L135" i="1"/>
  <c r="L125" i="1"/>
  <c r="L35" i="1"/>
  <c r="L23" i="1"/>
  <c r="L137" i="1"/>
  <c r="L25" i="1"/>
  <c r="L40" i="1"/>
  <c r="L28" i="1"/>
  <c r="J126" i="1"/>
  <c r="J64" i="1"/>
  <c r="J69" i="1"/>
  <c r="J44" i="1"/>
  <c r="J83" i="1"/>
  <c r="H155" i="1"/>
  <c r="H104" i="1"/>
  <c r="H16" i="1"/>
  <c r="H119" i="1"/>
  <c r="H19" i="1"/>
  <c r="F30" i="1"/>
  <c r="F64" i="1"/>
  <c r="F89" i="1"/>
  <c r="F146" i="1"/>
  <c r="F91" i="1"/>
  <c r="D130" i="1"/>
  <c r="D152" i="1"/>
  <c r="D125" i="1"/>
  <c r="D102" i="1"/>
  <c r="D53" i="1"/>
  <c r="J145" i="1"/>
  <c r="J160" i="1"/>
  <c r="J71" i="1"/>
  <c r="J32" i="1"/>
  <c r="J109" i="1"/>
  <c r="J113" i="1"/>
  <c r="F34" i="1"/>
  <c r="F54" i="1"/>
  <c r="F6" i="1"/>
  <c r="F75" i="1"/>
  <c r="D142" i="1"/>
  <c r="D86" i="1"/>
  <c r="D135" i="1"/>
  <c r="D48" i="1"/>
  <c r="L153" i="1"/>
  <c r="L66" i="1"/>
  <c r="L101" i="1"/>
  <c r="L79" i="1"/>
  <c r="L59" i="1"/>
  <c r="L20" i="1"/>
  <c r="L74" i="1"/>
  <c r="L48" i="1"/>
  <c r="J128" i="1"/>
  <c r="J27" i="1"/>
  <c r="J92" i="1"/>
  <c r="H38" i="1"/>
  <c r="D150" i="1"/>
  <c r="F43" i="1"/>
  <c r="L13" i="1"/>
  <c r="L145" i="1"/>
  <c r="L118" i="1"/>
  <c r="L149" i="1"/>
  <c r="L36" i="1"/>
  <c r="L141" i="1"/>
  <c r="L87" i="1"/>
  <c r="L69" i="1"/>
  <c r="L45" i="1"/>
  <c r="L159" i="1"/>
  <c r="L32" i="1"/>
  <c r="L44" i="1"/>
  <c r="L67" i="1"/>
  <c r="L37" i="1"/>
  <c r="L78" i="1"/>
  <c r="L140" i="1"/>
  <c r="J118" i="1"/>
  <c r="J62" i="1"/>
  <c r="J54" i="1"/>
  <c r="J6" i="1"/>
  <c r="J75" i="1"/>
  <c r="H142" i="1"/>
  <c r="H86" i="1"/>
  <c r="H135" i="1"/>
  <c r="H95" i="1"/>
  <c r="H48" i="1"/>
  <c r="F147" i="1"/>
  <c r="F62" i="1"/>
  <c r="F31" i="1"/>
  <c r="F67" i="1"/>
  <c r="D112" i="1"/>
  <c r="D81" i="1"/>
  <c r="D148" i="1"/>
  <c r="D76" i="1"/>
  <c r="F116" i="1"/>
  <c r="F11" i="1"/>
  <c r="F150" i="1"/>
  <c r="F154" i="1"/>
  <c r="F123" i="1"/>
  <c r="F76" i="1"/>
  <c r="F24" i="1"/>
  <c r="F63" i="1"/>
  <c r="F107" i="1"/>
  <c r="F148" i="1"/>
  <c r="F97" i="1"/>
  <c r="F110" i="1"/>
  <c r="F96" i="1"/>
  <c r="F81" i="1"/>
  <c r="F60" i="1"/>
  <c r="F111" i="1"/>
  <c r="F82" i="1"/>
  <c r="F112" i="1"/>
  <c r="F131" i="1"/>
  <c r="F113" i="1"/>
  <c r="F12" i="1"/>
  <c r="F124" i="1"/>
  <c r="F83" i="1"/>
  <c r="F109" i="1"/>
  <c r="F98" i="1"/>
  <c r="F158" i="1"/>
  <c r="F44" i="1"/>
  <c r="F32" i="1"/>
  <c r="F159" i="1"/>
  <c r="F45" i="1"/>
  <c r="F69" i="1"/>
  <c r="F87" i="1"/>
  <c r="F141" i="1"/>
  <c r="F36" i="1"/>
  <c r="F149" i="1"/>
  <c r="F118" i="1"/>
  <c r="F145" i="1"/>
  <c r="F13" i="1"/>
  <c r="F73" i="1"/>
  <c r="F53" i="1"/>
  <c r="F48" i="1"/>
  <c r="F38" i="1"/>
  <c r="F74" i="1"/>
  <c r="F102" i="1"/>
  <c r="F95" i="1"/>
  <c r="F23" i="1"/>
  <c r="F35" i="1"/>
  <c r="F125" i="1"/>
  <c r="F135" i="1"/>
  <c r="F121" i="1"/>
  <c r="F129" i="1"/>
  <c r="F152" i="1"/>
  <c r="F86" i="1"/>
  <c r="F21" i="1"/>
  <c r="F120" i="1"/>
  <c r="F130" i="1"/>
  <c r="F142" i="1"/>
  <c r="F51" i="1"/>
  <c r="F70" i="1"/>
  <c r="F14" i="1"/>
  <c r="F139" i="1"/>
  <c r="F39" i="1"/>
  <c r="F61" i="1"/>
  <c r="F9" i="1"/>
  <c r="F8" i="1"/>
  <c r="F136" i="1"/>
  <c r="F20" i="1"/>
  <c r="F59" i="1"/>
  <c r="F47" i="1"/>
  <c r="F151" i="1"/>
  <c r="F79" i="1"/>
  <c r="F88" i="1"/>
  <c r="F101" i="1"/>
  <c r="F42" i="1"/>
  <c r="F66" i="1"/>
  <c r="F85" i="1"/>
  <c r="F153" i="1"/>
  <c r="F140" i="1"/>
  <c r="F7" i="1"/>
  <c r="F93" i="1"/>
  <c r="F19" i="1"/>
  <c r="F29" i="1"/>
  <c r="F133" i="1"/>
  <c r="F18" i="1"/>
  <c r="F119" i="1"/>
  <c r="F46" i="1"/>
  <c r="F90" i="1"/>
  <c r="F134" i="1"/>
  <c r="F16" i="1"/>
  <c r="F115" i="1"/>
  <c r="F94" i="1"/>
  <c r="F105" i="1"/>
  <c r="F104" i="1"/>
  <c r="F114" i="1"/>
  <c r="F122" i="1"/>
  <c r="F157" i="1"/>
  <c r="F155" i="1"/>
  <c r="F28" i="1"/>
  <c r="F49" i="1"/>
  <c r="F40" i="1"/>
  <c r="F100" i="1"/>
  <c r="F25" i="1"/>
  <c r="F106" i="1"/>
  <c r="F137" i="1"/>
  <c r="F108" i="1"/>
  <c r="F57" i="1"/>
  <c r="F132" i="1"/>
  <c r="F68" i="1"/>
  <c r="F15" i="1"/>
  <c r="F80" i="1"/>
  <c r="F72" i="1"/>
  <c r="F50" i="1"/>
  <c r="F99" i="1"/>
  <c r="F58" i="1"/>
  <c r="F26" i="1"/>
  <c r="F33" i="1"/>
  <c r="D51" i="1"/>
  <c r="D70" i="1"/>
  <c r="D14" i="1"/>
  <c r="D139" i="1"/>
  <c r="D39" i="1"/>
  <c r="D61" i="1"/>
  <c r="D9" i="1"/>
  <c r="D8" i="1"/>
  <c r="D136" i="1"/>
  <c r="D20" i="1"/>
  <c r="D59" i="1"/>
  <c r="D47" i="1"/>
  <c r="D151" i="1"/>
  <c r="D79" i="1"/>
  <c r="D88" i="1"/>
  <c r="D101" i="1"/>
  <c r="D42" i="1"/>
  <c r="D66" i="1"/>
  <c r="D85" i="1"/>
  <c r="D153" i="1"/>
  <c r="D140" i="1"/>
  <c r="D7" i="1"/>
  <c r="D93" i="1"/>
  <c r="D19" i="1"/>
  <c r="D29" i="1"/>
  <c r="D133" i="1"/>
  <c r="D18" i="1"/>
  <c r="D119" i="1"/>
  <c r="D46" i="1"/>
  <c r="D90" i="1"/>
  <c r="D134" i="1"/>
  <c r="D16" i="1"/>
  <c r="D115" i="1"/>
  <c r="D94" i="1"/>
  <c r="D105" i="1"/>
  <c r="D104" i="1"/>
  <c r="D114" i="1"/>
  <c r="D122" i="1"/>
  <c r="D157" i="1"/>
  <c r="D155" i="1"/>
  <c r="D5" i="1"/>
  <c r="D41" i="1"/>
  <c r="D78" i="1"/>
  <c r="D138" i="1"/>
  <c r="D37" i="1"/>
  <c r="D127" i="1"/>
  <c r="D67" i="1"/>
  <c r="D56" i="1"/>
  <c r="D52" i="1"/>
  <c r="D144" i="1"/>
  <c r="D31" i="1"/>
  <c r="D55" i="1"/>
  <c r="D77" i="1"/>
  <c r="D143" i="1"/>
  <c r="D62" i="1"/>
  <c r="D160" i="1"/>
  <c r="D17" i="1"/>
  <c r="D126" i="1"/>
  <c r="D147" i="1"/>
  <c r="D156" i="1"/>
  <c r="D28" i="1"/>
  <c r="D49" i="1"/>
  <c r="D40" i="1"/>
  <c r="D100" i="1"/>
  <c r="D25" i="1"/>
  <c r="D106" i="1"/>
  <c r="D137" i="1"/>
  <c r="D108" i="1"/>
  <c r="D57" i="1"/>
  <c r="D132" i="1"/>
  <c r="D68" i="1"/>
  <c r="D15" i="1"/>
  <c r="D80" i="1"/>
  <c r="D72" i="1"/>
  <c r="D50" i="1"/>
  <c r="D99" i="1"/>
  <c r="D58" i="1"/>
  <c r="D26" i="1"/>
  <c r="D33" i="1"/>
  <c r="D92" i="1"/>
  <c r="D10" i="1"/>
  <c r="D91" i="1"/>
  <c r="D75" i="1"/>
  <c r="D65" i="1"/>
  <c r="D22" i="1"/>
  <c r="D146" i="1"/>
  <c r="D6" i="1"/>
  <c r="D27" i="1"/>
  <c r="D103" i="1"/>
  <c r="D89" i="1"/>
  <c r="D54" i="1"/>
  <c r="D71" i="1"/>
  <c r="D84" i="1"/>
  <c r="D64" i="1"/>
  <c r="D34" i="1"/>
  <c r="D117" i="1"/>
  <c r="D128" i="1"/>
  <c r="D30" i="1"/>
  <c r="D113" i="1"/>
  <c r="D12" i="1"/>
  <c r="D124" i="1"/>
  <c r="D83" i="1"/>
  <c r="D109" i="1"/>
  <c r="D98" i="1"/>
  <c r="D158" i="1"/>
  <c r="D44" i="1"/>
  <c r="D32" i="1"/>
  <c r="D159" i="1"/>
  <c r="D45" i="1"/>
  <c r="D69" i="1"/>
  <c r="D87" i="1"/>
  <c r="D141" i="1"/>
  <c r="D36" i="1"/>
  <c r="D149" i="1"/>
  <c r="D118" i="1"/>
  <c r="D145" i="1"/>
  <c r="D13" i="1"/>
  <c r="L42" i="1"/>
  <c r="L151" i="1"/>
  <c r="L95" i="1"/>
  <c r="J36" i="1"/>
  <c r="H121" i="1"/>
  <c r="F160" i="1"/>
  <c r="D97" i="1"/>
  <c r="H43" i="1"/>
  <c r="L131" i="1"/>
  <c r="L112" i="1"/>
  <c r="L82" i="1"/>
  <c r="L111" i="1"/>
  <c r="L60" i="1"/>
  <c r="L81" i="1"/>
  <c r="L96" i="1"/>
  <c r="L110" i="1"/>
  <c r="L97" i="1"/>
  <c r="L148" i="1"/>
  <c r="L107" i="1"/>
  <c r="L63" i="1"/>
  <c r="L18" i="1"/>
  <c r="L29" i="1"/>
  <c r="J156" i="1"/>
  <c r="J117" i="1"/>
  <c r="J141" i="1"/>
  <c r="J45" i="1"/>
  <c r="J158" i="1"/>
  <c r="H157" i="1"/>
  <c r="H105" i="1"/>
  <c r="H134" i="1"/>
  <c r="H18" i="1"/>
  <c r="H93" i="1"/>
  <c r="F128" i="1"/>
  <c r="F84" i="1"/>
  <c r="F103" i="1"/>
  <c r="F22" i="1"/>
  <c r="F10" i="1"/>
  <c r="D120" i="1"/>
  <c r="D129" i="1"/>
  <c r="D35" i="1"/>
  <c r="D74" i="1"/>
  <c r="D73" i="1"/>
  <c r="J73" i="1"/>
  <c r="J53" i="1"/>
  <c r="J48" i="1"/>
  <c r="J38" i="1"/>
  <c r="J74" i="1"/>
  <c r="J102" i="1"/>
  <c r="J95" i="1"/>
  <c r="J23" i="1"/>
  <c r="J35" i="1"/>
  <c r="J125" i="1"/>
  <c r="J135" i="1"/>
  <c r="J121" i="1"/>
  <c r="J129" i="1"/>
  <c r="J152" i="1"/>
  <c r="J86" i="1"/>
  <c r="J21" i="1"/>
  <c r="J120" i="1"/>
  <c r="J130" i="1"/>
  <c r="J142" i="1"/>
  <c r="J51" i="1"/>
  <c r="J70" i="1"/>
  <c r="J14" i="1"/>
  <c r="J139" i="1"/>
  <c r="J39" i="1"/>
  <c r="J61" i="1"/>
  <c r="J9" i="1"/>
  <c r="J8" i="1"/>
  <c r="J136" i="1"/>
  <c r="J20" i="1"/>
  <c r="J59" i="1"/>
  <c r="J47" i="1"/>
  <c r="J151" i="1"/>
  <c r="J79" i="1"/>
  <c r="J88" i="1"/>
  <c r="J101" i="1"/>
  <c r="J42" i="1"/>
  <c r="J66" i="1"/>
  <c r="J85" i="1"/>
  <c r="J153" i="1"/>
  <c r="J140" i="1"/>
  <c r="J7" i="1"/>
  <c r="J93" i="1"/>
  <c r="J19" i="1"/>
  <c r="J29" i="1"/>
  <c r="J133" i="1"/>
  <c r="J18" i="1"/>
  <c r="J119" i="1"/>
  <c r="J46" i="1"/>
  <c r="J90" i="1"/>
  <c r="J134" i="1"/>
  <c r="J16" i="1"/>
  <c r="J115" i="1"/>
  <c r="J94" i="1"/>
  <c r="J105" i="1"/>
  <c r="J104" i="1"/>
  <c r="J114" i="1"/>
  <c r="J122" i="1"/>
  <c r="J157" i="1"/>
  <c r="J155" i="1"/>
  <c r="J5" i="1"/>
  <c r="J41" i="1"/>
  <c r="J78" i="1"/>
  <c r="J138" i="1"/>
  <c r="J37" i="1"/>
  <c r="J127" i="1"/>
  <c r="J67" i="1"/>
  <c r="J56" i="1"/>
  <c r="J52" i="1"/>
  <c r="J144" i="1"/>
  <c r="J31" i="1"/>
  <c r="J55" i="1"/>
  <c r="J28" i="1"/>
  <c r="J49" i="1"/>
  <c r="J40" i="1"/>
  <c r="J100" i="1"/>
  <c r="J25" i="1"/>
  <c r="J106" i="1"/>
  <c r="J137" i="1"/>
  <c r="J108" i="1"/>
  <c r="J57" i="1"/>
  <c r="J132" i="1"/>
  <c r="J68" i="1"/>
  <c r="J15" i="1"/>
  <c r="J80" i="1"/>
  <c r="J72" i="1"/>
  <c r="J50" i="1"/>
  <c r="J99" i="1"/>
  <c r="J58" i="1"/>
  <c r="J26" i="1"/>
  <c r="J33" i="1"/>
  <c r="J116" i="1"/>
  <c r="J11" i="1"/>
  <c r="J150" i="1"/>
  <c r="J154" i="1"/>
  <c r="J123" i="1"/>
  <c r="J76" i="1"/>
  <c r="J24" i="1"/>
  <c r="J63" i="1"/>
  <c r="J107" i="1"/>
  <c r="J148" i="1"/>
  <c r="J97" i="1"/>
  <c r="J110" i="1"/>
  <c r="J96" i="1"/>
  <c r="J81" i="1"/>
  <c r="J60" i="1"/>
  <c r="J111" i="1"/>
  <c r="J82" i="1"/>
  <c r="J112" i="1"/>
  <c r="J131" i="1"/>
  <c r="L92" i="1"/>
  <c r="L10" i="1"/>
  <c r="L91" i="1"/>
  <c r="L75" i="1"/>
  <c r="L65" i="1"/>
  <c r="L22" i="1"/>
  <c r="L146" i="1"/>
  <c r="L116" i="1"/>
  <c r="L11" i="1"/>
  <c r="L150" i="1"/>
  <c r="L154" i="1"/>
  <c r="L123" i="1"/>
  <c r="L76" i="1"/>
  <c r="L24" i="1"/>
  <c r="L113" i="1"/>
  <c r="L12" i="1"/>
  <c r="L124" i="1"/>
  <c r="L83" i="1"/>
  <c r="L109" i="1"/>
  <c r="L98" i="1"/>
  <c r="L158" i="1"/>
  <c r="L51" i="1"/>
  <c r="L70" i="1"/>
  <c r="L14" i="1"/>
  <c r="L139" i="1"/>
  <c r="L39" i="1"/>
  <c r="L61" i="1"/>
  <c r="L9" i="1"/>
  <c r="L8" i="1"/>
  <c r="L5" i="1"/>
  <c r="J43" i="1"/>
  <c r="L30" i="1"/>
  <c r="L128" i="1"/>
  <c r="L117" i="1"/>
  <c r="L34" i="1"/>
  <c r="L64" i="1"/>
  <c r="L84" i="1"/>
  <c r="L71" i="1"/>
  <c r="L54" i="1"/>
  <c r="L89" i="1"/>
  <c r="L103" i="1"/>
  <c r="L27" i="1"/>
  <c r="L6" i="1"/>
  <c r="L102" i="1"/>
  <c r="L38" i="1"/>
  <c r="L53" i="1"/>
  <c r="J13" i="1"/>
  <c r="J17" i="1"/>
  <c r="J84" i="1"/>
  <c r="J89" i="1"/>
  <c r="J146" i="1"/>
  <c r="J91" i="1"/>
  <c r="H130" i="1"/>
  <c r="H152" i="1"/>
  <c r="H125" i="1"/>
  <c r="H102" i="1"/>
  <c r="H53" i="1"/>
  <c r="F126" i="1"/>
  <c r="F143" i="1"/>
  <c r="F144" i="1"/>
  <c r="F127" i="1"/>
  <c r="F41" i="1"/>
  <c r="D82" i="1"/>
  <c r="D96" i="1"/>
  <c r="D107" i="1"/>
  <c r="D123" i="1"/>
  <c r="D116" i="1"/>
  <c r="M3" i="1"/>
  <c r="N53" i="1" l="1"/>
  <c r="N2" i="1"/>
  <c r="N72" i="1"/>
  <c r="N132" i="1"/>
  <c r="N123" i="1"/>
  <c r="N58" i="1"/>
  <c r="N118" i="1"/>
  <c r="N42" i="1"/>
  <c r="N18" i="1"/>
  <c r="N139" i="1"/>
  <c r="N114" i="1"/>
  <c r="N145" i="1"/>
  <c r="N138" i="1"/>
  <c r="N154" i="1"/>
  <c r="N55" i="1"/>
  <c r="N91" i="1"/>
  <c r="N9" i="1"/>
  <c r="N74" i="1"/>
  <c r="N98" i="1"/>
  <c r="N104" i="1"/>
  <c r="N141" i="1"/>
  <c r="N129" i="1"/>
  <c r="N80" i="1"/>
  <c r="N10" i="1"/>
  <c r="N57" i="1"/>
  <c r="N124" i="1"/>
  <c r="N19" i="1"/>
  <c r="N84" i="1"/>
  <c r="N85" i="1"/>
  <c r="N83" i="1"/>
  <c r="N125" i="1"/>
  <c r="N155" i="1"/>
  <c r="N61" i="1"/>
  <c r="N96" i="1"/>
  <c r="N140" i="1"/>
  <c r="N77" i="1"/>
  <c r="N28" i="1"/>
  <c r="N151" i="1"/>
  <c r="N81" i="1"/>
  <c r="N113" i="1"/>
  <c r="N158" i="1"/>
  <c r="N152" i="1"/>
  <c r="N119" i="1"/>
  <c r="N127" i="1"/>
  <c r="N75" i="1"/>
  <c r="N27" i="1"/>
  <c r="N100" i="1"/>
  <c r="N136" i="1"/>
  <c r="N11" i="1"/>
  <c r="N110" i="1"/>
  <c r="N15" i="1"/>
  <c r="N86" i="1"/>
  <c r="N90" i="1"/>
  <c r="N56" i="1"/>
  <c r="N22" i="1"/>
  <c r="N71" i="1"/>
  <c r="N92" i="1"/>
  <c r="N108" i="1"/>
  <c r="N8" i="1"/>
  <c r="N13" i="1"/>
  <c r="N63" i="1"/>
  <c r="N43" i="1"/>
  <c r="N21" i="1"/>
  <c r="N105" i="1"/>
  <c r="N31" i="1"/>
  <c r="N103" i="1"/>
  <c r="N50" i="1"/>
  <c r="N153" i="1"/>
  <c r="N109" i="1"/>
  <c r="N107" i="1"/>
  <c r="N95" i="1"/>
  <c r="N7" i="1"/>
  <c r="N122" i="1"/>
  <c r="N160" i="1"/>
  <c r="N49" i="1"/>
  <c r="N66" i="1"/>
  <c r="N14" i="1"/>
  <c r="N149" i="1"/>
  <c r="N60" i="1"/>
  <c r="N116" i="1"/>
  <c r="N102" i="1"/>
  <c r="N130" i="1"/>
  <c r="N46" i="1"/>
  <c r="N78" i="1"/>
  <c r="N143" i="1"/>
  <c r="N54" i="1"/>
  <c r="N89" i="1"/>
  <c r="N137" i="1"/>
  <c r="N88" i="1"/>
  <c r="N101" i="1"/>
  <c r="N45" i="1"/>
  <c r="N97" i="1"/>
  <c r="N159" i="1"/>
  <c r="N23" i="1"/>
  <c r="N26" i="1"/>
  <c r="N16" i="1"/>
  <c r="N37" i="1"/>
  <c r="N156" i="1"/>
  <c r="N34" i="1"/>
  <c r="N117" i="1"/>
  <c r="N40" i="1"/>
  <c r="N68" i="1"/>
  <c r="N79" i="1"/>
  <c r="N39" i="1"/>
  <c r="N131" i="1"/>
  <c r="N69" i="1"/>
  <c r="N12" i="1"/>
  <c r="N24" i="1"/>
  <c r="N20" i="1"/>
  <c r="N73" i="1"/>
  <c r="N35" i="1"/>
  <c r="N120" i="1"/>
  <c r="N93" i="1"/>
  <c r="N134" i="1"/>
  <c r="N157" i="1"/>
  <c r="N67" i="1"/>
  <c r="N62" i="1"/>
  <c r="N65" i="1"/>
  <c r="N128" i="1"/>
  <c r="N64" i="1"/>
  <c r="N25" i="1"/>
  <c r="N99" i="1"/>
  <c r="N47" i="1"/>
  <c r="N70" i="1"/>
  <c r="N148" i="1"/>
  <c r="N32" i="1"/>
  <c r="N112" i="1"/>
  <c r="N150" i="1"/>
  <c r="N36" i="1"/>
  <c r="N48" i="1"/>
  <c r="N135" i="1"/>
  <c r="N142" i="1"/>
  <c r="N29" i="1"/>
  <c r="N115" i="1"/>
  <c r="N5" i="1"/>
  <c r="N52" i="1"/>
  <c r="N17" i="1"/>
  <c r="N146" i="1"/>
  <c r="N30" i="1"/>
  <c r="N106" i="1"/>
  <c r="N33" i="1"/>
  <c r="N59" i="1"/>
  <c r="N51" i="1"/>
  <c r="N76" i="1"/>
  <c r="N44" i="1"/>
  <c r="N111" i="1"/>
  <c r="N82" i="1"/>
  <c r="N87" i="1"/>
  <c r="N38" i="1"/>
  <c r="N121" i="1"/>
  <c r="N126" i="1"/>
  <c r="N133" i="1"/>
  <c r="N94" i="1"/>
  <c r="N41" i="1"/>
  <c r="N144" i="1"/>
  <c r="N147" i="1"/>
  <c r="N3" i="1"/>
  <c r="O157" i="1" s="1"/>
  <c r="O80" i="1" l="1"/>
  <c r="O61" i="1"/>
  <c r="O121" i="1"/>
  <c r="O20" i="1"/>
  <c r="O51" i="1"/>
  <c r="T51" i="1" a="1"/>
  <c r="T51" i="1" s="1"/>
  <c r="T73" i="1" a="1"/>
  <c r="T73" i="1" s="1"/>
  <c r="T11" i="1" a="1"/>
  <c r="T11" i="1" s="1"/>
  <c r="T138" i="1" a="1"/>
  <c r="T138" i="1" s="1"/>
  <c r="T39" i="1" a="1"/>
  <c r="T39" i="1" s="1"/>
  <c r="T74" i="1" a="1"/>
  <c r="T74" i="1" s="1"/>
  <c r="T76" i="1" a="1"/>
  <c r="T76" i="1" s="1"/>
  <c r="T56" i="1" a="1"/>
  <c r="T56" i="1" s="1"/>
  <c r="T136" i="1" a="1"/>
  <c r="T136" i="1" s="1"/>
  <c r="T35" i="1" a="1"/>
  <c r="T35" i="1" s="1"/>
  <c r="T148" i="1" a="1"/>
  <c r="T148" i="1" s="1"/>
  <c r="T55" i="1" a="1"/>
  <c r="T55" i="1" s="1"/>
  <c r="T151" i="1" a="1"/>
  <c r="T151" i="1" s="1"/>
  <c r="T129" i="1" a="1"/>
  <c r="T129" i="1" s="1"/>
  <c r="T141" i="1" a="1"/>
  <c r="T141" i="1" s="1"/>
  <c r="T64" i="1" a="1"/>
  <c r="T64" i="1" s="1"/>
  <c r="T99" i="1" a="1"/>
  <c r="T99" i="1" s="1"/>
  <c r="T114" i="1" a="1"/>
  <c r="T114" i="1" s="1"/>
  <c r="T66" i="1" a="1"/>
  <c r="T66" i="1" s="1"/>
  <c r="T85" i="1" a="1"/>
  <c r="T85" i="1" s="1"/>
  <c r="T153" i="1" a="1"/>
  <c r="T153" i="1" s="1"/>
  <c r="T47" i="1" a="1"/>
  <c r="T47" i="1" s="1"/>
  <c r="T113" i="1" a="1"/>
  <c r="T113" i="1" s="1"/>
  <c r="T16" i="1" a="1"/>
  <c r="T16" i="1" s="1"/>
  <c r="T142" i="1" a="1"/>
  <c r="T142" i="1" s="1"/>
  <c r="T140" i="1" a="1"/>
  <c r="T140" i="1" s="1"/>
  <c r="T12" i="1" a="1"/>
  <c r="T12" i="1" s="1"/>
  <c r="T91" i="1" a="1"/>
  <c r="T91" i="1" s="1"/>
  <c r="T100" i="1" a="1"/>
  <c r="T100" i="1" s="1"/>
  <c r="T29" i="1" a="1"/>
  <c r="T29" i="1" s="1"/>
  <c r="T98" i="1" a="1"/>
  <c r="T98" i="1" s="1"/>
  <c r="T146" i="1" a="1"/>
  <c r="T146" i="1" s="1"/>
  <c r="T108" i="1" a="1"/>
  <c r="T108" i="1" s="1"/>
  <c r="T46" i="1" a="1"/>
  <c r="T46" i="1" s="1"/>
  <c r="T159" i="1" a="1"/>
  <c r="T159" i="1" s="1"/>
  <c r="T89" i="1" a="1"/>
  <c r="T89" i="1" s="1"/>
  <c r="T15" i="1" a="1"/>
  <c r="T15" i="1" s="1"/>
  <c r="T115" i="1" a="1"/>
  <c r="T115" i="1" s="1"/>
  <c r="T152" i="1" a="1"/>
  <c r="T152" i="1" s="1"/>
  <c r="T60" i="1" a="1"/>
  <c r="T60" i="1" s="1"/>
  <c r="T17" i="1" a="1"/>
  <c r="T17" i="1" s="1"/>
  <c r="T122" i="1" a="1"/>
  <c r="T122" i="1" s="1"/>
  <c r="T157" i="1" a="1"/>
  <c r="T157" i="1" s="1"/>
  <c r="T155" i="1" a="1"/>
  <c r="T155" i="1" s="1"/>
  <c r="T38" i="1" a="1"/>
  <c r="T38" i="1" s="1"/>
  <c r="T23" i="1" a="1"/>
  <c r="T23" i="1" s="1"/>
  <c r="T121" i="1" a="1"/>
  <c r="T121" i="1" s="1"/>
  <c r="T50" i="1" a="1"/>
  <c r="T50" i="1" s="1"/>
  <c r="T118" i="1" a="1"/>
  <c r="T118" i="1" s="1"/>
  <c r="T40" i="1" a="1"/>
  <c r="T40" i="1" s="1"/>
  <c r="T137" i="1" a="1"/>
  <c r="T137" i="1" s="1"/>
  <c r="T68" i="1" a="1"/>
  <c r="T68" i="1" s="1"/>
  <c r="T42" i="1" a="1"/>
  <c r="T42" i="1" s="1"/>
  <c r="T5" i="1" a="1"/>
  <c r="T5" i="1" s="1"/>
  <c r="T70" i="1" a="1"/>
  <c r="T70" i="1" s="1"/>
  <c r="T53" i="1" a="1"/>
  <c r="T53" i="1" s="1"/>
  <c r="T150" i="1" a="1"/>
  <c r="T150" i="1" s="1"/>
  <c r="T37" i="1" a="1"/>
  <c r="T37" i="1" s="1"/>
  <c r="T61" i="1" a="1"/>
  <c r="T61" i="1" s="1"/>
  <c r="T102" i="1" a="1"/>
  <c r="T102" i="1" s="1"/>
  <c r="T24" i="1" a="1"/>
  <c r="T24" i="1" s="1"/>
  <c r="T52" i="1" a="1"/>
  <c r="T52" i="1" s="1"/>
  <c r="T20" i="1" a="1"/>
  <c r="T20" i="1" s="1"/>
  <c r="T125" i="1" a="1"/>
  <c r="T125" i="1" s="1"/>
  <c r="T97" i="1" a="1"/>
  <c r="T97" i="1" s="1"/>
  <c r="T77" i="1" a="1"/>
  <c r="T77" i="1" s="1"/>
  <c r="T79" i="1" a="1"/>
  <c r="T79" i="1" s="1"/>
  <c r="T36" i="1" a="1"/>
  <c r="T36" i="1" s="1"/>
  <c r="T34" i="1" a="1"/>
  <c r="T34" i="1" s="1"/>
  <c r="T58" i="1" a="1"/>
  <c r="T58" i="1" s="1"/>
  <c r="T126" i="1" a="1"/>
  <c r="T126" i="1" s="1"/>
  <c r="T147" i="1" a="1"/>
  <c r="T147" i="1" s="1"/>
  <c r="T156" i="1" a="1"/>
  <c r="T156" i="1" s="1"/>
  <c r="T139" i="1" a="1"/>
  <c r="T139" i="1" s="1"/>
  <c r="T109" i="1" a="1"/>
  <c r="T109" i="1" s="1"/>
  <c r="T81" i="1" a="1"/>
  <c r="T81" i="1" s="1"/>
  <c r="T28" i="1" a="1"/>
  <c r="T28" i="1" s="1"/>
  <c r="T7" i="1" a="1"/>
  <c r="T7" i="1" s="1"/>
  <c r="T124" i="1" a="1"/>
  <c r="T124" i="1" s="1"/>
  <c r="T75" i="1" a="1"/>
  <c r="T75" i="1" s="1"/>
  <c r="T25" i="1" a="1"/>
  <c r="T25" i="1" s="1"/>
  <c r="T133" i="1" a="1"/>
  <c r="T133" i="1" s="1"/>
  <c r="T158" i="1" a="1"/>
  <c r="T158" i="1" s="1"/>
  <c r="T6" i="1" a="1"/>
  <c r="T6" i="1" s="1"/>
  <c r="T57" i="1" a="1"/>
  <c r="T57" i="1" s="1"/>
  <c r="T90" i="1" a="1"/>
  <c r="T90" i="1" s="1"/>
  <c r="T45" i="1" a="1"/>
  <c r="T45" i="1" s="1"/>
  <c r="T54" i="1" a="1"/>
  <c r="T54" i="1" s="1"/>
  <c r="T80" i="1" a="1"/>
  <c r="T80" i="1" s="1"/>
  <c r="T94" i="1" a="1"/>
  <c r="T94" i="1" s="1"/>
  <c r="T88" i="1" a="1"/>
  <c r="T88" i="1" s="1"/>
  <c r="T86" i="1" a="1"/>
  <c r="T86" i="1" s="1"/>
  <c r="T111" i="1" a="1"/>
  <c r="T111" i="1" s="1"/>
  <c r="T26" i="1" a="1"/>
  <c r="T26" i="1" s="1"/>
  <c r="T33" i="1" a="1"/>
  <c r="T33" i="1" s="1"/>
  <c r="T43" i="1" a="1"/>
  <c r="T43" i="1" s="1"/>
  <c r="T78" i="1" a="1"/>
  <c r="T78" i="1" s="1"/>
  <c r="T84" i="1" a="1"/>
  <c r="T84" i="1" s="1"/>
  <c r="T13" i="1" a="1"/>
  <c r="T13" i="1" s="1"/>
  <c r="T19" i="1" a="1"/>
  <c r="T19" i="1" s="1"/>
  <c r="T119" i="1" a="1"/>
  <c r="T119" i="1" s="1"/>
  <c r="T160" i="1" a="1"/>
  <c r="T160" i="1" s="1"/>
  <c r="T41" i="1" a="1"/>
  <c r="T41" i="1" s="1"/>
  <c r="T14" i="1" a="1"/>
  <c r="T14" i="1" s="1"/>
  <c r="T48" i="1" a="1"/>
  <c r="T48" i="1" s="1"/>
  <c r="T154" i="1" a="1"/>
  <c r="T154" i="1" s="1"/>
  <c r="T127" i="1" a="1"/>
  <c r="T127" i="1" s="1"/>
  <c r="T9" i="1" a="1"/>
  <c r="T9" i="1" s="1"/>
  <c r="T95" i="1" a="1"/>
  <c r="T95" i="1" s="1"/>
  <c r="T63" i="1" a="1"/>
  <c r="T63" i="1" s="1"/>
  <c r="T144" i="1" a="1"/>
  <c r="T144" i="1" s="1"/>
  <c r="T59" i="1" a="1"/>
  <c r="T59" i="1" s="1"/>
  <c r="T135" i="1" a="1"/>
  <c r="T135" i="1" s="1"/>
  <c r="T110" i="1" a="1"/>
  <c r="T110" i="1" s="1"/>
  <c r="T143" i="1" a="1"/>
  <c r="T143" i="1" s="1"/>
  <c r="T105" i="1" a="1"/>
  <c r="T105" i="1" s="1"/>
  <c r="T149" i="1" a="1"/>
  <c r="T149" i="1" s="1"/>
  <c r="T117" i="1" a="1"/>
  <c r="T117" i="1" s="1"/>
  <c r="T128" i="1" a="1"/>
  <c r="T128" i="1" s="1"/>
  <c r="T30" i="1" a="1"/>
  <c r="T30" i="1" s="1"/>
  <c r="T116" i="1" a="1"/>
  <c r="T116" i="1" s="1"/>
  <c r="T67" i="1" a="1"/>
  <c r="T67" i="1" s="1"/>
  <c r="T107" i="1" a="1"/>
  <c r="T107" i="1" s="1"/>
  <c r="T96" i="1" a="1"/>
  <c r="T96" i="1" s="1"/>
  <c r="T104" i="1" a="1"/>
  <c r="T104" i="1" s="1"/>
  <c r="T145" i="1" a="1"/>
  <c r="T145" i="1" s="1"/>
  <c r="T10" i="1" a="1"/>
  <c r="T10" i="1" s="1"/>
  <c r="T22" i="1" a="1"/>
  <c r="T22" i="1" s="1"/>
  <c r="T32" i="1" a="1"/>
  <c r="T32" i="1" s="1"/>
  <c r="T87" i="1" a="1"/>
  <c r="T87" i="1" s="1"/>
  <c r="T130" i="1" a="1"/>
  <c r="T130" i="1" s="1"/>
  <c r="T92" i="1" a="1"/>
  <c r="T92" i="1" s="1"/>
  <c r="T49" i="1" a="1"/>
  <c r="T49" i="1" s="1"/>
  <c r="T93" i="1" a="1"/>
  <c r="T93" i="1" s="1"/>
  <c r="T83" i="1" a="1"/>
  <c r="T83" i="1" s="1"/>
  <c r="T65" i="1" a="1"/>
  <c r="T65" i="1" s="1"/>
  <c r="T106" i="1" a="1"/>
  <c r="T106" i="1" s="1"/>
  <c r="T18" i="1" a="1"/>
  <c r="T18" i="1" s="1"/>
  <c r="T44" i="1" a="1"/>
  <c r="T44" i="1" s="1"/>
  <c r="T27" i="1" a="1"/>
  <c r="T27" i="1" s="1"/>
  <c r="T132" i="1" a="1"/>
  <c r="T132" i="1" s="1"/>
  <c r="T134" i="1" a="1"/>
  <c r="T134" i="1" s="1"/>
  <c r="T69" i="1" a="1"/>
  <c r="T69" i="1" s="1"/>
  <c r="T71" i="1" a="1"/>
  <c r="T71" i="1" s="1"/>
  <c r="T72" i="1" a="1"/>
  <c r="T72" i="1" s="1"/>
  <c r="T62" i="1" a="1"/>
  <c r="T62" i="1" s="1"/>
  <c r="T101" i="1" a="1"/>
  <c r="T101" i="1" s="1"/>
  <c r="T21" i="1" a="1"/>
  <c r="T21" i="1" s="1"/>
  <c r="T82" i="1" a="1"/>
  <c r="T82" i="1" s="1"/>
  <c r="T112" i="1" a="1"/>
  <c r="T112" i="1" s="1"/>
  <c r="T131" i="1" a="1"/>
  <c r="T131" i="1" s="1"/>
  <c r="T123" i="1" a="1"/>
  <c r="T123" i="1" s="1"/>
  <c r="T8" i="1" a="1"/>
  <c r="T8" i="1" s="1"/>
  <c r="T31" i="1" a="1"/>
  <c r="T31" i="1" s="1"/>
  <c r="T103" i="1" a="1"/>
  <c r="T103" i="1" s="1"/>
  <c r="T120" i="1" a="1"/>
  <c r="T120" i="1" s="1"/>
  <c r="O66" i="1"/>
  <c r="O125" i="1"/>
  <c r="O15" i="1"/>
  <c r="O73" i="1"/>
  <c r="O8" i="1"/>
  <c r="O41" i="1"/>
  <c r="O96" i="1"/>
  <c r="O60" i="1"/>
  <c r="O139" i="1"/>
  <c r="O117" i="1"/>
  <c r="O33" i="1"/>
  <c r="O144" i="1"/>
  <c r="O54" i="1"/>
  <c r="O84" i="1"/>
  <c r="O105" i="1"/>
  <c r="O159" i="1"/>
  <c r="O62" i="1"/>
  <c r="O99" i="1"/>
  <c r="O150" i="1"/>
  <c r="O155" i="1"/>
  <c r="O78" i="1"/>
  <c r="O71" i="1"/>
  <c r="O160" i="1"/>
  <c r="O35" i="1"/>
  <c r="O17" i="1"/>
  <c r="O115" i="1"/>
  <c r="O56" i="1"/>
  <c r="O120" i="1"/>
  <c r="O37" i="1"/>
  <c r="O5" i="1"/>
  <c r="O109" i="1"/>
  <c r="O158" i="1"/>
  <c r="O67" i="1"/>
  <c r="O69" i="1"/>
  <c r="O68" i="1"/>
  <c r="O90" i="1"/>
  <c r="O28" i="1"/>
  <c r="O49" i="1"/>
  <c r="O153" i="1"/>
  <c r="O34" i="1"/>
  <c r="O148" i="1"/>
  <c r="O111" i="1"/>
  <c r="O38" i="1"/>
  <c r="O81" i="1"/>
  <c r="O142" i="1"/>
  <c r="O32" i="1"/>
  <c r="O87" i="1"/>
  <c r="O156" i="1"/>
  <c r="O97" i="1"/>
  <c r="O107" i="1"/>
  <c r="O7" i="1"/>
  <c r="O124" i="1"/>
  <c r="O98" i="1"/>
  <c r="O134" i="1"/>
  <c r="O82" i="1"/>
  <c r="O79" i="1"/>
  <c r="O22" i="1"/>
  <c r="O141" i="1"/>
  <c r="O26" i="1"/>
  <c r="O130" i="1"/>
  <c r="O30" i="1"/>
  <c r="O72" i="1"/>
  <c r="O129" i="1"/>
  <c r="O77" i="1"/>
  <c r="O31" i="1"/>
  <c r="O108" i="1"/>
  <c r="O25" i="1"/>
  <c r="O123" i="1"/>
  <c r="O64" i="1"/>
  <c r="O138" i="1"/>
  <c r="O46" i="1"/>
  <c r="O137" i="1"/>
  <c r="O6" i="1"/>
  <c r="O114" i="1"/>
  <c r="O24" i="1"/>
  <c r="O92" i="1"/>
  <c r="O74" i="1"/>
  <c r="O147" i="1"/>
  <c r="O146" i="1"/>
  <c r="O53" i="1"/>
  <c r="O118" i="1"/>
  <c r="O40" i="1"/>
  <c r="O154" i="1"/>
  <c r="O152" i="1"/>
  <c r="O12" i="1"/>
  <c r="O133" i="1"/>
  <c r="O102" i="1"/>
  <c r="O151" i="1"/>
  <c r="O58" i="1"/>
  <c r="O55" i="1"/>
  <c r="O89" i="1"/>
  <c r="O39" i="1"/>
  <c r="O122" i="1"/>
  <c r="O95" i="1"/>
  <c r="O23" i="1"/>
  <c r="O43" i="1"/>
  <c r="O10" i="1"/>
  <c r="O18" i="1"/>
  <c r="O13" i="1"/>
  <c r="O143" i="1"/>
  <c r="O145" i="1"/>
  <c r="O44" i="1"/>
  <c r="O70" i="1"/>
  <c r="O59" i="1"/>
  <c r="O14" i="1"/>
  <c r="O88" i="1"/>
  <c r="O136" i="1"/>
  <c r="O11" i="1"/>
  <c r="O104" i="1"/>
  <c r="O140" i="1"/>
  <c r="O9" i="1"/>
  <c r="O83" i="1"/>
  <c r="O128" i="1"/>
  <c r="O91" i="1"/>
  <c r="O119" i="1"/>
  <c r="O42" i="1"/>
  <c r="O48" i="1"/>
  <c r="O47" i="1"/>
  <c r="O29" i="1"/>
  <c r="O27" i="1"/>
  <c r="O52" i="1"/>
  <c r="O86" i="1"/>
  <c r="O101" i="1"/>
  <c r="O36" i="1"/>
  <c r="O100" i="1"/>
  <c r="O94" i="1"/>
  <c r="O132" i="1"/>
  <c r="O113" i="1"/>
  <c r="O65" i="1"/>
  <c r="O131" i="1"/>
  <c r="O110" i="1"/>
  <c r="O75" i="1"/>
  <c r="O45" i="1"/>
  <c r="O103" i="1"/>
  <c r="O16" i="1"/>
  <c r="O76" i="1"/>
  <c r="O57" i="1"/>
  <c r="O19" i="1"/>
  <c r="O126" i="1"/>
  <c r="O106" i="1"/>
  <c r="O112" i="1"/>
  <c r="O63" i="1"/>
  <c r="O93" i="1"/>
  <c r="O135" i="1"/>
  <c r="O116" i="1"/>
  <c r="O50" i="1"/>
  <c r="O127" i="1"/>
  <c r="O85" i="1"/>
  <c r="O149" i="1"/>
  <c r="O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<sst xmlns="http://schemas.openxmlformats.org/spreadsheetml/2006/main" count="358" uniqueCount="175">
  <si>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</si>
  <si>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</si>
  <si>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</si>
  <si>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</si>
  <si>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</si>
  <si>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</si>
  <si>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</si>
  <si>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</si>
  <si>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</si>
  <si>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</si>
  <si>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</si>
  <si>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</si>
  <si>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</si>
  <si>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</si>
  <si>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</si>
  <si>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</si>
  <si>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</si>
  <si>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</si>
  <si>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</si>
  <si>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</si>
  <si>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</si>
  <si>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</si>
  <si>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</si>
  <si>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</si>
  <si>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</si>
  <si>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</si>
  <si>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</si>
  <si>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</si>
  <si>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</si>
  <si>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</si>
  <si>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</si>
  <si>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</si>
  <si>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</si>
  <si>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</si>
  <si>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</si>
  <si>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</si>
  <si>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</si>
  <si>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</si>
  <si>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</si>
  <si>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</si>
  <si>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</si>
  <si>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</si>
  <si>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</si>
  <si>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</si>
  <si>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</si>
  <si>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</si>
  <si>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</si>
  <si>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</si>
  <si>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</si>
  <si>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</si>
  <si>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</si>
  <si>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</si>
  <si>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</si>
  <si>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</si>
  <si>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</si>
  <si>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</si>
  <si>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</si>
  <si>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</si>
  <si>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</si>
  <si>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</si>
  <si>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</si>
  <si>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</si>
  <si>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</si>
  <si>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</si>
  <si>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</si>
  <si>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</si>
  <si>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</si>
  <si>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</si>
  <si>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</si>
  <si>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</si>
  <si>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</si>
  <si>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</si>
  <si>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</si>
  <si>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</si>
  <si>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</si>
  <si>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</si>
  <si>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</si>
  <si>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</si>
  <si>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</si>
  <si>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</si>
  <si>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</si>
  <si>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</si>
  <si>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</si>
  <si>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</si>
  <si>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</si>
  <si>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</si>
  <si>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</si>
  <si>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</si>
  <si>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</si>
  <si>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</si>
  <si>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</si>
  <si>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</si>
  <si>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</si>
  <si>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</si>
  <si>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</si>
  <si>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</si>
  <si>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</si>
  <si>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</si>
  <si>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</si>
  <si>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</si>
  <si>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</si>
  <si>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</si>
  <si>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</si>
  <si>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</si>
  <si>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</si>
  <si>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</si>
  <si>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</si>
  <si>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</si>
  <si>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</si>
  <si>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</si>
  <si>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</si>
  <si>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</si>
  <si>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</si>
  <si>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</si>
  <si>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</si>
  <si>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</si>
  <si>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</si>
  <si>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</si>
  <si>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</si>
  <si>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</si>
  <si>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</si>
  <si>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</si>
  <si>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</si>
  <si>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</si>
  <si>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</si>
  <si>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</si>
  <si>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</si>
  <si>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</si>
  <si>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</si>
  <si>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</si>
  <si>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</si>
  <si>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</si>
  <si>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</si>
  <si>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</si>
  <si>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</si>
  <si>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</si>
  <si>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</si>
  <si>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</si>
  <si>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</si>
  <si>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</si>
  <si>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</si>
  <si>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</si>
  <si>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</si>
  <si>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</si>
  <si>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</si>
  <si>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</si>
  <si>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</si>
  <si>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</si>
  <si>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</si>
  <si>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</si>
  <si>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</si>
  <si>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</si>
  <si>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</si>
  <si>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ZAF</t>
  </si>
  <si>
    <t>ZMB</t>
  </si>
  <si>
    <t>ZWE</t>
  </si>
  <si>
    <t>EU27</t>
  </si>
  <si>
    <t>g</t>
  </si>
  <si>
    <t>World</t>
  </si>
  <si>
    <t>Fraction of Russian gas replaceable</t>
  </si>
  <si>
    <t>Production (bcm)</t>
  </si>
  <si>
    <t>R/P ratio</t>
  </si>
  <si>
    <t>Overall R/P</t>
  </si>
  <si>
    <t>Countries clusters</t>
  </si>
  <si>
    <t>EU sup</t>
  </si>
  <si>
    <t>Oth sup</t>
  </si>
  <si>
    <t>RoW</t>
  </si>
  <si>
    <t>Reserves (bcm)</t>
  </si>
  <si>
    <t>GDI</t>
  </si>
  <si>
    <t>CPI</t>
  </si>
  <si>
    <t>HFI</t>
  </si>
  <si>
    <t>WPFI</t>
  </si>
  <si>
    <t>EPI</t>
  </si>
  <si>
    <t>LMI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</si>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</sst>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AEAF2"/>
      <color rgb="FF6A4C93"/>
      <color rgb="FF1982C4"/>
      <color rgb="FF8AC926"/>
      <color rgb="FFFFCA3A"/>
      <color rgb="FFFF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/>
              <a:t>a) Geopolitical "like-mindedness" with EU and fraction of Russian gas replaceable by marginal export capacity for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Figure1!$C$1</c:f>
              <c:strCache>
                <c:ptCount val="1"/>
                <c:pt idx="0">
                  <c:v>GDI</c:v>
                </c:pt>
              </c:strCache>
            </c:strRef>
          </c:tx>
          <c:spPr>
            <a:solidFill>
              <a:srgbClr val="FF595E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Figure1!$D$5:$D$160</c:f>
              <c:numCache>
                <c:formatCode>0.000</c:formatCode>
                <c:ptCount val="33"/>
                <c:pt idx="0">
                  <c:v>0.19225925925925935</c:v>
                </c:pt>
                <c:pt idx="1">
                  <c:v>3.9259259259259327E-2</c:v>
                </c:pt>
                <c:pt idx="2">
                  <c:v>8.2259259259259365E-2</c:v>
                </c:pt>
                <c:pt idx="3">
                  <c:v>9.925925925925938E-2</c:v>
                </c:pt>
                <c:pt idx="4">
                  <c:v>-3.7407407407406001E-3</c:v>
                </c:pt>
                <c:pt idx="5">
                  <c:v>-7.2740740740740661E-2</c:v>
                </c:pt>
                <c:pt idx="6">
                  <c:v>-0.11074074074074158</c:v>
                </c:pt>
                <c:pt idx="7">
                  <c:v>-0.24674074074074059</c:v>
                </c:pt>
                <c:pt idx="8">
                  <c:v>-0.19674074074074066</c:v>
                </c:pt>
                <c:pt idx="9">
                  <c:v>-0.11674074074074059</c:v>
                </c:pt>
                <c:pt idx="10">
                  <c:v>-0.49874074074074065</c:v>
                </c:pt>
                <c:pt idx="11">
                  <c:v>-0.19174074074074066</c:v>
                </c:pt>
                <c:pt idx="12">
                  <c:v>-0.42374074074074064</c:v>
                </c:pt>
                <c:pt idx="13">
                  <c:v>-0.33774074074074062</c:v>
                </c:pt>
                <c:pt idx="14">
                  <c:v>-0.40574074074074162</c:v>
                </c:pt>
                <c:pt idx="15">
                  <c:v>-8.4740740740740672E-2</c:v>
                </c:pt>
                <c:pt idx="16">
                  <c:v>-0.39274074074074061</c:v>
                </c:pt>
                <c:pt idx="17">
                  <c:v>-0.43774074074074065</c:v>
                </c:pt>
                <c:pt idx="18">
                  <c:v>-0.42274074074074064</c:v>
                </c:pt>
                <c:pt idx="19">
                  <c:v>-0.47674074074074063</c:v>
                </c:pt>
                <c:pt idx="20">
                  <c:v>-0.36574074074074064</c:v>
                </c:pt>
                <c:pt idx="21">
                  <c:v>-0.53674074074074063</c:v>
                </c:pt>
                <c:pt idx="22">
                  <c:v>-0.37574074074074065</c:v>
                </c:pt>
                <c:pt idx="23">
                  <c:v>-0.5017407407407406</c:v>
                </c:pt>
                <c:pt idx="24">
                  <c:v>-0.58074074074074067</c:v>
                </c:pt>
                <c:pt idx="25">
                  <c:v>-0.56074074074074065</c:v>
                </c:pt>
                <c:pt idx="26">
                  <c:v>-0.53274074074074063</c:v>
                </c:pt>
                <c:pt idx="27">
                  <c:v>-0.49574074074074065</c:v>
                </c:pt>
                <c:pt idx="28">
                  <c:v>-0.58274074074074067</c:v>
                </c:pt>
                <c:pt idx="29">
                  <c:v>-0.47574074074074063</c:v>
                </c:pt>
                <c:pt idx="30">
                  <c:v>-0.56574074074074066</c:v>
                </c:pt>
                <c:pt idx="31">
                  <c:v>-0.59274074074074057</c:v>
                </c:pt>
                <c:pt idx="32">
                  <c:v>-0.71474074074074068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743-8A5A-FC665CFB9A2E}"/>
            </c:ext>
          </c:extLst>
        </c:ser>
        <c:ser>
          <c:idx val="1"/>
          <c:order val="1"/>
          <c:tx>
            <c:strRef>
              <c:f>Figure1!$E$1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FFCA3A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Figure1!$F$5:$F$160</c:f>
              <c:numCache>
                <c:formatCode>0.000</c:formatCode>
                <c:ptCount val="33"/>
                <c:pt idx="0">
                  <c:v>0.20370370370370383</c:v>
                </c:pt>
                <c:pt idx="1">
                  <c:v>9.3703703703703844E-2</c:v>
                </c:pt>
                <c:pt idx="2">
                  <c:v>0.11370370370370386</c:v>
                </c:pt>
                <c:pt idx="3">
                  <c:v>0.10370370370370385</c:v>
                </c:pt>
                <c:pt idx="4">
                  <c:v>5.3703703703703809E-2</c:v>
                </c:pt>
                <c:pt idx="5">
                  <c:v>-0.21629629629629615</c:v>
                </c:pt>
                <c:pt idx="6">
                  <c:v>-0.25629629629629613</c:v>
                </c:pt>
                <c:pt idx="7">
                  <c:v>-0.30629629629629612</c:v>
                </c:pt>
                <c:pt idx="8">
                  <c:v>-0.27629629629629615</c:v>
                </c:pt>
                <c:pt idx="9">
                  <c:v>-0.24629629629629612</c:v>
                </c:pt>
                <c:pt idx="10">
                  <c:v>3.3703703703703902E-2</c:v>
                </c:pt>
                <c:pt idx="11">
                  <c:v>-0.33629629629629615</c:v>
                </c:pt>
                <c:pt idx="12">
                  <c:v>-5.6296296296296178E-2</c:v>
                </c:pt>
                <c:pt idx="13">
                  <c:v>-0.32629629629629614</c:v>
                </c:pt>
                <c:pt idx="14">
                  <c:v>-0.21629629629629615</c:v>
                </c:pt>
                <c:pt idx="15">
                  <c:v>-0.23629629629629612</c:v>
                </c:pt>
                <c:pt idx="16">
                  <c:v>-0.30629629629629612</c:v>
                </c:pt>
                <c:pt idx="17">
                  <c:v>-0.37629629629629613</c:v>
                </c:pt>
                <c:pt idx="18">
                  <c:v>-0.30629629629629612</c:v>
                </c:pt>
                <c:pt idx="19">
                  <c:v>-0.19629629629629614</c:v>
                </c:pt>
                <c:pt idx="20">
                  <c:v>-0.39629629629629615</c:v>
                </c:pt>
                <c:pt idx="21">
                  <c:v>-0.19629629629629614</c:v>
                </c:pt>
                <c:pt idx="22">
                  <c:v>-0.36629629629629612</c:v>
                </c:pt>
                <c:pt idx="23">
                  <c:v>-0.40629629629629616</c:v>
                </c:pt>
                <c:pt idx="24">
                  <c:v>-0.12629629629629613</c:v>
                </c:pt>
                <c:pt idx="25">
                  <c:v>-0.35629629629629611</c:v>
                </c:pt>
                <c:pt idx="26">
                  <c:v>-0.37629629629629613</c:v>
                </c:pt>
                <c:pt idx="27">
                  <c:v>-0.33629629629629615</c:v>
                </c:pt>
                <c:pt idx="28">
                  <c:v>-0.4662962962962961</c:v>
                </c:pt>
                <c:pt idx="29">
                  <c:v>-0.40629629629629616</c:v>
                </c:pt>
                <c:pt idx="30">
                  <c:v>-0.49629629629629612</c:v>
                </c:pt>
                <c:pt idx="31">
                  <c:v>-0.38629629629629614</c:v>
                </c:pt>
                <c:pt idx="32">
                  <c:v>-0.40629629629629616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743-8A5A-FC665CFB9A2E}"/>
            </c:ext>
          </c:extLst>
        </c:ser>
        <c:ser>
          <c:idx val="2"/>
          <c:order val="2"/>
          <c:tx>
            <c:strRef>
              <c:f>Figure1!$G$1</c:f>
              <c:strCache>
                <c:ptCount val="1"/>
                <c:pt idx="0">
                  <c:v>HFI</c:v>
                </c:pt>
              </c:strCache>
            </c:strRef>
          </c:tx>
          <c:spPr>
            <a:solidFill>
              <a:srgbClr val="8AC926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Figure1!$H$5:$H$160</c:f>
              <c:numCache>
                <c:formatCode>0.000</c:formatCode>
                <c:ptCount val="33"/>
                <c:pt idx="0">
                  <c:v>4.3740740740740969E-2</c:v>
                </c:pt>
                <c:pt idx="1">
                  <c:v>1.0740740740740939E-2</c:v>
                </c:pt>
                <c:pt idx="2">
                  <c:v>2.7740740740740955E-2</c:v>
                </c:pt>
                <c:pt idx="3">
                  <c:v>3.0740740740740957E-2</c:v>
                </c:pt>
                <c:pt idx="4">
                  <c:v>-7.7592592592590215E-3</c:v>
                </c:pt>
                <c:pt idx="5">
                  <c:v>-6.8759259259259076E-2</c:v>
                </c:pt>
                <c:pt idx="6">
                  <c:v>-0.13525925925925908</c:v>
                </c:pt>
                <c:pt idx="7">
                  <c:v>-0.15175925925926004</c:v>
                </c:pt>
                <c:pt idx="8">
                  <c:v>-8.8759259259259093E-2</c:v>
                </c:pt>
                <c:pt idx="9">
                  <c:v>-0.17175925925925906</c:v>
                </c:pt>
                <c:pt idx="10">
                  <c:v>-0.32075925925925908</c:v>
                </c:pt>
                <c:pt idx="11">
                  <c:v>-0.113759259259259</c:v>
                </c:pt>
                <c:pt idx="12">
                  <c:v>-0.31275925925925907</c:v>
                </c:pt>
                <c:pt idx="13">
                  <c:v>-0.16425925925925999</c:v>
                </c:pt>
                <c:pt idx="14">
                  <c:v>-0.231759259259259</c:v>
                </c:pt>
                <c:pt idx="15">
                  <c:v>-0.22525925925925905</c:v>
                </c:pt>
                <c:pt idx="16">
                  <c:v>-0.24075925925926001</c:v>
                </c:pt>
                <c:pt idx="17">
                  <c:v>-0.16575925925925905</c:v>
                </c:pt>
                <c:pt idx="18">
                  <c:v>-0.32725925925925903</c:v>
                </c:pt>
                <c:pt idx="19">
                  <c:v>-0.32225925925925902</c:v>
                </c:pt>
                <c:pt idx="20">
                  <c:v>-0.27475925925925904</c:v>
                </c:pt>
                <c:pt idx="21">
                  <c:v>-0.36225925925925906</c:v>
                </c:pt>
                <c:pt idx="22">
                  <c:v>-0.31725925925925902</c:v>
                </c:pt>
                <c:pt idx="23">
                  <c:v>-0.28775925925925905</c:v>
                </c:pt>
                <c:pt idx="24">
                  <c:v>-0.46325925925926004</c:v>
                </c:pt>
                <c:pt idx="25">
                  <c:v>-0.26075925925926002</c:v>
                </c:pt>
                <c:pt idx="26">
                  <c:v>-0.32125925925925902</c:v>
                </c:pt>
                <c:pt idx="27">
                  <c:v>-0.46025925925925903</c:v>
                </c:pt>
                <c:pt idx="28">
                  <c:v>-0.34575925925925904</c:v>
                </c:pt>
                <c:pt idx="29">
                  <c:v>-0.38925925925926003</c:v>
                </c:pt>
                <c:pt idx="30">
                  <c:v>-0.40325925925925904</c:v>
                </c:pt>
                <c:pt idx="31">
                  <c:v>-0.43925925925926002</c:v>
                </c:pt>
                <c:pt idx="32">
                  <c:v>-0.29775925925925906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743-8A5A-FC665CFB9A2E}"/>
            </c:ext>
          </c:extLst>
        </c:ser>
        <c:ser>
          <c:idx val="3"/>
          <c:order val="3"/>
          <c:tx>
            <c:strRef>
              <c:f>Figure1!$I$1</c:f>
              <c:strCache>
                <c:ptCount val="1"/>
                <c:pt idx="0">
                  <c:v>WPFI</c:v>
                </c:pt>
              </c:strCache>
            </c:strRef>
          </c:tx>
          <c:spPr>
            <a:solidFill>
              <a:srgbClr val="1982C4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Figure1!$J$5:$J$160</c:f>
              <c:numCache>
                <c:formatCode>0.000</c:formatCode>
                <c:ptCount val="33"/>
                <c:pt idx="0">
                  <c:v>0.18075925925925918</c:v>
                </c:pt>
                <c:pt idx="1">
                  <c:v>1.4059259259259216E-2</c:v>
                </c:pt>
                <c:pt idx="2">
                  <c:v>1.135925925925918E-2</c:v>
                </c:pt>
                <c:pt idx="3">
                  <c:v>6.4259259259259238E-2</c:v>
                </c:pt>
                <c:pt idx="4">
                  <c:v>-5.8840740740741859E-2</c:v>
                </c:pt>
                <c:pt idx="5">
                  <c:v>-5.640740740740835E-3</c:v>
                </c:pt>
                <c:pt idx="6">
                  <c:v>-0.1843407407407408</c:v>
                </c:pt>
                <c:pt idx="7">
                  <c:v>-0.1591407407407408</c:v>
                </c:pt>
                <c:pt idx="8">
                  <c:v>-0.24364074074074082</c:v>
                </c:pt>
                <c:pt idx="9">
                  <c:v>-0.31874074074074082</c:v>
                </c:pt>
                <c:pt idx="10">
                  <c:v>-0.3411407407407408</c:v>
                </c:pt>
                <c:pt idx="11">
                  <c:v>-9.4840740740740781E-2</c:v>
                </c:pt>
                <c:pt idx="12">
                  <c:v>-0.21824074074074085</c:v>
                </c:pt>
                <c:pt idx="13">
                  <c:v>-0.26014074074074078</c:v>
                </c:pt>
                <c:pt idx="14">
                  <c:v>-0.38264074074074078</c:v>
                </c:pt>
                <c:pt idx="15">
                  <c:v>-0.40484074074074178</c:v>
                </c:pt>
                <c:pt idx="16">
                  <c:v>-0.28804074074074082</c:v>
                </c:pt>
                <c:pt idx="17">
                  <c:v>-0.20974074074074078</c:v>
                </c:pt>
                <c:pt idx="18">
                  <c:v>-0.31364074074074083</c:v>
                </c:pt>
                <c:pt idx="19">
                  <c:v>-0.39234074074074082</c:v>
                </c:pt>
                <c:pt idx="20">
                  <c:v>-0.27544074074074082</c:v>
                </c:pt>
                <c:pt idx="21">
                  <c:v>-0.4651407407407408</c:v>
                </c:pt>
                <c:pt idx="22">
                  <c:v>-0.37154074074074078</c:v>
                </c:pt>
                <c:pt idx="23">
                  <c:v>-0.37174074074074082</c:v>
                </c:pt>
                <c:pt idx="24">
                  <c:v>-0.44674074074074083</c:v>
                </c:pt>
                <c:pt idx="25">
                  <c:v>-0.4233407407407408</c:v>
                </c:pt>
                <c:pt idx="26">
                  <c:v>-0.31524074074074082</c:v>
                </c:pt>
                <c:pt idx="27">
                  <c:v>-0.43734074074074081</c:v>
                </c:pt>
                <c:pt idx="28">
                  <c:v>-0.3688407407407408</c:v>
                </c:pt>
                <c:pt idx="29">
                  <c:v>-0.44164074074074178</c:v>
                </c:pt>
                <c:pt idx="30">
                  <c:v>-0.4011407407407408</c:v>
                </c:pt>
                <c:pt idx="31">
                  <c:v>-0.52294074074074082</c:v>
                </c:pt>
                <c:pt idx="32">
                  <c:v>-0.48844074074074079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8-4743-8A5A-FC665CFB9A2E}"/>
            </c:ext>
          </c:extLst>
        </c:ser>
        <c:ser>
          <c:idx val="4"/>
          <c:order val="4"/>
          <c:tx>
            <c:strRef>
              <c:f>Figure1!$K$1</c:f>
              <c:strCache>
                <c:ptCount val="1"/>
                <c:pt idx="0">
                  <c:v>EPI</c:v>
                </c:pt>
              </c:strCache>
            </c:strRef>
          </c:tx>
          <c:spPr>
            <a:solidFill>
              <a:srgbClr val="6A4C93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Figure1!$L$5:$L$160</c:f>
              <c:numCache>
                <c:formatCode>0.000</c:formatCode>
                <c:ptCount val="33"/>
                <c:pt idx="0">
                  <c:v>-2.2740740740740728E-2</c:v>
                </c:pt>
                <c:pt idx="1">
                  <c:v>0.16125925925925932</c:v>
                </c:pt>
                <c:pt idx="2">
                  <c:v>-1.4740740740740721E-2</c:v>
                </c:pt>
                <c:pt idx="3">
                  <c:v>-0.1157407407407407</c:v>
                </c:pt>
                <c:pt idx="4">
                  <c:v>-0.10474074074074069</c:v>
                </c:pt>
                <c:pt idx="5">
                  <c:v>-0.13774074074074072</c:v>
                </c:pt>
                <c:pt idx="6">
                  <c:v>-0.1797407407407407</c:v>
                </c:pt>
                <c:pt idx="7">
                  <c:v>-0.1197407407407407</c:v>
                </c:pt>
                <c:pt idx="8">
                  <c:v>-0.21774074074074168</c:v>
                </c:pt>
                <c:pt idx="9">
                  <c:v>-0.19174074074074071</c:v>
                </c:pt>
                <c:pt idx="10">
                  <c:v>-9.1740740740740678E-2</c:v>
                </c:pt>
                <c:pt idx="11">
                  <c:v>-0.3677407407407407</c:v>
                </c:pt>
                <c:pt idx="12">
                  <c:v>-0.28574074074074068</c:v>
                </c:pt>
                <c:pt idx="13">
                  <c:v>-0.21474074074074068</c:v>
                </c:pt>
                <c:pt idx="14">
                  <c:v>-0.19174074074074071</c:v>
                </c:pt>
                <c:pt idx="15">
                  <c:v>-0.4267407407407417</c:v>
                </c:pt>
                <c:pt idx="16">
                  <c:v>-0.31074074074074071</c:v>
                </c:pt>
                <c:pt idx="17">
                  <c:v>-0.2987407407407407</c:v>
                </c:pt>
                <c:pt idx="18">
                  <c:v>-0.31974074074074071</c:v>
                </c:pt>
                <c:pt idx="19">
                  <c:v>-0.3087407407407407</c:v>
                </c:pt>
                <c:pt idx="20">
                  <c:v>-0.33274074074074073</c:v>
                </c:pt>
                <c:pt idx="21">
                  <c:v>-0.19574074074074072</c:v>
                </c:pt>
                <c:pt idx="22">
                  <c:v>-0.3697407407407407</c:v>
                </c:pt>
                <c:pt idx="23">
                  <c:v>-0.22974074074074069</c:v>
                </c:pt>
                <c:pt idx="24">
                  <c:v>-0.2367407407407407</c:v>
                </c:pt>
                <c:pt idx="25">
                  <c:v>-0.2407407407407407</c:v>
                </c:pt>
                <c:pt idx="26">
                  <c:v>-0.31374074074074071</c:v>
                </c:pt>
                <c:pt idx="27">
                  <c:v>-0.26074074074074072</c:v>
                </c:pt>
                <c:pt idx="28">
                  <c:v>-0.12930038401461968</c:v>
                </c:pt>
                <c:pt idx="29">
                  <c:v>-0.33774074074074067</c:v>
                </c:pt>
                <c:pt idx="30">
                  <c:v>-0.15174074074074168</c:v>
                </c:pt>
                <c:pt idx="31">
                  <c:v>-0.27074074074074073</c:v>
                </c:pt>
                <c:pt idx="32">
                  <c:v>-0.42174074074074169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3509151"/>
        <c:axId val="413509631"/>
      </c:barChart>
      <c:lineChart>
        <c:grouping val="standard"/>
        <c:varyColors val="0"/>
        <c:ser>
          <c:idx val="5"/>
          <c:order val="5"/>
          <c:tx>
            <c:strRef>
              <c:f>Figure1!$N$1</c:f>
              <c:strCache>
                <c:ptCount val="1"/>
                <c:pt idx="0">
                  <c:v>LMI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Figure1!$N$5:$N$160</c:f>
              <c:numCache>
                <c:formatCode>0.000</c:formatCode>
                <c:ptCount val="33"/>
                <c:pt idx="0">
                  <c:v>0.11457586767648664</c:v>
                </c:pt>
                <c:pt idx="1">
                  <c:v>7.0527809906275385E-2</c:v>
                </c:pt>
                <c:pt idx="2">
                  <c:v>4.5112294870626957E-2</c:v>
                </c:pt>
                <c:pt idx="3">
                  <c:v>2.8527162217725111E-2</c:v>
                </c:pt>
                <c:pt idx="4">
                  <c:v>-2.5901281937534382E-2</c:v>
                </c:pt>
                <c:pt idx="5">
                  <c:v>-0.11195956997583567</c:v>
                </c:pt>
                <c:pt idx="6">
                  <c:v>-0.1812893995986482</c:v>
                </c:pt>
                <c:pt idx="7">
                  <c:v>-0.20434615710403925</c:v>
                </c:pt>
                <c:pt idx="8">
                  <c:v>-0.21520927984581317</c:v>
                </c:pt>
                <c:pt idx="9">
                  <c:v>-0.21526737386450168</c:v>
                </c:pt>
                <c:pt idx="10">
                  <c:v>-0.25337528973048351</c:v>
                </c:pt>
                <c:pt idx="11">
                  <c:v>-0.25722686148097534</c:v>
                </c:pt>
                <c:pt idx="12">
                  <c:v>-0.26357623393471058</c:v>
                </c:pt>
                <c:pt idx="13">
                  <c:v>-0.26821554900653793</c:v>
                </c:pt>
                <c:pt idx="14">
                  <c:v>-0.28457156813591622</c:v>
                </c:pt>
                <c:pt idx="15">
                  <c:v>-0.30977017616001673</c:v>
                </c:pt>
                <c:pt idx="16">
                  <c:v>-0.31288412338219684</c:v>
                </c:pt>
                <c:pt idx="17">
                  <c:v>-0.31714987729101451</c:v>
                </c:pt>
                <c:pt idx="18">
                  <c:v>-0.33820652098381426</c:v>
                </c:pt>
                <c:pt idx="19">
                  <c:v>-0.33932525238863309</c:v>
                </c:pt>
                <c:pt idx="20">
                  <c:v>-0.34134403656691248</c:v>
                </c:pt>
                <c:pt idx="21">
                  <c:v>-0.35391160542578426</c:v>
                </c:pt>
                <c:pt idx="22">
                  <c:v>-0.36640133720158785</c:v>
                </c:pt>
                <c:pt idx="23">
                  <c:v>-0.36778278499450295</c:v>
                </c:pt>
                <c:pt idx="24">
                  <c:v>-0.37717622971053411</c:v>
                </c:pt>
                <c:pt idx="25">
                  <c:v>-0.378474684476026</c:v>
                </c:pt>
                <c:pt idx="26">
                  <c:v>-0.37945895510486871</c:v>
                </c:pt>
                <c:pt idx="27">
                  <c:v>-0.39183983751845969</c:v>
                </c:pt>
                <c:pt idx="28">
                  <c:v>-0.40194801835590932</c:v>
                </c:pt>
                <c:pt idx="29">
                  <c:v>-0.41021679949453355</c:v>
                </c:pt>
                <c:pt idx="30">
                  <c:v>-0.4247828229594604</c:v>
                </c:pt>
                <c:pt idx="31">
                  <c:v>-0.44385515050089364</c:v>
                </c:pt>
                <c:pt idx="32">
                  <c:v>-0.5033550065151986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8-4743-8A5A-FC665CFB9A2E}"/>
            </c:ext>
          </c:extLst>
        </c:ser>
        <c:ser>
          <c:idx val="6"/>
          <c:order val="6"/>
          <c:tx>
            <c:strRef>
              <c:f>Figure1!$P$1</c:f>
              <c:strCache>
                <c:ptCount val="1"/>
                <c:pt idx="0">
                  <c:v>Fraction of Russian gas replaceable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5D8-4743-8A5A-FC665CFB9A2E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35D8-4743-8A5A-FC665CFB9A2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Figure1!$P$5:$P$160</c:f>
              <c:numCache>
                <c:formatCode>0.000</c:formatCode>
                <c:ptCount val="33"/>
                <c:pt idx="0">
                  <c:v>0.13774523259164501</c:v>
                </c:pt>
                <c:pt idx="1">
                  <c:v>0</c:v>
                </c:pt>
                <c:pt idx="2">
                  <c:v>0.82591572602923302</c:v>
                </c:pt>
                <c:pt idx="3">
                  <c:v>0</c:v>
                </c:pt>
                <c:pt idx="4">
                  <c:v>0.54307494665985501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7.0238091615336201E-2</c:v>
                </c:pt>
                <c:pt idx="11">
                  <c:v>0</c:v>
                </c:pt>
                <c:pt idx="12">
                  <c:v>0.18443952258603499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4.6956270029030203E-2</c:v>
                </c:pt>
                <c:pt idx="17">
                  <c:v>0</c:v>
                </c:pt>
                <c:pt idx="18">
                  <c:v>0.21912853882268299</c:v>
                </c:pt>
                <c:pt idx="19">
                  <c:v>0</c:v>
                </c:pt>
                <c:pt idx="20">
                  <c:v>0.12508358017454499</c:v>
                </c:pt>
                <c:pt idx="21">
                  <c:v>0</c:v>
                </c:pt>
                <c:pt idx="22">
                  <c:v>0</c:v>
                </c:pt>
                <c:pt idx="23">
                  <c:v>1.2434913093894299E-2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0.10448765234304599</c:v>
                </c:pt>
                <c:pt idx="28">
                  <c:v>5.3818284092682599E-2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D8-4743-8A5A-FC665CFB9A2E}"/>
            </c:ext>
          </c:extLst>
        </c:ser>
        <c:ser>
          <c:idx val="7"/>
          <c:order val="7"/>
          <c:tx>
            <c:strRef>
              <c:f>Figure1!$O$1</c:f>
              <c:strCache>
                <c:ptCount val="1"/>
                <c:pt idx="0">
                  <c:v>World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5D8-4743-8A5A-FC665CFB9A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5D8-4743-8A5A-FC665CFB9A2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5D8-4743-8A5A-FC665CFB9A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5D8-4743-8A5A-FC665CFB9A2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5D8-4743-8A5A-FC665CFB9A2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5D8-4743-8A5A-FC665CFB9A2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5D8-4743-8A5A-FC665CFB9A2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5D8-4743-8A5A-FC665CFB9A2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5D8-4743-8A5A-FC665CFB9A2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35D8-4743-8A5A-FC665CFB9A2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35D8-4743-8A5A-FC665CFB9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Figure1!$O$5:$O$160</c:f>
              <c:numCache>
                <c:formatCode>0.000</c:formatCode>
                <c:ptCount val="33"/>
                <c:pt idx="0">
                  <c:v>-0.20050030622244164</c:v>
                </c:pt>
                <c:pt idx="1">
                  <c:v>-0.20050030622244164</c:v>
                </c:pt>
                <c:pt idx="2">
                  <c:v>-0.20050030622244164</c:v>
                </c:pt>
                <c:pt idx="3">
                  <c:v>-0.20050030622244164</c:v>
                </c:pt>
                <c:pt idx="4">
                  <c:v>-0.20050030622244164</c:v>
                </c:pt>
                <c:pt idx="5">
                  <c:v>-0.20050030622244164</c:v>
                </c:pt>
                <c:pt idx="6">
                  <c:v>-0.20050030622244164</c:v>
                </c:pt>
                <c:pt idx="7">
                  <c:v>-0.20050030622244164</c:v>
                </c:pt>
                <c:pt idx="8">
                  <c:v>-0.20050030622244164</c:v>
                </c:pt>
                <c:pt idx="9">
                  <c:v>-0.20050030622244164</c:v>
                </c:pt>
                <c:pt idx="10">
                  <c:v>-0.20050030622244164</c:v>
                </c:pt>
                <c:pt idx="11">
                  <c:v>-0.20050030622244164</c:v>
                </c:pt>
                <c:pt idx="12">
                  <c:v>-0.20050030622244164</c:v>
                </c:pt>
                <c:pt idx="13">
                  <c:v>-0.20050030622244164</c:v>
                </c:pt>
                <c:pt idx="14">
                  <c:v>-0.20050030622244164</c:v>
                </c:pt>
                <c:pt idx="15">
                  <c:v>-0.20050030622244164</c:v>
                </c:pt>
                <c:pt idx="16">
                  <c:v>-0.20050030622244164</c:v>
                </c:pt>
                <c:pt idx="17">
                  <c:v>-0.20050030622244164</c:v>
                </c:pt>
                <c:pt idx="18">
                  <c:v>-0.20050030622244164</c:v>
                </c:pt>
                <c:pt idx="19">
                  <c:v>-0.20050030622244164</c:v>
                </c:pt>
                <c:pt idx="20">
                  <c:v>-0.20050030622244164</c:v>
                </c:pt>
                <c:pt idx="21">
                  <c:v>-0.20050030622244164</c:v>
                </c:pt>
                <c:pt idx="22">
                  <c:v>-0.20050030622244164</c:v>
                </c:pt>
                <c:pt idx="23">
                  <c:v>-0.20050030622244164</c:v>
                </c:pt>
                <c:pt idx="24">
                  <c:v>-0.20050030622244164</c:v>
                </c:pt>
                <c:pt idx="25">
                  <c:v>-0.20050030622244164</c:v>
                </c:pt>
                <c:pt idx="26">
                  <c:v>-0.20050030622244164</c:v>
                </c:pt>
                <c:pt idx="27">
                  <c:v>-0.20050030622244164</c:v>
                </c:pt>
                <c:pt idx="28">
                  <c:v>-0.20050030622244164</c:v>
                </c:pt>
                <c:pt idx="29">
                  <c:v>-0.20050030622244164</c:v>
                </c:pt>
                <c:pt idx="30">
                  <c:v>-0.20050030622244164</c:v>
                </c:pt>
                <c:pt idx="31">
                  <c:v>-0.20050030622244164</c:v>
                </c:pt>
                <c:pt idx="32">
                  <c:v>-0.20050030622244164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09151"/>
        <c:axId val="413509631"/>
      </c:lineChart>
      <c:lineChart>
        <c:grouping val="standard"/>
        <c:varyColors val="0"/>
        <c:ser>
          <c:idx val="8"/>
          <c:order val="8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3823"/>
        <c:axId val="467862383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ax val="0.9"/>
          <c:min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7862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67863823"/>
        <c:crosses val="max"/>
        <c:crossBetween val="between"/>
      </c:valAx>
      <c:catAx>
        <c:axId val="4678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7862383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b) Natural gas production (left axis) and Reserves-to-Production ratio (right axis) </a:t>
            </a:r>
            <a:b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</a:b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of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Figure1!$Q$1</c:f>
              <c:strCache>
                <c:ptCount val="1"/>
                <c:pt idx="0">
                  <c:v>Production (bcm)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Figure1!$Q$5:$Q$160</c:f>
              <c:numCache>
                <c:formatCode>0.000</c:formatCode>
                <c:ptCount val="33"/>
                <c:pt idx="0">
                  <c:v>115.182833314447</c:v>
                </c:pt>
                <c:pt idx="1">
                  <c:v>32.496092747875302</c:v>
                </c:pt>
                <c:pt idx="2">
                  <c:v>147.183422549575</c:v>
                </c:pt>
                <c:pt idx="3">
                  <c:v>182.29047818696799</c:v>
                </c:pt>
                <c:pt idx="4">
                  <c:v>977.84129005665704</c:v>
                </c:pt>
                <c:pt idx="5">
                  <c:v>25.733375569405101</c:v>
                </c:pt>
                <c:pt idx="6">
                  <c:v>23.773850512747799</c:v>
                </c:pt>
                <c:pt idx="7">
                  <c:v>18.922626784702501</c:v>
                </c:pt>
                <c:pt idx="8">
                  <c:v>11.8945584844192</c:v>
                </c:pt>
                <c:pt idx="9">
                  <c:v>11.428466050991499</c:v>
                </c:pt>
                <c:pt idx="10">
                  <c:v>63.7862332577903</c:v>
                </c:pt>
                <c:pt idx="11">
                  <c:v>11.4039019830028</c:v>
                </c:pt>
                <c:pt idx="12">
                  <c:v>169.066175014164</c:v>
                </c:pt>
                <c:pt idx="13">
                  <c:v>15.474367427761999</c:v>
                </c:pt>
                <c:pt idx="14">
                  <c:v>21.291061532577899</c:v>
                </c:pt>
                <c:pt idx="15">
                  <c:v>32.304499631728</c:v>
                </c:pt>
                <c:pt idx="16">
                  <c:v>5.8604884419263401</c:v>
                </c:pt>
                <c:pt idx="17">
                  <c:v>5.3467915127478696</c:v>
                </c:pt>
                <c:pt idx="18">
                  <c:v>102.180019121813</c:v>
                </c:pt>
                <c:pt idx="19">
                  <c:v>39.203735580736499</c:v>
                </c:pt>
                <c:pt idx="20">
                  <c:v>44.406471161473</c:v>
                </c:pt>
                <c:pt idx="21">
                  <c:v>18.643929677053801</c:v>
                </c:pt>
                <c:pt idx="22">
                  <c:v>33.398464674220897</c:v>
                </c:pt>
                <c:pt idx="23">
                  <c:v>31.388169546742201</c:v>
                </c:pt>
                <c:pt idx="24">
                  <c:v>115.62405348441899</c:v>
                </c:pt>
                <c:pt idx="25">
                  <c:v>701.83683456090603</c:v>
                </c:pt>
                <c:pt idx="26">
                  <c:v>2.3071982152974502</c:v>
                </c:pt>
                <c:pt idx="27">
                  <c:v>69.458396373937603</c:v>
                </c:pt>
                <c:pt idx="28">
                  <c:v>14.659327543909299</c:v>
                </c:pt>
                <c:pt idx="29">
                  <c:v>10.681248569405099</c:v>
                </c:pt>
                <c:pt idx="30">
                  <c:v>15.947918130311599</c:v>
                </c:pt>
                <c:pt idx="31">
                  <c:v>248.35860742209599</c:v>
                </c:pt>
                <c:pt idx="32">
                  <c:v>16.940227432059999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509151"/>
        <c:axId val="413509631"/>
      </c:barChart>
      <c:lineChart>
        <c:grouping val="standard"/>
        <c:varyColors val="0"/>
        <c:ser>
          <c:idx val="7"/>
          <c:order val="1"/>
          <c:tx>
            <c:strRef>
              <c:f>Figure1!$S$1</c:f>
              <c:strCache>
                <c:ptCount val="1"/>
                <c:pt idx="0">
                  <c:v>R/P ratio</c:v>
                </c:pt>
              </c:strCache>
            </c:strRef>
          </c:tx>
          <c:spPr>
            <a:ln w="38100" cap="rnd">
              <a:noFill/>
              <a:prstDash val="sysDot"/>
              <a:round/>
            </a:ln>
            <a:effectLst/>
          </c:spPr>
          <c:marker>
            <c:symbol val="triang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Figure1!$S$5:$S$160</c:f>
              <c:numCache>
                <c:formatCode>0.00</c:formatCode>
                <c:ptCount val="33"/>
                <c:pt idx="0">
                  <c:v>14.078177872419227</c:v>
                </c:pt>
                <c:pt idx="1">
                  <c:v>0.19633129587301368</c:v>
                </c:pt>
                <c:pt idx="2">
                  <c:v>21.740247607859626</c:v>
                </c:pt>
                <c:pt idx="3">
                  <c:v>11.070556010501823</c:v>
                </c:pt>
                <c:pt idx="4">
                  <c:v>0.47595147058377335</c:v>
                </c:pt>
                <c:pt idx="5">
                  <c:v>11.570642061588011</c:v>
                </c:pt>
                <c:pt idx="6">
                  <c:v>15.517550327078292</c:v>
                </c:pt>
                <c:pt idx="7">
                  <c:v>2.061024636998523</c:v>
                </c:pt>
                <c:pt idx="8">
                  <c:v>30.662847089091343</c:v>
                </c:pt>
                <c:pt idx="9">
                  <c:v>9.3733177376595833</c:v>
                </c:pt>
                <c:pt idx="10">
                  <c:v>3.372169651885343</c:v>
                </c:pt>
                <c:pt idx="11">
                  <c:v>16.604384730088704</c:v>
                </c:pt>
                <c:pt idx="12">
                  <c:v>141.13137866253209</c:v>
                </c:pt>
                <c:pt idx="13">
                  <c:v>19.580140927532529</c:v>
                </c:pt>
                <c:pt idx="14">
                  <c:v>83.78922522347338</c:v>
                </c:pt>
                <c:pt idx="15">
                  <c:v>41.466573430047454</c:v>
                </c:pt>
                <c:pt idx="16">
                  <c:v>65.35042258766282</c:v>
                </c:pt>
                <c:pt idx="17">
                  <c:v>529.60452885598227</c:v>
                </c:pt>
                <c:pt idx="18">
                  <c:v>44.078170063079611</c:v>
                </c:pt>
                <c:pt idx="19">
                  <c:v>16.612895183387128</c:v>
                </c:pt>
                <c:pt idx="20">
                  <c:v>127.79432387938837</c:v>
                </c:pt>
                <c:pt idx="21">
                  <c:v>10.328003984963987</c:v>
                </c:pt>
                <c:pt idx="22">
                  <c:v>18.190597162956902</c:v>
                </c:pt>
                <c:pt idx="23">
                  <c:v>45.107520458992525</c:v>
                </c:pt>
                <c:pt idx="24">
                  <c:v>78.432377668475837</c:v>
                </c:pt>
                <c:pt idx="25">
                  <c:v>68.114548407406815</c:v>
                </c:pt>
                <c:pt idx="26">
                  <c:v>58.543463498035962</c:v>
                </c:pt>
                <c:pt idx="27">
                  <c:v>25.683886227315543</c:v>
                </c:pt>
                <c:pt idx="28">
                  <c:v>102.65618746101612</c:v>
                </c:pt>
                <c:pt idx="29">
                  <c:v>349.11018921336517</c:v>
                </c:pt>
                <c:pt idx="30">
                  <c:v>12.564147769178762</c:v>
                </c:pt>
                <c:pt idx="31">
                  <c:v>136.48955572149026</c:v>
                </c:pt>
                <c:pt idx="32">
                  <c:v>25.513935447399557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10E-414C-9FA2-221C9ED18815}"/>
            </c:ext>
          </c:extLst>
        </c:ser>
        <c:ser>
          <c:idx val="8"/>
          <c:order val="2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28575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C10E-414C-9FA2-221C9ED1881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C10E-414C-9FA2-221C9ED188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C10E-414C-9FA2-221C9ED188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C10E-414C-9FA2-221C9ED1881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C10E-414C-9FA2-221C9ED1881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C10E-414C-9FA2-221C9ED1881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C10E-414C-9FA2-221C9ED1881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C10E-414C-9FA2-221C9ED1881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C10E-414C-9FA2-221C9ED1881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C10E-414C-9FA2-221C9ED1881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C10E-414C-9FA2-221C9ED1881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C10E-414C-9FA2-221C9ED18815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C10E-414C-9FA2-221C9ED1881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C10E-414C-9FA2-221C9ED1881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C10E-414C-9FA2-221C9ED1881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C10E-414C-9FA2-221C9ED1881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C10E-414C-9FA2-221C9ED18815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C10E-414C-9FA2-221C9ED1881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C10E-414C-9FA2-221C9ED1881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C10E-414C-9FA2-221C9ED1881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C10E-414C-9FA2-221C9ED18815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C10E-414C-9FA2-221C9ED1881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C10E-414C-9FA2-221C9ED1881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C10E-414C-9FA2-221C9ED18815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C10E-414C-9FA2-221C9ED1881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C10E-414C-9FA2-221C9ED18815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C10E-414C-9FA2-221C9ED1881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C10E-414C-9FA2-221C9ED1881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C10E-414C-9FA2-221C9ED18815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C10E-414C-9FA2-221C9ED18815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C10E-414C-9FA2-221C9ED18815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C10E-414C-9FA2-221C9ED1881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=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83151"/>
        <c:axId val="461482335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1482335"/>
        <c:scaling>
          <c:logBase val="10"/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580983151"/>
        <c:crosses val="max"/>
        <c:crossBetween val="between"/>
      </c:valAx>
      <c:catAx>
        <c:axId val="580983151"/>
        <c:scaling>
          <c:orientation val="minMax"/>
        </c:scaling>
        <c:delete val="1"/>
        <c:axPos val="b"/>
        <c:majorTickMark val="out"/>
        <c:minorTickMark val="none"/>
        <c:tickLblPos val="nextTo"/>
        <c:crossAx val="461482335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-1</xdr:colOff>
      <xdr:row>161</xdr:row>
      <xdr:rowOff>0</xdr:rowOff>
    </xdr:from>
    <xdr:to>
      <xdr:col>41</xdr:col>
      <xdr:colOff>353571</xdr:colOff>
      <xdr:row>202</xdr:row>
      <xdr:rowOff>156300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CCA882-6F2A-45B0-B8CA-A7264F197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200</xdr:row>
      <xdr:rowOff>27216</xdr:rowOff>
    </xdr:from>
    <xdr:to>
      <xdr:col>41</xdr:col>
      <xdr:colOff>353572</xdr:colOff>
      <xdr:row>222</xdr:row>
      <xdr:rowOff>156216</xdr:rowOff>
    </xdr:to>
    <xdr:grpSp>
      <xdr:nvGrpSpPr>
        <xdr:cNvPr id="13" name="Gruppo 12">
          <a:extLst>
            <a:ext uri="{FF2B5EF4-FFF2-40B4-BE49-F238E27FC236}">
              <a16:creationId xmlns:a16="http://schemas.microsoft.com/office/drawing/2014/main" id="{A9EC6C1D-8D73-AF22-46A2-AC91A93788B1}"/>
            </a:ext>
          </a:extLst>
        </xdr:cNvPr>
        <xdr:cNvGrpSpPr/>
      </xdr:nvGrpSpPr>
      <xdr:grpSpPr>
        <a:xfrm>
          <a:off x="16927286" y="15076716"/>
          <a:ext cx="12600000" cy="4320000"/>
          <a:chOff x="16927286" y="15076716"/>
          <a:chExt cx="12600000" cy="432000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27A7E947-F8BF-4722-98AB-1B2E03777050}"/>
              </a:ext>
            </a:extLst>
          </xdr:cNvPr>
          <xdr:cNvGraphicFramePr>
            <a:graphicFrameLocks/>
          </xdr:cNvGraphicFramePr>
        </xdr:nvGraphicFramePr>
        <xdr:xfrm>
          <a:off x="16927286" y="15076716"/>
          <a:ext cx="126000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Connettore diritto 5">
            <a:extLst>
              <a:ext uri="{FF2B5EF4-FFF2-40B4-BE49-F238E27FC236}">
                <a16:creationId xmlns:a16="http://schemas.microsoft.com/office/drawing/2014/main" id="{BF8B7E4A-E761-D42B-6908-0D9C0AA62890}"/>
              </a:ext>
            </a:extLst>
          </xdr:cNvPr>
          <xdr:cNvCxnSpPr/>
        </xdr:nvCxnSpPr>
        <xdr:spPr>
          <a:xfrm flipV="1">
            <a:off x="19982860" y="16184217"/>
            <a:ext cx="0" cy="308882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E9131DC3-7DC5-DF40-3174-E211F61DFBC1}"/>
              </a:ext>
            </a:extLst>
          </xdr:cNvPr>
          <xdr:cNvSpPr txBox="1"/>
        </xdr:nvSpPr>
        <xdr:spPr>
          <a:xfrm>
            <a:off x="18218189" y="16192500"/>
            <a:ext cx="1719189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it-IT" sz="1400">
                <a:latin typeface="HelveticaNeue Light" panose="00000400000000000000" pitchFamily="2" charset="0"/>
              </a:rPr>
              <a:t>LMI </a:t>
            </a:r>
            <a:r>
              <a:rPr lang="it-IT" sz="1400">
                <a:latin typeface="Times New Roman" panose="02020603050405020304" pitchFamily="18" charset="0"/>
                <a:cs typeface="Times New Roman" panose="02020603050405020304" pitchFamily="18" charset="0"/>
              </a:rPr>
              <a:t>≥</a:t>
            </a:r>
            <a:r>
              <a:rPr lang="it-IT" sz="1400">
                <a:latin typeface="HelveticaNeue Light" panose="00000400000000000000" pitchFamily="2" charset="0"/>
              </a:rPr>
              <a:t> 0.201</a:t>
            </a:r>
            <a:r>
              <a:rPr lang="it-IT" sz="1400" baseline="0">
                <a:latin typeface="HelveticaNeue Light" panose="00000400000000000000" pitchFamily="2" charset="0"/>
              </a:rPr>
              <a:t> (World)</a:t>
            </a:r>
            <a:endParaRPr lang="it-IT" sz="1400">
              <a:latin typeface="HelveticaNeue Light" panose="00000400000000000000" pitchFamily="2" charset="0"/>
            </a:endParaRPr>
          </a:p>
        </xdr:txBody>
      </xdr:sp>
      <xdr:sp macro="" textlink="">
        <xdr:nvSpPr>
          <xdr:cNvPr id="8" name="CasellaDiTesto 7">
            <a:extLst>
              <a:ext uri="{FF2B5EF4-FFF2-40B4-BE49-F238E27FC236}">
                <a16:creationId xmlns:a16="http://schemas.microsoft.com/office/drawing/2014/main" id="{F148556B-3211-4E79-BD2B-E0774946BEBC}"/>
              </a:ext>
            </a:extLst>
          </xdr:cNvPr>
          <xdr:cNvSpPr txBox="1"/>
        </xdr:nvSpPr>
        <xdr:spPr>
          <a:xfrm>
            <a:off x="20008771" y="16192500"/>
            <a:ext cx="1127232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400">
                <a:latin typeface="HelveticaNeue Light" panose="00000400000000000000" pitchFamily="2" charset="0"/>
              </a:rPr>
              <a:t>LMI &lt; 0.201</a:t>
            </a:r>
          </a:p>
        </xdr:txBody>
      </xdr: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175E01E8-1DF2-6B4C-D849-CBFFBC4D5DBC}"/>
              </a:ext>
            </a:extLst>
          </xdr:cNvPr>
          <xdr:cNvCxnSpPr/>
        </xdr:nvCxnSpPr>
        <xdr:spPr>
          <a:xfrm flipH="1">
            <a:off x="19641615" y="1649636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ttore 2 11">
            <a:extLst>
              <a:ext uri="{FF2B5EF4-FFF2-40B4-BE49-F238E27FC236}">
                <a16:creationId xmlns:a16="http://schemas.microsoft.com/office/drawing/2014/main" id="{F49701B5-F07F-454E-96F6-391046478377}"/>
              </a:ext>
            </a:extLst>
          </xdr:cNvPr>
          <xdr:cNvCxnSpPr/>
        </xdr:nvCxnSpPr>
        <xdr:spPr>
          <a:xfrm>
            <a:off x="19992209" y="1649636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0.47733</cdr:x>
      <cdr:y>0.14985</cdr:y>
    </cdr:from>
    <cdr:to>
      <cdr:x>0.94843</cdr:x>
      <cdr:y>0.22294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C60EE9-3858-9FD0-69BB-EDF0CDEFA417}"/>
            </a:ext>
          </a:extLst>
        </cdr:cNvPr>
        <cdr:cNvSpPr txBox="1"/>
      </cdr:nvSpPr>
      <cdr:spPr>
        <a:xfrm xmlns:a="http://schemas.openxmlformats.org/drawingml/2006/main">
          <a:off x="6014358" y="1193799"/>
          <a:ext cx="5935911" cy="582327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30196"/>
          </a:srgbClr>
        </a:solidFill>
        <a:ln xmlns:a="http://schemas.openxmlformats.org/drawingml/2006/main" w="9525">
          <a:solidFill>
            <a:schemeClr val="tx1"/>
          </a:solidFill>
          <a:prstDash val="sysDot"/>
        </a:ln>
      </cdr:spPr>
      <cdr:txBody>
        <a:bodyPr xmlns:a="http://schemas.openxmlformats.org/drawingml/2006/main" wrap="non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it-IT" sz="1400" b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marginal export capacity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Trebuchet MS" panose="020B0603020202020204" pitchFamily="34" charset="0"/>
            </a:rPr>
            <a:t>◊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of potential gas suppliers (excluding Russia) </a:t>
          </a:r>
        </a:p>
        <a:p xmlns:a="http://schemas.openxmlformats.org/drawingml/2006/main">
          <a:pPr algn="ctr"/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is around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2.5 times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amount of gas </a:t>
          </a:r>
          <a:r>
            <a:rPr lang="it-IT" sz="140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imported by EU from Russia in 2021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60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72" sqref="J7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19" width="12.140625" customWidth="1"/>
    <col min="20" max="20" width="14.140625" bestFit="1" customWidth="1"/>
  </cols>
  <sheetData>
    <row r="1" spans="1:20" s="5" customFormat="1" ht="45" x14ac:dyDescent="0.25">
      <c r="A1" s="2"/>
      <c r="B1" s="3" t="s">
        <v>163</v>
      </c>
      <c r="C1" s="3" t="s">
        <v>168</v>
      </c>
      <c r="D1" s="3" t="s">
        <v>168</v>
      </c>
      <c r="E1" s="3" t="s">
        <v>169</v>
      </c>
      <c r="F1" s="3" t="s">
        <v>169</v>
      </c>
      <c r="G1" s="3" t="s">
        <v>170</v>
      </c>
      <c r="H1" s="3" t="s">
        <v>170</v>
      </c>
      <c r="I1" s="3" t="s">
        <v>171</v>
      </c>
      <c r="J1" s="3" t="s">
        <v>171</v>
      </c>
      <c r="K1" s="4" t="s">
        <v>172</v>
      </c>
      <c r="L1" s="4" t="s">
        <v>172</v>
      </c>
      <c r="M1" s="4" t="s">
        <v>157</v>
      </c>
      <c r="N1" s="3" t="s">
        <v>173</v>
      </c>
      <c r="O1" s="3" t="s">
        <v>158</v>
      </c>
      <c r="P1" s="3" t="s">
        <v>159</v>
      </c>
      <c r="Q1" s="3" t="s">
        <v>160</v>
      </c>
      <c r="R1" s="3" t="s">
        <v>167</v>
      </c>
      <c r="S1" s="2" t="s">
        <v>161</v>
      </c>
      <c r="T1" s="2" t="s">
        <v>162</v>
      </c>
    </row>
    <row r="2" spans="1:20" x14ac:dyDescent="0.25">
      <c r="A2" t="s">
        <v>156</v>
      </c>
      <c r="C2" s="1">
        <f t="shared" ref="C2:K2" si="0">AVERAGEIF($B$5:$B$160,$A$2,C5:C160)</f>
        <v>0.78874074074074063</v>
      </c>
      <c r="D2" s="1"/>
      <c r="E2" s="1">
        <f t="shared" si="0"/>
        <v>0.63629629629629614</v>
      </c>
      <c r="F2" s="1"/>
      <c r="G2" s="1">
        <f t="shared" si="0"/>
        <v>0.84025925925925904</v>
      </c>
      <c r="H2" s="1"/>
      <c r="I2" s="1">
        <f t="shared" si="0"/>
        <v>0.7710407407407408</v>
      </c>
      <c r="J2" s="1"/>
      <c r="K2" s="1">
        <f t="shared" si="0"/>
        <v>0.6157407407407407</v>
      </c>
      <c r="L2" s="1"/>
      <c r="M2" s="1">
        <f>AVERAGEIF($B$5:$B$160,$A$2,M5:M160)</f>
        <v>0.72256817388143024</v>
      </c>
      <c r="N2" s="1">
        <f>M2-$M$2</f>
        <v>0</v>
      </c>
    </row>
    <row r="3" spans="1:20" x14ac:dyDescent="0.25">
      <c r="A3" t="s">
        <v>158</v>
      </c>
      <c r="M3" s="1">
        <f>AVERAGE(M5:M160)</f>
        <v>0.5220678676589886</v>
      </c>
      <c r="N3" s="1">
        <f>M3-$M$2</f>
        <v>-0.20050030622244164</v>
      </c>
    </row>
    <row r="4" spans="1:20" x14ac:dyDescent="0.25">
      <c r="M4" s="1"/>
    </row>
    <row r="5" spans="1:20" x14ac:dyDescent="0.25">
      <c r="A5" t="s">
        <v>109</v>
      </c>
      <c r="B5" t="s">
        <v>164</v>
      </c>
      <c r="C5">
        <v>0.98099999999999998</v>
      </c>
      <c r="D5" s="1">
        <f t="shared" ref="D5:D36" si="1">C5-C$2</f>
        <v>0.19225925925925935</v>
      </c>
      <c r="E5">
        <v>0.84</v>
      </c>
      <c r="F5" s="1">
        <f t="shared" ref="F5:F36" si="2">E5-E$2</f>
        <v>0.20370370370370383</v>
      </c>
      <c r="G5">
        <v>0.88400000000000001</v>
      </c>
      <c r="H5" s="1">
        <f t="shared" ref="H5:H36" si="3">G5-G$2</f>
        <v>4.3740740740740969E-2</v>
      </c>
      <c r="I5">
        <v>0.95179999999999998</v>
      </c>
      <c r="J5" s="1">
        <f t="shared" ref="J5:J36" si="4">I5-I$2</f>
        <v>0.18075925925925918</v>
      </c>
      <c r="K5">
        <v>0.59299999999999997</v>
      </c>
      <c r="L5" s="1">
        <f t="shared" ref="L5:L36" si="5">K5-K$2</f>
        <v>-2.2740740740740728E-2</v>
      </c>
      <c r="M5" s="1">
        <f t="shared" ref="M5:M36" si="6">GEOMEAN(C5,E5,G5,I5,K5)</f>
        <v>0.83714404155791688</v>
      </c>
      <c r="N5" s="1">
        <f t="shared" ref="N5:N36" si="7">M5-$M$2</f>
        <v>0.11457586767648664</v>
      </c>
      <c r="O5" s="1">
        <f t="shared" ref="O5:O36" si="8">$N$3</f>
        <v>-0.20050030622244164</v>
      </c>
      <c r="P5" s="1">
        <v>0.13774523259164501</v>
      </c>
      <c r="Q5" s="1">
        <v>115.182833314447</v>
      </c>
      <c r="R5" s="7">
        <v>1621.5644152499999</v>
      </c>
      <c r="S5" s="7">
        <f t="shared" ref="S5:S36" si="9">IF(Q5=0,"",R5/Q5)</f>
        <v>14.078177872419227</v>
      </c>
      <c r="T5" s="8" cm="1">
        <f t="array" ref="T5">IF(AND(B5="EU sup",N5&gt;=$N$3),SUM(SUMIF($A$5:$A$160,_xlfn._xlws.FILTER($A$5:$A$160,($N$5:$N$160&gt;=$N$3)*($B$5:$B$160="EU sup")),$R$5:$R$160))/SUM(SUMIF($A$5:$A$160,_xlfn._xlws.FILTER($A$5:$A$160,($N$5:$N$160&gt;=$N$3)*($B$5:$B$160="EU sup")),$Q$5:$Q$160)),IF(AND(B5="EU sup",N5&lt;$N$3),SUM(SUMIF($A$5:$A$160,_xlfn._xlws.FILTER($A$5:$A$160,($N$5:$N$160&lt;$N$3)*($B$5:$B$160="EU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6" spans="1:20" hidden="1" x14ac:dyDescent="0.25">
      <c r="A6" t="s">
        <v>1</v>
      </c>
      <c r="B6" t="s">
        <v>165</v>
      </c>
      <c r="C6">
        <v>0.64099999999999902</v>
      </c>
      <c r="D6" s="1">
        <f t="shared" si="1"/>
        <v>-0.14774074074074162</v>
      </c>
      <c r="E6">
        <v>0.36</v>
      </c>
      <c r="F6" s="1">
        <f t="shared" si="2"/>
        <v>-0.27629629629629615</v>
      </c>
      <c r="G6">
        <v>0.76800000000000002</v>
      </c>
      <c r="H6" s="1">
        <f t="shared" si="3"/>
        <v>-7.2259259259259023E-2</v>
      </c>
      <c r="I6">
        <v>0.5786</v>
      </c>
      <c r="J6" s="1">
        <f t="shared" si="4"/>
        <v>-0.1924407407407408</v>
      </c>
      <c r="K6">
        <v>0.47099999999999997</v>
      </c>
      <c r="L6" s="1">
        <f t="shared" si="5"/>
        <v>-0.14474074074074073</v>
      </c>
      <c r="M6" s="1">
        <f t="shared" si="6"/>
        <v>0.54548676433527865</v>
      </c>
      <c r="N6" s="1">
        <f t="shared" si="7"/>
        <v>-0.17708140954615159</v>
      </c>
      <c r="O6" s="1">
        <f t="shared" si="8"/>
        <v>-0.20050030622244164</v>
      </c>
      <c r="P6" s="1"/>
      <c r="Q6" s="1">
        <v>5.8994170226628902E-2</v>
      </c>
      <c r="R6" s="7">
        <v>5.69168685</v>
      </c>
      <c r="S6" s="7">
        <f t="shared" si="9"/>
        <v>96.478801687270376</v>
      </c>
      <c r="T6" s="8" t="str" cm="1">
        <f t="array" ref="T6">IF(AND(B6="EU sup",N6&gt;=$N$3),SUM(SUMIF($A$5:$A$160,_xlfn._xlws.FILTER($A$5:$A$160,($N$5:$N$160&gt;=$N$3)*($B$5:$B$160="EU sup")),$R$5:$R$160))/SUM(SUMIF($A$5:$A$160,_xlfn._xlws.FILTER($A$5:$A$160,($N$5:$N$160&gt;=$N$3)*($B$5:$B$160="EU sup")),$Q$5:$Q$160)),IF(AND(B6="EU sup",N6&lt;$N$3),SUM(SUMIF($A$5:$A$160,_xlfn._xlws.FILTER($A$5:$A$160,($N$5:$N$160&lt;$N$3)*($B$5:$B$160="EU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" spans="1:20" x14ac:dyDescent="0.25">
      <c r="A7" t="s">
        <v>50</v>
      </c>
      <c r="B7" t="s">
        <v>164</v>
      </c>
      <c r="C7">
        <v>0.82799999999999996</v>
      </c>
      <c r="D7" s="1">
        <f t="shared" si="1"/>
        <v>3.9259259259259327E-2</v>
      </c>
      <c r="E7">
        <v>0.73</v>
      </c>
      <c r="F7" s="1">
        <f t="shared" si="2"/>
        <v>9.3703703703703844E-2</v>
      </c>
      <c r="G7">
        <v>0.85099999999999998</v>
      </c>
      <c r="H7" s="1">
        <f t="shared" si="3"/>
        <v>1.0740740740740939E-2</v>
      </c>
      <c r="I7">
        <v>0.78510000000000002</v>
      </c>
      <c r="J7" s="1">
        <f t="shared" si="4"/>
        <v>1.4059259259259216E-2</v>
      </c>
      <c r="K7">
        <v>0.77700000000000002</v>
      </c>
      <c r="L7" s="1">
        <f t="shared" si="5"/>
        <v>0.16125925925925932</v>
      </c>
      <c r="M7" s="1">
        <f t="shared" si="6"/>
        <v>0.79309598378770563</v>
      </c>
      <c r="N7" s="1">
        <f t="shared" si="7"/>
        <v>7.0527809906275385E-2</v>
      </c>
      <c r="O7" s="1">
        <f t="shared" si="8"/>
        <v>-0.20050030622244164</v>
      </c>
      <c r="P7" s="1" t="s">
        <v>174</v>
      </c>
      <c r="Q7" s="1">
        <v>32.496092747875302</v>
      </c>
      <c r="R7" s="7">
        <v>6.38</v>
      </c>
      <c r="S7" s="7">
        <f t="shared" si="9"/>
        <v>0.19633129587301368</v>
      </c>
      <c r="T7" s="8" cm="1">
        <f t="array" ref="T7">IF(AND(B7="EU sup",N7&gt;=$N$3),SUM(SUMIF($A$5:$A$160,_xlfn._xlws.FILTER($A$5:$A$160,($N$5:$N$160&gt;=$N$3)*($B$5:$B$160="EU sup")),$R$5:$R$160))/SUM(SUMIF($A$5:$A$160,_xlfn._xlws.FILTER($A$5:$A$160,($N$5:$N$160&gt;=$N$3)*($B$5:$B$160="EU sup")),$Q$5:$Q$160)),IF(AND(B7="EU sup",N7&lt;$N$3),SUM(SUMIF($A$5:$A$160,_xlfn._xlws.FILTER($A$5:$A$160,($N$5:$N$160&lt;$N$3)*($B$5:$B$160="EU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8" spans="1:20" hidden="1" x14ac:dyDescent="0.25">
      <c r="A8" t="s">
        <v>3</v>
      </c>
      <c r="B8" t="s">
        <v>165</v>
      </c>
      <c r="C8">
        <v>0.68500000000000005</v>
      </c>
      <c r="D8" s="1">
        <f t="shared" si="1"/>
        <v>-0.10374074074074058</v>
      </c>
      <c r="E8">
        <v>0.38</v>
      </c>
      <c r="F8" s="1">
        <f t="shared" si="2"/>
        <v>-0.25629629629629613</v>
      </c>
      <c r="G8">
        <v>0.77500000000000002</v>
      </c>
      <c r="H8" s="1">
        <f t="shared" si="3"/>
        <v>-6.5259259259259017E-2</v>
      </c>
      <c r="I8">
        <v>0.73360000000000003</v>
      </c>
      <c r="J8" s="1">
        <f t="shared" si="4"/>
        <v>-3.7440740740740774E-2</v>
      </c>
      <c r="K8">
        <v>0.41099999999999998</v>
      </c>
      <c r="L8" s="1">
        <f t="shared" si="5"/>
        <v>-0.20474074074074072</v>
      </c>
      <c r="M8" s="1">
        <f t="shared" si="6"/>
        <v>0.57123578116264084</v>
      </c>
      <c r="N8" s="1">
        <f t="shared" si="7"/>
        <v>-0.1513323927187894</v>
      </c>
      <c r="O8" s="1">
        <f t="shared" si="8"/>
        <v>-0.20050030622244164</v>
      </c>
      <c r="P8" s="1"/>
      <c r="Q8" s="1">
        <v>40.4422674787535</v>
      </c>
      <c r="R8" s="7">
        <v>371.54538884999999</v>
      </c>
      <c r="S8" s="7">
        <f t="shared" si="9"/>
        <v>9.1870563154054796</v>
      </c>
      <c r="T8" s="8" t="str" cm="1">
        <f t="array" ref="T8">IF(AND(B8="EU sup",N8&gt;=$N$3),SUM(SUMIF($A$5:$A$160,_xlfn._xlws.FILTER($A$5:$A$160,($N$5:$N$160&gt;=$N$3)*($B$5:$B$160="EU sup")),$R$5:$R$160))/SUM(SUMIF($A$5:$A$160,_xlfn._xlws.FILTER($A$5:$A$160,($N$5:$N$160&gt;=$N$3)*($B$5:$B$160="EU sup")),$Q$5:$Q$160)),IF(AND(B8="EU sup",N8&lt;$N$3),SUM(SUMIF($A$5:$A$160,_xlfn._xlws.FILTER($A$5:$A$160,($N$5:$N$160&lt;$N$3)*($B$5:$B$160="EU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" spans="1:20" hidden="1" x14ac:dyDescent="0.25">
      <c r="A9" t="s">
        <v>4</v>
      </c>
      <c r="B9" t="s">
        <v>166</v>
      </c>
      <c r="C9">
        <v>0.56299999999999994</v>
      </c>
      <c r="D9" s="1">
        <f t="shared" si="1"/>
        <v>-0.22574074074074069</v>
      </c>
      <c r="E9">
        <v>0.46</v>
      </c>
      <c r="F9" s="1">
        <f t="shared" si="2"/>
        <v>-0.17629629629629612</v>
      </c>
      <c r="G9">
        <v>0.82450000000000001</v>
      </c>
      <c r="H9" s="1">
        <f t="shared" si="3"/>
        <v>-1.5759259259259029E-2</v>
      </c>
      <c r="I9">
        <v>0.70609999999999995</v>
      </c>
      <c r="J9" s="1">
        <f t="shared" si="4"/>
        <v>-6.4940740740740854E-2</v>
      </c>
      <c r="K9">
        <v>0.48299999999999998</v>
      </c>
      <c r="L9" s="1">
        <f t="shared" si="5"/>
        <v>-0.13274074074074071</v>
      </c>
      <c r="M9" s="1">
        <f t="shared" si="6"/>
        <v>0.59218042283827255</v>
      </c>
      <c r="N9" s="1">
        <f t="shared" si="7"/>
        <v>-0.1303877510431577</v>
      </c>
      <c r="O9" s="1">
        <f t="shared" si="8"/>
        <v>-0.20050030622244164</v>
      </c>
      <c r="P9" s="1"/>
      <c r="Q9" s="1">
        <v>0</v>
      </c>
      <c r="R9" s="7">
        <v>0</v>
      </c>
      <c r="S9" s="7" t="str">
        <f t="shared" si="9"/>
        <v/>
      </c>
      <c r="T9" s="8" t="str" cm="1">
        <f t="array" ref="T9">IF(AND(B9="EU sup",N9&gt;=$N$3),SUM(SUMIF($A$5:$A$160,_xlfn._xlws.FILTER($A$5:$A$160,($N$5:$N$160&gt;=$N$3)*($B$5:$B$160="EU sup")),$R$5:$R$160))/SUM(SUMIF($A$5:$A$160,_xlfn._xlws.FILTER($A$5:$A$160,($N$5:$N$160&gt;=$N$3)*($B$5:$B$160="EU sup")),$Q$5:$Q$160)),IF(AND(B9="EU sup",N9&lt;$N$3),SUM(SUMIF($A$5:$A$160,_xlfn._xlws.FILTER($A$5:$A$160,($N$5:$N$160&lt;$N$3)*($B$5:$B$160="EU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" spans="1:20" x14ac:dyDescent="0.25">
      <c r="A10" t="s">
        <v>5</v>
      </c>
      <c r="B10" t="s">
        <v>164</v>
      </c>
      <c r="C10">
        <v>0.871</v>
      </c>
      <c r="D10" s="1">
        <f t="shared" si="1"/>
        <v>8.2259259259259365E-2</v>
      </c>
      <c r="E10">
        <v>0.75</v>
      </c>
      <c r="F10" s="1">
        <f t="shared" si="2"/>
        <v>0.11370370370370386</v>
      </c>
      <c r="G10">
        <v>0.86799999999999999</v>
      </c>
      <c r="H10" s="1">
        <f t="shared" si="3"/>
        <v>2.7740740740740955E-2</v>
      </c>
      <c r="I10">
        <v>0.78239999999999998</v>
      </c>
      <c r="J10" s="1">
        <f t="shared" si="4"/>
        <v>1.135925925925918E-2</v>
      </c>
      <c r="K10">
        <v>0.60099999999999998</v>
      </c>
      <c r="L10" s="1">
        <f t="shared" si="5"/>
        <v>-1.4740740740740721E-2</v>
      </c>
      <c r="M10" s="1">
        <f t="shared" si="6"/>
        <v>0.7676804687520572</v>
      </c>
      <c r="N10" s="1">
        <f t="shared" si="7"/>
        <v>4.5112294870626957E-2</v>
      </c>
      <c r="O10" s="1">
        <f t="shared" si="8"/>
        <v>-0.20050030622244164</v>
      </c>
      <c r="P10" s="1">
        <v>0.82591572602923302</v>
      </c>
      <c r="Q10" s="1">
        <v>147.183422549575</v>
      </c>
      <c r="R10" s="7">
        <v>3199.8040499999902</v>
      </c>
      <c r="S10" s="7">
        <f t="shared" si="9"/>
        <v>21.740247607859626</v>
      </c>
      <c r="T10" s="8" cm="1">
        <f t="array" ref="T10">IF(AND(B10="EU sup",N10&gt;=$N$3),SUM(SUMIF($A$5:$A$160,_xlfn._xlws.FILTER($A$5:$A$160,($N$5:$N$160&gt;=$N$3)*($B$5:$B$160="EU sup")),$R$5:$R$160))/SUM(SUMIF($A$5:$A$160,_xlfn._xlws.FILTER($A$5:$A$160,($N$5:$N$160&gt;=$N$3)*($B$5:$B$160="EU sup")),$Q$5:$Q$160)),IF(AND(B10="EU sup",N10&lt;$N$3),SUM(SUMIF($A$5:$A$160,_xlfn._xlws.FILTER($A$5:$A$160,($N$5:$N$160&lt;$N$3)*($B$5:$B$160="EU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1" spans="1:20" hidden="1" x14ac:dyDescent="0.25">
      <c r="A11" t="s">
        <v>6</v>
      </c>
      <c r="B11" t="s">
        <v>156</v>
      </c>
      <c r="C11">
        <v>0.82</v>
      </c>
      <c r="D11" s="1">
        <f t="shared" si="1"/>
        <v>3.125925925925932E-2</v>
      </c>
      <c r="E11">
        <v>0.71</v>
      </c>
      <c r="F11" s="1">
        <f t="shared" si="2"/>
        <v>7.3703703703703827E-2</v>
      </c>
      <c r="G11">
        <v>0.85099999999999998</v>
      </c>
      <c r="H11" s="1">
        <f t="shared" si="3"/>
        <v>1.0740740740740939E-2</v>
      </c>
      <c r="I11">
        <v>0.77300000000000002</v>
      </c>
      <c r="J11" s="1">
        <f t="shared" si="4"/>
        <v>1.9592592592592162E-3</v>
      </c>
      <c r="K11">
        <v>0.66500000000000004</v>
      </c>
      <c r="L11" s="1">
        <f t="shared" si="5"/>
        <v>4.9259259259259336E-2</v>
      </c>
      <c r="M11" s="1">
        <f t="shared" si="6"/>
        <v>0.76067751679308893</v>
      </c>
      <c r="N11" s="1">
        <f t="shared" si="7"/>
        <v>3.8109342911658683E-2</v>
      </c>
      <c r="O11" s="1">
        <f t="shared" si="8"/>
        <v>-0.20050030622244164</v>
      </c>
      <c r="P11" s="1"/>
      <c r="Q11" s="1">
        <v>0.68135599121812995</v>
      </c>
      <c r="R11" s="7">
        <v>5.5784194500000002</v>
      </c>
      <c r="S11" s="7">
        <f t="shared" si="9"/>
        <v>8.1872318169931813</v>
      </c>
      <c r="T11" s="8" t="str" cm="1">
        <f t="array" ref="T11">IF(AND(B11="EU sup",N11&gt;=$N$3),SUM(SUMIF($A$5:$A$160,_xlfn._xlws.FILTER($A$5:$A$160,($N$5:$N$160&gt;=$N$3)*($B$5:$B$160="EU sup")),$R$5:$R$160))/SUM(SUMIF($A$5:$A$160,_xlfn._xlws.FILTER($A$5:$A$160,($N$5:$N$160&gt;=$N$3)*($B$5:$B$160="EU sup")),$Q$5:$Q$160)),IF(AND(B11="EU sup",N11&lt;$N$3),SUM(SUMIF($A$5:$A$160,_xlfn._xlws.FILTER($A$5:$A$160,($N$5:$N$160&lt;$N$3)*($B$5:$B$160="EU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" spans="1:20" x14ac:dyDescent="0.25">
      <c r="A12" t="s">
        <v>22</v>
      </c>
      <c r="B12" t="s">
        <v>164</v>
      </c>
      <c r="C12">
        <v>0.88800000000000001</v>
      </c>
      <c r="D12" s="1">
        <f t="shared" si="1"/>
        <v>9.925925925925938E-2</v>
      </c>
      <c r="E12">
        <v>0.74</v>
      </c>
      <c r="F12" s="1">
        <f t="shared" si="2"/>
        <v>0.10370370370370385</v>
      </c>
      <c r="G12">
        <v>0.871</v>
      </c>
      <c r="H12" s="1">
        <f t="shared" si="3"/>
        <v>3.0740740740740957E-2</v>
      </c>
      <c r="I12">
        <v>0.83530000000000004</v>
      </c>
      <c r="J12" s="1">
        <f t="shared" si="4"/>
        <v>6.4259259259259238E-2</v>
      </c>
      <c r="K12">
        <v>0.5</v>
      </c>
      <c r="L12" s="1">
        <f t="shared" si="5"/>
        <v>-0.1157407407407407</v>
      </c>
      <c r="M12" s="1">
        <f t="shared" si="6"/>
        <v>0.75109533609915535</v>
      </c>
      <c r="N12" s="1">
        <f t="shared" si="7"/>
        <v>2.8527162217725111E-2</v>
      </c>
      <c r="O12" s="1">
        <f t="shared" si="8"/>
        <v>-0.20050030622244164</v>
      </c>
      <c r="P12" s="1" t="s">
        <v>174</v>
      </c>
      <c r="Q12" s="1">
        <v>182.29047818696799</v>
      </c>
      <c r="R12" s="7">
        <v>2018.0569489499901</v>
      </c>
      <c r="S12" s="7">
        <f t="shared" si="9"/>
        <v>11.070556010501823</v>
      </c>
      <c r="T12" s="8" cm="1">
        <f t="array" ref="T12">IF(AND(B12="EU sup",N12&gt;=$N$3),SUM(SUMIF($A$5:$A$160,_xlfn._xlws.FILTER($A$5:$A$160,($N$5:$N$160&gt;=$N$3)*($B$5:$B$160="EU sup")),$R$5:$R$160))/SUM(SUMIF($A$5:$A$160,_xlfn._xlws.FILTER($A$5:$A$160,($N$5:$N$160&gt;=$N$3)*($B$5:$B$160="EU sup")),$Q$5:$Q$160)),IF(AND(B12="EU sup",N12&lt;$N$3),SUM(SUMIF($A$5:$A$160,_xlfn._xlws.FILTER($A$5:$A$160,($N$5:$N$160&lt;$N$3)*($B$5:$B$160="EU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3" spans="1:20" hidden="1" x14ac:dyDescent="0.25">
      <c r="A13" t="s">
        <v>8</v>
      </c>
      <c r="B13" t="s">
        <v>166</v>
      </c>
      <c r="C13">
        <v>0.21299999999999999</v>
      </c>
      <c r="D13" s="1">
        <f t="shared" si="1"/>
        <v>-0.57574074074074066</v>
      </c>
      <c r="E13">
        <v>0.17</v>
      </c>
      <c r="F13" s="1">
        <f t="shared" si="2"/>
        <v>-0.4662962962962961</v>
      </c>
      <c r="G13">
        <v>0.45200000000000001</v>
      </c>
      <c r="H13" s="1">
        <f t="shared" si="3"/>
        <v>-0.38825925925925903</v>
      </c>
      <c r="I13">
        <v>0.52139999999999997</v>
      </c>
      <c r="J13" s="1">
        <f t="shared" si="4"/>
        <v>-0.24964074074074083</v>
      </c>
      <c r="K13">
        <v>0.30499999999999999</v>
      </c>
      <c r="L13" s="1">
        <f t="shared" si="5"/>
        <v>-0.31074074074074071</v>
      </c>
      <c r="M13" s="1">
        <f t="shared" si="6"/>
        <v>0.30414982096916032</v>
      </c>
      <c r="N13" s="1">
        <f t="shared" si="7"/>
        <v>-0.41841835291226992</v>
      </c>
      <c r="O13" s="1">
        <f t="shared" si="8"/>
        <v>-0.20050030622244164</v>
      </c>
      <c r="P13" s="1"/>
      <c r="Q13" s="1">
        <v>0</v>
      </c>
      <c r="R13" s="7">
        <v>0</v>
      </c>
      <c r="S13" s="7" t="str">
        <f t="shared" si="9"/>
        <v/>
      </c>
      <c r="T13" s="8" t="str" cm="1">
        <f t="array" ref="T13">IF(AND(B13="EU sup",N13&gt;=$N$3),SUM(SUMIF($A$5:$A$160,_xlfn._xlws.FILTER($A$5:$A$160,($N$5:$N$160&gt;=$N$3)*($B$5:$B$160="EU sup")),$R$5:$R$160))/SUM(SUMIF($A$5:$A$160,_xlfn._xlws.FILTER($A$5:$A$160,($N$5:$N$160&gt;=$N$3)*($B$5:$B$160="EU sup")),$Q$5:$Q$160)),IF(AND(B13="EU sup",N13&lt;$N$3),SUM(SUMIF($A$5:$A$160,_xlfn._xlws.FILTER($A$5:$A$160,($N$5:$N$160&lt;$N$3)*($B$5:$B$160="EU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" spans="1:20" hidden="1" x14ac:dyDescent="0.25">
      <c r="A14" t="s">
        <v>9</v>
      </c>
      <c r="B14" t="s">
        <v>156</v>
      </c>
      <c r="C14">
        <v>0.76400000000000001</v>
      </c>
      <c r="D14" s="1">
        <f t="shared" si="1"/>
        <v>-2.4740740740740619E-2</v>
      </c>
      <c r="E14">
        <v>0.73</v>
      </c>
      <c r="F14" s="1">
        <f t="shared" si="2"/>
        <v>9.3703703703703844E-2</v>
      </c>
      <c r="G14">
        <v>0.85949999999999904</v>
      </c>
      <c r="H14" s="1">
        <f t="shared" si="3"/>
        <v>1.9240740740740003E-2</v>
      </c>
      <c r="I14">
        <v>0.76469999999999905</v>
      </c>
      <c r="J14" s="1">
        <f t="shared" si="4"/>
        <v>-6.3407407407417571E-3</v>
      </c>
      <c r="K14">
        <v>0.58199999999999996</v>
      </c>
      <c r="L14" s="1">
        <f t="shared" si="5"/>
        <v>-3.3740740740740738E-2</v>
      </c>
      <c r="M14" s="1">
        <f t="shared" si="6"/>
        <v>0.73420144499509754</v>
      </c>
      <c r="N14" s="1">
        <f t="shared" si="7"/>
        <v>1.1633271113667298E-2</v>
      </c>
      <c r="O14" s="1">
        <f t="shared" si="8"/>
        <v>-0.20050030622244164</v>
      </c>
      <c r="P14" s="1"/>
      <c r="Q14" s="1">
        <v>5.17746175637393E-3</v>
      </c>
      <c r="R14" s="7">
        <v>0</v>
      </c>
      <c r="S14" s="7">
        <f t="shared" si="9"/>
        <v>0</v>
      </c>
      <c r="T14" s="8" t="str" cm="1">
        <f t="array" ref="T14">IF(AND(B14="EU sup",N14&gt;=$N$3),SUM(SUMIF($A$5:$A$160,_xlfn._xlws.FILTER($A$5:$A$160,($N$5:$N$160&gt;=$N$3)*($B$5:$B$160="EU sup")),$R$5:$R$160))/SUM(SUMIF($A$5:$A$160,_xlfn._xlws.FILTER($A$5:$A$160,($N$5:$N$160&gt;=$N$3)*($B$5:$B$160="EU sup")),$Q$5:$Q$160)),IF(AND(B14="EU sup",N14&lt;$N$3),SUM(SUMIF($A$5:$A$160,_xlfn._xlws.FILTER($A$5:$A$160,($N$5:$N$160&lt;$N$3)*($B$5:$B$160="EU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" spans="1:20" hidden="1" x14ac:dyDescent="0.25">
      <c r="A15" t="s">
        <v>10</v>
      </c>
      <c r="B15" t="s">
        <v>166</v>
      </c>
      <c r="C15">
        <v>0.42799999999999999</v>
      </c>
      <c r="D15" s="1">
        <f t="shared" si="1"/>
        <v>-0.36074074074074064</v>
      </c>
      <c r="E15">
        <v>0.43</v>
      </c>
      <c r="F15" s="1">
        <f t="shared" si="2"/>
        <v>-0.20629629629629614</v>
      </c>
      <c r="G15">
        <v>0.71099999999999997</v>
      </c>
      <c r="H15" s="1">
        <f t="shared" si="3"/>
        <v>-0.12925925925925907</v>
      </c>
      <c r="I15">
        <v>0.52439999999999998</v>
      </c>
      <c r="J15" s="1">
        <f t="shared" si="4"/>
        <v>-0.24664074074074083</v>
      </c>
      <c r="K15">
        <v>0.29599999999999999</v>
      </c>
      <c r="L15" s="1">
        <f t="shared" si="5"/>
        <v>-0.31974074074074071</v>
      </c>
      <c r="M15" s="1">
        <f t="shared" si="6"/>
        <v>0.45871954399685383</v>
      </c>
      <c r="N15" s="1">
        <f t="shared" si="7"/>
        <v>-0.26384862988457641</v>
      </c>
      <c r="O15" s="1">
        <f t="shared" si="8"/>
        <v>-0.20050030622244164</v>
      </c>
      <c r="P15" s="1"/>
      <c r="Q15" s="1">
        <v>0</v>
      </c>
      <c r="R15" s="7">
        <v>1.132674</v>
      </c>
      <c r="S15" s="7" t="str">
        <f t="shared" si="9"/>
        <v/>
      </c>
      <c r="T15" s="8" t="str" cm="1">
        <f t="array" ref="T15">IF(AND(B15="EU sup",N15&gt;=$N$3),SUM(SUMIF($A$5:$A$160,_xlfn._xlws.FILTER($A$5:$A$160,($N$5:$N$160&gt;=$N$3)*($B$5:$B$160="EU sup")),$R$5:$R$160))/SUM(SUMIF($A$5:$A$160,_xlfn._xlws.FILTER($A$5:$A$160,($N$5:$N$160&gt;=$N$3)*($B$5:$B$160="EU sup")),$Q$5:$Q$160)),IF(AND(B15="EU sup",N15&lt;$N$3),SUM(SUMIF($A$5:$A$160,_xlfn._xlws.FILTER($A$5:$A$160,($N$5:$N$160&lt;$N$3)*($B$5:$B$160="EU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" spans="1:20" hidden="1" x14ac:dyDescent="0.25">
      <c r="A16" t="s">
        <v>11</v>
      </c>
      <c r="B16" t="s">
        <v>166</v>
      </c>
      <c r="C16">
        <v>0.308</v>
      </c>
      <c r="D16" s="1">
        <f t="shared" si="1"/>
        <v>-0.48074074074074064</v>
      </c>
      <c r="E16">
        <v>0.42</v>
      </c>
      <c r="F16" s="1">
        <f t="shared" si="2"/>
        <v>-0.21629629629629615</v>
      </c>
      <c r="G16">
        <v>0.68049999999999999</v>
      </c>
      <c r="H16" s="1">
        <f t="shared" si="3"/>
        <v>-0.15975925925925905</v>
      </c>
      <c r="I16">
        <v>0.6764</v>
      </c>
      <c r="J16" s="1">
        <f t="shared" si="4"/>
        <v>-9.4640740740740803E-2</v>
      </c>
      <c r="K16">
        <v>0.35499999999999998</v>
      </c>
      <c r="L16" s="1">
        <f t="shared" si="5"/>
        <v>-0.26074074074074072</v>
      </c>
      <c r="M16" s="1">
        <f t="shared" si="6"/>
        <v>0.46239381646338945</v>
      </c>
      <c r="N16" s="1">
        <f t="shared" si="7"/>
        <v>-0.26017435741804079</v>
      </c>
      <c r="O16" s="1">
        <f t="shared" si="8"/>
        <v>-0.20050030622244164</v>
      </c>
      <c r="P16" s="1"/>
      <c r="Q16" s="1">
        <v>0</v>
      </c>
      <c r="R16" s="7">
        <v>0</v>
      </c>
      <c r="S16" s="7" t="str">
        <f t="shared" si="9"/>
        <v/>
      </c>
      <c r="T16" s="8" t="str" cm="1">
        <f t="array" ref="T16">IF(AND(B16="EU sup",N16&gt;=$N$3),SUM(SUMIF($A$5:$A$160,_xlfn._xlws.FILTER($A$5:$A$160,($N$5:$N$160&gt;=$N$3)*($B$5:$B$160="EU sup")),$R$5:$R$160))/SUM(SUMIF($A$5:$A$160,_xlfn._xlws.FILTER($A$5:$A$160,($N$5:$N$160&gt;=$N$3)*($B$5:$B$160="EU sup")),$Q$5:$Q$160)),IF(AND(B16="EU sup",N16&lt;$N$3),SUM(SUMIF($A$5:$A$160,_xlfn._xlws.FILTER($A$5:$A$160,($N$5:$N$160&lt;$N$3)*($B$5:$B$160="EU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7" spans="1:20" hidden="1" x14ac:dyDescent="0.25">
      <c r="A17" t="s">
        <v>12</v>
      </c>
      <c r="B17" t="s">
        <v>165</v>
      </c>
      <c r="C17">
        <v>0.59899999999999998</v>
      </c>
      <c r="D17" s="1">
        <f t="shared" si="1"/>
        <v>-0.18974074074074065</v>
      </c>
      <c r="E17">
        <v>0.25</v>
      </c>
      <c r="F17" s="1">
        <f t="shared" si="2"/>
        <v>-0.38629629629629614</v>
      </c>
      <c r="G17">
        <v>0.53700000000000003</v>
      </c>
      <c r="H17" s="1">
        <f t="shared" si="3"/>
        <v>-0.30325925925925901</v>
      </c>
      <c r="I17">
        <v>0.35310000000000002</v>
      </c>
      <c r="J17" s="1">
        <f t="shared" si="4"/>
        <v>-0.41794074074074078</v>
      </c>
      <c r="K17">
        <v>0.23100000000000001</v>
      </c>
      <c r="L17" s="1">
        <f t="shared" si="5"/>
        <v>-0.38474074074074072</v>
      </c>
      <c r="M17" s="1">
        <f t="shared" si="6"/>
        <v>0.36590653238443033</v>
      </c>
      <c r="N17" s="1">
        <f t="shared" si="7"/>
        <v>-0.35666164149699991</v>
      </c>
      <c r="O17" s="1">
        <f t="shared" si="8"/>
        <v>-0.20050030622244164</v>
      </c>
      <c r="P17" s="1"/>
      <c r="Q17" s="1">
        <v>23.924430543909299</v>
      </c>
      <c r="R17" s="7">
        <v>126.29315099999999</v>
      </c>
      <c r="S17" s="7">
        <f t="shared" si="9"/>
        <v>5.2788362409801142</v>
      </c>
      <c r="T17" s="8" t="str" cm="1">
        <f t="array" ref="T17">IF(AND(B17="EU sup",N17&gt;=$N$3),SUM(SUMIF($A$5:$A$160,_xlfn._xlws.FILTER($A$5:$A$160,($N$5:$N$160&gt;=$N$3)*($B$5:$B$160="EU sup")),$R$5:$R$160))/SUM(SUMIF($A$5:$A$160,_xlfn._xlws.FILTER($A$5:$A$160,($N$5:$N$160&gt;=$N$3)*($B$5:$B$160="EU sup")),$Q$5:$Q$160)),IF(AND(B17="EU sup",N17&lt;$N$3),SUM(SUMIF($A$5:$A$160,_xlfn._xlws.FILTER($A$5:$A$160,($N$5:$N$160&lt;$N$3)*($B$5:$B$160="EU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8" spans="1:20" hidden="1" x14ac:dyDescent="0.25">
      <c r="A18" t="s">
        <v>13</v>
      </c>
      <c r="B18" t="s">
        <v>156</v>
      </c>
      <c r="C18">
        <v>0.65300000000000002</v>
      </c>
      <c r="D18" s="1">
        <f t="shared" si="1"/>
        <v>-0.13574074074074061</v>
      </c>
      <c r="E18">
        <v>0.43</v>
      </c>
      <c r="F18" s="1">
        <f t="shared" si="2"/>
        <v>-0.20629629629629614</v>
      </c>
      <c r="G18">
        <v>0.78549999999999998</v>
      </c>
      <c r="H18" s="1">
        <f t="shared" si="3"/>
        <v>-5.4759259259259063E-2</v>
      </c>
      <c r="I18">
        <v>0.62979999999999903</v>
      </c>
      <c r="J18" s="1">
        <f t="shared" si="4"/>
        <v>-0.14124074074074178</v>
      </c>
      <c r="K18">
        <v>0.51900000000000002</v>
      </c>
      <c r="L18" s="1">
        <f t="shared" si="5"/>
        <v>-9.6740740740740683E-2</v>
      </c>
      <c r="M18" s="1">
        <f t="shared" si="6"/>
        <v>0.5909892321327076</v>
      </c>
      <c r="N18" s="1">
        <f t="shared" si="7"/>
        <v>-0.13157894174872264</v>
      </c>
      <c r="O18" s="1">
        <f t="shared" si="8"/>
        <v>-0.20050030622244164</v>
      </c>
      <c r="P18" s="1"/>
      <c r="Q18" s="1">
        <v>3.5878850141643E-2</v>
      </c>
      <c r="R18" s="7">
        <v>5.6633699999999996</v>
      </c>
      <c r="S18" s="7">
        <f t="shared" si="9"/>
        <v>157.84703182075435</v>
      </c>
      <c r="T18" s="8" t="str" cm="1">
        <f t="array" ref="T18">IF(AND(B18="EU sup",N18&gt;=$N$3),SUM(SUMIF($A$5:$A$160,_xlfn._xlws.FILTER($A$5:$A$160,($N$5:$N$160&gt;=$N$3)*($B$5:$B$160="EU sup")),$R$5:$R$160))/SUM(SUMIF($A$5:$A$160,_xlfn._xlws.FILTER($A$5:$A$160,($N$5:$N$160&gt;=$N$3)*($B$5:$B$160="EU sup")),$Q$5:$Q$160)),IF(AND(B18="EU sup",N18&lt;$N$3),SUM(SUMIF($A$5:$A$160,_xlfn._xlws.FILTER($A$5:$A$160,($N$5:$N$160&lt;$N$3)*($B$5:$B$160="EU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9" spans="1:20" x14ac:dyDescent="0.25">
      <c r="A19" t="s">
        <v>150</v>
      </c>
      <c r="B19" t="s">
        <v>164</v>
      </c>
      <c r="C19">
        <v>0.78500000000000003</v>
      </c>
      <c r="D19" s="1">
        <f t="shared" si="1"/>
        <v>-3.7407407407406001E-3</v>
      </c>
      <c r="E19">
        <v>0.69</v>
      </c>
      <c r="F19" s="1">
        <f t="shared" si="2"/>
        <v>5.3703703703703809E-2</v>
      </c>
      <c r="G19">
        <v>0.83250000000000002</v>
      </c>
      <c r="H19" s="1">
        <f t="shared" si="3"/>
        <v>-7.7592592592590215E-3</v>
      </c>
      <c r="I19">
        <v>0.71219999999999895</v>
      </c>
      <c r="J19" s="1">
        <f t="shared" si="4"/>
        <v>-5.8840740740741859E-2</v>
      </c>
      <c r="K19">
        <v>0.51100000000000001</v>
      </c>
      <c r="L19" s="1">
        <f t="shared" si="5"/>
        <v>-0.10474074074074069</v>
      </c>
      <c r="M19" s="1">
        <f t="shared" si="6"/>
        <v>0.69666689194389586</v>
      </c>
      <c r="N19" s="1">
        <f t="shared" si="7"/>
        <v>-2.5901281937534382E-2</v>
      </c>
      <c r="O19" s="1">
        <f t="shared" si="8"/>
        <v>-0.20050030622244164</v>
      </c>
      <c r="P19" s="1">
        <v>0.54307494665985501</v>
      </c>
      <c r="Q19" s="1">
        <v>977.84129005665704</v>
      </c>
      <c r="R19" s="7">
        <v>465.40499999999997</v>
      </c>
      <c r="S19" s="7">
        <f t="shared" si="9"/>
        <v>0.47595147058377335</v>
      </c>
      <c r="T19" s="8" cm="1">
        <f t="array" ref="T19">IF(AND(B19="EU sup",N19&gt;=$N$3),SUM(SUMIF($A$5:$A$160,_xlfn._xlws.FILTER($A$5:$A$160,($N$5:$N$160&gt;=$N$3)*($B$5:$B$160="EU sup")),$R$5:$R$160))/SUM(SUMIF($A$5:$A$160,_xlfn._xlws.FILTER($A$5:$A$160,($N$5:$N$160&gt;=$N$3)*($B$5:$B$160="EU sup")),$Q$5:$Q$160)),IF(AND(B19="EU sup",N19&lt;$N$3),SUM(SUMIF($A$5:$A$160,_xlfn._xlws.FILTER($A$5:$A$160,($N$5:$N$160&lt;$N$3)*($B$5:$B$160="EU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0" spans="1:20" hidden="1" x14ac:dyDescent="0.25">
      <c r="A20" t="s">
        <v>15</v>
      </c>
      <c r="B20" t="s">
        <v>166</v>
      </c>
      <c r="C20">
        <v>0.5</v>
      </c>
      <c r="D20" s="1">
        <f t="shared" si="1"/>
        <v>-0.28874074074074063</v>
      </c>
      <c r="E20">
        <v>0.34</v>
      </c>
      <c r="F20" s="1">
        <f t="shared" si="2"/>
        <v>-0.29629629629629611</v>
      </c>
      <c r="G20">
        <v>0.75749999999999995</v>
      </c>
      <c r="H20" s="1">
        <f t="shared" si="3"/>
        <v>-8.2759259259259088E-2</v>
      </c>
      <c r="I20">
        <v>0.65429999999999999</v>
      </c>
      <c r="J20" s="1">
        <f t="shared" si="4"/>
        <v>-0.11674074074074081</v>
      </c>
      <c r="K20">
        <v>0.39399999999999902</v>
      </c>
      <c r="L20" s="1">
        <f t="shared" si="5"/>
        <v>-0.22174074074074168</v>
      </c>
      <c r="M20" s="1">
        <f t="shared" si="6"/>
        <v>0.50608205740185974</v>
      </c>
      <c r="N20" s="1">
        <f t="shared" si="7"/>
        <v>-0.2164861164795705</v>
      </c>
      <c r="O20" s="1">
        <f t="shared" si="8"/>
        <v>-0.20050030622244164</v>
      </c>
      <c r="P20" s="1"/>
      <c r="Q20" s="1">
        <v>0</v>
      </c>
      <c r="R20" s="7">
        <v>0</v>
      </c>
      <c r="S20" s="7" t="str">
        <f t="shared" si="9"/>
        <v/>
      </c>
      <c r="T20" s="8" t="str" cm="1">
        <f t="array" ref="T20">IF(AND(B20="EU sup",N20&gt;=$N$3),SUM(SUMIF($A$5:$A$160,_xlfn._xlws.FILTER($A$5:$A$160,($N$5:$N$160&gt;=$N$3)*($B$5:$B$160="EU sup")),$R$5:$R$160))/SUM(SUMIF($A$5:$A$160,_xlfn._xlws.FILTER($A$5:$A$160,($N$5:$N$160&gt;=$N$3)*($B$5:$B$160="EU sup")),$Q$5:$Q$160)),IF(AND(B20="EU sup",N20&lt;$N$3),SUM(SUMIF($A$5:$A$160,_xlfn._xlws.FILTER($A$5:$A$160,($N$5:$N$160&lt;$N$3)*($B$5:$B$160="EU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1" spans="1:20" hidden="1" x14ac:dyDescent="0.25">
      <c r="A21" t="s">
        <v>16</v>
      </c>
      <c r="B21" t="s">
        <v>165</v>
      </c>
      <c r="C21">
        <v>0.19899999999999901</v>
      </c>
      <c r="D21" s="1">
        <f t="shared" si="1"/>
        <v>-0.58974074074074156</v>
      </c>
      <c r="E21">
        <v>0.39</v>
      </c>
      <c r="F21" s="1">
        <f t="shared" si="2"/>
        <v>-0.24629629629629612</v>
      </c>
      <c r="G21">
        <v>0.54049999999999998</v>
      </c>
      <c r="H21" s="1">
        <f t="shared" si="3"/>
        <v>-0.29975925925925906</v>
      </c>
      <c r="I21">
        <v>0.37169999999999997</v>
      </c>
      <c r="J21" s="1">
        <f t="shared" si="4"/>
        <v>-0.39934074074074083</v>
      </c>
      <c r="K21">
        <v>0.48499999999999999</v>
      </c>
      <c r="L21" s="1">
        <f t="shared" si="5"/>
        <v>-0.13074074074074071</v>
      </c>
      <c r="M21" s="1">
        <f t="shared" si="6"/>
        <v>0.37646927380637157</v>
      </c>
      <c r="N21" s="1">
        <f t="shared" si="7"/>
        <v>-0.34609890007505867</v>
      </c>
      <c r="O21" s="1">
        <f t="shared" si="8"/>
        <v>-0.20050030622244164</v>
      </c>
      <c r="P21" s="1"/>
      <c r="Q21" s="1">
        <v>7.3959810198300294E-2</v>
      </c>
      <c r="R21" s="7">
        <v>2.8316849999999998</v>
      </c>
      <c r="S21" s="7">
        <f t="shared" si="9"/>
        <v>38.286807286385873</v>
      </c>
      <c r="T21" s="8" t="str" cm="1">
        <f t="array" ref="T21">IF(AND(B21="EU sup",N21&gt;=$N$3),SUM(SUMIF($A$5:$A$160,_xlfn._xlws.FILTER($A$5:$A$160,($N$5:$N$160&gt;=$N$3)*($B$5:$B$160="EU sup")),$R$5:$R$160))/SUM(SUMIF($A$5:$A$160,_xlfn._xlws.FILTER($A$5:$A$160,($N$5:$N$160&gt;=$N$3)*($B$5:$B$160="EU sup")),$Q$5:$Q$160)),IF(AND(B21="EU sup",N21&lt;$N$3),SUM(SUMIF($A$5:$A$160,_xlfn._xlws.FILTER($A$5:$A$160,($N$5:$N$160&lt;$N$3)*($B$5:$B$160="EU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2" spans="1:20" x14ac:dyDescent="0.25">
      <c r="A22" t="s">
        <v>142</v>
      </c>
      <c r="B22" t="s">
        <v>164</v>
      </c>
      <c r="C22">
        <v>0.71599999999999997</v>
      </c>
      <c r="D22" s="1">
        <f t="shared" si="1"/>
        <v>-7.2740740740740661E-2</v>
      </c>
      <c r="E22">
        <v>0.42</v>
      </c>
      <c r="F22" s="1">
        <f t="shared" si="2"/>
        <v>-0.21629629629629615</v>
      </c>
      <c r="G22">
        <v>0.77149999999999996</v>
      </c>
      <c r="H22" s="1">
        <f t="shared" si="3"/>
        <v>-6.8759259259259076E-2</v>
      </c>
      <c r="I22">
        <v>0.76539999999999997</v>
      </c>
      <c r="J22" s="1">
        <f t="shared" si="4"/>
        <v>-5.640740740740835E-3</v>
      </c>
      <c r="K22">
        <v>0.47799999999999998</v>
      </c>
      <c r="L22" s="1">
        <f t="shared" si="5"/>
        <v>-0.13774074074074072</v>
      </c>
      <c r="M22" s="1">
        <f t="shared" si="6"/>
        <v>0.61060860390559457</v>
      </c>
      <c r="N22" s="1">
        <f t="shared" si="7"/>
        <v>-0.11195956997583567</v>
      </c>
      <c r="O22" s="1">
        <f t="shared" si="8"/>
        <v>-0.20050030622244164</v>
      </c>
      <c r="P22" s="1" t="s">
        <v>174</v>
      </c>
      <c r="Q22" s="1">
        <v>25.733375569405101</v>
      </c>
      <c r="R22" s="7">
        <v>297.75167775</v>
      </c>
      <c r="S22" s="7">
        <f t="shared" si="9"/>
        <v>11.570642061588011</v>
      </c>
      <c r="T22" s="8" cm="1">
        <f t="array" ref="T22">IF(AND(B22="EU sup",N22&gt;=$N$3),SUM(SUMIF($A$5:$A$160,_xlfn._xlws.FILTER($A$5:$A$160,($N$5:$N$160&gt;=$N$3)*($B$5:$B$160="EU sup")),$R$5:$R$160))/SUM(SUMIF($A$5:$A$160,_xlfn._xlws.FILTER($A$5:$A$160,($N$5:$N$160&gt;=$N$3)*($B$5:$B$160="EU sup")),$Q$5:$Q$160)),IF(AND(B22="EU sup",N22&lt;$N$3),SUM(SUMIF($A$5:$A$160,_xlfn._xlws.FILTER($A$5:$A$160,($N$5:$N$160&lt;$N$3)*($B$5:$B$160="EU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3" spans="1:20" x14ac:dyDescent="0.25">
      <c r="A23" t="s">
        <v>18</v>
      </c>
      <c r="B23" t="s">
        <v>164</v>
      </c>
      <c r="C23">
        <v>0.67799999999999905</v>
      </c>
      <c r="D23" s="1">
        <f t="shared" si="1"/>
        <v>-0.11074074074074158</v>
      </c>
      <c r="E23">
        <v>0.38</v>
      </c>
      <c r="F23" s="1">
        <f t="shared" si="2"/>
        <v>-0.25629629629629613</v>
      </c>
      <c r="G23">
        <v>0.70499999999999996</v>
      </c>
      <c r="H23" s="1">
        <f t="shared" si="3"/>
        <v>-0.13525925925925908</v>
      </c>
      <c r="I23">
        <v>0.5867</v>
      </c>
      <c r="J23" s="1">
        <f t="shared" si="4"/>
        <v>-0.1843407407407408</v>
      </c>
      <c r="K23">
        <v>0.436</v>
      </c>
      <c r="L23" s="1">
        <f t="shared" si="5"/>
        <v>-0.1797407407407407</v>
      </c>
      <c r="M23" s="1">
        <f t="shared" si="6"/>
        <v>0.54127877428278204</v>
      </c>
      <c r="N23" s="1">
        <f t="shared" si="7"/>
        <v>-0.1812893995986482</v>
      </c>
      <c r="O23" s="1">
        <f t="shared" si="8"/>
        <v>-0.20050030622244164</v>
      </c>
      <c r="P23" s="1" t="s">
        <v>174</v>
      </c>
      <c r="Q23" s="1">
        <v>23.773850512747799</v>
      </c>
      <c r="R23" s="7">
        <v>368.91192180000002</v>
      </c>
      <c r="S23" s="7">
        <f t="shared" si="9"/>
        <v>15.517550327078292</v>
      </c>
      <c r="T23" s="8" cm="1">
        <f t="array" ref="T23">IF(AND(B23="EU sup",N23&gt;=$N$3),SUM(SUMIF($A$5:$A$160,_xlfn._xlws.FILTER($A$5:$A$160,($N$5:$N$160&gt;=$N$3)*($B$5:$B$160="EU sup")),$R$5:$R$160))/SUM(SUMIF($A$5:$A$160,_xlfn._xlws.FILTER($A$5:$A$160,($N$5:$N$160&gt;=$N$3)*($B$5:$B$160="EU sup")),$Q$5:$Q$160)),IF(AND(B23="EU sup",N23&lt;$N$3),SUM(SUMIF($A$5:$A$160,_xlfn._xlws.FILTER($A$5:$A$160,($N$5:$N$160&lt;$N$3)*($B$5:$B$160="EU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4" spans="1:20" hidden="1" x14ac:dyDescent="0.25">
      <c r="A24" t="s">
        <v>19</v>
      </c>
      <c r="B24" t="s">
        <v>166</v>
      </c>
      <c r="C24">
        <v>0.55399999999999905</v>
      </c>
      <c r="D24" s="1">
        <f t="shared" si="1"/>
        <v>-0.23474074074074158</v>
      </c>
      <c r="E24">
        <v>0.68</v>
      </c>
      <c r="F24" s="1">
        <f t="shared" si="2"/>
        <v>4.3703703703703911E-2</v>
      </c>
      <c r="G24">
        <v>0.67849999999999999</v>
      </c>
      <c r="H24" s="1">
        <f t="shared" si="3"/>
        <v>-0.16175925925925905</v>
      </c>
      <c r="I24">
        <v>0.59250000000000003</v>
      </c>
      <c r="J24" s="1">
        <f t="shared" si="4"/>
        <v>-0.17854074074074078</v>
      </c>
      <c r="K24">
        <v>0.42499999999999999</v>
      </c>
      <c r="L24" s="1">
        <f t="shared" si="5"/>
        <v>-0.19074074074074071</v>
      </c>
      <c r="M24" s="1">
        <f t="shared" si="6"/>
        <v>0.57773564428721536</v>
      </c>
      <c r="N24" s="1">
        <f t="shared" si="7"/>
        <v>-0.14483252959421489</v>
      </c>
      <c r="O24" s="1">
        <f t="shared" si="8"/>
        <v>-0.20050030622244164</v>
      </c>
      <c r="P24" s="1"/>
      <c r="Q24" s="1">
        <v>0</v>
      </c>
      <c r="R24" s="7">
        <v>0</v>
      </c>
      <c r="S24" s="7" t="str">
        <f t="shared" si="9"/>
        <v/>
      </c>
      <c r="T24" s="8" t="str" cm="1">
        <f t="array" ref="T24">IF(AND(B24="EU sup",N24&gt;=$N$3),SUM(SUMIF($A$5:$A$160,_xlfn._xlws.FILTER($A$5:$A$160,($N$5:$N$160&gt;=$N$3)*($B$5:$B$160="EU sup")),$R$5:$R$160))/SUM(SUMIF($A$5:$A$160,_xlfn._xlws.FILTER($A$5:$A$160,($N$5:$N$160&gt;=$N$3)*($B$5:$B$160="EU sup")),$Q$5:$Q$160)),IF(AND(B24="EU sup",N24&lt;$N$3),SUM(SUMIF($A$5:$A$160,_xlfn._xlws.FILTER($A$5:$A$160,($N$5:$N$160&lt;$N$3)*($B$5:$B$160="EU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5" spans="1:20" hidden="1" x14ac:dyDescent="0.25">
      <c r="A25" t="s">
        <v>20</v>
      </c>
      <c r="B25" t="s">
        <v>166</v>
      </c>
      <c r="C25">
        <v>0.77300000000000002</v>
      </c>
      <c r="D25" s="1">
        <f t="shared" si="1"/>
        <v>-1.5740740740740611E-2</v>
      </c>
      <c r="E25">
        <v>0.6</v>
      </c>
      <c r="F25" s="1">
        <f t="shared" si="2"/>
        <v>-3.629629629629616E-2</v>
      </c>
      <c r="G25">
        <v>0.747</v>
      </c>
      <c r="H25" s="1">
        <f t="shared" si="3"/>
        <v>-9.3259259259259042E-2</v>
      </c>
      <c r="I25">
        <v>0.64610000000000001</v>
      </c>
      <c r="J25" s="1">
        <f t="shared" si="4"/>
        <v>-0.1249407407407408</v>
      </c>
      <c r="K25">
        <v>0.54</v>
      </c>
      <c r="L25" s="1">
        <f t="shared" si="5"/>
        <v>-7.5740740740740664E-2</v>
      </c>
      <c r="M25" s="1">
        <f t="shared" si="6"/>
        <v>0.65534345947331718</v>
      </c>
      <c r="N25" s="1">
        <f t="shared" si="7"/>
        <v>-6.7224714408113062E-2</v>
      </c>
      <c r="O25" s="1">
        <f t="shared" si="8"/>
        <v>-0.20050030622244164</v>
      </c>
      <c r="P25" s="1"/>
      <c r="Q25" s="1">
        <v>0</v>
      </c>
      <c r="R25" s="7">
        <v>0</v>
      </c>
      <c r="S25" s="7" t="str">
        <f t="shared" si="9"/>
        <v/>
      </c>
      <c r="T25" s="8" t="str" cm="1">
        <f t="array" ref="T25">IF(AND(B25="EU sup",N25&gt;=$N$3),SUM(SUMIF($A$5:$A$160,_xlfn._xlws.FILTER($A$5:$A$160,($N$5:$N$160&gt;=$N$3)*($B$5:$B$160="EU sup")),$R$5:$R$160))/SUM(SUMIF($A$5:$A$160,_xlfn._xlws.FILTER($A$5:$A$160,($N$5:$N$160&gt;=$N$3)*($B$5:$B$160="EU sup")),$Q$5:$Q$160)),IF(AND(B25="EU sup",N25&lt;$N$3),SUM(SUMIF($A$5:$A$160,_xlfn._xlws.FILTER($A$5:$A$160,($N$5:$N$160&lt;$N$3)*($B$5:$B$160="EU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6" spans="1:20" hidden="1" x14ac:dyDescent="0.25">
      <c r="A26" t="s">
        <v>21</v>
      </c>
      <c r="B26" t="s">
        <v>166</v>
      </c>
      <c r="C26">
        <v>0.13500000000000001</v>
      </c>
      <c r="D26" s="1">
        <f t="shared" si="1"/>
        <v>-0.65374074074074062</v>
      </c>
      <c r="E26">
        <v>0.24</v>
      </c>
      <c r="F26" s="1">
        <f t="shared" si="2"/>
        <v>-0.39629629629629615</v>
      </c>
      <c r="G26">
        <v>0.54899999999999904</v>
      </c>
      <c r="H26" s="1">
        <f t="shared" si="3"/>
        <v>-0.29125925925925999</v>
      </c>
      <c r="I26">
        <v>0.5756</v>
      </c>
      <c r="J26" s="1">
        <f t="shared" si="4"/>
        <v>-0.1954407407407408</v>
      </c>
      <c r="K26">
        <v>0.44900000000000001</v>
      </c>
      <c r="L26" s="1">
        <f t="shared" si="5"/>
        <v>-0.16674074074074069</v>
      </c>
      <c r="M26" s="1">
        <f t="shared" si="6"/>
        <v>0.34079788917787379</v>
      </c>
      <c r="N26" s="1">
        <f t="shared" si="7"/>
        <v>-0.38177028470355645</v>
      </c>
      <c r="O26" s="1">
        <f t="shared" si="8"/>
        <v>-0.20050030622244164</v>
      </c>
      <c r="P26" s="1"/>
      <c r="Q26" s="1">
        <v>0</v>
      </c>
      <c r="R26" s="7">
        <v>0</v>
      </c>
      <c r="S26" s="7" t="str">
        <f t="shared" si="9"/>
        <v/>
      </c>
      <c r="T26" s="8" t="str" cm="1">
        <f t="array" ref="T26">IF(AND(B26="EU sup",N26&gt;=$N$3),SUM(SUMIF($A$5:$A$160,_xlfn._xlws.FILTER($A$5:$A$160,($N$5:$N$160&gt;=$N$3)*($B$5:$B$160="EU sup")),$R$5:$R$160))/SUM(SUMIF($A$5:$A$160,_xlfn._xlws.FILTER($A$5:$A$160,($N$5:$N$160&gt;=$N$3)*($B$5:$B$160="EU sup")),$Q$5:$Q$160)),IF(AND(B26="EU sup",N26&lt;$N$3),SUM(SUMIF($A$5:$A$160,_xlfn._xlws.FILTER($A$5:$A$160,($N$5:$N$160&lt;$N$3)*($B$5:$B$160="EU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7" spans="1:20" x14ac:dyDescent="0.25">
      <c r="A27" t="s">
        <v>148</v>
      </c>
      <c r="B27" t="s">
        <v>164</v>
      </c>
      <c r="C27">
        <v>0.54200000000000004</v>
      </c>
      <c r="D27" s="1">
        <f t="shared" si="1"/>
        <v>-0.24674074074074059</v>
      </c>
      <c r="E27">
        <v>0.33</v>
      </c>
      <c r="F27" s="1">
        <f t="shared" si="2"/>
        <v>-0.30629629629629612</v>
      </c>
      <c r="G27">
        <v>0.688499999999999</v>
      </c>
      <c r="H27" s="1">
        <f t="shared" si="3"/>
        <v>-0.15175925925926004</v>
      </c>
      <c r="I27">
        <v>0.6119</v>
      </c>
      <c r="J27" s="1">
        <f t="shared" si="4"/>
        <v>-0.1591407407407408</v>
      </c>
      <c r="K27">
        <v>0.496</v>
      </c>
      <c r="L27" s="1">
        <f t="shared" si="5"/>
        <v>-0.1197407407407407</v>
      </c>
      <c r="M27" s="1">
        <f t="shared" si="6"/>
        <v>0.51822201677739099</v>
      </c>
      <c r="N27" s="1">
        <f t="shared" si="7"/>
        <v>-0.20434615710403925</v>
      </c>
      <c r="O27" s="1">
        <f t="shared" si="8"/>
        <v>-0.20050030622244164</v>
      </c>
      <c r="P27" s="1" t="s">
        <v>174</v>
      </c>
      <c r="Q27" s="1">
        <v>18.922626784702501</v>
      </c>
      <c r="R27" s="7">
        <v>39</v>
      </c>
      <c r="S27" s="7">
        <f t="shared" si="9"/>
        <v>2.061024636998523</v>
      </c>
      <c r="T27" s="8" cm="1">
        <f t="array" ref="T27">IF(AND(B27="EU sup",N27&gt;=$N$3),SUM(SUMIF($A$5:$A$160,_xlfn._xlws.FILTER($A$5:$A$160,($N$5:$N$160&gt;=$N$3)*($B$5:$B$160="EU sup")),$R$5:$R$160))/SUM(SUMIF($A$5:$A$160,_xlfn._xlws.FILTER($A$5:$A$160,($N$5:$N$160&gt;=$N$3)*($B$5:$B$160="EU sup")),$Q$5:$Q$160)),IF(AND(B27="EU sup",N27&lt;$N$3),SUM(SUMIF($A$5:$A$160,_xlfn._xlws.FILTER($A$5:$A$160,($N$5:$N$160&lt;$N$3)*($B$5:$B$160="EU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28" spans="1:20" hidden="1" x14ac:dyDescent="0.25">
      <c r="A28" t="s">
        <v>23</v>
      </c>
      <c r="B28" t="s">
        <v>166</v>
      </c>
      <c r="C28">
        <v>0.91400000000000003</v>
      </c>
      <c r="D28" s="1">
        <f t="shared" si="1"/>
        <v>0.1252592592592594</v>
      </c>
      <c r="E28">
        <v>0.82</v>
      </c>
      <c r="F28" s="1">
        <f t="shared" si="2"/>
        <v>0.18370370370370381</v>
      </c>
      <c r="G28">
        <v>0.91449999999999898</v>
      </c>
      <c r="H28" s="1">
        <f t="shared" si="3"/>
        <v>7.4240740740739941E-2</v>
      </c>
      <c r="I28">
        <v>0.84399999999999997</v>
      </c>
      <c r="J28" s="1">
        <f t="shared" si="4"/>
        <v>7.2959259259259168E-2</v>
      </c>
      <c r="K28">
        <v>0.65900000000000003</v>
      </c>
      <c r="L28" s="1">
        <f t="shared" si="5"/>
        <v>4.3259259259259331E-2</v>
      </c>
      <c r="M28" s="1">
        <f t="shared" si="6"/>
        <v>0.82458289917358418</v>
      </c>
      <c r="N28" s="1">
        <f t="shared" si="7"/>
        <v>0.10201472529215394</v>
      </c>
      <c r="O28" s="1">
        <f t="shared" si="8"/>
        <v>-0.20050030622244164</v>
      </c>
      <c r="P28" s="1"/>
      <c r="Q28" s="1">
        <v>0</v>
      </c>
      <c r="R28" s="7">
        <v>0</v>
      </c>
      <c r="S28" s="7" t="str">
        <f t="shared" si="9"/>
        <v/>
      </c>
      <c r="T28" s="8" t="str" cm="1">
        <f t="array" ref="T28">IF(AND(B28="EU sup",N28&gt;=$N$3),SUM(SUMIF($A$5:$A$160,_xlfn._xlws.FILTER($A$5:$A$160,($N$5:$N$160&gt;=$N$3)*($B$5:$B$160="EU sup")),$R$5:$R$160))/SUM(SUMIF($A$5:$A$160,_xlfn._xlws.FILTER($A$5:$A$160,($N$5:$N$160&gt;=$N$3)*($B$5:$B$160="EU sup")),$Q$5:$Q$160)),IF(AND(B28="EU sup",N28&lt;$N$3),SUM(SUMIF($A$5:$A$160,_xlfn._xlws.FILTER($A$5:$A$160,($N$5:$N$160&lt;$N$3)*($B$5:$B$160="EU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9" spans="1:20" hidden="1" x14ac:dyDescent="0.25">
      <c r="A29" t="s">
        <v>24</v>
      </c>
      <c r="B29" t="s">
        <v>165</v>
      </c>
      <c r="C29">
        <v>0.82199999999999995</v>
      </c>
      <c r="D29" s="1">
        <f t="shared" si="1"/>
        <v>3.3259259259259322E-2</v>
      </c>
      <c r="E29">
        <v>0.67</v>
      </c>
      <c r="F29" s="1">
        <f t="shared" si="2"/>
        <v>3.3703703703703902E-2</v>
      </c>
      <c r="G29">
        <v>0.82349999999999901</v>
      </c>
      <c r="H29" s="1">
        <f t="shared" si="3"/>
        <v>-1.6759259259260029E-2</v>
      </c>
      <c r="I29">
        <v>0.60089999999999999</v>
      </c>
      <c r="J29" s="1">
        <f t="shared" si="4"/>
        <v>-0.17014074074074081</v>
      </c>
      <c r="K29">
        <v>0.46700000000000003</v>
      </c>
      <c r="L29" s="1">
        <f t="shared" si="5"/>
        <v>-0.14874074074074067</v>
      </c>
      <c r="M29" s="1">
        <f t="shared" si="6"/>
        <v>0.6621339581807012</v>
      </c>
      <c r="N29" s="1">
        <f t="shared" si="7"/>
        <v>-6.0434215700729044E-2</v>
      </c>
      <c r="O29" s="1">
        <f t="shared" si="8"/>
        <v>-0.20050030622244164</v>
      </c>
      <c r="P29" s="1"/>
      <c r="Q29" s="1">
        <v>1.354579103966</v>
      </c>
      <c r="R29" s="7">
        <v>97.976300999999907</v>
      </c>
      <c r="S29" s="7">
        <f t="shared" si="9"/>
        <v>72.329700578681837</v>
      </c>
      <c r="T29" s="8" t="str" cm="1">
        <f t="array" ref="T29">IF(AND(B29="EU sup",N29&gt;=$N$3),SUM(SUMIF($A$5:$A$160,_xlfn._xlws.FILTER($A$5:$A$160,($N$5:$N$160&gt;=$N$3)*($B$5:$B$160="EU sup")),$R$5:$R$160))/SUM(SUMIF($A$5:$A$160,_xlfn._xlws.FILTER($A$5:$A$160,($N$5:$N$160&gt;=$N$3)*($B$5:$B$160="EU sup")),$Q$5:$Q$160)),IF(AND(B29="EU sup",N29&lt;$N$3),SUM(SUMIF($A$5:$A$160,_xlfn._xlws.FILTER($A$5:$A$160,($N$5:$N$160&lt;$N$3)*($B$5:$B$160="EU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0" spans="1:20" hidden="1" x14ac:dyDescent="0.25">
      <c r="A30" t="s">
        <v>25</v>
      </c>
      <c r="B30" t="s">
        <v>165</v>
      </c>
      <c r="C30">
        <v>0.19399999999999901</v>
      </c>
      <c r="D30" s="1">
        <f t="shared" si="1"/>
        <v>-0.59474074074074168</v>
      </c>
      <c r="E30">
        <v>0.45</v>
      </c>
      <c r="F30" s="1">
        <f t="shared" si="2"/>
        <v>-0.18629629629629613</v>
      </c>
      <c r="G30">
        <v>0.48449999999999899</v>
      </c>
      <c r="H30" s="1">
        <f t="shared" si="3"/>
        <v>-0.35575925925926005</v>
      </c>
      <c r="I30">
        <v>0.22969999999999999</v>
      </c>
      <c r="J30" s="1">
        <f t="shared" si="4"/>
        <v>-0.54134074074074079</v>
      </c>
      <c r="K30">
        <v>0.28399999999999997</v>
      </c>
      <c r="L30" s="1">
        <f t="shared" si="5"/>
        <v>-0.33174074074074072</v>
      </c>
      <c r="M30" s="1">
        <f t="shared" si="6"/>
        <v>0.30772123876388552</v>
      </c>
      <c r="N30" s="1">
        <f t="shared" si="7"/>
        <v>-0.41484693511754472</v>
      </c>
      <c r="O30" s="1">
        <f t="shared" si="8"/>
        <v>-0.20050030622244164</v>
      </c>
      <c r="P30" s="1"/>
      <c r="Q30" s="1">
        <v>212.05644898016999</v>
      </c>
      <c r="R30" s="7">
        <v>6314.1195298499997</v>
      </c>
      <c r="S30" s="7">
        <f t="shared" si="9"/>
        <v>29.775654360978436</v>
      </c>
      <c r="T30" s="8" t="str" cm="1">
        <f t="array" ref="T30">IF(AND(B30="EU sup",N30&gt;=$N$3),SUM(SUMIF($A$5:$A$160,_xlfn._xlws.FILTER($A$5:$A$160,($N$5:$N$160&gt;=$N$3)*($B$5:$B$160="EU sup")),$R$5:$R$160))/SUM(SUMIF($A$5:$A$160,_xlfn._xlws.FILTER($A$5:$A$160,($N$5:$N$160&gt;=$N$3)*($B$5:$B$160="EU sup")),$Q$5:$Q$160)),IF(AND(B30="EU sup",N30&lt;$N$3),SUM(SUMIF($A$5:$A$160,_xlfn._xlws.FILTER($A$5:$A$160,($N$5:$N$160&lt;$N$3)*($B$5:$B$160="EU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1" spans="1:20" hidden="1" x14ac:dyDescent="0.25">
      <c r="A31" t="s">
        <v>26</v>
      </c>
      <c r="B31" t="s">
        <v>165</v>
      </c>
      <c r="C31">
        <v>0.42199999999999999</v>
      </c>
      <c r="D31" s="1">
        <f t="shared" si="1"/>
        <v>-0.36674074074074064</v>
      </c>
      <c r="E31">
        <v>0.37</v>
      </c>
      <c r="F31" s="1">
        <f t="shared" si="2"/>
        <v>-0.26629629629629614</v>
      </c>
      <c r="G31">
        <v>0.66300000000000003</v>
      </c>
      <c r="H31" s="1">
        <f t="shared" si="3"/>
        <v>-0.17725925925925901</v>
      </c>
      <c r="I31">
        <v>0.68830000000000002</v>
      </c>
      <c r="J31" s="1">
        <f t="shared" si="4"/>
        <v>-8.2740740740740781E-2</v>
      </c>
      <c r="K31">
        <v>0.32799999999999901</v>
      </c>
      <c r="L31" s="1">
        <f t="shared" si="5"/>
        <v>-0.28774074074074169</v>
      </c>
      <c r="M31" s="1">
        <f t="shared" si="6"/>
        <v>0.47177602116496237</v>
      </c>
      <c r="N31" s="1">
        <f t="shared" si="7"/>
        <v>-0.25079215271646788</v>
      </c>
      <c r="O31" s="1">
        <f t="shared" si="8"/>
        <v>-0.20050030622244164</v>
      </c>
      <c r="P31" s="1"/>
      <c r="Q31" s="1">
        <v>2.4964640458923499</v>
      </c>
      <c r="R31" s="7">
        <v>28.316849999999999</v>
      </c>
      <c r="S31" s="7">
        <f t="shared" si="9"/>
        <v>11.342783024090487</v>
      </c>
      <c r="T31" s="8" t="str" cm="1">
        <f t="array" ref="T31">IF(AND(B31="EU sup",N31&gt;=$N$3),SUM(SUMIF($A$5:$A$160,_xlfn._xlws.FILTER($A$5:$A$160,($N$5:$N$160&gt;=$N$3)*($B$5:$B$160="EU sup")),$R$5:$R$160))/SUM(SUMIF($A$5:$A$160,_xlfn._xlws.FILTER($A$5:$A$160,($N$5:$N$160&gt;=$N$3)*($B$5:$B$160="EU sup")),$Q$5:$Q$160)),IF(AND(B31="EU sup",N31&lt;$N$3),SUM(SUMIF($A$5:$A$160,_xlfn._xlws.FILTER($A$5:$A$160,($N$5:$N$160&lt;$N$3)*($B$5:$B$160="EU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2" spans="1:20" x14ac:dyDescent="0.25">
      <c r="A32" t="s">
        <v>115</v>
      </c>
      <c r="B32" t="s">
        <v>164</v>
      </c>
      <c r="C32">
        <v>0.59199999999999997</v>
      </c>
      <c r="D32" s="1">
        <f t="shared" si="1"/>
        <v>-0.19674074074074066</v>
      </c>
      <c r="E32">
        <v>0.36</v>
      </c>
      <c r="F32" s="1">
        <f t="shared" si="2"/>
        <v>-0.27629629629629615</v>
      </c>
      <c r="G32">
        <v>0.75149999999999995</v>
      </c>
      <c r="H32" s="1">
        <f t="shared" si="3"/>
        <v>-8.8759259259259093E-2</v>
      </c>
      <c r="I32">
        <v>0.52739999999999998</v>
      </c>
      <c r="J32" s="1">
        <f t="shared" si="4"/>
        <v>-0.24364074074074082</v>
      </c>
      <c r="K32">
        <v>0.39799999999999902</v>
      </c>
      <c r="L32" s="1">
        <f t="shared" si="5"/>
        <v>-0.21774074074074168</v>
      </c>
      <c r="M32" s="1">
        <f t="shared" si="6"/>
        <v>0.50735889403561707</v>
      </c>
      <c r="N32" s="1">
        <f t="shared" si="7"/>
        <v>-0.21520927984581317</v>
      </c>
      <c r="O32" s="1">
        <f t="shared" si="8"/>
        <v>-0.20050030622244164</v>
      </c>
      <c r="P32" s="1" t="s">
        <v>174</v>
      </c>
      <c r="Q32" s="1">
        <v>11.8945584844192</v>
      </c>
      <c r="R32" s="7">
        <v>364.72102799999999</v>
      </c>
      <c r="S32" s="7">
        <f t="shared" si="9"/>
        <v>30.662847089091343</v>
      </c>
      <c r="T32" s="8" cm="1">
        <f t="array" ref="T32">IF(AND(B32="EU sup",N32&gt;=$N$3),SUM(SUMIF($A$5:$A$160,_xlfn._xlws.FILTER($A$5:$A$160,($N$5:$N$160&gt;=$N$3)*($B$5:$B$160="EU sup")),$R$5:$R$160))/SUM(SUMIF($A$5:$A$160,_xlfn._xlws.FILTER($A$5:$A$160,($N$5:$N$160&gt;=$N$3)*($B$5:$B$160="EU sup")),$Q$5:$Q$160)),IF(AND(B32="EU sup",N32&lt;$N$3),SUM(SUMIF($A$5:$A$160,_xlfn._xlws.FILTER($A$5:$A$160,($N$5:$N$160&lt;$N$3)*($B$5:$B$160="EU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3" spans="1:20" hidden="1" x14ac:dyDescent="0.25">
      <c r="A33" t="s">
        <v>28</v>
      </c>
      <c r="B33" t="s">
        <v>166</v>
      </c>
      <c r="C33">
        <v>0.14799999999999999</v>
      </c>
      <c r="D33" s="1">
        <f t="shared" si="1"/>
        <v>-0.64074074074074061</v>
      </c>
      <c r="E33">
        <v>0.2</v>
      </c>
      <c r="F33" s="1">
        <f t="shared" si="2"/>
        <v>-0.43629629629629613</v>
      </c>
      <c r="G33">
        <v>0.54</v>
      </c>
      <c r="H33" s="1">
        <f t="shared" si="3"/>
        <v>-0.300259259259259</v>
      </c>
      <c r="I33">
        <v>0.48549999999999999</v>
      </c>
      <c r="J33" s="1">
        <f t="shared" si="4"/>
        <v>-0.28554074074074082</v>
      </c>
      <c r="K33">
        <v>0.36899999999999999</v>
      </c>
      <c r="L33" s="1">
        <f t="shared" si="5"/>
        <v>-0.2467407407407407</v>
      </c>
      <c r="M33" s="1">
        <f t="shared" si="6"/>
        <v>0.31001322018516236</v>
      </c>
      <c r="N33" s="1">
        <f t="shared" si="7"/>
        <v>-0.41255495369626788</v>
      </c>
      <c r="O33" s="1">
        <f t="shared" si="8"/>
        <v>-0.20050030622244164</v>
      </c>
      <c r="P33" s="1"/>
      <c r="Q33" s="1">
        <v>0</v>
      </c>
      <c r="R33" s="7">
        <v>0</v>
      </c>
      <c r="S33" s="7" t="str">
        <f t="shared" si="9"/>
        <v/>
      </c>
      <c r="T33" s="8" t="str" cm="1">
        <f t="array" ref="T33">IF(AND(B33="EU sup",N33&gt;=$N$3),SUM(SUMIF($A$5:$A$160,_xlfn._xlws.FILTER($A$5:$A$160,($N$5:$N$160&gt;=$N$3)*($B$5:$B$160="EU sup")),$R$5:$R$160))/SUM(SUMIF($A$5:$A$160,_xlfn._xlws.FILTER($A$5:$A$160,($N$5:$N$160&gt;=$N$3)*($B$5:$B$160="EU sup")),$Q$5:$Q$160)),IF(AND(B33="EU sup",N33&lt;$N$3),SUM(SUMIF($A$5:$A$160,_xlfn._xlws.FILTER($A$5:$A$160,($N$5:$N$160&lt;$N$3)*($B$5:$B$160="EU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4" spans="1:20" hidden="1" x14ac:dyDescent="0.25">
      <c r="A34" t="s">
        <v>29</v>
      </c>
      <c r="B34" t="s">
        <v>165</v>
      </c>
      <c r="C34">
        <v>0.27899999999999903</v>
      </c>
      <c r="D34" s="1">
        <f t="shared" si="1"/>
        <v>-0.5097407407407416</v>
      </c>
      <c r="E34">
        <v>0.21</v>
      </c>
      <c r="F34" s="1">
        <f t="shared" si="2"/>
        <v>-0.42629629629629617</v>
      </c>
      <c r="G34">
        <v>0.57150000000000001</v>
      </c>
      <c r="H34" s="1">
        <f t="shared" si="3"/>
        <v>-0.26875925925925903</v>
      </c>
      <c r="I34">
        <v>0.60419999999999996</v>
      </c>
      <c r="J34" s="1">
        <f t="shared" si="4"/>
        <v>-0.16684074074074084</v>
      </c>
      <c r="K34">
        <v>0.40100000000000002</v>
      </c>
      <c r="L34" s="1">
        <f t="shared" si="5"/>
        <v>-0.21474074074074068</v>
      </c>
      <c r="M34" s="1">
        <f t="shared" si="6"/>
        <v>0.38179739884933722</v>
      </c>
      <c r="N34" s="1">
        <f t="shared" si="7"/>
        <v>-0.34077077503209302</v>
      </c>
      <c r="O34" s="1">
        <f t="shared" si="8"/>
        <v>-0.20050030622244164</v>
      </c>
      <c r="P34" s="1"/>
      <c r="Q34" s="1">
        <v>0.41517281869688399</v>
      </c>
      <c r="R34" s="7">
        <v>284.980778399999</v>
      </c>
      <c r="S34" s="7">
        <f t="shared" si="9"/>
        <v>686.41482670873575</v>
      </c>
      <c r="T34" s="8" t="str" cm="1">
        <f t="array" ref="T34">IF(AND(B34="EU sup",N34&gt;=$N$3),SUM(SUMIF($A$5:$A$160,_xlfn._xlws.FILTER($A$5:$A$160,($N$5:$N$160&gt;=$N$3)*($B$5:$B$160="EU sup")),$R$5:$R$160))/SUM(SUMIF($A$5:$A$160,_xlfn._xlws.FILTER($A$5:$A$160,($N$5:$N$160&gt;=$N$3)*($B$5:$B$160="EU sup")),$Q$5:$Q$160)),IF(AND(B34="EU sup",N34&lt;$N$3),SUM(SUMIF($A$5:$A$160,_xlfn._xlws.FILTER($A$5:$A$160,($N$5:$N$160&lt;$N$3)*($B$5:$B$160="EU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5" spans="1:20" x14ac:dyDescent="0.25">
      <c r="A35" t="s">
        <v>30</v>
      </c>
      <c r="B35" t="s">
        <v>164</v>
      </c>
      <c r="C35">
        <v>0.67200000000000004</v>
      </c>
      <c r="D35" s="1">
        <f t="shared" si="1"/>
        <v>-0.11674074074074059</v>
      </c>
      <c r="E35">
        <v>0.39</v>
      </c>
      <c r="F35" s="1">
        <f t="shared" si="2"/>
        <v>-0.24629629629629612</v>
      </c>
      <c r="G35">
        <v>0.66849999999999998</v>
      </c>
      <c r="H35" s="1">
        <f t="shared" si="3"/>
        <v>-0.17175925925925906</v>
      </c>
      <c r="I35">
        <v>0.45229999999999998</v>
      </c>
      <c r="J35" s="1">
        <f t="shared" si="4"/>
        <v>-0.31874074074074082</v>
      </c>
      <c r="K35">
        <v>0.42399999999999999</v>
      </c>
      <c r="L35" s="1">
        <f t="shared" si="5"/>
        <v>-0.19174074074074071</v>
      </c>
      <c r="M35" s="1">
        <f t="shared" si="6"/>
        <v>0.50730080001692857</v>
      </c>
      <c r="N35" s="1">
        <f t="shared" si="7"/>
        <v>-0.21526737386450168</v>
      </c>
      <c r="O35" s="1">
        <f t="shared" si="8"/>
        <v>-0.20050030622244164</v>
      </c>
      <c r="P35" s="1" t="s">
        <v>174</v>
      </c>
      <c r="Q35" s="1">
        <v>11.428466050991499</v>
      </c>
      <c r="R35" s="7">
        <v>107.122643549999</v>
      </c>
      <c r="S35" s="7">
        <f t="shared" si="9"/>
        <v>9.3733177376595833</v>
      </c>
      <c r="T35" s="8" cm="1">
        <f t="array" ref="T35">IF(AND(B35="EU sup",N35&gt;=$N$3),SUM(SUMIF($A$5:$A$160,_xlfn._xlws.FILTER($A$5:$A$160,($N$5:$N$160&gt;=$N$3)*($B$5:$B$160="EU sup")),$R$5:$R$160))/SUM(SUMIF($A$5:$A$160,_xlfn._xlws.FILTER($A$5:$A$160,($N$5:$N$160&gt;=$N$3)*($B$5:$B$160="EU sup")),$Q$5:$Q$160)),IF(AND(B35="EU sup",N35&lt;$N$3),SUM(SUMIF($A$5:$A$160,_xlfn._xlws.FILTER($A$5:$A$160,($N$5:$N$160&lt;$N$3)*($B$5:$B$160="EU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6" spans="1:20" hidden="1" x14ac:dyDescent="0.25">
      <c r="A36" t="s">
        <v>31</v>
      </c>
      <c r="B36" t="s">
        <v>166</v>
      </c>
      <c r="C36">
        <v>0.32</v>
      </c>
      <c r="D36" s="1">
        <f t="shared" si="1"/>
        <v>-0.46874074074074062</v>
      </c>
      <c r="E36">
        <v>0.19</v>
      </c>
      <c r="F36" s="1">
        <f t="shared" si="2"/>
        <v>-0.44629629629629614</v>
      </c>
      <c r="G36">
        <v>0.55449999999999999</v>
      </c>
      <c r="H36" s="1">
        <f t="shared" si="3"/>
        <v>-0.28575925925925905</v>
      </c>
      <c r="I36">
        <v>0.62250000000000005</v>
      </c>
      <c r="J36" s="1">
        <f t="shared" si="4"/>
        <v>-0.14854074074074075</v>
      </c>
      <c r="K36">
        <v>0.42499999999999999</v>
      </c>
      <c r="L36" s="1">
        <f t="shared" si="5"/>
        <v>-0.19074074074074071</v>
      </c>
      <c r="M36" s="1">
        <f t="shared" si="6"/>
        <v>0.38910488495201656</v>
      </c>
      <c r="N36" s="1">
        <f t="shared" si="7"/>
        <v>-0.33346328892941368</v>
      </c>
      <c r="O36" s="1">
        <f t="shared" si="8"/>
        <v>-0.20050030622244164</v>
      </c>
      <c r="P36" s="1"/>
      <c r="Q36" s="1">
        <v>0</v>
      </c>
      <c r="R36" s="7">
        <v>0</v>
      </c>
      <c r="S36" s="7" t="str">
        <f t="shared" si="9"/>
        <v/>
      </c>
      <c r="T36" s="8" t="str" cm="1">
        <f t="array" ref="T36">IF(AND(B36="EU sup",N36&gt;=$N$3),SUM(SUMIF($A$5:$A$160,_xlfn._xlws.FILTER($A$5:$A$160,($N$5:$N$160&gt;=$N$3)*($B$5:$B$160="EU sup")),$R$5:$R$160))/SUM(SUMIF($A$5:$A$160,_xlfn._xlws.FILTER($A$5:$A$160,($N$5:$N$160&gt;=$N$3)*($B$5:$B$160="EU sup")),$Q$5:$Q$160)),IF(AND(B36="EU sup",N36&lt;$N$3),SUM(SUMIF($A$5:$A$160,_xlfn._xlws.FILTER($A$5:$A$160,($N$5:$N$160&lt;$N$3)*($B$5:$B$160="EU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7" spans="1:20" hidden="1" x14ac:dyDescent="0.25">
      <c r="A37" t="s">
        <v>32</v>
      </c>
      <c r="B37" t="s">
        <v>166</v>
      </c>
      <c r="C37">
        <v>0.76500000000000001</v>
      </c>
      <c r="D37" s="1">
        <f t="shared" ref="D37:D68" si="10">C37-C$2</f>
        <v>-2.3740740740740618E-2</v>
      </c>
      <c r="E37">
        <v>0.6</v>
      </c>
      <c r="F37" s="1">
        <f t="shared" ref="F37:F68" si="11">E37-E$2</f>
        <v>-3.629629629629616E-2</v>
      </c>
      <c r="G37">
        <v>0.83050000000000002</v>
      </c>
      <c r="H37" s="1">
        <f t="shared" ref="H37:H68" si="12">G37-G$2</f>
        <v>-9.7592592592590233E-3</v>
      </c>
      <c r="I37">
        <v>0.75719999999999998</v>
      </c>
      <c r="J37" s="1">
        <f t="shared" ref="J37:J68" si="13">I37-I$2</f>
        <v>-1.384074074074082E-2</v>
      </c>
      <c r="K37">
        <v>0.41899999999999998</v>
      </c>
      <c r="L37" s="1">
        <f t="shared" ref="L37:L68" si="14">K37-K$2</f>
        <v>-0.19674074074074072</v>
      </c>
      <c r="M37" s="1">
        <f t="shared" ref="M37:M68" si="15">GEOMEAN(C37,E37,G37,I37,K37)</f>
        <v>0.65541351134525083</v>
      </c>
      <c r="N37" s="1">
        <f t="shared" ref="N37:N68" si="16">M37-$M$2</f>
        <v>-6.715466253617941E-2</v>
      </c>
      <c r="O37" s="1">
        <f t="shared" ref="O37:O68" si="17">$N$3</f>
        <v>-0.20050030622244164</v>
      </c>
      <c r="P37" s="1"/>
      <c r="Q37" s="1">
        <v>0</v>
      </c>
      <c r="R37" s="7">
        <v>0</v>
      </c>
      <c r="S37" s="7" t="str">
        <f t="shared" ref="S37:S68" si="18">IF(Q37=0,"",R37/Q37)</f>
        <v/>
      </c>
      <c r="T37" s="8" t="str" cm="1">
        <f t="array" ref="T37">IF(AND(B37="EU sup",N37&gt;=$N$3),SUM(SUMIF($A$5:$A$160,_xlfn._xlws.FILTER($A$5:$A$160,($N$5:$N$160&gt;=$N$3)*($B$5:$B$160="EU sup")),$R$5:$R$160))/SUM(SUMIF($A$5:$A$160,_xlfn._xlws.FILTER($A$5:$A$160,($N$5:$N$160&gt;=$N$3)*($B$5:$B$160="EU sup")),$Q$5:$Q$160)),IF(AND(B37="EU sup",N37&lt;$N$3),SUM(SUMIF($A$5:$A$160,_xlfn._xlws.FILTER($A$5:$A$160,($N$5:$N$160&lt;$N$3)*($B$5:$B$160="EU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8" spans="1:20" hidden="1" x14ac:dyDescent="0.25">
      <c r="A38" t="s">
        <v>33</v>
      </c>
      <c r="B38" t="s">
        <v>166</v>
      </c>
      <c r="C38">
        <v>0.82899999999999996</v>
      </c>
      <c r="D38" s="1">
        <f t="shared" si="10"/>
        <v>4.0259259259259328E-2</v>
      </c>
      <c r="E38">
        <v>0.54</v>
      </c>
      <c r="F38" s="1">
        <f t="shared" si="11"/>
        <v>-9.6296296296296102E-2</v>
      </c>
      <c r="G38">
        <v>0.81100000000000005</v>
      </c>
      <c r="H38" s="1">
        <f t="shared" si="12"/>
        <v>-2.9259259259258985E-2</v>
      </c>
      <c r="I38">
        <v>0.80200000000000005</v>
      </c>
      <c r="J38" s="1">
        <f t="shared" si="13"/>
        <v>3.0959259259259242E-2</v>
      </c>
      <c r="K38">
        <v>0.46299999999999902</v>
      </c>
      <c r="L38" s="1">
        <f t="shared" si="14"/>
        <v>-0.15274074074074168</v>
      </c>
      <c r="M38" s="1">
        <f t="shared" si="15"/>
        <v>0.66979962611255384</v>
      </c>
      <c r="N38" s="1">
        <f t="shared" si="16"/>
        <v>-5.2768547768876406E-2</v>
      </c>
      <c r="O38" s="1">
        <f t="shared" si="17"/>
        <v>-0.20050030622244164</v>
      </c>
      <c r="P38" s="1"/>
      <c r="Q38" s="1">
        <v>0</v>
      </c>
      <c r="R38" s="7">
        <v>0</v>
      </c>
      <c r="S38" s="7" t="str">
        <f t="shared" si="18"/>
        <v/>
      </c>
      <c r="T38" s="8" t="str" cm="1">
        <f t="array" ref="T38">IF(AND(B38="EU sup",N38&gt;=$N$3),SUM(SUMIF($A$5:$A$160,_xlfn._xlws.FILTER($A$5:$A$160,($N$5:$N$160&gt;=$N$3)*($B$5:$B$160="EU sup")),$R$5:$R$160))/SUM(SUMIF($A$5:$A$160,_xlfn._xlws.FILTER($A$5:$A$160,($N$5:$N$160&gt;=$N$3)*($B$5:$B$160="EU sup")),$Q$5:$Q$160)),IF(AND(B38="EU sup",N38&lt;$N$3),SUM(SUMIF($A$5:$A$160,_xlfn._xlws.FILTER($A$5:$A$160,($N$5:$N$160&lt;$N$3)*($B$5:$B$160="EU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9" spans="1:20" hidden="1" x14ac:dyDescent="0.25">
      <c r="A39" t="s">
        <v>34</v>
      </c>
      <c r="B39" t="s">
        <v>156</v>
      </c>
      <c r="C39">
        <v>0.73799999999999999</v>
      </c>
      <c r="D39" s="1">
        <f t="shared" si="10"/>
        <v>-5.0740740740740642E-2</v>
      </c>
      <c r="E39">
        <v>0.52</v>
      </c>
      <c r="F39" s="1">
        <f t="shared" si="11"/>
        <v>-0.11629629629629612</v>
      </c>
      <c r="G39">
        <v>0.83599999999999997</v>
      </c>
      <c r="H39" s="1">
        <f t="shared" si="12"/>
        <v>-4.2592592592590739E-3</v>
      </c>
      <c r="I39">
        <v>0.68620000000000003</v>
      </c>
      <c r="J39" s="1">
        <f t="shared" si="13"/>
        <v>-8.4840740740740772E-2</v>
      </c>
      <c r="K39">
        <v>0.57999999999999996</v>
      </c>
      <c r="L39" s="1">
        <f t="shared" si="14"/>
        <v>-3.574074074074074E-2</v>
      </c>
      <c r="M39" s="1">
        <f t="shared" si="15"/>
        <v>0.6625656827006714</v>
      </c>
      <c r="N39" s="1">
        <f t="shared" si="16"/>
        <v>-6.0002491180758843E-2</v>
      </c>
      <c r="O39" s="1">
        <f t="shared" si="17"/>
        <v>-0.20050030622244164</v>
      </c>
      <c r="P39" s="1"/>
      <c r="Q39" s="1">
        <v>0</v>
      </c>
      <c r="R39" s="7">
        <v>0</v>
      </c>
      <c r="S39" s="7" t="str">
        <f t="shared" si="18"/>
        <v/>
      </c>
      <c r="T39" s="8" t="str" cm="1">
        <f t="array" ref="T39">IF(AND(B39="EU sup",N39&gt;=$N$3),SUM(SUMIF($A$5:$A$160,_xlfn._xlws.FILTER($A$5:$A$160,($N$5:$N$160&gt;=$N$3)*($B$5:$B$160="EU sup")),$R$5:$R$160))/SUM(SUMIF($A$5:$A$160,_xlfn._xlws.FILTER($A$5:$A$160,($N$5:$N$160&gt;=$N$3)*($B$5:$B$160="EU sup")),$Q$5:$Q$160)),IF(AND(B39="EU sup",N39&lt;$N$3),SUM(SUMIF($A$5:$A$160,_xlfn._xlws.FILTER($A$5:$A$160,($N$5:$N$160&lt;$N$3)*($B$5:$B$160="EU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0" spans="1:20" hidden="1" x14ac:dyDescent="0.25">
      <c r="A40" t="s">
        <v>35</v>
      </c>
      <c r="B40" t="s">
        <v>156</v>
      </c>
      <c r="C40">
        <v>0.79700000000000004</v>
      </c>
      <c r="D40" s="1">
        <f t="shared" si="10"/>
        <v>8.2592592592594105E-3</v>
      </c>
      <c r="E40">
        <v>0.56000000000000005</v>
      </c>
      <c r="F40" s="1">
        <f t="shared" si="11"/>
        <v>-7.6296296296296084E-2</v>
      </c>
      <c r="G40">
        <v>0.85399999999999998</v>
      </c>
      <c r="H40" s="1">
        <f t="shared" si="12"/>
        <v>1.3740740740740942E-2</v>
      </c>
      <c r="I40">
        <v>0.83579999999999999</v>
      </c>
      <c r="J40" s="1">
        <f t="shared" si="13"/>
        <v>6.4759259259259183E-2</v>
      </c>
      <c r="K40">
        <v>0.59899999999999998</v>
      </c>
      <c r="L40" s="1">
        <f t="shared" si="14"/>
        <v>-1.6740740740740723E-2</v>
      </c>
      <c r="M40" s="1">
        <f t="shared" si="15"/>
        <v>0.71800369903009165</v>
      </c>
      <c r="N40" s="1">
        <f t="shared" si="16"/>
        <v>-4.5644748513385958E-3</v>
      </c>
      <c r="O40" s="1">
        <f t="shared" si="17"/>
        <v>-0.20050030622244164</v>
      </c>
      <c r="P40" s="1"/>
      <c r="Q40" s="1">
        <v>0.20399772456090601</v>
      </c>
      <c r="R40" s="7">
        <v>3.964359</v>
      </c>
      <c r="S40" s="7">
        <f t="shared" si="18"/>
        <v>19.433349114717171</v>
      </c>
      <c r="T40" s="8" t="str" cm="1">
        <f t="array" ref="T40">IF(AND(B40="EU sup",N40&gt;=$N$3),SUM(SUMIF($A$5:$A$160,_xlfn._xlws.FILTER($A$5:$A$160,($N$5:$N$160&gt;=$N$3)*($B$5:$B$160="EU sup")),$R$5:$R$160))/SUM(SUMIF($A$5:$A$160,_xlfn._xlws.FILTER($A$5:$A$160,($N$5:$N$160&gt;=$N$3)*($B$5:$B$160="EU sup")),$Q$5:$Q$160)),IF(AND(B40="EU sup",N40&lt;$N$3),SUM(SUMIF($A$5:$A$160,_xlfn._xlws.FILTER($A$5:$A$160,($N$5:$N$160&lt;$N$3)*($B$5:$B$160="EU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1" spans="1:20" hidden="1" x14ac:dyDescent="0.25">
      <c r="A41" t="s">
        <v>36</v>
      </c>
      <c r="B41" t="s">
        <v>156</v>
      </c>
      <c r="C41">
        <v>0.88</v>
      </c>
      <c r="D41" s="1">
        <f t="shared" si="10"/>
        <v>9.1259259259259373E-2</v>
      </c>
      <c r="E41">
        <v>0.79</v>
      </c>
      <c r="F41" s="1">
        <f t="shared" si="11"/>
        <v>0.1537037037037039</v>
      </c>
      <c r="G41">
        <v>0.85699999999999998</v>
      </c>
      <c r="H41" s="1">
        <f t="shared" si="12"/>
        <v>1.6740740740740945E-2</v>
      </c>
      <c r="I41">
        <v>0.81909999999999905</v>
      </c>
      <c r="J41" s="1">
        <f t="shared" si="13"/>
        <v>4.8059259259258247E-2</v>
      </c>
      <c r="K41">
        <v>0.624</v>
      </c>
      <c r="L41" s="1">
        <f t="shared" si="14"/>
        <v>8.2592592592592995E-3</v>
      </c>
      <c r="M41" s="1">
        <f t="shared" si="15"/>
        <v>0.78835607788731876</v>
      </c>
      <c r="N41" s="1">
        <f t="shared" si="16"/>
        <v>6.578790400588852E-2</v>
      </c>
      <c r="O41" s="1">
        <f t="shared" si="17"/>
        <v>-0.20050030622244164</v>
      </c>
      <c r="P41" s="1"/>
      <c r="Q41" s="1">
        <v>4.9831133031161396</v>
      </c>
      <c r="R41" s="7">
        <v>28.401800549999901</v>
      </c>
      <c r="S41" s="7">
        <f t="shared" si="18"/>
        <v>5.6996096260221742</v>
      </c>
      <c r="T41" s="8" t="str" cm="1">
        <f t="array" ref="T41">IF(AND(B41="EU sup",N41&gt;=$N$3),SUM(SUMIF($A$5:$A$160,_xlfn._xlws.FILTER($A$5:$A$160,($N$5:$N$160&gt;=$N$3)*($B$5:$B$160="EU sup")),$R$5:$R$160))/SUM(SUMIF($A$5:$A$160,_xlfn._xlws.FILTER($A$5:$A$160,($N$5:$N$160&gt;=$N$3)*($B$5:$B$160="EU sup")),$Q$5:$Q$160)),IF(AND(B41="EU sup",N41&lt;$N$3),SUM(SUMIF($A$5:$A$160,_xlfn._xlws.FILTER($A$5:$A$160,($N$5:$N$160&lt;$N$3)*($B$5:$B$160="EU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2" spans="1:20" hidden="1" x14ac:dyDescent="0.25">
      <c r="A42" t="s">
        <v>37</v>
      </c>
      <c r="B42" t="s">
        <v>166</v>
      </c>
      <c r="C42">
        <v>0.27399999999999902</v>
      </c>
      <c r="D42" s="1">
        <f t="shared" si="10"/>
        <v>-0.51474074074074161</v>
      </c>
      <c r="E42">
        <v>0.3</v>
      </c>
      <c r="F42" s="1">
        <f t="shared" si="11"/>
        <v>-0.33629629629629615</v>
      </c>
      <c r="G42">
        <v>0.52649999999999997</v>
      </c>
      <c r="H42" s="1">
        <f t="shared" si="12"/>
        <v>-0.31375925925925907</v>
      </c>
      <c r="I42">
        <v>0.35869999999999902</v>
      </c>
      <c r="J42" s="1">
        <f t="shared" si="13"/>
        <v>-0.41234074074074178</v>
      </c>
      <c r="K42">
        <v>0.47499999999999998</v>
      </c>
      <c r="L42" s="1">
        <f t="shared" si="14"/>
        <v>-0.14074074074074072</v>
      </c>
      <c r="M42" s="1">
        <f t="shared" si="15"/>
        <v>0.37457521362356461</v>
      </c>
      <c r="N42" s="1">
        <f t="shared" si="16"/>
        <v>-0.34799296025786564</v>
      </c>
      <c r="O42" s="1">
        <f t="shared" si="17"/>
        <v>-0.20050030622244164</v>
      </c>
      <c r="P42" s="1"/>
      <c r="Q42" s="1">
        <v>0</v>
      </c>
      <c r="R42" s="7">
        <v>0</v>
      </c>
      <c r="S42" s="7" t="str">
        <f t="shared" si="18"/>
        <v/>
      </c>
      <c r="T42" s="8" t="str" cm="1">
        <f t="array" ref="T42">IF(AND(B42="EU sup",N42&gt;=$N$3),SUM(SUMIF($A$5:$A$160,_xlfn._xlws.FILTER($A$5:$A$160,($N$5:$N$160&gt;=$N$3)*($B$5:$B$160="EU sup")),$R$5:$R$160))/SUM(SUMIF($A$5:$A$160,_xlfn._xlws.FILTER($A$5:$A$160,($N$5:$N$160&gt;=$N$3)*($B$5:$B$160="EU sup")),$Q$5:$Q$160)),IF(AND(B42="EU sup",N42&lt;$N$3),SUM(SUMIF($A$5:$A$160,_xlfn._xlws.FILTER($A$5:$A$160,($N$5:$N$160&lt;$N$3)*($B$5:$B$160="EU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3" spans="1:20" hidden="1" x14ac:dyDescent="0.25">
      <c r="A43" t="s">
        <v>38</v>
      </c>
      <c r="B43" t="s">
        <v>156</v>
      </c>
      <c r="C43">
        <v>0.92799999999999905</v>
      </c>
      <c r="D43" s="1">
        <f t="shared" si="10"/>
        <v>0.13925925925925842</v>
      </c>
      <c r="E43">
        <v>0.9</v>
      </c>
      <c r="F43" s="1">
        <f t="shared" si="11"/>
        <v>0.26370370370370388</v>
      </c>
      <c r="G43">
        <v>0.89449999999999996</v>
      </c>
      <c r="H43" s="1">
        <f t="shared" si="12"/>
        <v>5.4240740740740923E-2</v>
      </c>
      <c r="I43">
        <v>0.89480000000000004</v>
      </c>
      <c r="J43" s="1">
        <f t="shared" si="13"/>
        <v>0.12375925925925924</v>
      </c>
      <c r="K43">
        <v>0.77900000000000003</v>
      </c>
      <c r="L43" s="1">
        <f t="shared" si="14"/>
        <v>0.16325925925925933</v>
      </c>
      <c r="M43" s="1">
        <f t="shared" si="15"/>
        <v>0.87766110585937562</v>
      </c>
      <c r="N43" s="1">
        <f t="shared" si="16"/>
        <v>0.15509293197794538</v>
      </c>
      <c r="O43" s="1">
        <f t="shared" si="17"/>
        <v>-0.20050030622244164</v>
      </c>
      <c r="P43" s="1"/>
      <c r="Q43" s="1">
        <v>1.19337894985835</v>
      </c>
      <c r="R43" s="7">
        <v>29.534474549999899</v>
      </c>
      <c r="S43" s="7">
        <f t="shared" si="18"/>
        <v>24.748613634843768</v>
      </c>
      <c r="T43" s="8" t="str" cm="1">
        <f t="array" ref="T43">IF(AND(B43="EU sup",N43&gt;=$N$3),SUM(SUMIF($A$5:$A$160,_xlfn._xlws.FILTER($A$5:$A$160,($N$5:$N$160&gt;=$N$3)*($B$5:$B$160="EU sup")),$R$5:$R$160))/SUM(SUMIF($A$5:$A$160,_xlfn._xlws.FILTER($A$5:$A$160,($N$5:$N$160&gt;=$N$3)*($B$5:$B$160="EU sup")),$Q$5:$Q$160)),IF(AND(B43="EU sup",N43&lt;$N$3),SUM(SUMIF($A$5:$A$160,_xlfn._xlws.FILTER($A$5:$A$160,($N$5:$N$160&lt;$N$3)*($B$5:$B$160="EU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4" spans="1:20" hidden="1" x14ac:dyDescent="0.25">
      <c r="A44" t="s">
        <v>39</v>
      </c>
      <c r="B44" t="s">
        <v>166</v>
      </c>
      <c r="C44">
        <v>0.63900000000000001</v>
      </c>
      <c r="D44" s="1">
        <f t="shared" si="10"/>
        <v>-0.14974074074074062</v>
      </c>
      <c r="E44">
        <v>0.32</v>
      </c>
      <c r="F44" s="1">
        <f t="shared" si="11"/>
        <v>-0.31629629629629613</v>
      </c>
      <c r="G44">
        <v>0.77</v>
      </c>
      <c r="H44" s="1">
        <f t="shared" si="12"/>
        <v>-7.0259259259259021E-2</v>
      </c>
      <c r="I44">
        <v>0.71879999999999999</v>
      </c>
      <c r="J44" s="1">
        <f t="shared" si="13"/>
        <v>-5.224074074074081E-2</v>
      </c>
      <c r="K44">
        <v>0.42199999999999999</v>
      </c>
      <c r="L44" s="1">
        <f t="shared" si="14"/>
        <v>-0.19374074074074071</v>
      </c>
      <c r="M44" s="1">
        <f t="shared" si="15"/>
        <v>0.54426751788154837</v>
      </c>
      <c r="N44" s="1">
        <f t="shared" si="16"/>
        <v>-0.17830065599988187</v>
      </c>
      <c r="O44" s="1">
        <f t="shared" si="17"/>
        <v>-0.20050030622244164</v>
      </c>
      <c r="P44" s="1"/>
      <c r="Q44" s="1">
        <v>0</v>
      </c>
      <c r="R44" s="7">
        <v>0</v>
      </c>
      <c r="S44" s="7" t="str">
        <f t="shared" si="18"/>
        <v/>
      </c>
      <c r="T44" s="8" t="str" cm="1">
        <f t="array" ref="T44">IF(AND(B44="EU sup",N44&gt;=$N$3),SUM(SUMIF($A$5:$A$160,_xlfn._xlws.FILTER($A$5:$A$160,($N$5:$N$160&gt;=$N$3)*($B$5:$B$160="EU sup")),$R$5:$R$160))/SUM(SUMIF($A$5:$A$160,_xlfn._xlws.FILTER($A$5:$A$160,($N$5:$N$160&gt;=$N$3)*($B$5:$B$160="EU sup")),$Q$5:$Q$160)),IF(AND(B44="EU sup",N44&lt;$N$3),SUM(SUMIF($A$5:$A$160,_xlfn._xlws.FILTER($A$5:$A$160,($N$5:$N$160&lt;$N$3)*($B$5:$B$160="EU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5" spans="1:20" x14ac:dyDescent="0.25">
      <c r="A45" t="s">
        <v>2</v>
      </c>
      <c r="B45" t="s">
        <v>164</v>
      </c>
      <c r="C45">
        <v>0.28999999999999998</v>
      </c>
      <c r="D45" s="1">
        <f t="shared" si="10"/>
        <v>-0.49874074074074065</v>
      </c>
      <c r="E45">
        <v>0.67</v>
      </c>
      <c r="F45" s="1">
        <f t="shared" si="11"/>
        <v>3.3703703703703902E-2</v>
      </c>
      <c r="G45">
        <v>0.51949999999999996</v>
      </c>
      <c r="H45" s="1">
        <f t="shared" si="12"/>
        <v>-0.32075925925925908</v>
      </c>
      <c r="I45">
        <v>0.4299</v>
      </c>
      <c r="J45" s="1">
        <f t="shared" si="13"/>
        <v>-0.3411407407407408</v>
      </c>
      <c r="K45">
        <v>0.52400000000000002</v>
      </c>
      <c r="L45" s="1">
        <f t="shared" si="14"/>
        <v>-9.1740740740740678E-2</v>
      </c>
      <c r="M45" s="1">
        <f t="shared" si="15"/>
        <v>0.46919288415094673</v>
      </c>
      <c r="N45" s="1">
        <f t="shared" si="16"/>
        <v>-0.25337528973048351</v>
      </c>
      <c r="O45" s="1">
        <f t="shared" si="17"/>
        <v>-0.20050030622244164</v>
      </c>
      <c r="P45" s="1">
        <v>7.0238091615336201E-2</v>
      </c>
      <c r="Q45" s="1">
        <v>63.7862332577903</v>
      </c>
      <c r="R45" s="7">
        <v>215.09800000000001</v>
      </c>
      <c r="S45" s="7">
        <f t="shared" si="18"/>
        <v>3.372169651885343</v>
      </c>
      <c r="T45" s="8" cm="1">
        <f t="array" ref="T45">IF(AND(B45="EU sup",N45&gt;=$N$3),SUM(SUMIF($A$5:$A$160,_xlfn._xlws.FILTER($A$5:$A$160,($N$5:$N$160&gt;=$N$3)*($B$5:$B$160="EU sup")),$R$5:$R$160))/SUM(SUMIF($A$5:$A$160,_xlfn._xlws.FILTER($A$5:$A$160,($N$5:$N$160&gt;=$N$3)*($B$5:$B$160="EU sup")),$Q$5:$Q$160)),IF(AND(B45="EU sup",N45&lt;$N$3),SUM(SUMIF($A$5:$A$160,_xlfn._xlws.FILTER($A$5:$A$160,($N$5:$N$160&lt;$N$3)*($B$5:$B$160="EU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6" spans="1:20" hidden="1" x14ac:dyDescent="0.25">
      <c r="A46" t="s">
        <v>41</v>
      </c>
      <c r="B46" t="s">
        <v>165</v>
      </c>
      <c r="C46">
        <v>0.56899999999999995</v>
      </c>
      <c r="D46" s="1">
        <f t="shared" si="10"/>
        <v>-0.21974074074074068</v>
      </c>
      <c r="E46">
        <v>0.36</v>
      </c>
      <c r="F46" s="1">
        <f t="shared" si="11"/>
        <v>-0.27629629629629615</v>
      </c>
      <c r="G46">
        <v>0.73450000000000004</v>
      </c>
      <c r="H46" s="1">
        <f t="shared" si="12"/>
        <v>-0.105759259259259</v>
      </c>
      <c r="I46">
        <v>0.60509999999999997</v>
      </c>
      <c r="J46" s="1">
        <f t="shared" si="13"/>
        <v>-0.16594074074074083</v>
      </c>
      <c r="K46">
        <v>0.46500000000000002</v>
      </c>
      <c r="L46" s="1">
        <f t="shared" si="14"/>
        <v>-0.15074074074074068</v>
      </c>
      <c r="M46" s="1">
        <f t="shared" si="15"/>
        <v>0.53129696449216879</v>
      </c>
      <c r="N46" s="1">
        <f t="shared" si="16"/>
        <v>-0.19127120938926145</v>
      </c>
      <c r="O46" s="1">
        <f t="shared" si="17"/>
        <v>-0.20050030622244164</v>
      </c>
      <c r="P46" s="1"/>
      <c r="Q46" s="1">
        <v>0.29822375892351199</v>
      </c>
      <c r="R46" s="7">
        <v>10.901987249999999</v>
      </c>
      <c r="S46" s="7">
        <f t="shared" si="18"/>
        <v>36.556400768847276</v>
      </c>
      <c r="T46" s="8" t="str" cm="1">
        <f t="array" ref="T46">IF(AND(B46="EU sup",N46&gt;=$N$3),SUM(SUMIF($A$5:$A$160,_xlfn._xlws.FILTER($A$5:$A$160,($N$5:$N$160&gt;=$N$3)*($B$5:$B$160="EU sup")),$R$5:$R$160))/SUM(SUMIF($A$5:$A$160,_xlfn._xlws.FILTER($A$5:$A$160,($N$5:$N$160&gt;=$N$3)*($B$5:$B$160="EU sup")),$Q$5:$Q$160)),IF(AND(B46="EU sup",N46&lt;$N$3),SUM(SUMIF($A$5:$A$160,_xlfn._xlws.FILTER($A$5:$A$160,($N$5:$N$160&lt;$N$3)*($B$5:$B$160="EU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7" spans="1:20" x14ac:dyDescent="0.25">
      <c r="A47" t="s">
        <v>117</v>
      </c>
      <c r="B47" t="s">
        <v>164</v>
      </c>
      <c r="C47">
        <v>0.59699999999999998</v>
      </c>
      <c r="D47" s="1">
        <f t="shared" si="10"/>
        <v>-0.19174074074074066</v>
      </c>
      <c r="E47">
        <v>0.3</v>
      </c>
      <c r="F47" s="1">
        <f t="shared" si="11"/>
        <v>-0.33629629629629615</v>
      </c>
      <c r="G47">
        <v>0.72650000000000003</v>
      </c>
      <c r="H47" s="1">
        <f t="shared" si="12"/>
        <v>-0.113759259259259</v>
      </c>
      <c r="I47">
        <v>0.67620000000000002</v>
      </c>
      <c r="J47" s="1">
        <f t="shared" si="13"/>
        <v>-9.4840740740740781E-2</v>
      </c>
      <c r="K47">
        <v>0.248</v>
      </c>
      <c r="L47" s="1">
        <f t="shared" si="14"/>
        <v>-0.3677407407407407</v>
      </c>
      <c r="M47" s="1">
        <f t="shared" si="15"/>
        <v>0.4653413124004549</v>
      </c>
      <c r="N47" s="1">
        <f t="shared" si="16"/>
        <v>-0.25722686148097534</v>
      </c>
      <c r="O47" s="1">
        <f t="shared" si="17"/>
        <v>-0.20050030622244164</v>
      </c>
      <c r="P47" s="1" t="s">
        <v>174</v>
      </c>
      <c r="Q47" s="1">
        <v>11.4039019830028</v>
      </c>
      <c r="R47" s="7">
        <v>189.35477595</v>
      </c>
      <c r="S47" s="7">
        <f t="shared" si="18"/>
        <v>16.604384730088704</v>
      </c>
      <c r="T47" s="8" cm="1">
        <f t="array" ref="T47">IF(AND(B47="EU sup",N47&gt;=$N$3),SUM(SUMIF($A$5:$A$160,_xlfn._xlws.FILTER($A$5:$A$160,($N$5:$N$160&gt;=$N$3)*($B$5:$B$160="EU sup")),$R$5:$R$160))/SUM(SUMIF($A$5:$A$160,_xlfn._xlws.FILTER($A$5:$A$160,($N$5:$N$160&gt;=$N$3)*($B$5:$B$160="EU sup")),$Q$5:$Q$160)),IF(AND(B47="EU sup",N47&lt;$N$3),SUM(SUMIF($A$5:$A$160,_xlfn._xlws.FILTER($A$5:$A$160,($N$5:$N$160&lt;$N$3)*($B$5:$B$160="EU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8" spans="1:20" hidden="1" x14ac:dyDescent="0.25">
      <c r="A48" t="s">
        <v>43</v>
      </c>
      <c r="B48" t="s">
        <v>156</v>
      </c>
      <c r="C48">
        <v>0.80700000000000005</v>
      </c>
      <c r="D48" s="1">
        <f t="shared" si="10"/>
        <v>1.8259259259259419E-2</v>
      </c>
      <c r="E48">
        <v>0.6</v>
      </c>
      <c r="F48" s="1">
        <f t="shared" si="11"/>
        <v>-3.629629629629616E-2</v>
      </c>
      <c r="G48">
        <v>0.82399999999999995</v>
      </c>
      <c r="H48" s="1">
        <f t="shared" si="12"/>
        <v>-1.6259259259259085E-2</v>
      </c>
      <c r="I48">
        <v>0.75370000000000004</v>
      </c>
      <c r="J48" s="1">
        <f t="shared" si="13"/>
        <v>-1.7340740740740768E-2</v>
      </c>
      <c r="K48">
        <v>0.56599999999999995</v>
      </c>
      <c r="L48" s="1">
        <f t="shared" si="14"/>
        <v>-4.9740740740740752E-2</v>
      </c>
      <c r="M48" s="1">
        <f t="shared" si="15"/>
        <v>0.70176772169029755</v>
      </c>
      <c r="N48" s="1">
        <f t="shared" si="16"/>
        <v>-2.080045219113269E-2</v>
      </c>
      <c r="O48" s="1">
        <f t="shared" si="17"/>
        <v>-0.20050030622244164</v>
      </c>
      <c r="P48" s="1"/>
      <c r="Q48" s="1">
        <v>4.73831626628895E-2</v>
      </c>
      <c r="R48" s="7">
        <v>2.5485164999999999</v>
      </c>
      <c r="S48" s="7">
        <f t="shared" si="18"/>
        <v>53.785276388821515</v>
      </c>
      <c r="T48" s="8" t="str" cm="1">
        <f t="array" ref="T48">IF(AND(B48="EU sup",N48&gt;=$N$3),SUM(SUMIF($A$5:$A$160,_xlfn._xlws.FILTER($A$5:$A$160,($N$5:$N$160&gt;=$N$3)*($B$5:$B$160="EU sup")),$R$5:$R$160))/SUM(SUMIF($A$5:$A$160,_xlfn._xlws.FILTER($A$5:$A$160,($N$5:$N$160&gt;=$N$3)*($B$5:$B$160="EU sup")),$Q$5:$Q$160)),IF(AND(B48="EU sup",N48&lt;$N$3),SUM(SUMIF($A$5:$A$160,_xlfn._xlws.FILTER($A$5:$A$160,($N$5:$N$160&lt;$N$3)*($B$5:$B$160="EU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9" spans="1:20" hidden="1" x14ac:dyDescent="0.25">
      <c r="A49" t="s">
        <v>44</v>
      </c>
      <c r="B49" t="s">
        <v>156</v>
      </c>
      <c r="C49">
        <v>0.79599999999999904</v>
      </c>
      <c r="D49" s="1">
        <f t="shared" si="10"/>
        <v>7.2592592592584104E-3</v>
      </c>
      <c r="E49">
        <v>0.74</v>
      </c>
      <c r="F49" s="1">
        <f t="shared" si="11"/>
        <v>0.10370370370370385</v>
      </c>
      <c r="G49">
        <v>0.90049999999999997</v>
      </c>
      <c r="H49" s="1">
        <f t="shared" si="12"/>
        <v>6.0240740740740928E-2</v>
      </c>
      <c r="I49">
        <v>0.85309999999999997</v>
      </c>
      <c r="J49" s="1">
        <f t="shared" si="13"/>
        <v>8.2059259259259165E-2</v>
      </c>
      <c r="K49">
        <v>0.61399999999999999</v>
      </c>
      <c r="L49" s="1">
        <f t="shared" si="14"/>
        <v>-1.7407407407407094E-3</v>
      </c>
      <c r="M49" s="1">
        <f t="shared" si="15"/>
        <v>0.77403279829036398</v>
      </c>
      <c r="N49" s="1">
        <f t="shared" si="16"/>
        <v>5.1464624408933735E-2</v>
      </c>
      <c r="O49" s="1">
        <f t="shared" si="17"/>
        <v>-0.20050030622244164</v>
      </c>
      <c r="P49" s="1"/>
      <c r="Q49" s="1">
        <v>0</v>
      </c>
      <c r="R49" s="7">
        <v>0</v>
      </c>
      <c r="S49" s="7" t="str">
        <f t="shared" si="18"/>
        <v/>
      </c>
      <c r="T49" s="8" t="str" cm="1">
        <f t="array" ref="T49">IF(AND(B49="EU sup",N49&gt;=$N$3),SUM(SUMIF($A$5:$A$160,_xlfn._xlws.FILTER($A$5:$A$160,($N$5:$N$160&gt;=$N$3)*($B$5:$B$160="EU sup")),$R$5:$R$160))/SUM(SUMIF($A$5:$A$160,_xlfn._xlws.FILTER($A$5:$A$160,($N$5:$N$160&gt;=$N$3)*($B$5:$B$160="EU sup")),$Q$5:$Q$160)),IF(AND(B49="EU sup",N49&lt;$N$3),SUM(SUMIF($A$5:$A$160,_xlfn._xlws.FILTER($A$5:$A$160,($N$5:$N$160&lt;$N$3)*($B$5:$B$160="EU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0" spans="1:20" hidden="1" x14ac:dyDescent="0.25">
      <c r="A50" t="s">
        <v>45</v>
      </c>
      <c r="B50" t="s">
        <v>166</v>
      </c>
      <c r="C50">
        <v>0.317</v>
      </c>
      <c r="D50" s="1">
        <f t="shared" si="10"/>
        <v>-0.47174074074074063</v>
      </c>
      <c r="E50">
        <v>0.38</v>
      </c>
      <c r="F50" s="1">
        <f t="shared" si="11"/>
        <v>-0.25629629629629613</v>
      </c>
      <c r="G50">
        <v>0.53649999999999998</v>
      </c>
      <c r="H50" s="1">
        <f t="shared" si="12"/>
        <v>-0.30375925925925906</v>
      </c>
      <c r="I50">
        <v>0.47699999999999998</v>
      </c>
      <c r="J50" s="1">
        <f t="shared" si="13"/>
        <v>-0.29404074074074082</v>
      </c>
      <c r="K50">
        <v>0.318</v>
      </c>
      <c r="L50" s="1">
        <f t="shared" si="14"/>
        <v>-0.29774074074074069</v>
      </c>
      <c r="M50" s="1">
        <f t="shared" si="15"/>
        <v>0.39652595232642251</v>
      </c>
      <c r="N50" s="1">
        <f t="shared" si="16"/>
        <v>-0.32604222155500773</v>
      </c>
      <c r="O50" s="1">
        <f t="shared" si="17"/>
        <v>-0.20050030622244164</v>
      </c>
      <c r="P50" s="1"/>
      <c r="Q50" s="1">
        <v>0</v>
      </c>
      <c r="R50" s="7">
        <v>24.918827999999898</v>
      </c>
      <c r="S50" s="7" t="str">
        <f t="shared" si="18"/>
        <v/>
      </c>
      <c r="T50" s="8" t="str" cm="1">
        <f t="array" ref="T50">IF(AND(B50="EU sup",N50&gt;=$N$3),SUM(SUMIF($A$5:$A$160,_xlfn._xlws.FILTER($A$5:$A$160,($N$5:$N$160&gt;=$N$3)*($B$5:$B$160="EU sup")),$R$5:$R$160))/SUM(SUMIF($A$5:$A$160,_xlfn._xlws.FILTER($A$5:$A$160,($N$5:$N$160&gt;=$N$3)*($B$5:$B$160="EU sup")),$Q$5:$Q$160)),IF(AND(B50="EU sup",N50&lt;$N$3),SUM(SUMIF($A$5:$A$160,_xlfn._xlws.FILTER($A$5:$A$160,($N$5:$N$160&lt;$N$3)*($B$5:$B$160="EU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1" spans="1:20" hidden="1" x14ac:dyDescent="0.25">
      <c r="A51" t="s">
        <v>46</v>
      </c>
      <c r="B51" t="s">
        <v>156</v>
      </c>
      <c r="C51">
        <v>0.92900000000000005</v>
      </c>
      <c r="D51" s="1">
        <f t="shared" si="10"/>
        <v>0.14025925925925942</v>
      </c>
      <c r="E51">
        <v>0.87</v>
      </c>
      <c r="F51" s="1">
        <f t="shared" si="11"/>
        <v>0.23370370370370386</v>
      </c>
      <c r="G51">
        <v>0.89749999999999996</v>
      </c>
      <c r="H51" s="1">
        <f t="shared" si="12"/>
        <v>5.7240740740740925E-2</v>
      </c>
      <c r="I51">
        <v>0.87939999999999996</v>
      </c>
      <c r="J51" s="1">
        <f t="shared" si="13"/>
        <v>0.10835925925925916</v>
      </c>
      <c r="K51">
        <v>0.76500000000000001</v>
      </c>
      <c r="L51" s="1">
        <f t="shared" si="14"/>
        <v>0.14925925925925931</v>
      </c>
      <c r="M51" s="1">
        <f t="shared" si="15"/>
        <v>0.86633022000224114</v>
      </c>
      <c r="N51" s="1">
        <f t="shared" si="16"/>
        <v>0.14376204612081089</v>
      </c>
      <c r="O51" s="1">
        <f t="shared" si="17"/>
        <v>-0.20050030622244164</v>
      </c>
      <c r="P51" s="1"/>
      <c r="Q51" s="1">
        <v>0</v>
      </c>
      <c r="R51" s="7">
        <v>0</v>
      </c>
      <c r="S51" s="7" t="str">
        <f t="shared" si="18"/>
        <v/>
      </c>
      <c r="T51" s="8" t="str" cm="1">
        <f t="array" ref="T51">IF(AND(B51="EU sup",N51&gt;=$N$3),SUM(SUMIF($A$5:$A$160,_xlfn._xlws.FILTER($A$5:$A$160,($N$5:$N$160&gt;=$N$3)*($B$5:$B$160="EU sup")),$R$5:$R$160))/SUM(SUMIF($A$5:$A$160,_xlfn._xlws.FILTER($A$5:$A$160,($N$5:$N$160&gt;=$N$3)*($B$5:$B$160="EU sup")),$Q$5:$Q$160)),IF(AND(B51="EU sup",N51&lt;$N$3),SUM(SUMIF($A$5:$A$160,_xlfn._xlws.FILTER($A$5:$A$160,($N$5:$N$160&lt;$N$3)*($B$5:$B$160="EU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2" spans="1:20" hidden="1" x14ac:dyDescent="0.25">
      <c r="A52" t="s">
        <v>47</v>
      </c>
      <c r="B52" t="s">
        <v>166</v>
      </c>
      <c r="C52">
        <v>0.55500000000000005</v>
      </c>
      <c r="D52" s="1">
        <f t="shared" si="10"/>
        <v>-0.23374074074074058</v>
      </c>
      <c r="E52">
        <v>0.53</v>
      </c>
      <c r="F52" s="1">
        <f t="shared" si="11"/>
        <v>-0.10629629629629611</v>
      </c>
      <c r="G52">
        <v>0.75449999999999895</v>
      </c>
      <c r="H52" s="1">
        <f t="shared" si="12"/>
        <v>-8.575925925926009E-2</v>
      </c>
      <c r="I52">
        <v>0.5927</v>
      </c>
      <c r="J52" s="1">
        <f t="shared" si="13"/>
        <v>-0.1783407407407408</v>
      </c>
      <c r="K52">
        <v>0.313</v>
      </c>
      <c r="L52" s="1">
        <f t="shared" si="14"/>
        <v>-0.3027407407407407</v>
      </c>
      <c r="M52" s="1">
        <f t="shared" si="15"/>
        <v>0.52834970871007914</v>
      </c>
      <c r="N52" s="1">
        <f t="shared" si="16"/>
        <v>-0.19421846517135111</v>
      </c>
      <c r="O52" s="1">
        <f t="shared" si="17"/>
        <v>-0.20050030622244164</v>
      </c>
      <c r="P52" s="1"/>
      <c r="Q52" s="1">
        <v>0</v>
      </c>
      <c r="R52" s="7">
        <v>0</v>
      </c>
      <c r="S52" s="7" t="str">
        <f t="shared" si="18"/>
        <v/>
      </c>
      <c r="T52" s="8" t="str" cm="1">
        <f t="array" ref="T52">IF(AND(B52="EU sup",N52&gt;=$N$3),SUM(SUMIF($A$5:$A$160,_xlfn._xlws.FILTER($A$5:$A$160,($N$5:$N$160&gt;=$N$3)*($B$5:$B$160="EU sup")),$R$5:$R$160))/SUM(SUMIF($A$5:$A$160,_xlfn._xlws.FILTER($A$5:$A$160,($N$5:$N$160&gt;=$N$3)*($B$5:$B$160="EU sup")),$Q$5:$Q$160)),IF(AND(B52="EU sup",N52&lt;$N$3),SUM(SUMIF($A$5:$A$160,_xlfn._xlws.FILTER($A$5:$A$160,($N$5:$N$160&lt;$N$3)*($B$5:$B$160="EU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3" spans="1:20" hidden="1" x14ac:dyDescent="0.25">
      <c r="A53" t="s">
        <v>48</v>
      </c>
      <c r="B53" t="s">
        <v>156</v>
      </c>
      <c r="C53">
        <v>0.80700000000000005</v>
      </c>
      <c r="D53" s="1">
        <f t="shared" si="10"/>
        <v>1.8259259259259419E-2</v>
      </c>
      <c r="E53">
        <v>0.72</v>
      </c>
      <c r="F53" s="1">
        <f t="shared" si="11"/>
        <v>8.3703703703703836E-2</v>
      </c>
      <c r="G53">
        <v>0.79700000000000004</v>
      </c>
      <c r="H53" s="1">
        <f t="shared" si="12"/>
        <v>-4.3259259259258998E-2</v>
      </c>
      <c r="I53">
        <v>0.78720000000000001</v>
      </c>
      <c r="J53" s="1">
        <f t="shared" si="13"/>
        <v>1.6159259259259207E-2</v>
      </c>
      <c r="K53">
        <v>0.625</v>
      </c>
      <c r="L53" s="1">
        <f t="shared" si="14"/>
        <v>9.2592592592593004E-3</v>
      </c>
      <c r="M53" s="1">
        <f t="shared" si="15"/>
        <v>0.74391941136534989</v>
      </c>
      <c r="N53" s="1">
        <f t="shared" si="16"/>
        <v>2.1351237483919649E-2</v>
      </c>
      <c r="O53" s="1">
        <f t="shared" si="17"/>
        <v>-0.20050030622244164</v>
      </c>
      <c r="P53" s="1"/>
      <c r="Q53" s="1">
        <v>2.2622514815864001E-2</v>
      </c>
      <c r="R53" s="7">
        <v>8.0136685499999896</v>
      </c>
      <c r="S53" s="7">
        <f t="shared" si="18"/>
        <v>354.23420496029104</v>
      </c>
      <c r="T53" s="8" t="str" cm="1">
        <f t="array" ref="T53">IF(AND(B53="EU sup",N53&gt;=$N$3),SUM(SUMIF($A$5:$A$160,_xlfn._xlws.FILTER($A$5:$A$160,($N$5:$N$160&gt;=$N$3)*($B$5:$B$160="EU sup")),$R$5:$R$160))/SUM(SUMIF($A$5:$A$160,_xlfn._xlws.FILTER($A$5:$A$160,($N$5:$N$160&gt;=$N$3)*($B$5:$B$160="EU sup")),$Q$5:$Q$160)),IF(AND(B53="EU sup",N53&lt;$N$3),SUM(SUMIF($A$5:$A$160,_xlfn._xlws.FILTER($A$5:$A$160,($N$5:$N$160&lt;$N$3)*($B$5:$B$160="EU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4" spans="1:20" hidden="1" x14ac:dyDescent="0.25">
      <c r="A54" t="s">
        <v>49</v>
      </c>
      <c r="B54" t="s">
        <v>165</v>
      </c>
      <c r="C54">
        <v>0.34</v>
      </c>
      <c r="D54" s="1">
        <f t="shared" si="10"/>
        <v>-0.44874074074074061</v>
      </c>
      <c r="E54">
        <v>0.28999999999999998</v>
      </c>
      <c r="F54" s="1">
        <f t="shared" si="11"/>
        <v>-0.34629629629629616</v>
      </c>
      <c r="G54">
        <v>0.69449999999999901</v>
      </c>
      <c r="H54" s="1">
        <f t="shared" si="12"/>
        <v>-0.14575925925926003</v>
      </c>
      <c r="I54">
        <v>0.58119999999999905</v>
      </c>
      <c r="J54" s="1">
        <f t="shared" si="13"/>
        <v>-0.18984074074074175</v>
      </c>
      <c r="K54">
        <v>0.497</v>
      </c>
      <c r="L54" s="1">
        <f t="shared" si="14"/>
        <v>-0.1187407407407407</v>
      </c>
      <c r="M54" s="1">
        <f t="shared" si="15"/>
        <v>0.45629554844206083</v>
      </c>
      <c r="N54" s="1">
        <f t="shared" si="16"/>
        <v>-0.26627262543936941</v>
      </c>
      <c r="O54" s="1">
        <f t="shared" si="17"/>
        <v>-0.20050030622244164</v>
      </c>
      <c r="P54" s="1"/>
      <c r="Q54" s="1">
        <v>0.45418905949008498</v>
      </c>
      <c r="R54" s="7">
        <v>25.9948683</v>
      </c>
      <c r="S54" s="7">
        <f t="shared" si="18"/>
        <v>57.233585347001238</v>
      </c>
      <c r="T54" s="8" t="str" cm="1">
        <f t="array" ref="T54">IF(AND(B54="EU sup",N54&gt;=$N$3),SUM(SUMIF($A$5:$A$160,_xlfn._xlws.FILTER($A$5:$A$160,($N$5:$N$160&gt;=$N$3)*($B$5:$B$160="EU sup")),$R$5:$R$160))/SUM(SUMIF($A$5:$A$160,_xlfn._xlws.FILTER($A$5:$A$160,($N$5:$N$160&gt;=$N$3)*($B$5:$B$160="EU sup")),$Q$5:$Q$160)),IF(AND(B54="EU sup",N54&lt;$N$3),SUM(SUMIF($A$5:$A$160,_xlfn._xlws.FILTER($A$5:$A$160,($N$5:$N$160&lt;$N$3)*($B$5:$B$160="EU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5" spans="1:20" x14ac:dyDescent="0.25">
      <c r="A55" t="s">
        <v>121</v>
      </c>
      <c r="B55" t="s">
        <v>164</v>
      </c>
      <c r="C55">
        <v>0.36499999999999999</v>
      </c>
      <c r="D55" s="1">
        <f t="shared" si="10"/>
        <v>-0.42374074074074064</v>
      </c>
      <c r="E55">
        <v>0.57999999999999996</v>
      </c>
      <c r="F55" s="1">
        <f t="shared" si="11"/>
        <v>-5.6296296296296178E-2</v>
      </c>
      <c r="G55">
        <v>0.52749999999999997</v>
      </c>
      <c r="H55" s="1">
        <f t="shared" si="12"/>
        <v>-0.31275925925925907</v>
      </c>
      <c r="I55">
        <v>0.55279999999999996</v>
      </c>
      <c r="J55" s="1">
        <f t="shared" si="13"/>
        <v>-0.21824074074074085</v>
      </c>
      <c r="K55">
        <v>0.33</v>
      </c>
      <c r="L55" s="1">
        <f t="shared" si="14"/>
        <v>-0.28574074074074068</v>
      </c>
      <c r="M55" s="1">
        <f t="shared" si="15"/>
        <v>0.45899193994671966</v>
      </c>
      <c r="N55" s="1">
        <f t="shared" si="16"/>
        <v>-0.26357623393471058</v>
      </c>
      <c r="O55" s="1">
        <f t="shared" si="17"/>
        <v>-0.20050030622244164</v>
      </c>
      <c r="P55" s="1">
        <v>0.18443952258603499</v>
      </c>
      <c r="Q55" s="1">
        <v>169.066175014164</v>
      </c>
      <c r="R55" s="7">
        <v>23860.542364949899</v>
      </c>
      <c r="S55" s="7">
        <f t="shared" si="18"/>
        <v>141.13137866253209</v>
      </c>
      <c r="T55" s="8" cm="1">
        <f t="array" ref="T55">IF(AND(B55="EU sup",N55&gt;=$N$3),SUM(SUMIF($A$5:$A$160,_xlfn._xlws.FILTER($A$5:$A$160,($N$5:$N$160&gt;=$N$3)*($B$5:$B$160="EU sup")),$R$5:$R$160))/SUM(SUMIF($A$5:$A$160,_xlfn._xlws.FILTER($A$5:$A$160,($N$5:$N$160&gt;=$N$3)*($B$5:$B$160="EU sup")),$Q$5:$Q$160)),IF(AND(B55="EU sup",N55&lt;$N$3),SUM(SUMIF($A$5:$A$160,_xlfn._xlws.FILTER($A$5:$A$160,($N$5:$N$160&lt;$N$3)*($B$5:$B$160="EU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56" spans="1:20" hidden="1" x14ac:dyDescent="0.25">
      <c r="A56" t="s">
        <v>51</v>
      </c>
      <c r="B56" t="s">
        <v>165</v>
      </c>
      <c r="C56">
        <v>0.52</v>
      </c>
      <c r="D56" s="1">
        <f t="shared" si="10"/>
        <v>-0.26874074074074061</v>
      </c>
      <c r="E56">
        <v>0.56000000000000005</v>
      </c>
      <c r="F56" s="1">
        <f t="shared" si="11"/>
        <v>-7.6296296296296084E-2</v>
      </c>
      <c r="G56">
        <v>0.76900000000000002</v>
      </c>
      <c r="H56" s="1">
        <f t="shared" si="12"/>
        <v>-7.1259259259259022E-2</v>
      </c>
      <c r="I56">
        <v>0.6169</v>
      </c>
      <c r="J56" s="1">
        <f t="shared" si="13"/>
        <v>-0.1541407407407408</v>
      </c>
      <c r="K56">
        <v>0.39100000000000001</v>
      </c>
      <c r="L56" s="1">
        <f t="shared" si="14"/>
        <v>-0.22474074074074069</v>
      </c>
      <c r="M56" s="1">
        <f t="shared" si="15"/>
        <v>0.55782997530892975</v>
      </c>
      <c r="N56" s="1">
        <f t="shared" si="16"/>
        <v>-0.16473819857250049</v>
      </c>
      <c r="O56" s="1">
        <f t="shared" si="17"/>
        <v>-0.20050030622244164</v>
      </c>
      <c r="P56" s="1"/>
      <c r="Q56" s="1">
        <v>1.12505157507082E-2</v>
      </c>
      <c r="R56" s="7">
        <v>8.49505499999999</v>
      </c>
      <c r="S56" s="7">
        <f t="shared" si="18"/>
        <v>755.08138366592141</v>
      </c>
      <c r="T56" s="8" t="str" cm="1">
        <f t="array" ref="T56">IF(AND(B56="EU sup",N56&gt;=$N$3),SUM(SUMIF($A$5:$A$160,_xlfn._xlws.FILTER($A$5:$A$160,($N$5:$N$160&gt;=$N$3)*($B$5:$B$160="EU sup")),$R$5:$R$160))/SUM(SUMIF($A$5:$A$160,_xlfn._xlws.FILTER($A$5:$A$160,($N$5:$N$160&gt;=$N$3)*($B$5:$B$160="EU sup")),$Q$5:$Q$160)),IF(AND(B56="EU sup",N56&lt;$N$3),SUM(SUMIF($A$5:$A$160,_xlfn._xlws.FILTER($A$5:$A$160,($N$5:$N$160&lt;$N$3)*($B$5:$B$160="EU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7" spans="1:20" hidden="1" x14ac:dyDescent="0.25">
      <c r="A57" t="s">
        <v>52</v>
      </c>
      <c r="B57" t="s">
        <v>165</v>
      </c>
      <c r="C57">
        <v>0.64300000000000002</v>
      </c>
      <c r="D57" s="1">
        <f t="shared" si="10"/>
        <v>-0.14574074074074062</v>
      </c>
      <c r="E57">
        <v>0.43</v>
      </c>
      <c r="F57" s="1">
        <f t="shared" si="11"/>
        <v>-0.20629629629629614</v>
      </c>
      <c r="G57">
        <v>0.75349999999999995</v>
      </c>
      <c r="H57" s="1">
        <f t="shared" si="12"/>
        <v>-8.6759259259259092E-2</v>
      </c>
      <c r="I57">
        <v>0.6593</v>
      </c>
      <c r="J57" s="1">
        <f t="shared" si="13"/>
        <v>-0.11174074074074081</v>
      </c>
      <c r="K57">
        <v>0.27699999999999902</v>
      </c>
      <c r="L57" s="1">
        <f t="shared" si="14"/>
        <v>-0.33874074074074167</v>
      </c>
      <c r="M57" s="1">
        <f t="shared" si="15"/>
        <v>0.52007395606241935</v>
      </c>
      <c r="N57" s="1">
        <f t="shared" si="16"/>
        <v>-0.20249421781901089</v>
      </c>
      <c r="O57" s="1">
        <f t="shared" si="17"/>
        <v>-0.20050030622244164</v>
      </c>
      <c r="P57" s="1"/>
      <c r="Q57" s="1">
        <v>2.92183395467422</v>
      </c>
      <c r="R57" s="7">
        <v>22.653479999999998</v>
      </c>
      <c r="S57" s="7">
        <f t="shared" si="18"/>
        <v>7.7531715872354647</v>
      </c>
      <c r="T57" s="8" t="str" cm="1">
        <f t="array" ref="T57">IF(AND(B57="EU sup",N57&gt;=$N$3),SUM(SUMIF($A$5:$A$160,_xlfn._xlws.FILTER($A$5:$A$160,($N$5:$N$160&gt;=$N$3)*($B$5:$B$160="EU sup")),$R$5:$R$160))/SUM(SUMIF($A$5:$A$160,_xlfn._xlws.FILTER($A$5:$A$160,($N$5:$N$160&gt;=$N$3)*($B$5:$B$160="EU sup")),$Q$5:$Q$160)),IF(AND(B57="EU sup",N57&lt;$N$3),SUM(SUMIF($A$5:$A$160,_xlfn._xlws.FILTER($A$5:$A$160,($N$5:$N$160&lt;$N$3)*($B$5:$B$160="EU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8" spans="1:20" hidden="1" x14ac:dyDescent="0.25">
      <c r="A58" t="s">
        <v>53</v>
      </c>
      <c r="B58" t="s">
        <v>166</v>
      </c>
      <c r="C58">
        <v>0.23199999999999901</v>
      </c>
      <c r="D58" s="1">
        <f t="shared" si="10"/>
        <v>-0.55674074074074165</v>
      </c>
      <c r="E58">
        <v>0.25</v>
      </c>
      <c r="F58" s="1">
        <f t="shared" si="11"/>
        <v>-0.38629629629629614</v>
      </c>
      <c r="G58">
        <v>0.53049999999999997</v>
      </c>
      <c r="H58" s="1">
        <f t="shared" si="12"/>
        <v>-0.30975925925925907</v>
      </c>
      <c r="I58">
        <v>0.59509999999999996</v>
      </c>
      <c r="J58" s="1">
        <f t="shared" si="13"/>
        <v>-0.17594074074074084</v>
      </c>
      <c r="K58">
        <v>0.316</v>
      </c>
      <c r="L58" s="1">
        <f t="shared" si="14"/>
        <v>-0.2997407407407407</v>
      </c>
      <c r="M58" s="1">
        <f t="shared" si="15"/>
        <v>0.35684374038739319</v>
      </c>
      <c r="N58" s="1">
        <f t="shared" si="16"/>
        <v>-0.36572443349403705</v>
      </c>
      <c r="O58" s="1">
        <f t="shared" si="17"/>
        <v>-0.20050030622244164</v>
      </c>
      <c r="P58" s="1"/>
      <c r="Q58" s="1">
        <v>0</v>
      </c>
      <c r="R58" s="7">
        <v>0</v>
      </c>
      <c r="S58" s="7" t="str">
        <f t="shared" si="18"/>
        <v/>
      </c>
      <c r="T58" s="8" t="str" cm="1">
        <f t="array" ref="T58">IF(AND(B58="EU sup",N58&gt;=$N$3),SUM(SUMIF($A$5:$A$160,_xlfn._xlws.FILTER($A$5:$A$160,($N$5:$N$160&gt;=$N$3)*($B$5:$B$160="EU sup")),$R$5:$R$160))/SUM(SUMIF($A$5:$A$160,_xlfn._xlws.FILTER($A$5:$A$160,($N$5:$N$160&gt;=$N$3)*($B$5:$B$160="EU sup")),$Q$5:$Q$160)),IF(AND(B58="EU sup",N58&lt;$N$3),SUM(SUMIF($A$5:$A$160,_xlfn._xlws.FILTER($A$5:$A$160,($N$5:$N$160&lt;$N$3)*($B$5:$B$160="EU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9" spans="1:20" hidden="1" x14ac:dyDescent="0.25">
      <c r="A59" t="s">
        <v>54</v>
      </c>
      <c r="B59" t="s">
        <v>166</v>
      </c>
      <c r="C59">
        <v>0.44700000000000001</v>
      </c>
      <c r="D59" s="1">
        <f t="shared" si="10"/>
        <v>-0.34174074074074062</v>
      </c>
      <c r="E59">
        <v>0.34</v>
      </c>
      <c r="F59" s="1">
        <f t="shared" si="11"/>
        <v>-0.29629629629629611</v>
      </c>
      <c r="G59">
        <v>0.63900000000000001</v>
      </c>
      <c r="H59" s="1">
        <f t="shared" si="12"/>
        <v>-0.20125925925925903</v>
      </c>
      <c r="I59">
        <v>0.71060000000000001</v>
      </c>
      <c r="J59" s="1">
        <f t="shared" si="13"/>
        <v>-6.0440740740740795E-2</v>
      </c>
      <c r="K59">
        <v>0.36399999999999999</v>
      </c>
      <c r="L59" s="1">
        <f t="shared" si="14"/>
        <v>-0.25174074074074071</v>
      </c>
      <c r="M59" s="1">
        <f t="shared" si="15"/>
        <v>0.47863315285642416</v>
      </c>
      <c r="N59" s="1">
        <f t="shared" si="16"/>
        <v>-0.24393502102500608</v>
      </c>
      <c r="O59" s="1">
        <f t="shared" si="17"/>
        <v>-0.20050030622244164</v>
      </c>
      <c r="P59" s="1"/>
      <c r="Q59" s="1">
        <v>0</v>
      </c>
      <c r="R59" s="7">
        <v>0</v>
      </c>
      <c r="S59" s="7" t="str">
        <f t="shared" si="18"/>
        <v/>
      </c>
      <c r="T59" s="8" t="str" cm="1">
        <f t="array" ref="T59">IF(AND(B59="EU sup",N59&gt;=$N$3),SUM(SUMIF($A$5:$A$160,_xlfn._xlws.FILTER($A$5:$A$160,($N$5:$N$160&gt;=$N$3)*($B$5:$B$160="EU sup")),$R$5:$R$160))/SUM(SUMIF($A$5:$A$160,_xlfn._xlws.FILTER($A$5:$A$160,($N$5:$N$160&gt;=$N$3)*($B$5:$B$160="EU sup")),$Q$5:$Q$160)),IF(AND(B59="EU sup",N59&lt;$N$3),SUM(SUMIF($A$5:$A$160,_xlfn._xlws.FILTER($A$5:$A$160,($N$5:$N$160&lt;$N$3)*($B$5:$B$160="EU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0" spans="1:20" hidden="1" x14ac:dyDescent="0.25">
      <c r="A60" t="s">
        <v>55</v>
      </c>
      <c r="B60" t="s">
        <v>166</v>
      </c>
      <c r="C60">
        <v>0.25600000000000001</v>
      </c>
      <c r="D60" s="1">
        <f t="shared" si="10"/>
        <v>-0.53274074074074063</v>
      </c>
      <c r="E60">
        <v>0.21</v>
      </c>
      <c r="F60" s="1">
        <f t="shared" si="11"/>
        <v>-0.42629629629629617</v>
      </c>
      <c r="G60">
        <v>0.68599999999999905</v>
      </c>
      <c r="H60" s="1">
        <f t="shared" si="12"/>
        <v>-0.15425925925925998</v>
      </c>
      <c r="I60">
        <v>0.61570000000000003</v>
      </c>
      <c r="J60" s="1">
        <f t="shared" si="13"/>
        <v>-0.15534074074074078</v>
      </c>
      <c r="K60">
        <v>0.40200000000000002</v>
      </c>
      <c r="L60" s="1">
        <f t="shared" si="14"/>
        <v>-0.21374074074074068</v>
      </c>
      <c r="M60" s="1">
        <f t="shared" si="15"/>
        <v>0.39090904236152196</v>
      </c>
      <c r="N60" s="1">
        <f t="shared" si="16"/>
        <v>-0.33165913151990828</v>
      </c>
      <c r="O60" s="1">
        <f t="shared" si="17"/>
        <v>-0.20050030622244164</v>
      </c>
      <c r="P60" s="1"/>
      <c r="Q60" s="1">
        <v>0</v>
      </c>
      <c r="R60" s="7">
        <v>0</v>
      </c>
      <c r="S60" s="7" t="str">
        <f t="shared" si="18"/>
        <v/>
      </c>
      <c r="T60" s="8" t="str" cm="1">
        <f t="array" ref="T60">IF(AND(B60="EU sup",N60&gt;=$N$3),SUM(SUMIF($A$5:$A$160,_xlfn._xlws.FILTER($A$5:$A$160,($N$5:$N$160&gt;=$N$3)*($B$5:$B$160="EU sup")),$R$5:$R$160))/SUM(SUMIF($A$5:$A$160,_xlfn._xlws.FILTER($A$5:$A$160,($N$5:$N$160&gt;=$N$3)*($B$5:$B$160="EU sup")),$Q$5:$Q$160)),IF(AND(B60="EU sup",N60&lt;$N$3),SUM(SUMIF($A$5:$A$160,_xlfn._xlws.FILTER($A$5:$A$160,($N$5:$N$160&lt;$N$3)*($B$5:$B$160="EU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1" spans="1:20" hidden="1" x14ac:dyDescent="0.25">
      <c r="A61" t="s">
        <v>56</v>
      </c>
      <c r="B61" t="s">
        <v>156</v>
      </c>
      <c r="C61">
        <v>0.79700000000000004</v>
      </c>
      <c r="D61" s="1">
        <f t="shared" si="10"/>
        <v>8.2592592592594105E-3</v>
      </c>
      <c r="E61">
        <v>0.52</v>
      </c>
      <c r="F61" s="1">
        <f t="shared" si="11"/>
        <v>-0.11629629629629612</v>
      </c>
      <c r="G61">
        <v>0.77449999999999997</v>
      </c>
      <c r="H61" s="1">
        <f t="shared" si="12"/>
        <v>-6.5759259259259073E-2</v>
      </c>
      <c r="I61">
        <v>0.55200000000000005</v>
      </c>
      <c r="J61" s="1">
        <f t="shared" si="13"/>
        <v>-0.21904074074074076</v>
      </c>
      <c r="K61">
        <v>0.56200000000000006</v>
      </c>
      <c r="L61" s="1">
        <f t="shared" si="14"/>
        <v>-5.3740740740740645E-2</v>
      </c>
      <c r="M61" s="1">
        <f t="shared" si="15"/>
        <v>0.63042248723241612</v>
      </c>
      <c r="N61" s="1">
        <f t="shared" si="16"/>
        <v>-9.2145686649014125E-2</v>
      </c>
      <c r="O61" s="1">
        <f t="shared" si="17"/>
        <v>-0.20050030622244164</v>
      </c>
      <c r="P61" s="1"/>
      <c r="Q61" s="1">
        <v>4.5130005665722298E-3</v>
      </c>
      <c r="R61" s="7">
        <v>0.99108974999999999</v>
      </c>
      <c r="S61" s="7">
        <f t="shared" si="18"/>
        <v>219.60771672421146</v>
      </c>
      <c r="T61" s="8" t="str" cm="1">
        <f t="array" ref="T61">IF(AND(B61="EU sup",N61&gt;=$N$3),SUM(SUMIF($A$5:$A$160,_xlfn._xlws.FILTER($A$5:$A$160,($N$5:$N$160&gt;=$N$3)*($B$5:$B$160="EU sup")),$R$5:$R$160))/SUM(SUMIF($A$5:$A$160,_xlfn._xlws.FILTER($A$5:$A$160,($N$5:$N$160&gt;=$N$3)*($B$5:$B$160="EU sup")),$Q$5:$Q$160)),IF(AND(B61="EU sup",N61&lt;$N$3),SUM(SUMIF($A$5:$A$160,_xlfn._xlws.FILTER($A$5:$A$160,($N$5:$N$160&lt;$N$3)*($B$5:$B$160="EU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2" spans="1:20" hidden="1" x14ac:dyDescent="0.25">
      <c r="A62" t="s">
        <v>57</v>
      </c>
      <c r="B62" t="s">
        <v>166</v>
      </c>
      <c r="C62">
        <v>0.46799999999999897</v>
      </c>
      <c r="D62" s="1">
        <f t="shared" si="10"/>
        <v>-0.32074074074074166</v>
      </c>
      <c r="E62">
        <v>0.24</v>
      </c>
      <c r="F62" s="1">
        <f t="shared" si="11"/>
        <v>-0.39629629629629615</v>
      </c>
      <c r="G62">
        <v>0.689499999999999</v>
      </c>
      <c r="H62" s="1">
        <f t="shared" si="12"/>
        <v>-0.15075925925926004</v>
      </c>
      <c r="I62">
        <v>0.48119999999999902</v>
      </c>
      <c r="J62" s="1">
        <f t="shared" si="13"/>
        <v>-0.28984074074074179</v>
      </c>
      <c r="K62">
        <v>0.28000000000000003</v>
      </c>
      <c r="L62" s="1">
        <f t="shared" si="14"/>
        <v>-0.33574074074074067</v>
      </c>
      <c r="M62" s="1">
        <f t="shared" si="15"/>
        <v>0.40150873969246276</v>
      </c>
      <c r="N62" s="1">
        <f t="shared" si="16"/>
        <v>-0.32105943418896749</v>
      </c>
      <c r="O62" s="1">
        <f t="shared" si="17"/>
        <v>-0.20050030622244164</v>
      </c>
      <c r="P62" s="1"/>
      <c r="Q62" s="1">
        <v>0</v>
      </c>
      <c r="R62" s="7">
        <v>0</v>
      </c>
      <c r="S62" s="7" t="str">
        <f t="shared" si="18"/>
        <v/>
      </c>
      <c r="T62" s="8" t="str" cm="1">
        <f t="array" ref="T62">IF(AND(B62="EU sup",N62&gt;=$N$3),SUM(SUMIF($A$5:$A$160,_xlfn._xlws.FILTER($A$5:$A$160,($N$5:$N$160&gt;=$N$3)*($B$5:$B$160="EU sup")),$R$5:$R$160))/SUM(SUMIF($A$5:$A$160,_xlfn._xlws.FILTER($A$5:$A$160,($N$5:$N$160&gt;=$N$3)*($B$5:$B$160="EU sup")),$Q$5:$Q$160)),IF(AND(B62="EU sup",N62&lt;$N$3),SUM(SUMIF($A$5:$A$160,_xlfn._xlws.FILTER($A$5:$A$160,($N$5:$N$160&lt;$N$3)*($B$5:$B$160="EU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3" spans="1:20" hidden="1" x14ac:dyDescent="0.25">
      <c r="A63" t="s">
        <v>58</v>
      </c>
      <c r="B63" t="s">
        <v>166</v>
      </c>
      <c r="C63">
        <v>0.63400000000000001</v>
      </c>
      <c r="D63" s="1">
        <f t="shared" si="10"/>
        <v>-0.15474074074074062</v>
      </c>
      <c r="E63">
        <v>0.4</v>
      </c>
      <c r="F63" s="1">
        <f t="shared" si="11"/>
        <v>-0.23629629629629612</v>
      </c>
      <c r="G63">
        <v>0.72849999999999904</v>
      </c>
      <c r="H63" s="1">
        <f t="shared" si="12"/>
        <v>-0.11175925925926</v>
      </c>
      <c r="I63">
        <v>0.67500000000000004</v>
      </c>
      <c r="J63" s="1">
        <f t="shared" si="13"/>
        <v>-9.604074074074076E-2</v>
      </c>
      <c r="K63">
        <v>0.38500000000000001</v>
      </c>
      <c r="L63" s="1">
        <f t="shared" si="14"/>
        <v>-0.23074074074074069</v>
      </c>
      <c r="M63" s="1">
        <f t="shared" si="15"/>
        <v>0.5448395951235615</v>
      </c>
      <c r="N63" s="1">
        <f t="shared" si="16"/>
        <v>-0.17772857875786874</v>
      </c>
      <c r="O63" s="1">
        <f t="shared" si="17"/>
        <v>-0.20050030622244164</v>
      </c>
      <c r="P63" s="1"/>
      <c r="Q63" s="1">
        <v>0</v>
      </c>
      <c r="R63" s="7">
        <v>0</v>
      </c>
      <c r="S63" s="7" t="str">
        <f t="shared" si="18"/>
        <v/>
      </c>
      <c r="T63" s="8" t="str" cm="1">
        <f t="array" ref="T63">IF(AND(B63="EU sup",N63&gt;=$N$3),SUM(SUMIF($A$5:$A$160,_xlfn._xlws.FILTER($A$5:$A$160,($N$5:$N$160&gt;=$N$3)*($B$5:$B$160="EU sup")),$R$5:$R$160))/SUM(SUMIF($A$5:$A$160,_xlfn._xlws.FILTER($A$5:$A$160,($N$5:$N$160&gt;=$N$3)*($B$5:$B$160="EU sup")),$Q$5:$Q$160)),IF(AND(B63="EU sup",N63&lt;$N$3),SUM(SUMIF($A$5:$A$160,_xlfn._xlws.FILTER($A$5:$A$160,($N$5:$N$160&lt;$N$3)*($B$5:$B$160="EU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4" spans="1:20" hidden="1" x14ac:dyDescent="0.25">
      <c r="A64" t="s">
        <v>59</v>
      </c>
      <c r="B64" t="s">
        <v>166</v>
      </c>
      <c r="C64">
        <v>0.51500000000000001</v>
      </c>
      <c r="D64" s="1">
        <f t="shared" si="10"/>
        <v>-0.27374074074074062</v>
      </c>
      <c r="E64">
        <v>0.23</v>
      </c>
      <c r="F64" s="1">
        <f t="shared" si="11"/>
        <v>-0.40629629629629616</v>
      </c>
      <c r="G64">
        <v>0.65349999999999997</v>
      </c>
      <c r="H64" s="1">
        <f t="shared" si="12"/>
        <v>-0.18675925925925907</v>
      </c>
      <c r="I64">
        <v>0.32650000000000001</v>
      </c>
      <c r="J64" s="1">
        <f t="shared" si="13"/>
        <v>-0.44454074074074079</v>
      </c>
      <c r="K64">
        <v>0.36499999999999999</v>
      </c>
      <c r="L64" s="1">
        <f t="shared" si="14"/>
        <v>-0.25074074074074071</v>
      </c>
      <c r="M64" s="1">
        <f t="shared" si="15"/>
        <v>0.39173406697161123</v>
      </c>
      <c r="N64" s="1">
        <f t="shared" si="16"/>
        <v>-0.33083410690981901</v>
      </c>
      <c r="O64" s="1">
        <f t="shared" si="17"/>
        <v>-0.20050030622244164</v>
      </c>
      <c r="P64" s="1"/>
      <c r="Q64" s="1">
        <v>0</v>
      </c>
      <c r="R64" s="7">
        <v>0</v>
      </c>
      <c r="S64" s="7" t="str">
        <f t="shared" si="18"/>
        <v/>
      </c>
      <c r="T64" s="8" t="str" cm="1">
        <f t="array" ref="T64">IF(AND(B64="EU sup",N64&gt;=$N$3),SUM(SUMIF($A$5:$A$160,_xlfn._xlws.FILTER($A$5:$A$160,($N$5:$N$160&gt;=$N$3)*($B$5:$B$160="EU sup")),$R$5:$R$160))/SUM(SUMIF($A$5:$A$160,_xlfn._xlws.FILTER($A$5:$A$160,($N$5:$N$160&gt;=$N$3)*($B$5:$B$160="EU sup")),$Q$5:$Q$160)),IF(AND(B64="EU sup",N64&lt;$N$3),SUM(SUMIF($A$5:$A$160,_xlfn._xlws.FILTER($A$5:$A$160,($N$5:$N$160&lt;$N$3)*($B$5:$B$160="EU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5" spans="1:20" hidden="1" x14ac:dyDescent="0.25">
      <c r="A65" t="s">
        <v>60</v>
      </c>
      <c r="B65" t="s">
        <v>156</v>
      </c>
      <c r="C65">
        <v>0.65</v>
      </c>
      <c r="D65" s="1">
        <f t="shared" si="10"/>
        <v>-0.13874074074074061</v>
      </c>
      <c r="E65">
        <v>0.5</v>
      </c>
      <c r="F65" s="1">
        <f t="shared" si="11"/>
        <v>-0.13629629629629614</v>
      </c>
      <c r="G65">
        <v>0.8105</v>
      </c>
      <c r="H65" s="1">
        <f t="shared" si="12"/>
        <v>-2.9759259259259041E-2</v>
      </c>
      <c r="I65">
        <v>0.71950000000000003</v>
      </c>
      <c r="J65" s="1">
        <f t="shared" si="13"/>
        <v>-5.1540740740740776E-2</v>
      </c>
      <c r="K65">
        <v>0.60199999999999998</v>
      </c>
      <c r="L65" s="1">
        <f t="shared" si="14"/>
        <v>-1.374074074074072E-2</v>
      </c>
      <c r="M65" s="1">
        <f t="shared" si="15"/>
        <v>0.64781758676983148</v>
      </c>
      <c r="N65" s="1">
        <f t="shared" si="16"/>
        <v>-7.4750587111598765E-2</v>
      </c>
      <c r="O65" s="1">
        <f t="shared" si="17"/>
        <v>-0.20050030622244164</v>
      </c>
      <c r="P65" s="1"/>
      <c r="Q65" s="1">
        <v>0.82326325297450398</v>
      </c>
      <c r="R65" s="7">
        <v>24.918827999999898</v>
      </c>
      <c r="S65" s="7">
        <f t="shared" si="18"/>
        <v>30.268359373464737</v>
      </c>
      <c r="T65" s="8" t="str" cm="1">
        <f t="array" ref="T65">IF(AND(B65="EU sup",N65&gt;=$N$3),SUM(SUMIF($A$5:$A$160,_xlfn._xlws.FILTER($A$5:$A$160,($N$5:$N$160&gt;=$N$3)*($B$5:$B$160="EU sup")),$R$5:$R$160))/SUM(SUMIF($A$5:$A$160,_xlfn._xlws.FILTER($A$5:$A$160,($N$5:$N$160&gt;=$N$3)*($B$5:$B$160="EU sup")),$Q$5:$Q$160)),IF(AND(B65="EU sup",N65&lt;$N$3),SUM(SUMIF($A$5:$A$160,_xlfn._xlws.FILTER($A$5:$A$160,($N$5:$N$160&lt;$N$3)*($B$5:$B$160="EU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6" spans="1:20" hidden="1" x14ac:dyDescent="0.25">
      <c r="A66" t="s">
        <v>61</v>
      </c>
      <c r="B66" t="s">
        <v>166</v>
      </c>
      <c r="C66">
        <v>0.28100000000000003</v>
      </c>
      <c r="D66" s="1">
        <f t="shared" si="10"/>
        <v>-0.5077407407407406</v>
      </c>
      <c r="E66">
        <v>0.17</v>
      </c>
      <c r="F66" s="1">
        <f t="shared" si="11"/>
        <v>-0.4662962962962961</v>
      </c>
      <c r="G66">
        <v>0.6855</v>
      </c>
      <c r="H66" s="1">
        <f t="shared" si="12"/>
        <v>-0.15475925925925904</v>
      </c>
      <c r="I66">
        <v>0.57379999999999998</v>
      </c>
      <c r="J66" s="1">
        <f t="shared" si="13"/>
        <v>-0.19724074074074083</v>
      </c>
      <c r="K66">
        <v>0.26100000000000001</v>
      </c>
      <c r="L66" s="1">
        <f t="shared" si="14"/>
        <v>-0.35474074074074069</v>
      </c>
      <c r="M66" s="1">
        <f t="shared" si="15"/>
        <v>0.34523335623077728</v>
      </c>
      <c r="N66" s="1">
        <f t="shared" si="16"/>
        <v>-0.37733481765065296</v>
      </c>
      <c r="O66" s="1">
        <f t="shared" si="17"/>
        <v>-0.20050030622244164</v>
      </c>
      <c r="P66" s="1"/>
      <c r="Q66" s="1">
        <v>0</v>
      </c>
      <c r="R66" s="7">
        <v>0</v>
      </c>
      <c r="S66" s="7" t="str">
        <f t="shared" si="18"/>
        <v/>
      </c>
      <c r="T66" s="8" t="str" cm="1">
        <f t="array" ref="T66">IF(AND(B66="EU sup",N66&gt;=$N$3),SUM(SUMIF($A$5:$A$160,_xlfn._xlws.FILTER($A$5:$A$160,($N$5:$N$160&gt;=$N$3)*($B$5:$B$160="EU sup")),$R$5:$R$160))/SUM(SUMIF($A$5:$A$160,_xlfn._xlws.FILTER($A$5:$A$160,($N$5:$N$160&gt;=$N$3)*($B$5:$B$160="EU sup")),$Q$5:$Q$160)),IF(AND(B66="EU sup",N66&lt;$N$3),SUM(SUMIF($A$5:$A$160,_xlfn._xlws.FILTER($A$5:$A$160,($N$5:$N$160&lt;$N$3)*($B$5:$B$160="EU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7" spans="1:20" hidden="1" x14ac:dyDescent="0.25">
      <c r="A67" t="s">
        <v>62</v>
      </c>
      <c r="B67" t="s">
        <v>156</v>
      </c>
      <c r="C67">
        <v>0.66400000000000003</v>
      </c>
      <c r="D67" s="1">
        <f t="shared" si="10"/>
        <v>-0.1247407407407406</v>
      </c>
      <c r="E67">
        <v>0.42</v>
      </c>
      <c r="F67" s="1">
        <f t="shared" si="11"/>
        <v>-0.21629629629629615</v>
      </c>
      <c r="G67">
        <v>0.72</v>
      </c>
      <c r="H67" s="1">
        <f t="shared" si="12"/>
        <v>-0.12025925925925907</v>
      </c>
      <c r="I67">
        <v>0.62960000000000005</v>
      </c>
      <c r="J67" s="1">
        <f t="shared" si="13"/>
        <v>-0.14144074074074076</v>
      </c>
      <c r="K67">
        <v>0.55100000000000005</v>
      </c>
      <c r="L67" s="1">
        <f t="shared" si="14"/>
        <v>-6.4740740740740654E-2</v>
      </c>
      <c r="M67" s="1">
        <f t="shared" si="15"/>
        <v>0.5869393636699044</v>
      </c>
      <c r="N67" s="1">
        <f t="shared" si="16"/>
        <v>-0.13562881021152584</v>
      </c>
      <c r="O67" s="1">
        <f t="shared" si="17"/>
        <v>-0.20050030622244164</v>
      </c>
      <c r="P67" s="1"/>
      <c r="Q67" s="1">
        <v>1.49326079348441</v>
      </c>
      <c r="R67" s="7">
        <v>6.0031721999999998</v>
      </c>
      <c r="S67" s="7">
        <f t="shared" si="18"/>
        <v>4.0201766671929127</v>
      </c>
      <c r="T67" s="8" t="str" cm="1">
        <f t="array" ref="T67">IF(AND(B67="EU sup",N67&gt;=$N$3),SUM(SUMIF($A$5:$A$160,_xlfn._xlws.FILTER($A$5:$A$160,($N$5:$N$160&gt;=$N$3)*($B$5:$B$160="EU sup")),$R$5:$R$160))/SUM(SUMIF($A$5:$A$160,_xlfn._xlws.FILTER($A$5:$A$160,($N$5:$N$160&gt;=$N$3)*($B$5:$B$160="EU sup")),$Q$5:$Q$160)),IF(AND(B67="EU sup",N67&lt;$N$3),SUM(SUMIF($A$5:$A$160,_xlfn._xlws.FILTER($A$5:$A$160,($N$5:$N$160&lt;$N$3)*($B$5:$B$160="EU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8" spans="1:20" hidden="1" x14ac:dyDescent="0.25">
      <c r="A68" t="s">
        <v>63</v>
      </c>
      <c r="B68" t="s">
        <v>165</v>
      </c>
      <c r="C68">
        <v>0.67099999999999904</v>
      </c>
      <c r="D68" s="1">
        <f t="shared" si="10"/>
        <v>-0.11774074074074159</v>
      </c>
      <c r="E68">
        <v>0.34</v>
      </c>
      <c r="F68" s="1">
        <f t="shared" si="11"/>
        <v>-0.29629629629629611</v>
      </c>
      <c r="G68">
        <v>0.66149999999999998</v>
      </c>
      <c r="H68" s="1">
        <f t="shared" si="12"/>
        <v>-0.17875925925925906</v>
      </c>
      <c r="I68">
        <v>0.54830000000000001</v>
      </c>
      <c r="J68" s="1">
        <f t="shared" si="13"/>
        <v>-0.22274074074074079</v>
      </c>
      <c r="K68">
        <v>0.28199999999999997</v>
      </c>
      <c r="L68" s="1">
        <f t="shared" si="14"/>
        <v>-0.33374074074074073</v>
      </c>
      <c r="M68" s="1">
        <f t="shared" si="15"/>
        <v>0.47162815990399437</v>
      </c>
      <c r="N68" s="1">
        <f t="shared" si="16"/>
        <v>-0.25094001397743587</v>
      </c>
      <c r="O68" s="1">
        <f t="shared" si="17"/>
        <v>-0.20050030622244164</v>
      </c>
      <c r="P68" s="1"/>
      <c r="Q68" s="1">
        <v>58.976100283286101</v>
      </c>
      <c r="R68" s="7">
        <v>2720.1166109999999</v>
      </c>
      <c r="S68" s="7">
        <f t="shared" si="18"/>
        <v>46.122354613719423</v>
      </c>
      <c r="T68" s="8" t="str" cm="1">
        <f t="array" ref="T68">IF(AND(B68="EU sup",N68&gt;=$N$3),SUM(SUMIF($A$5:$A$160,_xlfn._xlws.FILTER($A$5:$A$160,($N$5:$N$160&gt;=$N$3)*($B$5:$B$160="EU sup")),$R$5:$R$160))/SUM(SUMIF($A$5:$A$160,_xlfn._xlws.FILTER($A$5:$A$160,($N$5:$N$160&gt;=$N$3)*($B$5:$B$160="EU sup")),$Q$5:$Q$160)),IF(AND(B68="EU sup",N68&lt;$N$3),SUM(SUMIF($A$5:$A$160,_xlfn._xlws.FILTER($A$5:$A$160,($N$5:$N$160&lt;$N$3)*($B$5:$B$160="EU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9" spans="1:20" x14ac:dyDescent="0.25">
      <c r="A69" t="s">
        <v>17</v>
      </c>
      <c r="B69" t="s">
        <v>164</v>
      </c>
      <c r="C69">
        <v>0.45100000000000001</v>
      </c>
      <c r="D69" s="1">
        <f t="shared" ref="D69:D100" si="19">C69-C$2</f>
        <v>-0.33774074074074062</v>
      </c>
      <c r="E69">
        <v>0.31</v>
      </c>
      <c r="F69" s="1">
        <f t="shared" ref="F69:F100" si="20">E69-E$2</f>
        <v>-0.32629629629629614</v>
      </c>
      <c r="G69">
        <v>0.67599999999999905</v>
      </c>
      <c r="H69" s="1">
        <f t="shared" ref="H69:H100" si="21">G69-G$2</f>
        <v>-0.16425925925925999</v>
      </c>
      <c r="I69">
        <v>0.51090000000000002</v>
      </c>
      <c r="J69" s="1">
        <f t="shared" ref="J69:J100" si="22">I69-I$2</f>
        <v>-0.26014074074074078</v>
      </c>
      <c r="K69">
        <v>0.40100000000000002</v>
      </c>
      <c r="L69" s="1">
        <f t="shared" ref="L69:L100" si="23">K69-K$2</f>
        <v>-0.21474074074074068</v>
      </c>
      <c r="M69" s="1">
        <f t="shared" ref="M69:M100" si="24">GEOMEAN(C69,E69,G69,I69,K69)</f>
        <v>0.45435262487489231</v>
      </c>
      <c r="N69" s="1">
        <f t="shared" ref="N69:N100" si="25">M69-$M$2</f>
        <v>-0.26821554900653793</v>
      </c>
      <c r="O69" s="1">
        <f t="shared" ref="O69:O100" si="26">$N$3</f>
        <v>-0.20050030622244164</v>
      </c>
      <c r="P69" s="1" t="s">
        <v>174</v>
      </c>
      <c r="Q69" s="1">
        <v>15.474367427761999</v>
      </c>
      <c r="R69" s="7">
        <v>302.99029499999898</v>
      </c>
      <c r="S69" s="7">
        <f t="shared" ref="S69:S100" si="27">IF(Q69=0,"",R69/Q69)</f>
        <v>19.580140927532529</v>
      </c>
      <c r="T69" s="8" cm="1">
        <f t="array" ref="T69">IF(AND(B69="EU sup",N69&gt;=$N$3),SUM(SUMIF($A$5:$A$160,_xlfn._xlws.FILTER($A$5:$A$160,($N$5:$N$160&gt;=$N$3)*($B$5:$B$160="EU sup")),$R$5:$R$160))/SUM(SUMIF($A$5:$A$160,_xlfn._xlws.FILTER($A$5:$A$160,($N$5:$N$160&gt;=$N$3)*($B$5:$B$160="EU sup")),$Q$5:$Q$160)),IF(AND(B69="EU sup",N69&lt;$N$3),SUM(SUMIF($A$5:$A$160,_xlfn._xlws.FILTER($A$5:$A$160,($N$5:$N$160&lt;$N$3)*($B$5:$B$160="EU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0" spans="1:20" hidden="1" x14ac:dyDescent="0.25">
      <c r="A70" t="s">
        <v>65</v>
      </c>
      <c r="B70" t="s">
        <v>156</v>
      </c>
      <c r="C70">
        <v>0.91299999999999903</v>
      </c>
      <c r="D70" s="1">
        <f t="shared" si="19"/>
        <v>0.1242592592592584</v>
      </c>
      <c r="E70">
        <v>0.77</v>
      </c>
      <c r="F70" s="1">
        <f t="shared" si="20"/>
        <v>0.13370370370370388</v>
      </c>
      <c r="G70">
        <v>0.9</v>
      </c>
      <c r="H70" s="1">
        <f t="shared" si="21"/>
        <v>5.9740740740740983E-2</v>
      </c>
      <c r="I70">
        <v>0.89910000000000001</v>
      </c>
      <c r="J70" s="1">
        <f t="shared" si="22"/>
        <v>0.12805925925925921</v>
      </c>
      <c r="K70">
        <v>0.57399999999999995</v>
      </c>
      <c r="L70" s="1">
        <f t="shared" si="23"/>
        <v>-4.1740740740740745E-2</v>
      </c>
      <c r="M70" s="1">
        <f t="shared" si="24"/>
        <v>0.79943798626268259</v>
      </c>
      <c r="N70" s="1">
        <f t="shared" si="25"/>
        <v>7.6869812381252345E-2</v>
      </c>
      <c r="O70" s="1">
        <f t="shared" si="26"/>
        <v>-0.20050030622244164</v>
      </c>
      <c r="P70" s="1"/>
      <c r="Q70" s="1">
        <v>1.5619365354107599</v>
      </c>
      <c r="R70" s="7">
        <v>9.9108974999999901</v>
      </c>
      <c r="S70" s="7">
        <f t="shared" si="27"/>
        <v>6.345262611706314</v>
      </c>
      <c r="T70" s="8" t="str" cm="1">
        <f t="array" ref="T70">IF(AND(B70="EU sup",N70&gt;=$N$3),SUM(SUMIF($A$5:$A$160,_xlfn._xlws.FILTER($A$5:$A$160,($N$5:$N$160&gt;=$N$3)*($B$5:$B$160="EU sup")),$R$5:$R$160))/SUM(SUMIF($A$5:$A$160,_xlfn._xlws.FILTER($A$5:$A$160,($N$5:$N$160&gt;=$N$3)*($B$5:$B$160="EU sup")),$Q$5:$Q$160)),IF(AND(B70="EU sup",N70&lt;$N$3),SUM(SUMIF($A$5:$A$160,_xlfn._xlws.FILTER($A$5:$A$160,($N$5:$N$160&lt;$N$3)*($B$5:$B$160="EU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1" spans="1:20" x14ac:dyDescent="0.25">
      <c r="A71" t="s">
        <v>79</v>
      </c>
      <c r="B71" t="s">
        <v>164</v>
      </c>
      <c r="C71">
        <v>0.38299999999999901</v>
      </c>
      <c r="D71" s="1">
        <f t="shared" si="19"/>
        <v>-0.40574074074074162</v>
      </c>
      <c r="E71">
        <v>0.42</v>
      </c>
      <c r="F71" s="1">
        <f t="shared" si="20"/>
        <v>-0.21629629629629615</v>
      </c>
      <c r="G71">
        <v>0.60850000000000004</v>
      </c>
      <c r="H71" s="1">
        <f t="shared" si="21"/>
        <v>-0.231759259259259</v>
      </c>
      <c r="I71">
        <v>0.38840000000000002</v>
      </c>
      <c r="J71" s="1">
        <f t="shared" si="22"/>
        <v>-0.38264074074074078</v>
      </c>
      <c r="K71">
        <v>0.42399999999999999</v>
      </c>
      <c r="L71" s="1">
        <f t="shared" si="23"/>
        <v>-0.19174074074074071</v>
      </c>
      <c r="M71" s="1">
        <f t="shared" si="24"/>
        <v>0.43799660574551402</v>
      </c>
      <c r="N71" s="1">
        <f t="shared" si="25"/>
        <v>-0.28457156813591622</v>
      </c>
      <c r="O71" s="1">
        <f t="shared" si="26"/>
        <v>-0.20050030622244164</v>
      </c>
      <c r="P71" s="1" t="s">
        <v>174</v>
      </c>
      <c r="Q71" s="1">
        <v>21.291061532577899</v>
      </c>
      <c r="R71" s="7">
        <v>1783.96155</v>
      </c>
      <c r="S71" s="7">
        <f t="shared" si="27"/>
        <v>83.78922522347338</v>
      </c>
      <c r="T71" s="8" cm="1">
        <f t="array" ref="T71">IF(AND(B71="EU sup",N71&gt;=$N$3),SUM(SUMIF($A$5:$A$160,_xlfn._xlws.FILTER($A$5:$A$160,($N$5:$N$160&gt;=$N$3)*($B$5:$B$160="EU sup")),$R$5:$R$160))/SUM(SUMIF($A$5:$A$160,_xlfn._xlws.FILTER($A$5:$A$160,($N$5:$N$160&gt;=$N$3)*($B$5:$B$160="EU sup")),$Q$5:$Q$160)),IF(AND(B71="EU sup",N71&lt;$N$3),SUM(SUMIF($A$5:$A$160,_xlfn._xlws.FILTER($A$5:$A$160,($N$5:$N$160&lt;$N$3)*($B$5:$B$160="EU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2" spans="1:20" x14ac:dyDescent="0.25">
      <c r="A72" t="s">
        <v>64</v>
      </c>
      <c r="B72" t="s">
        <v>164</v>
      </c>
      <c r="C72">
        <v>0.70399999999999996</v>
      </c>
      <c r="D72" s="1">
        <f t="shared" si="19"/>
        <v>-8.4740740740740672E-2</v>
      </c>
      <c r="E72">
        <v>0.4</v>
      </c>
      <c r="F72" s="1">
        <f t="shared" si="20"/>
        <v>-0.23629629629629612</v>
      </c>
      <c r="G72">
        <v>0.61499999999999999</v>
      </c>
      <c r="H72" s="1">
        <f t="shared" si="21"/>
        <v>-0.22525925925925905</v>
      </c>
      <c r="I72">
        <v>0.36619999999999903</v>
      </c>
      <c r="J72" s="1">
        <f t="shared" si="22"/>
        <v>-0.40484074074074178</v>
      </c>
      <c r="K72">
        <v>0.188999999999999</v>
      </c>
      <c r="L72" s="1">
        <f t="shared" si="23"/>
        <v>-0.4267407407407417</v>
      </c>
      <c r="M72" s="1">
        <f t="shared" si="24"/>
        <v>0.41279799772141351</v>
      </c>
      <c r="N72" s="1">
        <f t="shared" si="25"/>
        <v>-0.30977017616001673</v>
      </c>
      <c r="O72" s="1">
        <f t="shared" si="26"/>
        <v>-0.20050030622244164</v>
      </c>
      <c r="P72" s="1" t="s">
        <v>174</v>
      </c>
      <c r="Q72" s="1">
        <v>32.304499631728</v>
      </c>
      <c r="R72" s="7">
        <v>1339.5569060999901</v>
      </c>
      <c r="S72" s="7">
        <f t="shared" si="27"/>
        <v>41.466573430047454</v>
      </c>
      <c r="T72" s="8" cm="1">
        <f t="array" ref="T72">IF(AND(B72="EU sup",N72&gt;=$N$3),SUM(SUMIF($A$5:$A$160,_xlfn._xlws.FILTER($A$5:$A$160,($N$5:$N$160&gt;=$N$3)*($B$5:$B$160="EU sup")),$R$5:$R$160))/SUM(SUMIF($A$5:$A$160,_xlfn._xlws.FILTER($A$5:$A$160,($N$5:$N$160&gt;=$N$3)*($B$5:$B$160="EU sup")),$Q$5:$Q$160)),IF(AND(B72="EU sup",N72&lt;$N$3),SUM(SUMIF($A$5:$A$160,_xlfn._xlws.FILTER($A$5:$A$160,($N$5:$N$160&lt;$N$3)*($B$5:$B$160="EU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3" spans="1:20" hidden="1" x14ac:dyDescent="0.25">
      <c r="A73" t="s">
        <v>68</v>
      </c>
      <c r="B73" t="s">
        <v>166</v>
      </c>
      <c r="C73">
        <v>0.95199999999999996</v>
      </c>
      <c r="D73" s="1">
        <f t="shared" si="19"/>
        <v>0.16325925925925933</v>
      </c>
      <c r="E73">
        <v>0.74</v>
      </c>
      <c r="F73" s="1">
        <f t="shared" si="20"/>
        <v>0.10370370370370385</v>
      </c>
      <c r="G73">
        <v>0.89649999999999996</v>
      </c>
      <c r="H73" s="1">
        <f t="shared" si="21"/>
        <v>5.6240740740740924E-2</v>
      </c>
      <c r="I73">
        <v>0.83189999999999997</v>
      </c>
      <c r="J73" s="1">
        <f t="shared" si="22"/>
        <v>6.0859259259259169E-2</v>
      </c>
      <c r="K73">
        <v>0.628</v>
      </c>
      <c r="L73" s="1">
        <f t="shared" si="23"/>
        <v>1.2259259259259303E-2</v>
      </c>
      <c r="M73" s="1">
        <f t="shared" si="24"/>
        <v>0.80110592907318479</v>
      </c>
      <c r="N73" s="1">
        <f t="shared" si="25"/>
        <v>7.8537755191754544E-2</v>
      </c>
      <c r="O73" s="1">
        <f t="shared" si="26"/>
        <v>-0.20050030622244164</v>
      </c>
      <c r="P73" s="1"/>
      <c r="Q73" s="1">
        <v>0</v>
      </c>
      <c r="R73" s="7">
        <v>0</v>
      </c>
      <c r="S73" s="7" t="str">
        <f t="shared" si="27"/>
        <v/>
      </c>
      <c r="T73" s="8" t="str" cm="1">
        <f t="array" ref="T73">IF(AND(B73="EU sup",N73&gt;=$N$3),SUM(SUMIF($A$5:$A$160,_xlfn._xlws.FILTER($A$5:$A$160,($N$5:$N$160&gt;=$N$3)*($B$5:$B$160="EU sup")),$R$5:$R$160))/SUM(SUMIF($A$5:$A$160,_xlfn._xlws.FILTER($A$5:$A$160,($N$5:$N$160&gt;=$N$3)*($B$5:$B$160="EU sup")),$Q$5:$Q$160)),IF(AND(B73="EU sup",N73&lt;$N$3),SUM(SUMIF($A$5:$A$160,_xlfn._xlws.FILTER($A$5:$A$160,($N$5:$N$160&lt;$N$3)*($B$5:$B$160="EU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4" spans="1:20" hidden="1" x14ac:dyDescent="0.25">
      <c r="A74" t="s">
        <v>69</v>
      </c>
      <c r="B74" t="s">
        <v>165</v>
      </c>
      <c r="C74">
        <v>0.79299999999999904</v>
      </c>
      <c r="D74" s="1">
        <f t="shared" si="19"/>
        <v>4.2592592592584078E-3</v>
      </c>
      <c r="E74">
        <v>0.63</v>
      </c>
      <c r="F74" s="1">
        <f t="shared" si="20"/>
        <v>-6.2962962962961333E-3</v>
      </c>
      <c r="G74">
        <v>0.73599999999999999</v>
      </c>
      <c r="H74" s="1">
        <f t="shared" si="21"/>
        <v>-0.10425925925925905</v>
      </c>
      <c r="I74">
        <v>0.57569999999999999</v>
      </c>
      <c r="J74" s="1">
        <f t="shared" si="22"/>
        <v>-0.19534074074074081</v>
      </c>
      <c r="K74">
        <v>0.48199999999999998</v>
      </c>
      <c r="L74" s="1">
        <f t="shared" si="23"/>
        <v>-0.13374074074074072</v>
      </c>
      <c r="M74" s="1">
        <f t="shared" si="24"/>
        <v>0.63350050257801016</v>
      </c>
      <c r="N74" s="1">
        <f t="shared" si="25"/>
        <v>-8.9067671303420082E-2</v>
      </c>
      <c r="O74" s="1">
        <f t="shared" si="26"/>
        <v>-0.20050030622244164</v>
      </c>
      <c r="P74" s="1"/>
      <c r="Q74" s="1">
        <v>17.729459260623202</v>
      </c>
      <c r="R74" s="7">
        <v>176.01753959999999</v>
      </c>
      <c r="S74" s="7">
        <f t="shared" si="27"/>
        <v>9.9279699968589377</v>
      </c>
      <c r="T74" s="8" t="str" cm="1">
        <f t="array" ref="T74">IF(AND(B74="EU sup",N74&gt;=$N$3),SUM(SUMIF($A$5:$A$160,_xlfn._xlws.FILTER($A$5:$A$160,($N$5:$N$160&gt;=$N$3)*($B$5:$B$160="EU sup")),$R$5:$R$160))/SUM(SUMIF($A$5:$A$160,_xlfn._xlws.FILTER($A$5:$A$160,($N$5:$N$160&gt;=$N$3)*($B$5:$B$160="EU sup")),$Q$5:$Q$160)),IF(AND(B74="EU sup",N74&lt;$N$3),SUM(SUMIF($A$5:$A$160,_xlfn._xlws.FILTER($A$5:$A$160,($N$5:$N$160&lt;$N$3)*($B$5:$B$160="EU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5" spans="1:20" hidden="1" x14ac:dyDescent="0.25">
      <c r="A75" t="s">
        <v>70</v>
      </c>
      <c r="B75" t="s">
        <v>156</v>
      </c>
      <c r="C75">
        <v>0.76900000000000002</v>
      </c>
      <c r="D75" s="1">
        <f t="shared" si="19"/>
        <v>-1.9740740740740614E-2</v>
      </c>
      <c r="E75">
        <v>0.56000000000000005</v>
      </c>
      <c r="F75" s="1">
        <f t="shared" si="20"/>
        <v>-7.6296296296296084E-2</v>
      </c>
      <c r="G75">
        <v>0.82399999999999995</v>
      </c>
      <c r="H75" s="1">
        <f t="shared" si="21"/>
        <v>-1.6259259259259085E-2</v>
      </c>
      <c r="I75">
        <v>0.72049999999999903</v>
      </c>
      <c r="J75" s="1">
        <f t="shared" si="22"/>
        <v>-5.0540740740741774E-2</v>
      </c>
      <c r="K75">
        <v>0.57699999999999996</v>
      </c>
      <c r="L75" s="1">
        <f t="shared" si="23"/>
        <v>-3.8740740740740742E-2</v>
      </c>
      <c r="M75" s="1">
        <f t="shared" si="24"/>
        <v>0.68197785934870381</v>
      </c>
      <c r="N75" s="1">
        <f t="shared" si="25"/>
        <v>-4.0590314532726435E-2</v>
      </c>
      <c r="O75" s="1">
        <f t="shared" si="26"/>
        <v>-0.20050030622244164</v>
      </c>
      <c r="P75" s="1"/>
      <c r="Q75" s="1">
        <v>3.1964182719546699</v>
      </c>
      <c r="R75" s="7">
        <v>48.478447199999998</v>
      </c>
      <c r="S75" s="7">
        <f t="shared" si="27"/>
        <v>15.166490451312091</v>
      </c>
      <c r="T75" s="8" t="str" cm="1">
        <f t="array" ref="T75">IF(AND(B75="EU sup",N75&gt;=$N$3),SUM(SUMIF($A$5:$A$160,_xlfn._xlws.FILTER($A$5:$A$160,($N$5:$N$160&gt;=$N$3)*($B$5:$B$160="EU sup")),$R$5:$R$160))/SUM(SUMIF($A$5:$A$160,_xlfn._xlws.FILTER($A$5:$A$160,($N$5:$N$160&gt;=$N$3)*($B$5:$B$160="EU sup")),$Q$5:$Q$160)),IF(AND(B75="EU sup",N75&lt;$N$3),SUM(SUMIF($A$5:$A$160,_xlfn._xlws.FILTER($A$5:$A$160,($N$5:$N$160&lt;$N$3)*($B$5:$B$160="EU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6" spans="1:20" hidden="1" x14ac:dyDescent="0.25">
      <c r="A76" t="s">
        <v>71</v>
      </c>
      <c r="B76" t="s">
        <v>166</v>
      </c>
      <c r="C76">
        <v>0.71299999999999997</v>
      </c>
      <c r="D76" s="1">
        <f t="shared" si="19"/>
        <v>-7.5740740740740664E-2</v>
      </c>
      <c r="E76">
        <v>0.44</v>
      </c>
      <c r="F76" s="1">
        <f t="shared" si="20"/>
        <v>-0.19629629629629614</v>
      </c>
      <c r="G76">
        <v>0.75849999999999995</v>
      </c>
      <c r="H76" s="1">
        <f t="shared" si="21"/>
        <v>-8.1759259259259087E-2</v>
      </c>
      <c r="I76">
        <v>0.75890000000000002</v>
      </c>
      <c r="J76" s="1">
        <f t="shared" si="22"/>
        <v>-1.2140740740740785E-2</v>
      </c>
      <c r="K76">
        <v>0.45600000000000002</v>
      </c>
      <c r="L76" s="1">
        <f t="shared" si="23"/>
        <v>-0.15974074074074068</v>
      </c>
      <c r="M76" s="1">
        <f t="shared" si="24"/>
        <v>0.60691718860185628</v>
      </c>
      <c r="N76" s="1">
        <f t="shared" si="25"/>
        <v>-0.11565098527957396</v>
      </c>
      <c r="O76" s="1">
        <f t="shared" si="26"/>
        <v>-0.20050030622244164</v>
      </c>
      <c r="P76" s="1"/>
      <c r="Q76" s="1">
        <v>0</v>
      </c>
      <c r="R76" s="7">
        <v>0</v>
      </c>
      <c r="S76" s="7" t="str">
        <f t="shared" si="27"/>
        <v/>
      </c>
      <c r="T76" s="8" t="str" cm="1">
        <f t="array" ref="T76">IF(AND(B76="EU sup",N76&gt;=$N$3),SUM(SUMIF($A$5:$A$160,_xlfn._xlws.FILTER($A$5:$A$160,($N$5:$N$160&gt;=$N$3)*($B$5:$B$160="EU sup")),$R$5:$R$160))/SUM(SUMIF($A$5:$A$160,_xlfn._xlws.FILTER($A$5:$A$160,($N$5:$N$160&gt;=$N$3)*($B$5:$B$160="EU sup")),$Q$5:$Q$160)),IF(AND(B76="EU sup",N76&lt;$N$3),SUM(SUMIF($A$5:$A$160,_xlfn._xlws.FILTER($A$5:$A$160,($N$5:$N$160&lt;$N$3)*($B$5:$B$160="EU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7" spans="1:20" hidden="1" x14ac:dyDescent="0.25">
      <c r="A77" t="s">
        <v>72</v>
      </c>
      <c r="B77" t="s">
        <v>165</v>
      </c>
      <c r="C77">
        <v>0.317</v>
      </c>
      <c r="D77" s="1">
        <f t="shared" si="19"/>
        <v>-0.47174074074074063</v>
      </c>
      <c r="E77">
        <v>0.47</v>
      </c>
      <c r="F77" s="1">
        <f t="shared" si="20"/>
        <v>-0.16629629629629616</v>
      </c>
      <c r="G77">
        <v>0.60399999999999998</v>
      </c>
      <c r="H77" s="1">
        <f t="shared" si="21"/>
        <v>-0.23625925925925906</v>
      </c>
      <c r="I77">
        <v>0.4279</v>
      </c>
      <c r="J77" s="1">
        <f t="shared" si="22"/>
        <v>-0.3431407407407408</v>
      </c>
      <c r="K77">
        <v>0.436</v>
      </c>
      <c r="L77" s="1">
        <f t="shared" si="23"/>
        <v>-0.1797407407407407</v>
      </c>
      <c r="M77" s="1">
        <f t="shared" si="24"/>
        <v>0.44157509079493601</v>
      </c>
      <c r="N77" s="1">
        <f t="shared" si="25"/>
        <v>-0.28099308308649423</v>
      </c>
      <c r="O77" s="1">
        <f t="shared" si="26"/>
        <v>-0.20050030622244164</v>
      </c>
      <c r="P77" s="1"/>
      <c r="Q77" s="1">
        <v>0.18560619892351199</v>
      </c>
      <c r="R77" s="7">
        <v>6.0314890499999896</v>
      </c>
      <c r="S77" s="7">
        <f t="shared" si="27"/>
        <v>32.496161685233133</v>
      </c>
      <c r="T77" s="8" t="str" cm="1">
        <f t="array" ref="T77">IF(AND(B77="EU sup",N77&gt;=$N$3),SUM(SUMIF($A$5:$A$160,_xlfn._xlws.FILTER($A$5:$A$160,($N$5:$N$160&gt;=$N$3)*($B$5:$B$160="EU sup")),$R$5:$R$160))/SUM(SUMIF($A$5:$A$160,_xlfn._xlws.FILTER($A$5:$A$160,($N$5:$N$160&gt;=$N$3)*($B$5:$B$160="EU sup")),$Q$5:$Q$160)),IF(AND(B77="EU sup",N77&lt;$N$3),SUM(SUMIF($A$5:$A$160,_xlfn._xlws.FILTER($A$5:$A$160,($N$5:$N$160&lt;$N$3)*($B$5:$B$160="EU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8" spans="1:20" hidden="1" x14ac:dyDescent="0.25">
      <c r="A78" t="s">
        <v>73</v>
      </c>
      <c r="B78" t="s">
        <v>165</v>
      </c>
      <c r="C78">
        <v>0.83299999999999996</v>
      </c>
      <c r="D78" s="1">
        <f t="shared" si="19"/>
        <v>4.4259259259259331E-2</v>
      </c>
      <c r="E78">
        <v>0.73</v>
      </c>
      <c r="F78" s="1">
        <f t="shared" si="20"/>
        <v>9.3703703703703844E-2</v>
      </c>
      <c r="G78">
        <v>0.85950000000000004</v>
      </c>
      <c r="H78" s="1">
        <f t="shared" si="21"/>
        <v>1.9240740740741002E-2</v>
      </c>
      <c r="I78">
        <v>0.63949999999999996</v>
      </c>
      <c r="J78" s="1">
        <f t="shared" si="22"/>
        <v>-0.13154074074074085</v>
      </c>
      <c r="K78">
        <v>0.57199999999999995</v>
      </c>
      <c r="L78" s="1">
        <f t="shared" si="23"/>
        <v>-4.3740740740740747E-2</v>
      </c>
      <c r="M78" s="1">
        <f t="shared" si="24"/>
        <v>0.71827386414263639</v>
      </c>
      <c r="N78" s="1">
        <f t="shared" si="25"/>
        <v>-4.2943097387938556E-3</v>
      </c>
      <c r="O78" s="1">
        <f t="shared" si="26"/>
        <v>-0.20050030622244164</v>
      </c>
      <c r="P78" s="1"/>
      <c r="Q78" s="1">
        <v>2.37759071813031</v>
      </c>
      <c r="R78" s="7">
        <v>20.897835299999901</v>
      </c>
      <c r="S78" s="7">
        <f t="shared" si="27"/>
        <v>8.7895007078567087</v>
      </c>
      <c r="T78" s="8" t="str" cm="1">
        <f t="array" ref="T78">IF(AND(B78="EU sup",N78&gt;=$N$3),SUM(SUMIF($A$5:$A$160,_xlfn._xlws.FILTER($A$5:$A$160,($N$5:$N$160&gt;=$N$3)*($B$5:$B$160="EU sup")),$R$5:$R$160))/SUM(SUMIF($A$5:$A$160,_xlfn._xlws.FILTER($A$5:$A$160,($N$5:$N$160&gt;=$N$3)*($B$5:$B$160="EU sup")),$Q$5:$Q$160)),IF(AND(B78="EU sup",N78&lt;$N$3),SUM(SUMIF($A$5:$A$160,_xlfn._xlws.FILTER($A$5:$A$160,($N$5:$N$160&lt;$N$3)*($B$5:$B$160="EU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9" spans="1:20" hidden="1" x14ac:dyDescent="0.25">
      <c r="A79" t="s">
        <v>74</v>
      </c>
      <c r="B79" t="s">
        <v>165</v>
      </c>
      <c r="C79">
        <v>0.308</v>
      </c>
      <c r="D79" s="1">
        <f t="shared" si="19"/>
        <v>-0.48074074074074064</v>
      </c>
      <c r="E79">
        <v>0.36</v>
      </c>
      <c r="F79" s="1">
        <f t="shared" si="20"/>
        <v>-0.27629629629629615</v>
      </c>
      <c r="G79">
        <v>0.61399999999999999</v>
      </c>
      <c r="H79" s="1">
        <f t="shared" si="21"/>
        <v>-0.22625925925925905</v>
      </c>
      <c r="I79">
        <v>0.4587</v>
      </c>
      <c r="J79" s="1">
        <f t="shared" si="22"/>
        <v>-0.31234074074074081</v>
      </c>
      <c r="K79">
        <v>0.40899999999999997</v>
      </c>
      <c r="L79" s="1">
        <f t="shared" si="23"/>
        <v>-0.20674074074074072</v>
      </c>
      <c r="M79" s="1">
        <f t="shared" si="24"/>
        <v>0.41807550912208374</v>
      </c>
      <c r="N79" s="1">
        <f t="shared" si="25"/>
        <v>-0.3044926647593465</v>
      </c>
      <c r="O79" s="1">
        <f t="shared" si="26"/>
        <v>-0.20050030622244164</v>
      </c>
      <c r="P79" s="1"/>
      <c r="Q79" s="1">
        <v>19.9918414787535</v>
      </c>
      <c r="R79" s="7">
        <v>2406.9322499999998</v>
      </c>
      <c r="S79" s="7">
        <f t="shared" si="27"/>
        <v>120.39572505404205</v>
      </c>
      <c r="T79" s="8" t="str" cm="1">
        <f t="array" ref="T79">IF(AND(B79="EU sup",N79&gt;=$N$3),SUM(SUMIF($A$5:$A$160,_xlfn._xlws.FILTER($A$5:$A$160,($N$5:$N$160&gt;=$N$3)*($B$5:$B$160="EU sup")),$R$5:$R$160))/SUM(SUMIF($A$5:$A$160,_xlfn._xlws.FILTER($A$5:$A$160,($N$5:$N$160&gt;=$N$3)*($B$5:$B$160="EU sup")),$Q$5:$Q$160)),IF(AND(B79="EU sup",N79&lt;$N$3),SUM(SUMIF($A$5:$A$160,_xlfn._xlws.FILTER($A$5:$A$160,($N$5:$N$160&lt;$N$3)*($B$5:$B$160="EU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0" spans="1:20" hidden="1" x14ac:dyDescent="0.25">
      <c r="A80" t="s">
        <v>75</v>
      </c>
      <c r="B80" t="s">
        <v>166</v>
      </c>
      <c r="C80">
        <v>0.505</v>
      </c>
      <c r="D80" s="1">
        <f t="shared" si="19"/>
        <v>-0.28374074074074063</v>
      </c>
      <c r="E80">
        <v>0.32</v>
      </c>
      <c r="F80" s="1">
        <f t="shared" si="20"/>
        <v>-0.31629629629629613</v>
      </c>
      <c r="G80">
        <v>0.64449999999999896</v>
      </c>
      <c r="H80" s="1">
        <f t="shared" si="21"/>
        <v>-0.19575925925926008</v>
      </c>
      <c r="I80">
        <v>0.51149999999999995</v>
      </c>
      <c r="J80" s="1">
        <f t="shared" si="22"/>
        <v>-0.25954074074074085</v>
      </c>
      <c r="K80">
        <v>0.308</v>
      </c>
      <c r="L80" s="1">
        <f t="shared" si="23"/>
        <v>-0.3077407407407407</v>
      </c>
      <c r="M80" s="1">
        <f t="shared" si="24"/>
        <v>0.43955388865694844</v>
      </c>
      <c r="N80" s="1">
        <f t="shared" si="25"/>
        <v>-0.2830142852244818</v>
      </c>
      <c r="O80" s="1">
        <f t="shared" si="26"/>
        <v>-0.20050030622244164</v>
      </c>
      <c r="P80" s="1"/>
      <c r="Q80" s="1">
        <v>0</v>
      </c>
      <c r="R80" s="7">
        <v>0</v>
      </c>
      <c r="S80" s="7" t="str">
        <f t="shared" si="27"/>
        <v/>
      </c>
      <c r="T80" s="8" t="str" cm="1">
        <f t="array" ref="T80">IF(AND(B80="EU sup",N80&gt;=$N$3),SUM(SUMIF($A$5:$A$160,_xlfn._xlws.FILTER($A$5:$A$160,($N$5:$N$160&gt;=$N$3)*($B$5:$B$160="EU sup")),$R$5:$R$160))/SUM(SUMIF($A$5:$A$160,_xlfn._xlws.FILTER($A$5:$A$160,($N$5:$N$160&gt;=$N$3)*($B$5:$B$160="EU sup")),$Q$5:$Q$160)),IF(AND(B80="EU sup",N80&lt;$N$3),SUM(SUMIF($A$5:$A$160,_xlfn._xlws.FILTER($A$5:$A$160,($N$5:$N$160&lt;$N$3)*($B$5:$B$160="EU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1" spans="1:20" hidden="1" x14ac:dyDescent="0.25">
      <c r="A81" t="s">
        <v>76</v>
      </c>
      <c r="B81" t="s">
        <v>165</v>
      </c>
      <c r="C81">
        <v>0.36199999999999999</v>
      </c>
      <c r="D81" s="1">
        <f t="shared" si="19"/>
        <v>-0.42674074074074064</v>
      </c>
      <c r="E81">
        <v>0.27</v>
      </c>
      <c r="F81" s="1">
        <f t="shared" si="20"/>
        <v>-0.36629629629629612</v>
      </c>
      <c r="G81">
        <v>0.66049999999999998</v>
      </c>
      <c r="H81" s="1">
        <f t="shared" si="21"/>
        <v>-0.17975925925925906</v>
      </c>
      <c r="I81">
        <v>0.49909999999999999</v>
      </c>
      <c r="J81" s="1">
        <f t="shared" si="22"/>
        <v>-0.27194074074074082</v>
      </c>
      <c r="K81">
        <v>0.35699999999999998</v>
      </c>
      <c r="L81" s="1">
        <f t="shared" si="23"/>
        <v>-0.25874074074074072</v>
      </c>
      <c r="M81" s="1">
        <f t="shared" si="24"/>
        <v>0.40941164242938477</v>
      </c>
      <c r="N81" s="1">
        <f t="shared" si="25"/>
        <v>-0.31315653145204547</v>
      </c>
      <c r="O81" s="1">
        <f t="shared" si="26"/>
        <v>-0.20050030622244164</v>
      </c>
      <c r="P81" s="1"/>
      <c r="Q81" s="1">
        <v>2.3372709405099099E-2</v>
      </c>
      <c r="R81" s="7">
        <v>5.6633699999999996</v>
      </c>
      <c r="S81" s="7">
        <f t="shared" si="27"/>
        <v>242.30695302977807</v>
      </c>
      <c r="T81" s="8" t="str" cm="1">
        <f t="array" ref="T81">IF(AND(B81="EU sup",N81&gt;=$N$3),SUM(SUMIF($A$5:$A$160,_xlfn._xlws.FILTER($A$5:$A$160,($N$5:$N$160&gt;=$N$3)*($B$5:$B$160="EU sup")),$R$5:$R$160))/SUM(SUMIF($A$5:$A$160,_xlfn._xlws.FILTER($A$5:$A$160,($N$5:$N$160&gt;=$N$3)*($B$5:$B$160="EU sup")),$Q$5:$Q$160)),IF(AND(B81="EU sup",N81&lt;$N$3),SUM(SUMIF($A$5:$A$160,_xlfn._xlws.FILTER($A$5:$A$160,($N$5:$N$160&lt;$N$3)*($B$5:$B$160="EU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2" spans="1:20" hidden="1" x14ac:dyDescent="0.25">
      <c r="A82" t="s">
        <v>77</v>
      </c>
      <c r="B82" t="s">
        <v>166</v>
      </c>
      <c r="C82">
        <v>0.318</v>
      </c>
      <c r="D82" s="1">
        <f t="shared" si="19"/>
        <v>-0.47074074074074063</v>
      </c>
      <c r="E82">
        <v>0.24</v>
      </c>
      <c r="F82" s="1">
        <f t="shared" si="20"/>
        <v>-0.39629629629629615</v>
      </c>
      <c r="G82">
        <v>0.59199999999999997</v>
      </c>
      <c r="H82" s="1">
        <f t="shared" si="21"/>
        <v>-0.24825925925925907</v>
      </c>
      <c r="I82">
        <v>0.42020000000000002</v>
      </c>
      <c r="J82" s="1">
        <f t="shared" si="22"/>
        <v>-0.35084074074074079</v>
      </c>
      <c r="K82">
        <v>0.30099999999999999</v>
      </c>
      <c r="L82" s="1">
        <f t="shared" si="23"/>
        <v>-0.31474074074074071</v>
      </c>
      <c r="M82" s="1">
        <f t="shared" si="24"/>
        <v>0.35595616769992794</v>
      </c>
      <c r="N82" s="1">
        <f t="shared" si="25"/>
        <v>-0.3666120061815023</v>
      </c>
      <c r="O82" s="1">
        <f t="shared" si="26"/>
        <v>-0.20050030622244164</v>
      </c>
      <c r="P82" s="1"/>
      <c r="Q82" s="1">
        <v>0</v>
      </c>
      <c r="R82" s="7">
        <v>0</v>
      </c>
      <c r="S82" s="7" t="str">
        <f t="shared" si="27"/>
        <v/>
      </c>
      <c r="T82" s="8" t="str" cm="1">
        <f t="array" ref="T82">IF(AND(B82="EU sup",N82&gt;=$N$3),SUM(SUMIF($A$5:$A$160,_xlfn._xlws.FILTER($A$5:$A$160,($N$5:$N$160&gt;=$N$3)*($B$5:$B$160="EU sup")),$R$5:$R$160))/SUM(SUMIF($A$5:$A$160,_xlfn._xlws.FILTER($A$5:$A$160,($N$5:$N$160&gt;=$N$3)*($B$5:$B$160="EU sup")),$Q$5:$Q$160)),IF(AND(B82="EU sup",N82&lt;$N$3),SUM(SUMIF($A$5:$A$160,_xlfn._xlws.FILTER($A$5:$A$160,($N$5:$N$160&lt;$N$3)*($B$5:$B$160="EU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3" spans="1:20" hidden="1" x14ac:dyDescent="0.25">
      <c r="A83" t="s">
        <v>78</v>
      </c>
      <c r="B83" t="s">
        <v>165</v>
      </c>
      <c r="C83">
        <v>0.80299999999999905</v>
      </c>
      <c r="D83" s="1">
        <f t="shared" si="19"/>
        <v>1.4259259259258417E-2</v>
      </c>
      <c r="E83">
        <v>0.63</v>
      </c>
      <c r="F83" s="1">
        <f t="shared" si="20"/>
        <v>-6.2962962962961333E-3</v>
      </c>
      <c r="G83">
        <v>0.83550000000000002</v>
      </c>
      <c r="H83" s="1">
        <f t="shared" si="21"/>
        <v>-4.7592592592590188E-3</v>
      </c>
      <c r="I83">
        <v>0.70829999999999904</v>
      </c>
      <c r="J83" s="1">
        <f t="shared" si="22"/>
        <v>-6.2740740740741763E-2</v>
      </c>
      <c r="K83">
        <v>0.46899999999999997</v>
      </c>
      <c r="L83" s="1">
        <f t="shared" si="23"/>
        <v>-0.14674074074074073</v>
      </c>
      <c r="M83" s="1">
        <f t="shared" si="24"/>
        <v>0.67527166496185853</v>
      </c>
      <c r="N83" s="1">
        <f t="shared" si="25"/>
        <v>-4.7296508919571711E-2</v>
      </c>
      <c r="O83" s="1">
        <f t="shared" si="26"/>
        <v>-0.20050030622244164</v>
      </c>
      <c r="P83" s="1"/>
      <c r="Q83" s="1">
        <v>5.51501108781869E-2</v>
      </c>
      <c r="R83" s="7">
        <v>7.0792124999999997</v>
      </c>
      <c r="S83" s="7">
        <f t="shared" si="27"/>
        <v>128.36261590908217</v>
      </c>
      <c r="T83" s="8" t="str" cm="1">
        <f t="array" ref="T83">IF(AND(B83="EU sup",N83&gt;=$N$3),SUM(SUMIF($A$5:$A$160,_xlfn._xlws.FILTER($A$5:$A$160,($N$5:$N$160&gt;=$N$3)*($B$5:$B$160="EU sup")),$R$5:$R$160))/SUM(SUMIF($A$5:$A$160,_xlfn._xlws.FILTER($A$5:$A$160,($N$5:$N$160&gt;=$N$3)*($B$5:$B$160="EU sup")),$Q$5:$Q$160)),IF(AND(B83="EU sup",N83&lt;$N$3),SUM(SUMIF($A$5:$A$160,_xlfn._xlws.FILTER($A$5:$A$160,($N$5:$N$160&lt;$N$3)*($B$5:$B$160="EU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4" spans="1:20" x14ac:dyDescent="0.25">
      <c r="A84" t="s">
        <v>0</v>
      </c>
      <c r="B84" t="s">
        <v>164</v>
      </c>
      <c r="C84">
        <v>0.39600000000000002</v>
      </c>
      <c r="D84" s="1">
        <f t="shared" si="19"/>
        <v>-0.39274074074074061</v>
      </c>
      <c r="E84">
        <v>0.33</v>
      </c>
      <c r="F84" s="1">
        <f t="shared" si="20"/>
        <v>-0.30629629629629612</v>
      </c>
      <c r="G84">
        <v>0.59949999999999903</v>
      </c>
      <c r="H84" s="1">
        <f t="shared" si="21"/>
        <v>-0.24075925925926001</v>
      </c>
      <c r="I84">
        <v>0.48299999999999998</v>
      </c>
      <c r="J84" s="1">
        <f t="shared" si="22"/>
        <v>-0.28804074074074082</v>
      </c>
      <c r="K84">
        <v>0.30499999999999999</v>
      </c>
      <c r="L84" s="1">
        <f t="shared" si="23"/>
        <v>-0.31074074074074071</v>
      </c>
      <c r="M84" s="1">
        <f t="shared" si="24"/>
        <v>0.4096840504992334</v>
      </c>
      <c r="N84" s="1">
        <f t="shared" si="25"/>
        <v>-0.31288412338219684</v>
      </c>
      <c r="O84" s="1">
        <f t="shared" si="26"/>
        <v>-0.20050030622244164</v>
      </c>
      <c r="P84" s="1">
        <v>4.6956270029030203E-2</v>
      </c>
      <c r="Q84" s="1">
        <v>5.8604884419263401</v>
      </c>
      <c r="R84" s="7">
        <v>382.98539625000001</v>
      </c>
      <c r="S84" s="7">
        <f t="shared" si="27"/>
        <v>65.35042258766282</v>
      </c>
      <c r="T84" s="8" cm="1">
        <f t="array" ref="T84">IF(AND(B84="EU sup",N84&gt;=$N$3),SUM(SUMIF($A$5:$A$160,_xlfn._xlws.FILTER($A$5:$A$160,($N$5:$N$160&gt;=$N$3)*($B$5:$B$160="EU sup")),$R$5:$R$160))/SUM(SUMIF($A$5:$A$160,_xlfn._xlws.FILTER($A$5:$A$160,($N$5:$N$160&gt;=$N$3)*($B$5:$B$160="EU sup")),$Q$5:$Q$160)),IF(AND(B84="EU sup",N84&lt;$N$3),SUM(SUMIF($A$5:$A$160,_xlfn._xlws.FILTER($A$5:$A$160,($N$5:$N$160&lt;$N$3)*($B$5:$B$160="EU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5" spans="1:20" hidden="1" x14ac:dyDescent="0.25">
      <c r="A85" t="s">
        <v>80</v>
      </c>
      <c r="B85" t="s">
        <v>166</v>
      </c>
      <c r="C85">
        <v>0.17699999999999999</v>
      </c>
      <c r="D85" s="1">
        <f t="shared" si="19"/>
        <v>-0.6117407407407407</v>
      </c>
      <c r="E85">
        <v>0.31</v>
      </c>
      <c r="F85" s="1">
        <f t="shared" si="20"/>
        <v>-0.32629629629629614</v>
      </c>
      <c r="G85">
        <v>0.50649999999999995</v>
      </c>
      <c r="H85" s="1">
        <f t="shared" si="21"/>
        <v>-0.33375925925925909</v>
      </c>
      <c r="I85">
        <v>0.36659999999999998</v>
      </c>
      <c r="J85" s="1">
        <f t="shared" si="22"/>
        <v>-0.40444074074074082</v>
      </c>
      <c r="K85">
        <v>0.307</v>
      </c>
      <c r="L85" s="1">
        <f t="shared" si="23"/>
        <v>-0.3087407407407407</v>
      </c>
      <c r="M85" s="1">
        <f t="shared" si="24"/>
        <v>0.31553609695766421</v>
      </c>
      <c r="N85" s="1">
        <f t="shared" si="25"/>
        <v>-0.40703207692376603</v>
      </c>
      <c r="O85" s="1">
        <f t="shared" si="26"/>
        <v>-0.20050030622244164</v>
      </c>
      <c r="P85" s="1"/>
      <c r="Q85" s="1">
        <v>0</v>
      </c>
      <c r="R85" s="7">
        <v>0</v>
      </c>
      <c r="S85" s="7" t="str">
        <f t="shared" si="27"/>
        <v/>
      </c>
      <c r="T85" s="8" t="str" cm="1">
        <f t="array" ref="T85">IF(AND(B85="EU sup",N85&gt;=$N$3),SUM(SUMIF($A$5:$A$160,_xlfn._xlws.FILTER($A$5:$A$160,($N$5:$N$160&gt;=$N$3)*($B$5:$B$160="EU sup")),$R$5:$R$160))/SUM(SUMIF($A$5:$A$160,_xlfn._xlws.FILTER($A$5:$A$160,($N$5:$N$160&gt;=$N$3)*($B$5:$B$160="EU sup")),$Q$5:$Q$160)),IF(AND(B85="EU sup",N85&lt;$N$3),SUM(SUMIF($A$5:$A$160,_xlfn._xlws.FILTER($A$5:$A$160,($N$5:$N$160&lt;$N$3)*($B$5:$B$160="EU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6" spans="1:20" hidden="1" x14ac:dyDescent="0.25">
      <c r="A86" t="s">
        <v>81</v>
      </c>
      <c r="B86" t="s">
        <v>166</v>
      </c>
      <c r="C86">
        <v>0.36399999999999999</v>
      </c>
      <c r="D86" s="1">
        <f t="shared" si="19"/>
        <v>-0.42474074074074064</v>
      </c>
      <c r="E86">
        <v>0.24</v>
      </c>
      <c r="F86" s="1">
        <f t="shared" si="20"/>
        <v>-0.39629629629629615</v>
      </c>
      <c r="G86">
        <v>0.61750000000000005</v>
      </c>
      <c r="H86" s="1">
        <f t="shared" si="21"/>
        <v>-0.22275925925925899</v>
      </c>
      <c r="I86">
        <v>0.50460000000000005</v>
      </c>
      <c r="J86" s="1">
        <f t="shared" si="22"/>
        <v>-0.26644074074074076</v>
      </c>
      <c r="K86">
        <v>0.32200000000000001</v>
      </c>
      <c r="L86" s="1">
        <f t="shared" si="23"/>
        <v>-0.29374074074074069</v>
      </c>
      <c r="M86" s="1">
        <f t="shared" si="24"/>
        <v>0.38774887017174015</v>
      </c>
      <c r="N86" s="1">
        <f t="shared" si="25"/>
        <v>-0.3348193037096901</v>
      </c>
      <c r="O86" s="1">
        <f t="shared" si="26"/>
        <v>-0.20050030622244164</v>
      </c>
      <c r="P86" s="1"/>
      <c r="Q86" s="1">
        <v>0</v>
      </c>
      <c r="R86" s="7">
        <v>0</v>
      </c>
      <c r="S86" s="7" t="str">
        <f t="shared" si="27"/>
        <v/>
      </c>
      <c r="T86" s="8" t="str" cm="1">
        <f t="array" ref="T86">IF(AND(B86="EU sup",N86&gt;=$N$3),SUM(SUMIF($A$5:$A$160,_xlfn._xlws.FILTER($A$5:$A$160,($N$5:$N$160&gt;=$N$3)*($B$5:$B$160="EU sup")),$R$5:$R$160))/SUM(SUMIF($A$5:$A$160,_xlfn._xlws.FILTER($A$5:$A$160,($N$5:$N$160&gt;=$N$3)*($B$5:$B$160="EU sup")),$Q$5:$Q$160)),IF(AND(B86="EU sup",N86&lt;$N$3),SUM(SUMIF($A$5:$A$160,_xlfn._xlws.FILTER($A$5:$A$160,($N$5:$N$160&lt;$N$3)*($B$5:$B$160="EU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7" spans="1:20" hidden="1" x14ac:dyDescent="0.25">
      <c r="A87" t="s">
        <v>82</v>
      </c>
      <c r="B87" t="s">
        <v>166</v>
      </c>
      <c r="C87">
        <v>0.54299999999999904</v>
      </c>
      <c r="D87" s="1">
        <f t="shared" si="19"/>
        <v>-0.24574074074074159</v>
      </c>
      <c r="E87">
        <v>0.26</v>
      </c>
      <c r="F87" s="1">
        <f t="shared" si="20"/>
        <v>-0.37629629629629613</v>
      </c>
      <c r="G87">
        <v>0.66599999999999904</v>
      </c>
      <c r="H87" s="1">
        <f t="shared" si="21"/>
        <v>-0.17425925925926</v>
      </c>
      <c r="I87">
        <v>0.64339999999999997</v>
      </c>
      <c r="J87" s="1">
        <f t="shared" si="22"/>
        <v>-0.12764074074074083</v>
      </c>
      <c r="K87">
        <v>0.249</v>
      </c>
      <c r="L87" s="1">
        <f t="shared" si="23"/>
        <v>-0.3667407407407407</v>
      </c>
      <c r="M87" s="1">
        <f t="shared" si="24"/>
        <v>0.43210128922153657</v>
      </c>
      <c r="N87" s="1">
        <f t="shared" si="25"/>
        <v>-0.29046688465989368</v>
      </c>
      <c r="O87" s="1">
        <f t="shared" si="26"/>
        <v>-0.20050030622244164</v>
      </c>
      <c r="P87" s="1"/>
      <c r="Q87" s="1">
        <v>0</v>
      </c>
      <c r="R87" s="7">
        <v>0</v>
      </c>
      <c r="S87" s="7" t="str">
        <f t="shared" si="27"/>
        <v/>
      </c>
      <c r="T87" s="8" t="str" cm="1">
        <f t="array" ref="T87">IF(AND(B87="EU sup",N87&gt;=$N$3),SUM(SUMIF($A$5:$A$160,_xlfn._xlws.FILTER($A$5:$A$160,($N$5:$N$160&gt;=$N$3)*($B$5:$B$160="EU sup")),$R$5:$R$160))/SUM(SUMIF($A$5:$A$160,_xlfn._xlws.FILTER($A$5:$A$160,($N$5:$N$160&gt;=$N$3)*($B$5:$B$160="EU sup")),$Q$5:$Q$160)),IF(AND(B87="EU sup",N87&lt;$N$3),SUM(SUMIF($A$5:$A$160,_xlfn._xlws.FILTER($A$5:$A$160,($N$5:$N$160&lt;$N$3)*($B$5:$B$160="EU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8" spans="1:20" x14ac:dyDescent="0.25">
      <c r="A88" t="s">
        <v>99</v>
      </c>
      <c r="B88" t="s">
        <v>164</v>
      </c>
      <c r="C88">
        <v>0.35099999999999998</v>
      </c>
      <c r="D88" s="1">
        <f t="shared" si="19"/>
        <v>-0.43774074074074065</v>
      </c>
      <c r="E88">
        <v>0.26</v>
      </c>
      <c r="F88" s="1">
        <f t="shared" si="20"/>
        <v>-0.37629629629629613</v>
      </c>
      <c r="G88">
        <v>0.67449999999999999</v>
      </c>
      <c r="H88" s="1">
        <f t="shared" si="21"/>
        <v>-0.16575925925925905</v>
      </c>
      <c r="I88">
        <v>0.56130000000000002</v>
      </c>
      <c r="J88" s="1">
        <f t="shared" si="22"/>
        <v>-0.20974074074074078</v>
      </c>
      <c r="K88">
        <v>0.317</v>
      </c>
      <c r="L88" s="1">
        <f t="shared" si="23"/>
        <v>-0.2987407407407407</v>
      </c>
      <c r="M88" s="1">
        <f t="shared" si="24"/>
        <v>0.40541829659041573</v>
      </c>
      <c r="N88" s="1">
        <f t="shared" si="25"/>
        <v>-0.31714987729101451</v>
      </c>
      <c r="O88" s="1">
        <f t="shared" si="26"/>
        <v>-0.20050030622244164</v>
      </c>
      <c r="P88" s="1" t="s">
        <v>174</v>
      </c>
      <c r="Q88" s="1">
        <v>5.3467915127478696</v>
      </c>
      <c r="R88" s="7">
        <v>2831.6849999999999</v>
      </c>
      <c r="S88" s="7">
        <f t="shared" si="27"/>
        <v>529.60452885598227</v>
      </c>
      <c r="T88" s="8" cm="1">
        <f t="array" ref="T88">IF(AND(B88="EU sup",N88&gt;=$N$3),SUM(SUMIF($A$5:$A$160,_xlfn._xlws.FILTER($A$5:$A$160,($N$5:$N$160&gt;=$N$3)*($B$5:$B$160="EU sup")),$R$5:$R$160))/SUM(SUMIF($A$5:$A$160,_xlfn._xlws.FILTER($A$5:$A$160,($N$5:$N$160&gt;=$N$3)*($B$5:$B$160="EU sup")),$Q$5:$Q$160)),IF(AND(B88="EU sup",N88&lt;$N$3),SUM(SUMIF($A$5:$A$160,_xlfn._xlws.FILTER($A$5:$A$160,($N$5:$N$160&lt;$N$3)*($B$5:$B$160="EU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9" spans="1:20" hidden="1" x14ac:dyDescent="0.25">
      <c r="A89" t="s">
        <v>84</v>
      </c>
      <c r="B89" t="s">
        <v>166</v>
      </c>
      <c r="C89">
        <v>0.64700000000000002</v>
      </c>
      <c r="D89" s="1">
        <f t="shared" si="19"/>
        <v>-0.14174074074074061</v>
      </c>
      <c r="E89">
        <v>0.36</v>
      </c>
      <c r="F89" s="1">
        <f t="shared" si="20"/>
        <v>-0.27629629629629615</v>
      </c>
      <c r="G89">
        <v>0.61899999999999999</v>
      </c>
      <c r="H89" s="1">
        <f t="shared" si="21"/>
        <v>-0.22125925925925904</v>
      </c>
      <c r="I89">
        <v>0.45850000000000002</v>
      </c>
      <c r="J89" s="1">
        <f t="shared" si="22"/>
        <v>-0.31254074074074079</v>
      </c>
      <c r="K89">
        <v>0.34699999999999998</v>
      </c>
      <c r="L89" s="1">
        <f t="shared" si="23"/>
        <v>-0.26874074074074072</v>
      </c>
      <c r="M89" s="1">
        <f t="shared" si="24"/>
        <v>0.47001665679045107</v>
      </c>
      <c r="N89" s="1">
        <f t="shared" si="25"/>
        <v>-0.25255151709097917</v>
      </c>
      <c r="O89" s="1">
        <f t="shared" si="26"/>
        <v>-0.20050030622244164</v>
      </c>
      <c r="P89" s="1"/>
      <c r="Q89" s="1">
        <v>0</v>
      </c>
      <c r="R89" s="7">
        <v>0</v>
      </c>
      <c r="S89" s="7" t="str">
        <f t="shared" si="27"/>
        <v/>
      </c>
      <c r="T89" s="8" t="str" cm="1">
        <f t="array" ref="T89">IF(AND(B89="EU sup",N89&gt;=$N$3),SUM(SUMIF($A$5:$A$160,_xlfn._xlws.FILTER($A$5:$A$160,($N$5:$N$160&gt;=$N$3)*($B$5:$B$160="EU sup")),$R$5:$R$160))/SUM(SUMIF($A$5:$A$160,_xlfn._xlws.FILTER($A$5:$A$160,($N$5:$N$160&gt;=$N$3)*($B$5:$B$160="EU sup")),$Q$5:$Q$160)),IF(AND(B89="EU sup",N89&lt;$N$3),SUM(SUMIF($A$5:$A$160,_xlfn._xlws.FILTER($A$5:$A$160,($N$5:$N$160&lt;$N$3)*($B$5:$B$160="EU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0" spans="1:20" hidden="1" x14ac:dyDescent="0.25">
      <c r="A90" t="s">
        <v>85</v>
      </c>
      <c r="B90" t="s">
        <v>166</v>
      </c>
      <c r="C90">
        <v>0.61899999999999999</v>
      </c>
      <c r="D90" s="1">
        <f t="shared" si="19"/>
        <v>-0.16974074074074064</v>
      </c>
      <c r="E90">
        <v>0.37</v>
      </c>
      <c r="F90" s="1">
        <f t="shared" si="20"/>
        <v>-0.26629629629629614</v>
      </c>
      <c r="G90">
        <v>0.6905</v>
      </c>
      <c r="H90" s="1">
        <f t="shared" si="21"/>
        <v>-0.14975925925925904</v>
      </c>
      <c r="I90">
        <v>0.64290000000000003</v>
      </c>
      <c r="J90" s="1">
        <f t="shared" si="22"/>
        <v>-0.12814074074074078</v>
      </c>
      <c r="K90">
        <v>0.32299999999999901</v>
      </c>
      <c r="L90" s="1">
        <f t="shared" si="23"/>
        <v>-0.29274074074074169</v>
      </c>
      <c r="M90" s="1">
        <f t="shared" si="24"/>
        <v>0.5049872356970535</v>
      </c>
      <c r="N90" s="1">
        <f t="shared" si="25"/>
        <v>-0.21758093818437674</v>
      </c>
      <c r="O90" s="1">
        <f t="shared" si="26"/>
        <v>-0.20050030622244164</v>
      </c>
      <c r="P90" s="1"/>
      <c r="Q90" s="1">
        <v>0</v>
      </c>
      <c r="R90" s="7">
        <v>0</v>
      </c>
      <c r="S90" s="7" t="str">
        <f t="shared" si="27"/>
        <v/>
      </c>
      <c r="T90" s="8" t="str" cm="1">
        <f t="array" ref="T90">IF(AND(B90="EU sup",N90&gt;=$N$3),SUM(SUMIF($A$5:$A$160,_xlfn._xlws.FILTER($A$5:$A$160,($N$5:$N$160&gt;=$N$3)*($B$5:$B$160="EU sup")),$R$5:$R$160))/SUM(SUMIF($A$5:$A$160,_xlfn._xlws.FILTER($A$5:$A$160,($N$5:$N$160&gt;=$N$3)*($B$5:$B$160="EU sup")),$Q$5:$Q$160)),IF(AND(B90="EU sup",N90&lt;$N$3),SUM(SUMIF($A$5:$A$160,_xlfn._xlws.FILTER($A$5:$A$160,($N$5:$N$160&lt;$N$3)*($B$5:$B$160="EU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1" spans="1:20" hidden="1" x14ac:dyDescent="0.25">
      <c r="A91" t="s">
        <v>86</v>
      </c>
      <c r="B91" t="s">
        <v>156</v>
      </c>
      <c r="C91">
        <v>0.73099999999999998</v>
      </c>
      <c r="D91" s="1">
        <f t="shared" si="19"/>
        <v>-5.7740740740740648E-2</v>
      </c>
      <c r="E91">
        <v>0.62</v>
      </c>
      <c r="F91" s="1">
        <f t="shared" si="20"/>
        <v>-1.6296296296296142E-2</v>
      </c>
      <c r="G91">
        <v>0.85250000000000004</v>
      </c>
      <c r="H91" s="1">
        <f t="shared" si="21"/>
        <v>1.2240740740740996E-2</v>
      </c>
      <c r="I91">
        <v>0.8679</v>
      </c>
      <c r="J91" s="1">
        <f t="shared" si="22"/>
        <v>9.6859259259259201E-2</v>
      </c>
      <c r="K91">
        <v>0.55899999999999905</v>
      </c>
      <c r="L91" s="1">
        <f t="shared" si="23"/>
        <v>-5.6740740740741646E-2</v>
      </c>
      <c r="M91" s="1">
        <f t="shared" si="24"/>
        <v>0.71544621441928158</v>
      </c>
      <c r="N91" s="1">
        <f t="shared" si="25"/>
        <v>-7.1219594621486637E-3</v>
      </c>
      <c r="O91" s="1">
        <f t="shared" si="26"/>
        <v>-0.20050030622244164</v>
      </c>
      <c r="P91" s="1"/>
      <c r="Q91" s="1">
        <v>0</v>
      </c>
      <c r="R91" s="7">
        <v>0</v>
      </c>
      <c r="S91" s="7" t="str">
        <f t="shared" si="27"/>
        <v/>
      </c>
      <c r="T91" s="8" t="str" cm="1">
        <f t="array" ref="T91">IF(AND(B91="EU sup",N91&gt;=$N$3),SUM(SUMIF($A$5:$A$160,_xlfn._xlws.FILTER($A$5:$A$160,($N$5:$N$160&gt;=$N$3)*($B$5:$B$160="EU sup")),$R$5:$R$160))/SUM(SUMIF($A$5:$A$160,_xlfn._xlws.FILTER($A$5:$A$160,($N$5:$N$160&gt;=$N$3)*($B$5:$B$160="EU sup")),$Q$5:$Q$160)),IF(AND(B91="EU sup",N91&lt;$N$3),SUM(SUMIF($A$5:$A$160,_xlfn._xlws.FILTER($A$5:$A$160,($N$5:$N$160&lt;$N$3)*($B$5:$B$160="EU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2" spans="1:20" hidden="1" x14ac:dyDescent="0.25">
      <c r="A92" t="s">
        <v>87</v>
      </c>
      <c r="B92" t="s">
        <v>156</v>
      </c>
      <c r="C92">
        <v>0.88099999999999901</v>
      </c>
      <c r="D92" s="1">
        <f t="shared" si="19"/>
        <v>9.2259259259258375E-2</v>
      </c>
      <c r="E92">
        <v>0.77</v>
      </c>
      <c r="F92" s="1">
        <f t="shared" si="20"/>
        <v>0.13370370370370388</v>
      </c>
      <c r="G92">
        <v>0.88800000000000001</v>
      </c>
      <c r="H92" s="1">
        <f t="shared" si="21"/>
        <v>4.7740740740740972E-2</v>
      </c>
      <c r="I92">
        <v>0.81979999999999997</v>
      </c>
      <c r="J92" s="1">
        <f t="shared" si="22"/>
        <v>4.8759259259259169E-2</v>
      </c>
      <c r="K92">
        <v>0.72299999999999998</v>
      </c>
      <c r="L92" s="1">
        <f t="shared" si="23"/>
        <v>0.10725925925925928</v>
      </c>
      <c r="M92" s="1">
        <f t="shared" si="24"/>
        <v>0.81385148850331279</v>
      </c>
      <c r="N92" s="1">
        <f t="shared" si="25"/>
        <v>9.128331462188255E-2</v>
      </c>
      <c r="O92" s="1">
        <f t="shared" si="26"/>
        <v>-0.20050030622244164</v>
      </c>
      <c r="P92" s="1"/>
      <c r="Q92" s="1">
        <v>0</v>
      </c>
      <c r="R92" s="7">
        <v>0</v>
      </c>
      <c r="S92" s="7" t="str">
        <f t="shared" si="27"/>
        <v/>
      </c>
      <c r="T92" s="8" t="str" cm="1">
        <f t="array" ref="T92">IF(AND(B92="EU sup",N92&gt;=$N$3),SUM(SUMIF($A$5:$A$160,_xlfn._xlws.FILTER($A$5:$A$160,($N$5:$N$160&gt;=$N$3)*($B$5:$B$160="EU sup")),$R$5:$R$160))/SUM(SUMIF($A$5:$A$160,_xlfn._xlws.FILTER($A$5:$A$160,($N$5:$N$160&gt;=$N$3)*($B$5:$B$160="EU sup")),$Q$5:$Q$160)),IF(AND(B92="EU sup",N92&lt;$N$3),SUM(SUMIF($A$5:$A$160,_xlfn._xlws.FILTER($A$5:$A$160,($N$5:$N$160&lt;$N$3)*($B$5:$B$160="EU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3" spans="1:20" hidden="1" x14ac:dyDescent="0.25">
      <c r="A93" t="s">
        <v>88</v>
      </c>
      <c r="B93" t="s">
        <v>156</v>
      </c>
      <c r="C93">
        <v>0.73699999999999999</v>
      </c>
      <c r="D93" s="1">
        <f t="shared" si="19"/>
        <v>-5.1740740740740643E-2</v>
      </c>
      <c r="E93">
        <v>0.59</v>
      </c>
      <c r="F93" s="1">
        <f t="shared" si="20"/>
        <v>-4.6296296296296169E-2</v>
      </c>
      <c r="G93">
        <v>0.86550000000000005</v>
      </c>
      <c r="H93" s="1">
        <f t="shared" si="21"/>
        <v>2.5240740740741008E-2</v>
      </c>
      <c r="I93">
        <v>0.8327</v>
      </c>
      <c r="J93" s="1">
        <f t="shared" si="22"/>
        <v>6.1659259259259191E-2</v>
      </c>
      <c r="K93">
        <v>0.61099999999999999</v>
      </c>
      <c r="L93" s="1">
        <f t="shared" si="23"/>
        <v>-4.7407407407407121E-3</v>
      </c>
      <c r="M93" s="1">
        <f t="shared" si="24"/>
        <v>0.71849420439017808</v>
      </c>
      <c r="N93" s="1">
        <f t="shared" si="25"/>
        <v>-4.0739694912521607E-3</v>
      </c>
      <c r="O93" s="1">
        <f t="shared" si="26"/>
        <v>-0.20050030622244164</v>
      </c>
      <c r="P93" s="1"/>
      <c r="Q93" s="1">
        <v>0</v>
      </c>
      <c r="R93" s="7">
        <v>0</v>
      </c>
      <c r="S93" s="7" t="str">
        <f t="shared" si="27"/>
        <v/>
      </c>
      <c r="T93" s="8" t="str" cm="1">
        <f t="array" ref="T93">IF(AND(B93="EU sup",N93&gt;=$N$3),SUM(SUMIF($A$5:$A$160,_xlfn._xlws.FILTER($A$5:$A$160,($N$5:$N$160&gt;=$N$3)*($B$5:$B$160="EU sup")),$R$5:$R$160))/SUM(SUMIF($A$5:$A$160,_xlfn._xlws.FILTER($A$5:$A$160,($N$5:$N$160&gt;=$N$3)*($B$5:$B$160="EU sup")),$Q$5:$Q$160)),IF(AND(B93="EU sup",N93&lt;$N$3),SUM(SUMIF($A$5:$A$160,_xlfn._xlws.FILTER($A$5:$A$160,($N$5:$N$160&lt;$N$3)*($B$5:$B$160="EU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4" spans="1:20" hidden="1" x14ac:dyDescent="0.25">
      <c r="A94" t="s">
        <v>89</v>
      </c>
      <c r="B94" t="s">
        <v>165</v>
      </c>
      <c r="C94">
        <v>0.504</v>
      </c>
      <c r="D94" s="1">
        <f t="shared" si="19"/>
        <v>-0.28474074074074063</v>
      </c>
      <c r="E94">
        <v>0.38</v>
      </c>
      <c r="F94" s="1">
        <f t="shared" si="20"/>
        <v>-0.25629629629629613</v>
      </c>
      <c r="G94">
        <v>0.51949999999999996</v>
      </c>
      <c r="H94" s="1">
        <f t="shared" si="21"/>
        <v>-0.32075925925925908</v>
      </c>
      <c r="I94">
        <v>0.43689999999999901</v>
      </c>
      <c r="J94" s="1">
        <f t="shared" si="22"/>
        <v>-0.33414074074074179</v>
      </c>
      <c r="K94">
        <v>0.28399999999999997</v>
      </c>
      <c r="L94" s="1">
        <f t="shared" si="23"/>
        <v>-0.33174074074074072</v>
      </c>
      <c r="M94" s="1">
        <f t="shared" si="24"/>
        <v>0.41524079508773437</v>
      </c>
      <c r="N94" s="1">
        <f t="shared" si="25"/>
        <v>-0.30732737879369587</v>
      </c>
      <c r="O94" s="1">
        <f t="shared" si="26"/>
        <v>-0.20050030622244164</v>
      </c>
      <c r="P94" s="1"/>
      <c r="Q94" s="1">
        <v>0.11762089232294599</v>
      </c>
      <c r="R94" s="7">
        <v>1.4441593499999901</v>
      </c>
      <c r="S94" s="7">
        <f t="shared" si="27"/>
        <v>12.278085308474209</v>
      </c>
      <c r="T94" s="8" t="str" cm="1">
        <f t="array" ref="T94">IF(AND(B94="EU sup",N94&gt;=$N$3),SUM(SUMIF($A$5:$A$160,_xlfn._xlws.FILTER($A$5:$A$160,($N$5:$N$160&gt;=$N$3)*($B$5:$B$160="EU sup")),$R$5:$R$160))/SUM(SUMIF($A$5:$A$160,_xlfn._xlws.FILTER($A$5:$A$160,($N$5:$N$160&gt;=$N$3)*($B$5:$B$160="EU sup")),$Q$5:$Q$160)),IF(AND(B94="EU sup",N94&lt;$N$3),SUM(SUMIF($A$5:$A$160,_xlfn._xlws.FILTER($A$5:$A$160,($N$5:$N$160&lt;$N$3)*($B$5:$B$160="EU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5" spans="1:20" hidden="1" x14ac:dyDescent="0.25">
      <c r="A95" t="s">
        <v>90</v>
      </c>
      <c r="B95" t="s">
        <v>165</v>
      </c>
      <c r="C95">
        <v>0.623</v>
      </c>
      <c r="D95" s="1">
        <f t="shared" si="19"/>
        <v>-0.16574074074074063</v>
      </c>
      <c r="E95">
        <v>0.39</v>
      </c>
      <c r="F95" s="1">
        <f t="shared" si="20"/>
        <v>-0.24629629629629612</v>
      </c>
      <c r="G95">
        <v>0.76049999999999995</v>
      </c>
      <c r="H95" s="1">
        <f t="shared" si="21"/>
        <v>-7.9759259259259085E-2</v>
      </c>
      <c r="I95">
        <v>0.7762</v>
      </c>
      <c r="J95" s="1">
        <f t="shared" si="22"/>
        <v>5.1592592592591968E-3</v>
      </c>
      <c r="K95">
        <v>0.42699999999999999</v>
      </c>
      <c r="L95" s="1">
        <f t="shared" si="23"/>
        <v>-0.18874074074074071</v>
      </c>
      <c r="M95" s="1">
        <f t="shared" si="24"/>
        <v>0.5720192932990622</v>
      </c>
      <c r="N95" s="1">
        <f t="shared" si="25"/>
        <v>-0.15054888058236804</v>
      </c>
      <c r="O95" s="1">
        <f t="shared" si="26"/>
        <v>-0.20050030622244164</v>
      </c>
      <c r="P95" s="1"/>
      <c r="Q95" s="1">
        <v>9.9412747875354097E-6</v>
      </c>
      <c r="R95" s="7">
        <v>0</v>
      </c>
      <c r="S95" s="7">
        <f t="shared" si="27"/>
        <v>0</v>
      </c>
      <c r="T95" s="8" t="str" cm="1">
        <f t="array" ref="T95">IF(AND(B95="EU sup",N95&gt;=$N$3),SUM(SUMIF($A$5:$A$160,_xlfn._xlws.FILTER($A$5:$A$160,($N$5:$N$160&gt;=$N$3)*($B$5:$B$160="EU sup")),$R$5:$R$160))/SUM(SUMIF($A$5:$A$160,_xlfn._xlws.FILTER($A$5:$A$160,($N$5:$N$160&gt;=$N$3)*($B$5:$B$160="EU sup")),$Q$5:$Q$160)),IF(AND(B95="EU sup",N95&lt;$N$3),SUM(SUMIF($A$5:$A$160,_xlfn._xlws.FILTER($A$5:$A$160,($N$5:$N$160&lt;$N$3)*($B$5:$B$160="EU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6" spans="1:20" hidden="1" x14ac:dyDescent="0.25">
      <c r="A96" t="s">
        <v>91</v>
      </c>
      <c r="B96" t="s">
        <v>166</v>
      </c>
      <c r="C96">
        <v>0.56999999999999995</v>
      </c>
      <c r="D96" s="1">
        <f t="shared" si="19"/>
        <v>-0.21874074074074068</v>
      </c>
      <c r="E96">
        <v>0.26</v>
      </c>
      <c r="F96" s="1">
        <f t="shared" si="20"/>
        <v>-0.37629629629629613</v>
      </c>
      <c r="G96">
        <v>0.66049999999999998</v>
      </c>
      <c r="H96" s="1">
        <f t="shared" si="21"/>
        <v>-0.17975925925925906</v>
      </c>
      <c r="I96">
        <v>0.56659999999999999</v>
      </c>
      <c r="J96" s="1">
        <f t="shared" si="22"/>
        <v>-0.20444074074074081</v>
      </c>
      <c r="K96">
        <v>0.28000000000000003</v>
      </c>
      <c r="L96" s="1">
        <f t="shared" si="23"/>
        <v>-0.33574074074074067</v>
      </c>
      <c r="M96" s="1">
        <f t="shared" si="24"/>
        <v>0.4347415259529962</v>
      </c>
      <c r="N96" s="1">
        <f t="shared" si="25"/>
        <v>-0.28782664792843404</v>
      </c>
      <c r="O96" s="1">
        <f t="shared" si="26"/>
        <v>-0.20050030622244164</v>
      </c>
      <c r="P96" s="1"/>
      <c r="Q96" s="1">
        <v>0</v>
      </c>
      <c r="R96" s="7">
        <v>0</v>
      </c>
      <c r="S96" s="7" t="str">
        <f t="shared" si="27"/>
        <v/>
      </c>
      <c r="T96" s="8" t="str" cm="1">
        <f t="array" ref="T96">IF(AND(B96="EU sup",N96&gt;=$N$3),SUM(SUMIF($A$5:$A$160,_xlfn._xlws.FILTER($A$5:$A$160,($N$5:$N$160&gt;=$N$3)*($B$5:$B$160="EU sup")),$R$5:$R$160))/SUM(SUMIF($A$5:$A$160,_xlfn._xlws.FILTER($A$5:$A$160,($N$5:$N$160&gt;=$N$3)*($B$5:$B$160="EU sup")),$Q$5:$Q$160)),IF(AND(B96="EU sup",N96&lt;$N$3),SUM(SUMIF($A$5:$A$160,_xlfn._xlws.FILTER($A$5:$A$160,($N$5:$N$160&lt;$N$3)*($B$5:$B$160="EU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7" spans="1:20" hidden="1" x14ac:dyDescent="0.25">
      <c r="A97" t="s">
        <v>92</v>
      </c>
      <c r="B97" t="s">
        <v>165</v>
      </c>
      <c r="C97">
        <v>0.52500000000000002</v>
      </c>
      <c r="D97" s="1">
        <f t="shared" si="19"/>
        <v>-0.26374074074074061</v>
      </c>
      <c r="E97">
        <v>0.31</v>
      </c>
      <c r="F97" s="1">
        <f t="shared" si="20"/>
        <v>-0.32629629629629614</v>
      </c>
      <c r="G97">
        <v>0.64149999999999996</v>
      </c>
      <c r="H97" s="1">
        <f t="shared" si="21"/>
        <v>-0.19875925925925908</v>
      </c>
      <c r="I97">
        <v>0.47979999999999901</v>
      </c>
      <c r="J97" s="1">
        <f t="shared" si="22"/>
        <v>-0.2912407407407418</v>
      </c>
      <c r="K97">
        <v>0.45500000000000002</v>
      </c>
      <c r="L97" s="1">
        <f t="shared" si="23"/>
        <v>-0.16074074074074068</v>
      </c>
      <c r="M97" s="1">
        <f t="shared" si="24"/>
        <v>0.469415968921509</v>
      </c>
      <c r="N97" s="1">
        <f t="shared" si="25"/>
        <v>-0.25315220495992125</v>
      </c>
      <c r="O97" s="1">
        <f t="shared" si="26"/>
        <v>-0.20050030622244164</v>
      </c>
      <c r="P97" s="1"/>
      <c r="Q97" s="1">
        <v>23.9091294985835</v>
      </c>
      <c r="R97" s="7">
        <v>180.3217008</v>
      </c>
      <c r="S97" s="7">
        <f t="shared" si="27"/>
        <v>7.5419601040131212</v>
      </c>
      <c r="T97" s="8" t="str" cm="1">
        <f t="array" ref="T97">IF(AND(B97="EU sup",N97&gt;=$N$3),SUM(SUMIF($A$5:$A$160,_xlfn._xlws.FILTER($A$5:$A$160,($N$5:$N$160&gt;=$N$3)*($B$5:$B$160="EU sup")),$R$5:$R$160))/SUM(SUMIF($A$5:$A$160,_xlfn._xlws.FILTER($A$5:$A$160,($N$5:$N$160&gt;=$N$3)*($B$5:$B$160="EU sup")),$Q$5:$Q$160)),IF(AND(B97="EU sup",N97&lt;$N$3),SUM(SUMIF($A$5:$A$160,_xlfn._xlws.FILTER($A$5:$A$160,($N$5:$N$160&lt;$N$3)*($B$5:$B$160="EU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8" spans="1:20" hidden="1" x14ac:dyDescent="0.25">
      <c r="A98" t="s">
        <v>93</v>
      </c>
      <c r="B98" t="s">
        <v>166</v>
      </c>
      <c r="C98">
        <v>0.61</v>
      </c>
      <c r="D98" s="1">
        <f t="shared" si="19"/>
        <v>-0.17874074074074064</v>
      </c>
      <c r="E98">
        <v>0.4</v>
      </c>
      <c r="F98" s="1">
        <f t="shared" si="20"/>
        <v>-0.23629629629629612</v>
      </c>
      <c r="G98">
        <v>0.78500000000000003</v>
      </c>
      <c r="H98" s="1">
        <f t="shared" si="21"/>
        <v>-5.5259259259259008E-2</v>
      </c>
      <c r="I98">
        <v>0.74349999999999905</v>
      </c>
      <c r="J98" s="1">
        <f t="shared" si="22"/>
        <v>-2.7540740740741754E-2</v>
      </c>
      <c r="K98">
        <v>0.54299999999999904</v>
      </c>
      <c r="L98" s="1">
        <f t="shared" si="23"/>
        <v>-7.2740740740741661E-2</v>
      </c>
      <c r="M98" s="1">
        <f t="shared" si="24"/>
        <v>0.59933281503903402</v>
      </c>
      <c r="N98" s="1">
        <f t="shared" si="25"/>
        <v>-0.12323535884239623</v>
      </c>
      <c r="O98" s="1">
        <f t="shared" si="26"/>
        <v>-0.20050030622244164</v>
      </c>
      <c r="P98" s="1"/>
      <c r="Q98" s="1">
        <v>0</v>
      </c>
      <c r="R98" s="7">
        <v>0</v>
      </c>
      <c r="S98" s="7" t="str">
        <f t="shared" si="27"/>
        <v/>
      </c>
      <c r="T98" s="8" t="str" cm="1">
        <f t="array" ref="T98">IF(AND(B98="EU sup",N98&gt;=$N$3),SUM(SUMIF($A$5:$A$160,_xlfn._xlws.FILTER($A$5:$A$160,($N$5:$N$160&gt;=$N$3)*($B$5:$B$160="EU sup")),$R$5:$R$160))/SUM(SUMIF($A$5:$A$160,_xlfn._xlws.FILTER($A$5:$A$160,($N$5:$N$160&gt;=$N$3)*($B$5:$B$160="EU sup")),$Q$5:$Q$160)),IF(AND(B98="EU sup",N98&lt;$N$3),SUM(SUMIF($A$5:$A$160,_xlfn._xlws.FILTER($A$5:$A$160,($N$5:$N$160&lt;$N$3)*($B$5:$B$160="EU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9" spans="1:20" hidden="1" x14ac:dyDescent="0.25">
      <c r="A99" t="s">
        <v>94</v>
      </c>
      <c r="B99" t="s">
        <v>166</v>
      </c>
      <c r="C99">
        <v>0.32299999999999901</v>
      </c>
      <c r="D99" s="1">
        <f t="shared" si="19"/>
        <v>-0.46574074074074162</v>
      </c>
      <c r="E99">
        <v>0.28000000000000003</v>
      </c>
      <c r="F99" s="1">
        <f t="shared" si="20"/>
        <v>-0.35629629629629611</v>
      </c>
      <c r="G99">
        <v>0.60650000000000004</v>
      </c>
      <c r="H99" s="1">
        <f t="shared" si="21"/>
        <v>-0.233759259259259</v>
      </c>
      <c r="I99">
        <v>0.52290000000000003</v>
      </c>
      <c r="J99" s="1">
        <f t="shared" si="22"/>
        <v>-0.24814074074074077</v>
      </c>
      <c r="K99">
        <v>0.28499999999999998</v>
      </c>
      <c r="L99" s="1">
        <f t="shared" si="23"/>
        <v>-0.33074074074074072</v>
      </c>
      <c r="M99" s="1">
        <f t="shared" si="24"/>
        <v>0.38237630496271019</v>
      </c>
      <c r="N99" s="1">
        <f t="shared" si="25"/>
        <v>-0.34019186891872005</v>
      </c>
      <c r="O99" s="1">
        <f t="shared" si="26"/>
        <v>-0.20050030622244164</v>
      </c>
      <c r="P99" s="1"/>
      <c r="Q99" s="1">
        <v>0</v>
      </c>
      <c r="R99" s="7">
        <v>0</v>
      </c>
      <c r="S99" s="7" t="str">
        <f t="shared" si="27"/>
        <v/>
      </c>
      <c r="T99" s="8" t="str" cm="1">
        <f t="array" ref="T99">IF(AND(B99="EU sup",N99&gt;=$N$3),SUM(SUMIF($A$5:$A$160,_xlfn._xlws.FILTER($A$5:$A$160,($N$5:$N$160&gt;=$N$3)*($B$5:$B$160="EU sup")),$R$5:$R$160))/SUM(SUMIF($A$5:$A$160,_xlfn._xlws.FILTER($A$5:$A$160,($N$5:$N$160&gt;=$N$3)*($B$5:$B$160="EU sup")),$Q$5:$Q$160)),IF(AND(B99="EU sup",N99&lt;$N$3),SUM(SUMIF($A$5:$A$160,_xlfn._xlws.FILTER($A$5:$A$160,($N$5:$N$160&lt;$N$3)*($B$5:$B$160="EU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0" spans="1:20" hidden="1" x14ac:dyDescent="0.25">
      <c r="A100" t="s">
        <v>95</v>
      </c>
      <c r="B100" t="s">
        <v>156</v>
      </c>
      <c r="C100">
        <v>0.77</v>
      </c>
      <c r="D100" s="1">
        <f t="shared" si="19"/>
        <v>-1.8740740740740613E-2</v>
      </c>
      <c r="E100">
        <v>0.51</v>
      </c>
      <c r="F100" s="1">
        <f t="shared" si="20"/>
        <v>-0.12629629629629613</v>
      </c>
      <c r="G100">
        <v>0.83699999999999897</v>
      </c>
      <c r="H100" s="1">
        <f t="shared" si="21"/>
        <v>-3.2592592592600722E-3</v>
      </c>
      <c r="I100">
        <v>0.59760000000000002</v>
      </c>
      <c r="J100" s="1">
        <f t="shared" si="22"/>
        <v>-0.17344074074074078</v>
      </c>
      <c r="K100">
        <v>0.752</v>
      </c>
      <c r="L100" s="1">
        <f t="shared" si="23"/>
        <v>0.1362592592592593</v>
      </c>
      <c r="M100" s="1">
        <f t="shared" si="24"/>
        <v>0.68215482879044265</v>
      </c>
      <c r="N100" s="1">
        <f t="shared" si="25"/>
        <v>-4.0413345090987596E-2</v>
      </c>
      <c r="O100" s="1">
        <f t="shared" si="26"/>
        <v>-0.20050030622244164</v>
      </c>
      <c r="P100" s="1"/>
      <c r="Q100" s="1">
        <v>0</v>
      </c>
      <c r="R100" s="7">
        <v>0</v>
      </c>
      <c r="S100" s="7" t="str">
        <f t="shared" si="27"/>
        <v/>
      </c>
      <c r="T100" s="8" t="str" cm="1">
        <f t="array" ref="T100">IF(AND(B100="EU sup",N100&gt;=$N$3),SUM(SUMIF($A$5:$A$160,_xlfn._xlws.FILTER($A$5:$A$160,($N$5:$N$160&gt;=$N$3)*($B$5:$B$160="EU sup")),$R$5:$R$160))/SUM(SUMIF($A$5:$A$160,_xlfn._xlws.FILTER($A$5:$A$160,($N$5:$N$160&gt;=$N$3)*($B$5:$B$160="EU sup")),$Q$5:$Q$160)),IF(AND(B100="EU sup",N100&lt;$N$3),SUM(SUMIF($A$5:$A$160,_xlfn._xlws.FILTER($A$5:$A$160,($N$5:$N$160&lt;$N$3)*($B$5:$B$160="EU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1" spans="1:20" x14ac:dyDescent="0.25">
      <c r="A101" t="s">
        <v>40</v>
      </c>
      <c r="B101" t="s">
        <v>164</v>
      </c>
      <c r="C101">
        <v>0.36599999999999999</v>
      </c>
      <c r="D101" s="1">
        <f t="shared" ref="D101:D132" si="28">C101-C$2</f>
        <v>-0.42274074074074064</v>
      </c>
      <c r="E101">
        <v>0.33</v>
      </c>
      <c r="F101" s="1">
        <f t="shared" ref="F101:F132" si="29">E101-E$2</f>
        <v>-0.30629629629629612</v>
      </c>
      <c r="G101">
        <v>0.51300000000000001</v>
      </c>
      <c r="H101" s="1">
        <f t="shared" ref="H101:H132" si="30">G101-G$2</f>
        <v>-0.32725925925925903</v>
      </c>
      <c r="I101">
        <v>0.45739999999999997</v>
      </c>
      <c r="J101" s="1">
        <f t="shared" ref="J101:J132" si="31">I101-I$2</f>
        <v>-0.31364074074074083</v>
      </c>
      <c r="K101">
        <v>0.29599999999999999</v>
      </c>
      <c r="L101" s="1">
        <f t="shared" ref="L101:L132" si="32">K101-K$2</f>
        <v>-0.31974074074074071</v>
      </c>
      <c r="M101" s="1">
        <f t="shared" ref="M101:M132" si="33">GEOMEAN(C101,E101,G101,I101,K101)</f>
        <v>0.38436165289761598</v>
      </c>
      <c r="N101" s="1">
        <f t="shared" ref="N101:N132" si="34">M101-$M$2</f>
        <v>-0.33820652098381426</v>
      </c>
      <c r="O101" s="1">
        <f t="shared" ref="O101:O132" si="35">$N$3</f>
        <v>-0.20050030622244164</v>
      </c>
      <c r="P101" s="1">
        <v>0.21912853882268299</v>
      </c>
      <c r="Q101" s="1">
        <v>102.180019121813</v>
      </c>
      <c r="R101" s="7">
        <v>4503.9082599000003</v>
      </c>
      <c r="S101" s="7">
        <f t="shared" ref="S101:S132" si="36">IF(Q101=0,"",R101/Q101)</f>
        <v>44.078170063079611</v>
      </c>
      <c r="T101" s="8" cm="1">
        <f t="array" ref="T101">IF(AND(B101="EU sup",N101&gt;=$N$3),SUM(SUMIF($A$5:$A$160,_xlfn._xlws.FILTER($A$5:$A$160,($N$5:$N$160&gt;=$N$3)*($B$5:$B$160="EU sup")),$R$5:$R$160))/SUM(SUMIF($A$5:$A$160,_xlfn._xlws.FILTER($A$5:$A$160,($N$5:$N$160&gt;=$N$3)*($B$5:$B$160="EU sup")),$Q$5:$Q$160)),IF(AND(B101="EU sup",N101&lt;$N$3),SUM(SUMIF($A$5:$A$160,_xlfn._xlws.FILTER($A$5:$A$160,($N$5:$N$160&lt;$N$3)*($B$5:$B$160="EU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2" spans="1:20" hidden="1" x14ac:dyDescent="0.25">
      <c r="A102" t="s">
        <v>97</v>
      </c>
      <c r="B102" t="s">
        <v>166</v>
      </c>
      <c r="C102">
        <v>0.64500000000000002</v>
      </c>
      <c r="D102" s="1">
        <f t="shared" si="28"/>
        <v>-0.14374074074074061</v>
      </c>
      <c r="E102">
        <v>0.45</v>
      </c>
      <c r="F102" s="1">
        <f t="shared" si="29"/>
        <v>-0.18629629629629613</v>
      </c>
      <c r="G102">
        <v>0.74450000000000005</v>
      </c>
      <c r="H102" s="1">
        <f t="shared" si="30"/>
        <v>-9.5759259259258989E-2</v>
      </c>
      <c r="I102">
        <v>0.74280000000000002</v>
      </c>
      <c r="J102" s="1">
        <f t="shared" si="31"/>
        <v>-2.8240740740740788E-2</v>
      </c>
      <c r="K102">
        <v>0.46899999999999997</v>
      </c>
      <c r="L102" s="1">
        <f t="shared" si="32"/>
        <v>-0.14674074074074073</v>
      </c>
      <c r="M102" s="1">
        <f t="shared" si="33"/>
        <v>0.59612362492208593</v>
      </c>
      <c r="N102" s="1">
        <f t="shared" si="34"/>
        <v>-0.12644454895934432</v>
      </c>
      <c r="O102" s="1">
        <f t="shared" si="35"/>
        <v>-0.20050030622244164</v>
      </c>
      <c r="P102" s="1"/>
      <c r="Q102" s="1">
        <v>0</v>
      </c>
      <c r="R102" s="7">
        <v>0</v>
      </c>
      <c r="S102" s="7" t="str">
        <f t="shared" si="36"/>
        <v/>
      </c>
      <c r="T102" s="8" t="str" cm="1">
        <f t="array" ref="T102">IF(AND(B102="EU sup",N102&gt;=$N$3),SUM(SUMIF($A$5:$A$160,_xlfn._xlws.FILTER($A$5:$A$160,($N$5:$N$160&gt;=$N$3)*($B$5:$B$160="EU sup")),$R$5:$R$160))/SUM(SUMIF($A$5:$A$160,_xlfn._xlws.FILTER($A$5:$A$160,($N$5:$N$160&gt;=$N$3)*($B$5:$B$160="EU sup")),$Q$5:$Q$160)),IF(AND(B102="EU sup",N102&lt;$N$3),SUM(SUMIF($A$5:$A$160,_xlfn._xlws.FILTER($A$5:$A$160,($N$5:$N$160&lt;$N$3)*($B$5:$B$160="EU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3" spans="1:20" hidden="1" x14ac:dyDescent="0.25">
      <c r="A103" t="s">
        <v>98</v>
      </c>
      <c r="B103" t="s">
        <v>166</v>
      </c>
      <c r="C103">
        <v>0.63500000000000001</v>
      </c>
      <c r="D103" s="1">
        <f t="shared" si="28"/>
        <v>-0.15374074074074062</v>
      </c>
      <c r="E103">
        <v>0.33</v>
      </c>
      <c r="F103" s="1">
        <f t="shared" si="29"/>
        <v>-0.30629629629629612</v>
      </c>
      <c r="G103">
        <v>0.77349999999999997</v>
      </c>
      <c r="H103" s="1">
        <f t="shared" si="30"/>
        <v>-6.6759259259259074E-2</v>
      </c>
      <c r="I103">
        <v>0.59329999999999905</v>
      </c>
      <c r="J103" s="1">
        <f t="shared" si="31"/>
        <v>-0.17774074074074175</v>
      </c>
      <c r="K103">
        <v>0.29599999999999999</v>
      </c>
      <c r="L103" s="1">
        <f t="shared" si="32"/>
        <v>-0.31974074074074071</v>
      </c>
      <c r="M103" s="1">
        <f t="shared" si="33"/>
        <v>0.49075282527277836</v>
      </c>
      <c r="N103" s="1">
        <f t="shared" si="34"/>
        <v>-0.23181534860865188</v>
      </c>
      <c r="O103" s="1">
        <f t="shared" si="35"/>
        <v>-0.20050030622244164</v>
      </c>
      <c r="P103" s="1"/>
      <c r="Q103" s="1">
        <v>0</v>
      </c>
      <c r="R103" s="7">
        <v>0</v>
      </c>
      <c r="S103" s="7" t="str">
        <f t="shared" si="36"/>
        <v/>
      </c>
      <c r="T103" s="8" t="str" cm="1">
        <f t="array" ref="T103">IF(AND(B103="EU sup",N103&gt;=$N$3),SUM(SUMIF($A$5:$A$160,_xlfn._xlws.FILTER($A$5:$A$160,($N$5:$N$160&gt;=$N$3)*($B$5:$B$160="EU sup")),$R$5:$R$160))/SUM(SUMIF($A$5:$A$160,_xlfn._xlws.FILTER($A$5:$A$160,($N$5:$N$160&gt;=$N$3)*($B$5:$B$160="EU sup")),$Q$5:$Q$160)),IF(AND(B103="EU sup",N103&lt;$N$3),SUM(SUMIF($A$5:$A$160,_xlfn._xlws.FILTER($A$5:$A$160,($N$5:$N$160&lt;$N$3)*($B$5:$B$160="EU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4" spans="1:20" x14ac:dyDescent="0.25">
      <c r="A104" t="s">
        <v>112</v>
      </c>
      <c r="B104" t="s">
        <v>164</v>
      </c>
      <c r="C104">
        <v>0.312</v>
      </c>
      <c r="D104" s="1">
        <f t="shared" si="28"/>
        <v>-0.47674074074074063</v>
      </c>
      <c r="E104">
        <v>0.44</v>
      </c>
      <c r="F104" s="1">
        <f t="shared" si="29"/>
        <v>-0.19629629629629614</v>
      </c>
      <c r="G104">
        <v>0.51800000000000002</v>
      </c>
      <c r="H104" s="1">
        <f t="shared" si="30"/>
        <v>-0.32225925925925902</v>
      </c>
      <c r="I104">
        <v>0.37869999999999998</v>
      </c>
      <c r="J104" s="1">
        <f t="shared" si="31"/>
        <v>-0.39234074074074082</v>
      </c>
      <c r="K104">
        <v>0.307</v>
      </c>
      <c r="L104" s="1">
        <f t="shared" si="32"/>
        <v>-0.3087407407407407</v>
      </c>
      <c r="M104" s="1">
        <f t="shared" si="33"/>
        <v>0.38324292149279715</v>
      </c>
      <c r="N104" s="1">
        <f t="shared" si="34"/>
        <v>-0.33932525238863309</v>
      </c>
      <c r="O104" s="1">
        <f t="shared" si="35"/>
        <v>-0.20050030622244164</v>
      </c>
      <c r="P104" s="1" t="s">
        <v>174</v>
      </c>
      <c r="Q104" s="1">
        <v>39.203735580736499</v>
      </c>
      <c r="R104" s="7">
        <v>651.28755000000001</v>
      </c>
      <c r="S104" s="7">
        <f t="shared" si="36"/>
        <v>16.612895183387128</v>
      </c>
      <c r="T104" s="8" cm="1">
        <f t="array" ref="T104">IF(AND(B104="EU sup",N104&gt;=$N$3),SUM(SUMIF($A$5:$A$160,_xlfn._xlws.FILTER($A$5:$A$160,($N$5:$N$160&gt;=$N$3)*($B$5:$B$160="EU sup")),$R$5:$R$160))/SUM(SUMIF($A$5:$A$160,_xlfn._xlws.FILTER($A$5:$A$160,($N$5:$N$160&gt;=$N$3)*($B$5:$B$160="EU sup")),$Q$5:$Q$160)),IF(AND(B104="EU sup",N104&lt;$N$3),SUM(SUMIF($A$5:$A$160,_xlfn._xlws.FILTER($A$5:$A$160,($N$5:$N$160&lt;$N$3)*($B$5:$B$160="EU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5" spans="1:20" hidden="1" x14ac:dyDescent="0.25">
      <c r="A105" t="s">
        <v>100</v>
      </c>
      <c r="B105" t="s">
        <v>166</v>
      </c>
      <c r="C105">
        <v>0.40299999999999903</v>
      </c>
      <c r="D105" s="1">
        <f t="shared" si="28"/>
        <v>-0.38574074074074161</v>
      </c>
      <c r="E105">
        <v>0.3</v>
      </c>
      <c r="F105" s="1">
        <f t="shared" si="29"/>
        <v>-0.33629629629629615</v>
      </c>
      <c r="G105">
        <v>0.53299999999999903</v>
      </c>
      <c r="H105" s="1">
        <f t="shared" si="30"/>
        <v>-0.30725925925926001</v>
      </c>
      <c r="I105">
        <v>0.59450000000000003</v>
      </c>
      <c r="J105" s="1">
        <f t="shared" si="31"/>
        <v>-0.17654074074074078</v>
      </c>
      <c r="K105">
        <v>0.28100000000000003</v>
      </c>
      <c r="L105" s="1">
        <f t="shared" si="32"/>
        <v>-0.33474074074074067</v>
      </c>
      <c r="M105" s="1">
        <f t="shared" si="33"/>
        <v>0.40401951015042786</v>
      </c>
      <c r="N105" s="1">
        <f t="shared" si="34"/>
        <v>-0.31854866373100238</v>
      </c>
      <c r="O105" s="1">
        <f t="shared" si="35"/>
        <v>-0.20050030622244164</v>
      </c>
      <c r="P105" s="1"/>
      <c r="Q105" s="1">
        <v>0</v>
      </c>
      <c r="R105" s="7">
        <v>28.316849999999999</v>
      </c>
      <c r="S105" s="7" t="str">
        <f t="shared" si="36"/>
        <v/>
      </c>
      <c r="T105" s="8" t="str" cm="1">
        <f t="array" ref="T105">IF(AND(B105="EU sup",N105&gt;=$N$3),SUM(SUMIF($A$5:$A$160,_xlfn._xlws.FILTER($A$5:$A$160,($N$5:$N$160&gt;=$N$3)*($B$5:$B$160="EU sup")),$R$5:$R$160))/SUM(SUMIF($A$5:$A$160,_xlfn._xlws.FILTER($A$5:$A$160,($N$5:$N$160&gt;=$N$3)*($B$5:$B$160="EU sup")),$Q$5:$Q$160)),IF(AND(B105="EU sup",N105&lt;$N$3),SUM(SUMIF($A$5:$A$160,_xlfn._xlws.FILTER($A$5:$A$160,($N$5:$N$160&lt;$N$3)*($B$5:$B$160="EU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6" spans="1:20" hidden="1" x14ac:dyDescent="0.25">
      <c r="A106" t="s">
        <v>101</v>
      </c>
      <c r="B106" t="s">
        <v>166</v>
      </c>
      <c r="C106">
        <v>0.81399999999999995</v>
      </c>
      <c r="D106" s="1">
        <f t="shared" si="28"/>
        <v>2.5259259259259315E-2</v>
      </c>
      <c r="E106">
        <v>0.5</v>
      </c>
      <c r="F106" s="1">
        <f t="shared" si="29"/>
        <v>-0.13629629629629614</v>
      </c>
      <c r="G106">
        <v>0.754</v>
      </c>
      <c r="H106" s="1">
        <f t="shared" si="30"/>
        <v>-8.6259259259259036E-2</v>
      </c>
      <c r="I106">
        <v>0.65559999999999996</v>
      </c>
      <c r="J106" s="1">
        <f t="shared" si="31"/>
        <v>-0.11544074074074084</v>
      </c>
      <c r="K106">
        <v>0.44799999999999901</v>
      </c>
      <c r="L106" s="1">
        <f t="shared" si="32"/>
        <v>-0.16774074074074169</v>
      </c>
      <c r="M106" s="1">
        <f t="shared" si="33"/>
        <v>0.61798302061266741</v>
      </c>
      <c r="N106" s="1">
        <f t="shared" si="34"/>
        <v>-0.10458515326876283</v>
      </c>
      <c r="O106" s="1">
        <f t="shared" si="35"/>
        <v>-0.20050030622244164</v>
      </c>
      <c r="P106" s="1"/>
      <c r="Q106" s="1">
        <v>0</v>
      </c>
      <c r="R106" s="7">
        <v>0</v>
      </c>
      <c r="S106" s="7" t="str">
        <f t="shared" si="36"/>
        <v/>
      </c>
      <c r="T106" s="8" t="str" cm="1">
        <f t="array" ref="T106">IF(AND(B106="EU sup",N106&gt;=$N$3),SUM(SUMIF($A$5:$A$160,_xlfn._xlws.FILTER($A$5:$A$160,($N$5:$N$160&gt;=$N$3)*($B$5:$B$160="EU sup")),$R$5:$R$160))/SUM(SUMIF($A$5:$A$160,_xlfn._xlws.FILTER($A$5:$A$160,($N$5:$N$160&gt;=$N$3)*($B$5:$B$160="EU sup")),$Q$5:$Q$160)),IF(AND(B106="EU sup",N106&lt;$N$3),SUM(SUMIF($A$5:$A$160,_xlfn._xlws.FILTER($A$5:$A$160,($N$5:$N$160&lt;$N$3)*($B$5:$B$160="EU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7" spans="1:20" hidden="1" x14ac:dyDescent="0.25">
      <c r="A107" t="s">
        <v>102</v>
      </c>
      <c r="B107" t="s">
        <v>166</v>
      </c>
      <c r="C107">
        <v>0.59099999999999997</v>
      </c>
      <c r="D107" s="1">
        <f t="shared" si="28"/>
        <v>-0.19774074074074066</v>
      </c>
      <c r="E107">
        <v>0.34</v>
      </c>
      <c r="F107" s="1">
        <f t="shared" si="29"/>
        <v>-0.29629629629629611</v>
      </c>
      <c r="G107">
        <v>0.72199999999999898</v>
      </c>
      <c r="H107" s="1">
        <f t="shared" si="30"/>
        <v>-0.11825925925926006</v>
      </c>
      <c r="I107">
        <v>0.60340000000000005</v>
      </c>
      <c r="J107" s="1">
        <f t="shared" si="31"/>
        <v>-0.16764074074074076</v>
      </c>
      <c r="K107">
        <v>0.40600000000000003</v>
      </c>
      <c r="L107" s="1">
        <f t="shared" si="32"/>
        <v>-0.20974074074074067</v>
      </c>
      <c r="M107" s="1">
        <f t="shared" si="33"/>
        <v>0.51303499132090147</v>
      </c>
      <c r="N107" s="1">
        <f t="shared" si="34"/>
        <v>-0.20953318256052877</v>
      </c>
      <c r="O107" s="1">
        <f t="shared" si="35"/>
        <v>-0.20050030622244164</v>
      </c>
      <c r="P107" s="1"/>
      <c r="Q107" s="1">
        <v>0</v>
      </c>
      <c r="R107" s="7">
        <v>0</v>
      </c>
      <c r="S107" s="7" t="str">
        <f t="shared" si="36"/>
        <v/>
      </c>
      <c r="T107" s="8" t="str" cm="1">
        <f t="array" ref="T107">IF(AND(B107="EU sup",N107&gt;=$N$3),SUM(SUMIF($A$5:$A$160,_xlfn._xlws.FILTER($A$5:$A$160,($N$5:$N$160&gt;=$N$3)*($B$5:$B$160="EU sup")),$R$5:$R$160))/SUM(SUMIF($A$5:$A$160,_xlfn._xlws.FILTER($A$5:$A$160,($N$5:$N$160&gt;=$N$3)*($B$5:$B$160="EU sup")),$Q$5:$Q$160)),IF(AND(B107="EU sup",N107&lt;$N$3),SUM(SUMIF($A$5:$A$160,_xlfn._xlws.FILTER($A$5:$A$160,($N$5:$N$160&lt;$N$3)*($B$5:$B$160="EU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8" spans="1:20" hidden="1" x14ac:dyDescent="0.25">
      <c r="A108" t="s">
        <v>103</v>
      </c>
      <c r="B108" t="s">
        <v>165</v>
      </c>
      <c r="C108">
        <v>0.73</v>
      </c>
      <c r="D108" s="1">
        <f t="shared" si="28"/>
        <v>-5.8740740740740649E-2</v>
      </c>
      <c r="E108">
        <v>0.47</v>
      </c>
      <c r="F108" s="1">
        <f t="shared" si="29"/>
        <v>-0.16629629629629616</v>
      </c>
      <c r="G108">
        <v>0.65749999999999997</v>
      </c>
      <c r="H108" s="1">
        <f t="shared" si="30"/>
        <v>-0.18275925925925907</v>
      </c>
      <c r="I108">
        <v>0.62829999999999997</v>
      </c>
      <c r="J108" s="1">
        <f t="shared" si="31"/>
        <v>-0.14274074074074083</v>
      </c>
      <c r="K108">
        <v>0.35</v>
      </c>
      <c r="L108" s="1">
        <f t="shared" si="32"/>
        <v>-0.26574074074074072</v>
      </c>
      <c r="M108" s="1">
        <f t="shared" si="33"/>
        <v>0.54841625134542304</v>
      </c>
      <c r="N108" s="1">
        <f t="shared" si="34"/>
        <v>-0.1741519225360072</v>
      </c>
      <c r="O108" s="1">
        <f t="shared" si="35"/>
        <v>-0.20050030622244164</v>
      </c>
      <c r="P108" s="1"/>
      <c r="Q108" s="1">
        <v>71.021893399433395</v>
      </c>
      <c r="R108" s="7">
        <v>1182.65324025</v>
      </c>
      <c r="S108" s="7">
        <f t="shared" si="36"/>
        <v>16.651953132235629</v>
      </c>
      <c r="T108" s="8" t="str" cm="1">
        <f t="array" ref="T108">IF(AND(B108="EU sup",N108&gt;=$N$3),SUM(SUMIF($A$5:$A$160,_xlfn._xlws.FILTER($A$5:$A$160,($N$5:$N$160&gt;=$N$3)*($B$5:$B$160="EU sup")),$R$5:$R$160))/SUM(SUMIF($A$5:$A$160,_xlfn._xlws.FILTER($A$5:$A$160,($N$5:$N$160&gt;=$N$3)*($B$5:$B$160="EU sup")),$Q$5:$Q$160)),IF(AND(B108="EU sup",N108&lt;$N$3),SUM(SUMIF($A$5:$A$160,_xlfn._xlws.FILTER($A$5:$A$160,($N$5:$N$160&lt;$N$3)*($B$5:$B$160="EU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9" spans="1:20" hidden="1" x14ac:dyDescent="0.25">
      <c r="A109" t="s">
        <v>104</v>
      </c>
      <c r="B109" t="s">
        <v>166</v>
      </c>
      <c r="C109">
        <v>0.65200000000000002</v>
      </c>
      <c r="D109" s="1">
        <f t="shared" si="28"/>
        <v>-0.13674074074074061</v>
      </c>
      <c r="E109">
        <v>0.49</v>
      </c>
      <c r="F109" s="1">
        <f t="shared" si="29"/>
        <v>-0.14629629629629615</v>
      </c>
      <c r="G109">
        <v>0.78149999999999997</v>
      </c>
      <c r="H109" s="1">
        <f t="shared" si="30"/>
        <v>-5.8759259259259067E-2</v>
      </c>
      <c r="I109">
        <v>0.80909999999999904</v>
      </c>
      <c r="J109" s="1">
        <f t="shared" si="31"/>
        <v>3.8059259259258238E-2</v>
      </c>
      <c r="K109">
        <v>0.50900000000000001</v>
      </c>
      <c r="L109" s="1">
        <f t="shared" si="32"/>
        <v>-0.10674074074074069</v>
      </c>
      <c r="M109" s="1">
        <f t="shared" si="33"/>
        <v>0.6344808640839078</v>
      </c>
      <c r="N109" s="1">
        <f t="shared" si="34"/>
        <v>-8.808730979752244E-2</v>
      </c>
      <c r="O109" s="1">
        <f t="shared" si="35"/>
        <v>-0.20050030622244164</v>
      </c>
      <c r="P109" s="1"/>
      <c r="Q109" s="1">
        <v>0</v>
      </c>
      <c r="R109" s="7">
        <v>62.297069999999998</v>
      </c>
      <c r="S109" s="7" t="str">
        <f t="shared" si="36"/>
        <v/>
      </c>
      <c r="T109" s="8" t="str" cm="1">
        <f t="array" ref="T109">IF(AND(B109="EU sup",N109&gt;=$N$3),SUM(SUMIF($A$5:$A$160,_xlfn._xlws.FILTER($A$5:$A$160,($N$5:$N$160&gt;=$N$3)*($B$5:$B$160="EU sup")),$R$5:$R$160))/SUM(SUMIF($A$5:$A$160,_xlfn._xlws.FILTER($A$5:$A$160,($N$5:$N$160&gt;=$N$3)*($B$5:$B$160="EU sup")),$Q$5:$Q$160)),IF(AND(B109="EU sup",N109&lt;$N$3),SUM(SUMIF($A$5:$A$160,_xlfn._xlws.FILTER($A$5:$A$160,($N$5:$N$160&lt;$N$3)*($B$5:$B$160="EU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0" spans="1:20" hidden="1" x14ac:dyDescent="0.25">
      <c r="A110" t="s">
        <v>105</v>
      </c>
      <c r="B110" t="s">
        <v>166</v>
      </c>
      <c r="C110">
        <v>0.373</v>
      </c>
      <c r="D110" s="1">
        <f t="shared" si="28"/>
        <v>-0.41574074074074063</v>
      </c>
      <c r="E110">
        <v>0.32</v>
      </c>
      <c r="F110" s="1">
        <f t="shared" si="29"/>
        <v>-0.31629629629629613</v>
      </c>
      <c r="G110">
        <v>0.64599999999999902</v>
      </c>
      <c r="H110" s="1">
        <f t="shared" si="30"/>
        <v>-0.19425925925926002</v>
      </c>
      <c r="I110">
        <v>0.66839999999999999</v>
      </c>
      <c r="J110" s="1">
        <f t="shared" si="31"/>
        <v>-0.10264074074074081</v>
      </c>
      <c r="K110">
        <v>0.377</v>
      </c>
      <c r="L110" s="1">
        <f t="shared" si="32"/>
        <v>-0.2387407407407407</v>
      </c>
      <c r="M110" s="1">
        <f t="shared" si="33"/>
        <v>0.45466740820250218</v>
      </c>
      <c r="N110" s="1">
        <f t="shared" si="34"/>
        <v>-0.26790076567892807</v>
      </c>
      <c r="O110" s="1">
        <f t="shared" si="35"/>
        <v>-0.20050030622244164</v>
      </c>
      <c r="P110" s="1"/>
      <c r="Q110" s="1">
        <v>0</v>
      </c>
      <c r="R110" s="7">
        <v>0</v>
      </c>
      <c r="S110" s="7" t="str">
        <f t="shared" si="36"/>
        <v/>
      </c>
      <c r="T110" s="8" t="str" cm="1">
        <f t="array" ref="T110">IF(AND(B110="EU sup",N110&gt;=$N$3),SUM(SUMIF($A$5:$A$160,_xlfn._xlws.FILTER($A$5:$A$160,($N$5:$N$160&gt;=$N$3)*($B$5:$B$160="EU sup")),$R$5:$R$160))/SUM(SUMIF($A$5:$A$160,_xlfn._xlws.FILTER($A$5:$A$160,($N$5:$N$160&gt;=$N$3)*($B$5:$B$160="EU sup")),$Q$5:$Q$160)),IF(AND(B110="EU sup",N110&lt;$N$3),SUM(SUMIF($A$5:$A$160,_xlfn._xlws.FILTER($A$5:$A$160,($N$5:$N$160&lt;$N$3)*($B$5:$B$160="EU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1" spans="1:20" x14ac:dyDescent="0.25">
      <c r="A111" t="s">
        <v>106</v>
      </c>
      <c r="B111" t="s">
        <v>164</v>
      </c>
      <c r="C111">
        <v>0.42299999999999999</v>
      </c>
      <c r="D111" s="1">
        <f t="shared" si="28"/>
        <v>-0.36574074074074064</v>
      </c>
      <c r="E111">
        <v>0.24</v>
      </c>
      <c r="F111" s="1">
        <f t="shared" si="29"/>
        <v>-0.39629629629629615</v>
      </c>
      <c r="G111">
        <v>0.5655</v>
      </c>
      <c r="H111" s="1">
        <f t="shared" si="30"/>
        <v>-0.27475925925925904</v>
      </c>
      <c r="I111">
        <v>0.49559999999999998</v>
      </c>
      <c r="J111" s="1">
        <f t="shared" si="31"/>
        <v>-0.27544074074074082</v>
      </c>
      <c r="K111">
        <v>0.28299999999999997</v>
      </c>
      <c r="L111" s="1">
        <f t="shared" si="32"/>
        <v>-0.33274074074074073</v>
      </c>
      <c r="M111" s="1">
        <f t="shared" si="33"/>
        <v>0.38122413731451776</v>
      </c>
      <c r="N111" s="1">
        <f t="shared" si="34"/>
        <v>-0.34134403656691248</v>
      </c>
      <c r="O111" s="1">
        <f t="shared" si="35"/>
        <v>-0.20050030622244164</v>
      </c>
      <c r="P111" s="1">
        <v>0.12508358017454499</v>
      </c>
      <c r="Q111" s="1">
        <v>44.406471161473</v>
      </c>
      <c r="R111" s="7">
        <v>5674.8949579500004</v>
      </c>
      <c r="S111" s="7">
        <f t="shared" si="36"/>
        <v>127.79432387938837</v>
      </c>
      <c r="T111" s="8" cm="1">
        <f t="array" ref="T111">IF(AND(B111="EU sup",N111&gt;=$N$3),SUM(SUMIF($A$5:$A$160,_xlfn._xlws.FILTER($A$5:$A$160,($N$5:$N$160&gt;=$N$3)*($B$5:$B$160="EU sup")),$R$5:$R$160))/SUM(SUMIF($A$5:$A$160,_xlfn._xlws.FILTER($A$5:$A$160,($N$5:$N$160&gt;=$N$3)*($B$5:$B$160="EU sup")),$Q$5:$Q$160)),IF(AND(B111="EU sup",N111&lt;$N$3),SUM(SUMIF($A$5:$A$160,_xlfn._xlws.FILTER($A$5:$A$160,($N$5:$N$160&lt;$N$3)*($B$5:$B$160="EU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2" spans="1:20" hidden="1" x14ac:dyDescent="0.25">
      <c r="A112" t="s">
        <v>107</v>
      </c>
      <c r="B112" t="s">
        <v>166</v>
      </c>
      <c r="C112">
        <v>0.25</v>
      </c>
      <c r="D112" s="1">
        <f t="shared" si="28"/>
        <v>-0.53874074074074063</v>
      </c>
      <c r="E112">
        <v>0.19</v>
      </c>
      <c r="F112" s="1">
        <f t="shared" si="29"/>
        <v>-0.44629629629629614</v>
      </c>
      <c r="G112">
        <v>0.5645</v>
      </c>
      <c r="H112" s="1">
        <f t="shared" si="30"/>
        <v>-0.27575925925925904</v>
      </c>
      <c r="I112">
        <v>0.37090000000000001</v>
      </c>
      <c r="J112" s="1">
        <f t="shared" si="31"/>
        <v>-0.4001407407407408</v>
      </c>
      <c r="K112">
        <v>0.377</v>
      </c>
      <c r="L112" s="1">
        <f t="shared" si="32"/>
        <v>-0.2387407407407407</v>
      </c>
      <c r="M112" s="1">
        <f t="shared" si="33"/>
        <v>0.3271833146594329</v>
      </c>
      <c r="N112" s="1">
        <f t="shared" si="34"/>
        <v>-0.39538485922199734</v>
      </c>
      <c r="O112" s="1">
        <f t="shared" si="35"/>
        <v>-0.20050030622244164</v>
      </c>
      <c r="P112" s="1"/>
      <c r="Q112" s="1">
        <v>0</v>
      </c>
      <c r="R112" s="7">
        <v>0</v>
      </c>
      <c r="S112" s="7" t="str">
        <f t="shared" si="36"/>
        <v/>
      </c>
      <c r="T112" s="8" t="str" cm="1">
        <f t="array" ref="T112">IF(AND(B112="EU sup",N112&gt;=$N$3),SUM(SUMIF($A$5:$A$160,_xlfn._xlws.FILTER($A$5:$A$160,($N$5:$N$160&gt;=$N$3)*($B$5:$B$160="EU sup")),$R$5:$R$160))/SUM(SUMIF($A$5:$A$160,_xlfn._xlws.FILTER($A$5:$A$160,($N$5:$N$160&gt;=$N$3)*($B$5:$B$160="EU sup")),$Q$5:$Q$160)),IF(AND(B112="EU sup",N112&lt;$N$3),SUM(SUMIF($A$5:$A$160,_xlfn._xlws.FILTER($A$5:$A$160,($N$5:$N$160&lt;$N$3)*($B$5:$B$160="EU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3" spans="1:24" hidden="1" x14ac:dyDescent="0.25">
      <c r="A113" t="s">
        <v>108</v>
      </c>
      <c r="B113" t="s">
        <v>156</v>
      </c>
      <c r="C113">
        <v>0.9</v>
      </c>
      <c r="D113" s="1">
        <f t="shared" si="28"/>
        <v>0.11125925925925939</v>
      </c>
      <c r="E113">
        <v>0.8</v>
      </c>
      <c r="F113" s="1">
        <f t="shared" si="29"/>
        <v>0.16370370370370391</v>
      </c>
      <c r="G113">
        <v>0.88349999999999995</v>
      </c>
      <c r="H113" s="1">
        <f t="shared" si="30"/>
        <v>4.3240740740740913E-2</v>
      </c>
      <c r="I113">
        <v>0.87</v>
      </c>
      <c r="J113" s="1">
        <f t="shared" si="31"/>
        <v>9.8959259259259191E-2</v>
      </c>
      <c r="K113">
        <v>0.626</v>
      </c>
      <c r="L113" s="1">
        <f t="shared" si="32"/>
        <v>1.0259259259259301E-2</v>
      </c>
      <c r="M113" s="1">
        <f t="shared" si="33"/>
        <v>0.80895903007514458</v>
      </c>
      <c r="N113" s="1">
        <f t="shared" si="34"/>
        <v>8.6390856193714338E-2</v>
      </c>
      <c r="O113" s="1">
        <f t="shared" si="35"/>
        <v>-0.20050030622244164</v>
      </c>
      <c r="P113" s="1"/>
      <c r="Q113" s="1">
        <v>21.577219116147301</v>
      </c>
      <c r="R113" s="7">
        <v>196.00923569999901</v>
      </c>
      <c r="S113" s="7">
        <f t="shared" si="36"/>
        <v>9.0840823669124067</v>
      </c>
      <c r="T113" s="8" t="str" cm="1">
        <f t="array" ref="T113">IF(AND(B113="EU sup",N113&gt;=$N$3),SUM(SUMIF($A$5:$A$160,_xlfn._xlws.FILTER($A$5:$A$160,($N$5:$N$160&gt;=$N$3)*($B$5:$B$160="EU sup")),$R$5:$R$160))/SUM(SUMIF($A$5:$A$160,_xlfn._xlws.FILTER($A$5:$A$160,($N$5:$N$160&gt;=$N$3)*($B$5:$B$160="EU sup")),$Q$5:$Q$160)),IF(AND(B113="EU sup",N113&lt;$N$3),SUM(SUMIF($A$5:$A$160,_xlfn._xlws.FILTER($A$5:$A$160,($N$5:$N$160&lt;$N$3)*($B$5:$B$160="EU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4" spans="1:24" x14ac:dyDescent="0.25">
      <c r="A114" t="s">
        <v>14</v>
      </c>
      <c r="B114" t="s">
        <v>164</v>
      </c>
      <c r="C114">
        <v>0.252</v>
      </c>
      <c r="D114" s="1">
        <f t="shared" si="28"/>
        <v>-0.53674074074074063</v>
      </c>
      <c r="E114">
        <v>0.44</v>
      </c>
      <c r="F114" s="1">
        <f t="shared" si="29"/>
        <v>-0.19629629629629614</v>
      </c>
      <c r="G114">
        <v>0.47799999999999998</v>
      </c>
      <c r="H114" s="1">
        <f t="shared" si="30"/>
        <v>-0.36225925925925906</v>
      </c>
      <c r="I114">
        <v>0.30590000000000001</v>
      </c>
      <c r="J114" s="1">
        <f t="shared" si="31"/>
        <v>-0.4651407407407408</v>
      </c>
      <c r="K114">
        <v>0.42</v>
      </c>
      <c r="L114" s="1">
        <f t="shared" si="32"/>
        <v>-0.19574074074074072</v>
      </c>
      <c r="M114" s="1">
        <f t="shared" si="33"/>
        <v>0.36865656845564598</v>
      </c>
      <c r="N114" s="1">
        <f t="shared" si="34"/>
        <v>-0.35391160542578426</v>
      </c>
      <c r="O114" s="1">
        <f t="shared" si="35"/>
        <v>-0.20050030622244164</v>
      </c>
      <c r="P114" s="1" t="s">
        <v>174</v>
      </c>
      <c r="Q114" s="1">
        <v>18.643929677053801</v>
      </c>
      <c r="R114" s="7">
        <v>192.55457999999999</v>
      </c>
      <c r="S114" s="7">
        <f t="shared" si="36"/>
        <v>10.328003984963987</v>
      </c>
      <c r="T114" s="8" cm="1">
        <f t="array" ref="T114">IF(AND(B114="EU sup",N114&gt;=$N$3),SUM(SUMIF($A$5:$A$160,_xlfn._xlws.FILTER($A$5:$A$160,($N$5:$N$160&gt;=$N$3)*($B$5:$B$160="EU sup")),$R$5:$R$160))/SUM(SUMIF($A$5:$A$160,_xlfn._xlws.FILTER($A$5:$A$160,($N$5:$N$160&gt;=$N$3)*($B$5:$B$160="EU sup")),$Q$5:$Q$160)),IF(AND(B114="EU sup",N114&lt;$N$3),SUM(SUMIF($A$5:$A$160,_xlfn._xlws.FILTER($A$5:$A$160,($N$5:$N$160&lt;$N$3)*($B$5:$B$160="EU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5" spans="1:24" hidden="1" x14ac:dyDescent="0.25">
      <c r="A115" t="s">
        <v>110</v>
      </c>
      <c r="B115" t="s">
        <v>166</v>
      </c>
      <c r="C115">
        <v>0.44900000000000001</v>
      </c>
      <c r="D115" s="1">
        <f t="shared" si="28"/>
        <v>-0.33974074074074062</v>
      </c>
      <c r="E115">
        <v>0.34</v>
      </c>
      <c r="F115" s="1">
        <f t="shared" si="29"/>
        <v>-0.29629629629629611</v>
      </c>
      <c r="G115">
        <v>0.68500000000000005</v>
      </c>
      <c r="H115" s="1">
        <f t="shared" si="30"/>
        <v>-0.15525925925925899</v>
      </c>
      <c r="I115">
        <v>0.57889999999999997</v>
      </c>
      <c r="J115" s="1">
        <f t="shared" si="31"/>
        <v>-0.19214074074074083</v>
      </c>
      <c r="K115">
        <v>0.28299999999999997</v>
      </c>
      <c r="L115" s="1">
        <f t="shared" si="32"/>
        <v>-0.33274074074074073</v>
      </c>
      <c r="M115" s="1">
        <f t="shared" si="33"/>
        <v>0.44336475167149142</v>
      </c>
      <c r="N115" s="1">
        <f t="shared" si="34"/>
        <v>-0.27920342220993882</v>
      </c>
      <c r="O115" s="1">
        <f t="shared" si="35"/>
        <v>-0.20050030622244164</v>
      </c>
      <c r="P115" s="1"/>
      <c r="Q115" s="1">
        <v>0</v>
      </c>
      <c r="R115" s="7">
        <v>0</v>
      </c>
      <c r="S115" s="7" t="str">
        <f t="shared" si="36"/>
        <v/>
      </c>
      <c r="T115" s="8" t="str" cm="1">
        <f t="array" ref="T115">IF(AND(B115="EU sup",N115&gt;=$N$3),SUM(SUMIF($A$5:$A$160,_xlfn._xlws.FILTER($A$5:$A$160,($N$5:$N$160&gt;=$N$3)*($B$5:$B$160="EU sup")),$R$5:$R$160))/SUM(SUMIF($A$5:$A$160,_xlfn._xlws.FILTER($A$5:$A$160,($N$5:$N$160&gt;=$N$3)*($B$5:$B$160="EU sup")),$Q$5:$Q$160)),IF(AND(B115="EU sup",N115&lt;$N$3),SUM(SUMIF($A$5:$A$160,_xlfn._xlws.FILTER($A$5:$A$160,($N$5:$N$160&lt;$N$3)*($B$5:$B$160="EU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6" spans="1:24" hidden="1" x14ac:dyDescent="0.25">
      <c r="A116" t="s">
        <v>111</v>
      </c>
      <c r="B116" t="s">
        <v>165</v>
      </c>
      <c r="C116">
        <v>0.96099999999999997</v>
      </c>
      <c r="D116" s="1">
        <f t="shared" si="28"/>
        <v>0.17225925925925933</v>
      </c>
      <c r="E116">
        <v>0.87</v>
      </c>
      <c r="F116" s="1">
        <f t="shared" si="29"/>
        <v>0.23370370370370386</v>
      </c>
      <c r="G116">
        <v>0.89200000000000002</v>
      </c>
      <c r="H116" s="1">
        <f t="shared" si="30"/>
        <v>5.1740740740740976E-2</v>
      </c>
      <c r="I116">
        <v>0.84230000000000005</v>
      </c>
      <c r="J116" s="1">
        <f t="shared" si="31"/>
        <v>7.1259259259259244E-2</v>
      </c>
      <c r="K116">
        <v>0.56699999999999995</v>
      </c>
      <c r="L116" s="1">
        <f t="shared" si="32"/>
        <v>-4.8740740740740751E-2</v>
      </c>
      <c r="M116" s="1">
        <f t="shared" si="33"/>
        <v>0.81345113760608212</v>
      </c>
      <c r="N116" s="1">
        <f t="shared" si="34"/>
        <v>9.0882963724651877E-2</v>
      </c>
      <c r="O116" s="1">
        <f t="shared" si="35"/>
        <v>-0.20050030622244164</v>
      </c>
      <c r="P116" s="1"/>
      <c r="Q116" s="1">
        <v>4.1447988725212399</v>
      </c>
      <c r="R116" s="7">
        <v>29.591108249999898</v>
      </c>
      <c r="S116" s="7">
        <f t="shared" si="36"/>
        <v>7.1393351426965435</v>
      </c>
      <c r="T116" s="8" t="str" cm="1">
        <f t="array" ref="T116">IF(AND(B116="EU sup",N116&gt;=$N$3),SUM(SUMIF($A$5:$A$160,_xlfn._xlws.FILTER($A$5:$A$160,($N$5:$N$160&gt;=$N$3)*($B$5:$B$160="EU sup")),$R$5:$R$160))/SUM(SUMIF($A$5:$A$160,_xlfn._xlws.FILTER($A$5:$A$160,($N$5:$N$160&gt;=$N$3)*($B$5:$B$160="EU sup")),$Q$5:$Q$160)),IF(AND(B116="EU sup",N116&lt;$N$3),SUM(SUMIF($A$5:$A$160,_xlfn._xlws.FILTER($A$5:$A$160,($N$5:$N$160&lt;$N$3)*($B$5:$B$160="EU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7" spans="1:24" x14ac:dyDescent="0.25">
      <c r="A117" t="s">
        <v>113</v>
      </c>
      <c r="B117" t="s">
        <v>164</v>
      </c>
      <c r="C117">
        <v>0.41299999999999998</v>
      </c>
      <c r="D117" s="1">
        <f t="shared" si="28"/>
        <v>-0.37574074074074065</v>
      </c>
      <c r="E117">
        <v>0.27</v>
      </c>
      <c r="F117" s="1">
        <f t="shared" si="29"/>
        <v>-0.36629629629629612</v>
      </c>
      <c r="G117">
        <v>0.52300000000000002</v>
      </c>
      <c r="H117" s="1">
        <f t="shared" si="30"/>
        <v>-0.31725925925925902</v>
      </c>
      <c r="I117">
        <v>0.39950000000000002</v>
      </c>
      <c r="J117" s="1">
        <f t="shared" si="31"/>
        <v>-0.37154074074074078</v>
      </c>
      <c r="K117">
        <v>0.246</v>
      </c>
      <c r="L117" s="1">
        <f t="shared" si="32"/>
        <v>-0.3697407407407407</v>
      </c>
      <c r="M117" s="1">
        <f t="shared" si="33"/>
        <v>0.35616683667984239</v>
      </c>
      <c r="N117" s="1">
        <f t="shared" si="34"/>
        <v>-0.36640133720158785</v>
      </c>
      <c r="O117" s="1">
        <f t="shared" si="35"/>
        <v>-0.20050030622244164</v>
      </c>
      <c r="P117" s="1" t="s">
        <v>174</v>
      </c>
      <c r="Q117" s="1">
        <v>33.398464674220897</v>
      </c>
      <c r="R117" s="7">
        <v>607.53801674999897</v>
      </c>
      <c r="S117" s="7">
        <f t="shared" si="36"/>
        <v>18.190597162956902</v>
      </c>
      <c r="T117" s="8" cm="1">
        <f t="array" ref="T117">IF(AND(B117="EU sup",N117&gt;=$N$3),SUM(SUMIF($A$5:$A$160,_xlfn._xlws.FILTER($A$5:$A$160,($N$5:$N$160&gt;=$N$3)*($B$5:$B$160="EU sup")),$R$5:$R$160))/SUM(SUMIF($A$5:$A$160,_xlfn._xlws.FILTER($A$5:$A$160,($N$5:$N$160&gt;=$N$3)*($B$5:$B$160="EU sup")),$Q$5:$Q$160)),IF(AND(B117="EU sup",N117&lt;$N$3),SUM(SUMIF($A$5:$A$160,_xlfn._xlws.FILTER($A$5:$A$160,($N$5:$N$160&lt;$N$3)*($B$5:$B$160="EU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8" spans="1:24" x14ac:dyDescent="0.25">
      <c r="A118" t="s">
        <v>7</v>
      </c>
      <c r="B118" t="s">
        <v>164</v>
      </c>
      <c r="C118">
        <v>0.28699999999999998</v>
      </c>
      <c r="D118" s="1">
        <f t="shared" si="28"/>
        <v>-0.5017407407407406</v>
      </c>
      <c r="E118">
        <v>0.23</v>
      </c>
      <c r="F118" s="1">
        <f t="shared" si="29"/>
        <v>-0.40629629629629616</v>
      </c>
      <c r="G118">
        <v>0.55249999999999999</v>
      </c>
      <c r="H118" s="1">
        <f t="shared" si="30"/>
        <v>-0.28775925925925905</v>
      </c>
      <c r="I118">
        <v>0.39929999999999999</v>
      </c>
      <c r="J118" s="1">
        <f t="shared" si="31"/>
        <v>-0.37174074074074082</v>
      </c>
      <c r="K118">
        <v>0.38600000000000001</v>
      </c>
      <c r="L118" s="1">
        <f t="shared" si="32"/>
        <v>-0.22974074074074069</v>
      </c>
      <c r="M118" s="1">
        <f t="shared" si="33"/>
        <v>0.35478538888692729</v>
      </c>
      <c r="N118" s="1">
        <f t="shared" si="34"/>
        <v>-0.36778278499450295</v>
      </c>
      <c r="O118" s="1">
        <f t="shared" si="35"/>
        <v>-0.20050030622244164</v>
      </c>
      <c r="P118" s="1">
        <v>1.2434913093894299E-2</v>
      </c>
      <c r="Q118" s="1">
        <v>31.388169546742201</v>
      </c>
      <c r="R118" s="7">
        <v>1415.8425</v>
      </c>
      <c r="S118" s="7">
        <f t="shared" si="36"/>
        <v>45.107520458992525</v>
      </c>
      <c r="T118" s="8" cm="1">
        <f t="array" ref="T118">IF(AND(B118="EU sup",N118&gt;=$N$3),SUM(SUMIF($A$5:$A$160,_xlfn._xlws.FILTER($A$5:$A$160,($N$5:$N$160&gt;=$N$3)*($B$5:$B$160="EU sup")),$R$5:$R$160))/SUM(SUMIF($A$5:$A$160,_xlfn._xlws.FILTER($A$5:$A$160,($N$5:$N$160&gt;=$N$3)*($B$5:$B$160="EU sup")),$Q$5:$Q$160)),IF(AND(B118="EU sup",N118&lt;$N$3),SUM(SUMIF($A$5:$A$160,_xlfn._xlws.FILTER($A$5:$A$160,($N$5:$N$160&lt;$N$3)*($B$5:$B$160="EU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9" spans="1:24" hidden="1" x14ac:dyDescent="0.25">
      <c r="A119" t="s">
        <v>114</v>
      </c>
      <c r="B119" t="s">
        <v>166</v>
      </c>
      <c r="C119">
        <v>0.69099999999999995</v>
      </c>
      <c r="D119" s="1">
        <f t="shared" si="28"/>
        <v>-9.7740740740740684E-2</v>
      </c>
      <c r="E119">
        <v>0.36</v>
      </c>
      <c r="F119" s="1">
        <f t="shared" si="29"/>
        <v>-0.27629629629629615</v>
      </c>
      <c r="G119">
        <v>0.755</v>
      </c>
      <c r="H119" s="1">
        <f t="shared" si="30"/>
        <v>-8.5259259259259035E-2</v>
      </c>
      <c r="I119">
        <v>0.63670000000000004</v>
      </c>
      <c r="J119" s="1">
        <f t="shared" si="31"/>
        <v>-0.13434074074074076</v>
      </c>
      <c r="K119">
        <v>0.505</v>
      </c>
      <c r="L119" s="1">
        <f t="shared" si="32"/>
        <v>-0.1107407407407407</v>
      </c>
      <c r="M119" s="1">
        <f t="shared" si="33"/>
        <v>0.57041474791285685</v>
      </c>
      <c r="N119" s="1">
        <f t="shared" si="34"/>
        <v>-0.1521534259685734</v>
      </c>
      <c r="O119" s="1">
        <f t="shared" si="35"/>
        <v>-0.20050030622244164</v>
      </c>
      <c r="P119" s="1"/>
      <c r="Q119" s="1">
        <v>0</v>
      </c>
      <c r="R119" s="7">
        <v>0</v>
      </c>
      <c r="S119" s="7" t="str">
        <f t="shared" si="36"/>
        <v/>
      </c>
      <c r="T119" s="8" t="str" cm="1">
        <f t="array" ref="T119">IF(AND(B119="EU sup",N119&gt;=$N$3),SUM(SUMIF($A$5:$A$160,_xlfn._xlws.FILTER($A$5:$A$160,($N$5:$N$160&gt;=$N$3)*($B$5:$B$160="EU sup")),$R$5:$R$160))/SUM(SUMIF($A$5:$A$160,_xlfn._xlws.FILTER($A$5:$A$160,($N$5:$N$160&gt;=$N$3)*($B$5:$B$160="EU sup")),$Q$5:$Q$160)),IF(AND(B119="EU sup",N119&lt;$N$3),SUM(SUMIF($A$5:$A$160,_xlfn._xlws.FILTER($A$5:$A$160,($N$5:$N$160&lt;$N$3)*($B$5:$B$160="EU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0" spans="1:24" x14ac:dyDescent="0.25">
      <c r="A120" t="s">
        <v>125</v>
      </c>
      <c r="B120" t="s">
        <v>164</v>
      </c>
      <c r="C120">
        <v>0.20799999999999999</v>
      </c>
      <c r="D120" s="1">
        <f t="shared" si="28"/>
        <v>-0.58074074074074067</v>
      </c>
      <c r="E120">
        <v>0.51</v>
      </c>
      <c r="F120" s="1">
        <f t="shared" si="29"/>
        <v>-0.12629629629629613</v>
      </c>
      <c r="G120">
        <v>0.376999999999999</v>
      </c>
      <c r="H120" s="1">
        <f t="shared" si="30"/>
        <v>-0.46325925925926004</v>
      </c>
      <c r="I120">
        <v>0.32429999999999998</v>
      </c>
      <c r="J120" s="1">
        <f t="shared" si="31"/>
        <v>-0.44674074074074083</v>
      </c>
      <c r="K120">
        <v>0.379</v>
      </c>
      <c r="L120" s="1">
        <f t="shared" si="32"/>
        <v>-0.2367407407407407</v>
      </c>
      <c r="M120" s="1">
        <f t="shared" si="33"/>
        <v>0.34539194417089614</v>
      </c>
      <c r="N120" s="1">
        <f t="shared" si="34"/>
        <v>-0.37717622971053411</v>
      </c>
      <c r="O120" s="1">
        <f t="shared" si="35"/>
        <v>-0.20050030622244164</v>
      </c>
      <c r="P120" s="1" t="s">
        <v>174</v>
      </c>
      <c r="Q120" s="1">
        <v>115.62405348441899</v>
      </c>
      <c r="R120" s="7">
        <v>9068.6694304499997</v>
      </c>
      <c r="S120" s="7">
        <f t="shared" si="36"/>
        <v>78.432377668475837</v>
      </c>
      <c r="T120" s="8" cm="1">
        <f t="array" ref="T120">IF(AND(B120="EU sup",N120&gt;=$N$3),SUM(SUMIF($A$5:$A$160,_xlfn._xlws.FILTER($A$5:$A$160,($N$5:$N$160&gt;=$N$3)*($B$5:$B$160="EU sup")),$R$5:$R$160))/SUM(SUMIF($A$5:$A$160,_xlfn._xlws.FILTER($A$5:$A$160,($N$5:$N$160&gt;=$N$3)*($B$5:$B$160="EU sup")),$Q$5:$Q$160)),IF(AND(B120="EU sup",N120&lt;$N$3),SUM(SUMIF($A$5:$A$160,_xlfn._xlws.FILTER($A$5:$A$160,($N$5:$N$160&lt;$N$3)*($B$5:$B$160="EU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1" spans="1:24" hidden="1" x14ac:dyDescent="0.25">
      <c r="A121" t="s">
        <v>116</v>
      </c>
      <c r="B121" t="s">
        <v>165</v>
      </c>
      <c r="C121">
        <v>0.67299999999999904</v>
      </c>
      <c r="D121" s="1">
        <f t="shared" si="28"/>
        <v>-0.11574074074074159</v>
      </c>
      <c r="E121">
        <v>0.33</v>
      </c>
      <c r="F121" s="1">
        <f t="shared" si="29"/>
        <v>-0.30629629629629612</v>
      </c>
      <c r="G121">
        <v>0.63149999999999995</v>
      </c>
      <c r="H121" s="1">
        <f t="shared" si="30"/>
        <v>-0.20875925925925909</v>
      </c>
      <c r="I121">
        <v>0.46210000000000001</v>
      </c>
      <c r="J121" s="1">
        <f t="shared" si="31"/>
        <v>-0.30894074074074079</v>
      </c>
      <c r="K121">
        <v>0.28899999999999998</v>
      </c>
      <c r="L121" s="1">
        <f t="shared" si="32"/>
        <v>-0.32674074074074072</v>
      </c>
      <c r="M121" s="1">
        <f t="shared" si="33"/>
        <v>0.45134354331866372</v>
      </c>
      <c r="N121" s="1">
        <f t="shared" si="34"/>
        <v>-0.27122463056276652</v>
      </c>
      <c r="O121" s="1">
        <f t="shared" si="35"/>
        <v>-0.20050030622244164</v>
      </c>
      <c r="P121" s="1"/>
      <c r="Q121" s="1">
        <v>2.5477513937677001</v>
      </c>
      <c r="R121" s="7">
        <v>98.542637999999997</v>
      </c>
      <c r="S121" s="7">
        <f t="shared" si="36"/>
        <v>38.678278516912847</v>
      </c>
      <c r="T121" s="8" t="str" cm="1">
        <f t="array" ref="T121">IF(AND(B121="EU sup",N121&gt;=$N$3),SUM(SUMIF($A$5:$A$160,_xlfn._xlws.FILTER($A$5:$A$160,($N$5:$N$160&gt;=$N$3)*($B$5:$B$160="EU sup")),$R$5:$R$160))/SUM(SUMIF($A$5:$A$160,_xlfn._xlws.FILTER($A$5:$A$160,($N$5:$N$160&gt;=$N$3)*($B$5:$B$160="EU sup")),$Q$5:$Q$160)),IF(AND(B121="EU sup",N121&lt;$N$3),SUM(SUMIF($A$5:$A$160,_xlfn._xlws.FILTER($A$5:$A$160,($N$5:$N$160&lt;$N$3)*($B$5:$B$160="EU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2" spans="1:24" x14ac:dyDescent="0.25">
      <c r="A122" t="s">
        <v>123</v>
      </c>
      <c r="B122" t="s">
        <v>164</v>
      </c>
      <c r="C122">
        <v>0.22800000000000001</v>
      </c>
      <c r="D122" s="1">
        <f t="shared" si="28"/>
        <v>-0.56074074074074065</v>
      </c>
      <c r="E122">
        <v>0.28000000000000003</v>
      </c>
      <c r="F122" s="1">
        <f t="shared" si="29"/>
        <v>-0.35629629629629611</v>
      </c>
      <c r="G122">
        <v>0.57949999999999902</v>
      </c>
      <c r="H122" s="1">
        <f t="shared" si="30"/>
        <v>-0.26075925925926002</v>
      </c>
      <c r="I122">
        <v>0.34770000000000001</v>
      </c>
      <c r="J122" s="1">
        <f t="shared" si="31"/>
        <v>-0.4233407407407408</v>
      </c>
      <c r="K122">
        <v>0.375</v>
      </c>
      <c r="L122" s="1">
        <f t="shared" si="32"/>
        <v>-0.2407407407407407</v>
      </c>
      <c r="M122" s="1">
        <f t="shared" si="33"/>
        <v>0.34409348940540424</v>
      </c>
      <c r="N122" s="1">
        <f t="shared" si="34"/>
        <v>-0.378474684476026</v>
      </c>
      <c r="O122" s="1">
        <f t="shared" si="35"/>
        <v>-0.20050030622244164</v>
      </c>
      <c r="P122" s="1" t="s">
        <v>174</v>
      </c>
      <c r="Q122" s="1">
        <v>701.83683456090603</v>
      </c>
      <c r="R122" s="7">
        <v>47805.299041799997</v>
      </c>
      <c r="S122" s="7">
        <f t="shared" si="36"/>
        <v>68.114548407406815</v>
      </c>
      <c r="T122" s="8" cm="1">
        <f t="array" ref="T122">IF(AND(B122="EU sup",N122&gt;=$N$3),SUM(SUMIF($A$5:$A$160,_xlfn._xlws.FILTER($A$5:$A$160,($N$5:$N$160&gt;=$N$3)*($B$5:$B$160="EU sup")),$R$5:$R$160))/SUM(SUMIF($A$5:$A$160,_xlfn._xlws.FILTER($A$5:$A$160,($N$5:$N$160&gt;=$N$3)*($B$5:$B$160="EU sup")),$Q$5:$Q$160)),IF(AND(B122="EU sup",N122&lt;$N$3),SUM(SUMIF($A$5:$A$160,_xlfn._xlws.FILTER($A$5:$A$160,($N$5:$N$160&lt;$N$3)*($B$5:$B$160="EU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  <c r="X122" s="6"/>
    </row>
    <row r="123" spans="1:24" hidden="1" x14ac:dyDescent="0.25">
      <c r="A123" t="s">
        <v>118</v>
      </c>
      <c r="B123" t="s">
        <v>156</v>
      </c>
      <c r="C123">
        <v>0.70399999999999996</v>
      </c>
      <c r="D123" s="1">
        <f t="shared" si="28"/>
        <v>-8.4740740740740672E-2</v>
      </c>
      <c r="E123">
        <v>0.55000000000000004</v>
      </c>
      <c r="F123" s="1">
        <f t="shared" si="29"/>
        <v>-8.6296296296296093E-2</v>
      </c>
      <c r="G123">
        <v>0.79199999999999904</v>
      </c>
      <c r="H123" s="1">
        <f t="shared" si="30"/>
        <v>-4.8259259259260001E-2</v>
      </c>
      <c r="I123">
        <v>0.67659999999999998</v>
      </c>
      <c r="J123" s="1">
        <f t="shared" si="31"/>
        <v>-9.4440740740740825E-2</v>
      </c>
      <c r="K123">
        <v>0.50600000000000001</v>
      </c>
      <c r="L123" s="1">
        <f t="shared" si="32"/>
        <v>-0.10974074074074069</v>
      </c>
      <c r="M123" s="1">
        <f t="shared" si="33"/>
        <v>0.63713081169369989</v>
      </c>
      <c r="N123" s="1">
        <f t="shared" si="34"/>
        <v>-8.5437362187730348E-2</v>
      </c>
      <c r="O123" s="1">
        <f t="shared" si="35"/>
        <v>-0.20050030622244164</v>
      </c>
      <c r="P123" s="1"/>
      <c r="Q123" s="1">
        <v>5.6334305410764802</v>
      </c>
      <c r="R123" s="7">
        <v>89.990949299999997</v>
      </c>
      <c r="S123" s="7">
        <f t="shared" si="36"/>
        <v>15.97444907571432</v>
      </c>
      <c r="T123" s="8" t="str" cm="1">
        <f t="array" ref="T123">IF(AND(B123="EU sup",N123&gt;=$N$3),SUM(SUMIF($A$5:$A$160,_xlfn._xlws.FILTER($A$5:$A$160,($N$5:$N$160&gt;=$N$3)*($B$5:$B$160="EU sup")),$R$5:$R$160))/SUM(SUMIF($A$5:$A$160,_xlfn._xlws.FILTER($A$5:$A$160,($N$5:$N$160&gt;=$N$3)*($B$5:$B$160="EU sup")),$Q$5:$Q$160)),IF(AND(B123="EU sup",N123&lt;$N$3),SUM(SUMIF($A$5:$A$160,_xlfn._xlws.FILTER($A$5:$A$160,($N$5:$N$160&lt;$N$3)*($B$5:$B$160="EU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4" spans="1:24" hidden="1" x14ac:dyDescent="0.25">
      <c r="A124" t="s">
        <v>119</v>
      </c>
      <c r="B124" t="s">
        <v>156</v>
      </c>
      <c r="C124">
        <v>0.79500000000000004</v>
      </c>
      <c r="D124" s="1">
        <f t="shared" si="28"/>
        <v>6.2592592592594087E-3</v>
      </c>
      <c r="E124">
        <v>0.62</v>
      </c>
      <c r="F124" s="1">
        <f t="shared" si="29"/>
        <v>-1.6296296296296142E-2</v>
      </c>
      <c r="G124">
        <v>0.84750000000000003</v>
      </c>
      <c r="H124" s="1">
        <f t="shared" si="30"/>
        <v>7.2407407407409918E-3</v>
      </c>
      <c r="I124">
        <v>0.84599999999999997</v>
      </c>
      <c r="J124" s="1">
        <f t="shared" si="31"/>
        <v>7.495925925925917E-2</v>
      </c>
      <c r="K124">
        <v>0.504</v>
      </c>
      <c r="L124" s="1">
        <f t="shared" si="32"/>
        <v>-0.1117407407407407</v>
      </c>
      <c r="M124" s="1">
        <f t="shared" si="33"/>
        <v>0.70817384824842466</v>
      </c>
      <c r="N124" s="1">
        <f t="shared" si="34"/>
        <v>-1.4394325633005578E-2</v>
      </c>
      <c r="O124" s="1">
        <f t="shared" si="35"/>
        <v>-0.20050030622244164</v>
      </c>
      <c r="P124" s="1"/>
      <c r="Q124" s="1">
        <v>0</v>
      </c>
      <c r="R124" s="7">
        <v>0</v>
      </c>
      <c r="S124" s="7" t="str">
        <f t="shared" si="36"/>
        <v/>
      </c>
      <c r="T124" s="8" t="str" cm="1">
        <f t="array" ref="T124">IF(AND(B124="EU sup",N124&gt;=$N$3),SUM(SUMIF($A$5:$A$160,_xlfn._xlws.FILTER($A$5:$A$160,($N$5:$N$160&gt;=$N$3)*($B$5:$B$160="EU sup")),$R$5:$R$160))/SUM(SUMIF($A$5:$A$160,_xlfn._xlws.FILTER($A$5:$A$160,($N$5:$N$160&gt;=$N$3)*($B$5:$B$160="EU sup")),$Q$5:$Q$160)),IF(AND(B124="EU sup",N124&lt;$N$3),SUM(SUMIF($A$5:$A$160,_xlfn._xlws.FILTER($A$5:$A$160,($N$5:$N$160&lt;$N$3)*($B$5:$B$160="EU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5" spans="1:24" hidden="1" x14ac:dyDescent="0.25">
      <c r="A125" t="s">
        <v>120</v>
      </c>
      <c r="B125" t="s">
        <v>166</v>
      </c>
      <c r="C125">
        <v>0.58899999999999997</v>
      </c>
      <c r="D125" s="1">
        <f t="shared" si="28"/>
        <v>-0.19974074074074066</v>
      </c>
      <c r="E125">
        <v>0.28000000000000003</v>
      </c>
      <c r="F125" s="1">
        <f t="shared" si="29"/>
        <v>-0.35629629629629611</v>
      </c>
      <c r="G125">
        <v>0.70499999999999996</v>
      </c>
      <c r="H125" s="1">
        <f t="shared" si="30"/>
        <v>-0.13525925925925908</v>
      </c>
      <c r="I125">
        <v>0.55959999999999999</v>
      </c>
      <c r="J125" s="1">
        <f t="shared" si="31"/>
        <v>-0.21144074074074082</v>
      </c>
      <c r="K125">
        <v>0.40899999999999997</v>
      </c>
      <c r="L125" s="1">
        <f t="shared" si="32"/>
        <v>-0.20674074074074072</v>
      </c>
      <c r="M125" s="1">
        <f t="shared" si="33"/>
        <v>0.48418651676208374</v>
      </c>
      <c r="N125" s="1">
        <f t="shared" si="34"/>
        <v>-0.2383816571193465</v>
      </c>
      <c r="O125" s="1">
        <f t="shared" si="35"/>
        <v>-0.20050030622244164</v>
      </c>
      <c r="P125" s="1"/>
      <c r="Q125" s="1">
        <v>0</v>
      </c>
      <c r="R125" s="7">
        <v>0</v>
      </c>
      <c r="S125" s="7" t="str">
        <f t="shared" si="36"/>
        <v/>
      </c>
      <c r="T125" s="8" t="str" cm="1">
        <f t="array" ref="T125">IF(AND(B125="EU sup",N125&gt;=$N$3),SUM(SUMIF($A$5:$A$160,_xlfn._xlws.FILTER($A$5:$A$160,($N$5:$N$160&gt;=$N$3)*($B$5:$B$160="EU sup")),$R$5:$R$160))/SUM(SUMIF($A$5:$A$160,_xlfn._xlws.FILTER($A$5:$A$160,($N$5:$N$160&gt;=$N$3)*($B$5:$B$160="EU sup")),$Q$5:$Q$160)),IF(AND(B125="EU sup",N125&lt;$N$3),SUM(SUMIF($A$5:$A$160,_xlfn._xlws.FILTER($A$5:$A$160,($N$5:$N$160&lt;$N$3)*($B$5:$B$160="EU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6" spans="1:24" x14ac:dyDescent="0.25">
      <c r="A126" t="s">
        <v>27</v>
      </c>
      <c r="B126" t="s">
        <v>164</v>
      </c>
      <c r="C126">
        <v>0.25600000000000001</v>
      </c>
      <c r="D126" s="1">
        <f t="shared" si="28"/>
        <v>-0.53274074074074063</v>
      </c>
      <c r="E126">
        <v>0.26</v>
      </c>
      <c r="F126" s="1">
        <f t="shared" si="29"/>
        <v>-0.37629629629629613</v>
      </c>
      <c r="G126">
        <v>0.51900000000000002</v>
      </c>
      <c r="H126" s="1">
        <f t="shared" si="30"/>
        <v>-0.32125925925925902</v>
      </c>
      <c r="I126">
        <v>0.45579999999999998</v>
      </c>
      <c r="J126" s="1">
        <f t="shared" si="31"/>
        <v>-0.31524074074074082</v>
      </c>
      <c r="K126">
        <v>0.30199999999999999</v>
      </c>
      <c r="L126" s="1">
        <f t="shared" si="32"/>
        <v>-0.31374074074074071</v>
      </c>
      <c r="M126" s="1">
        <f t="shared" si="33"/>
        <v>0.34310921877656153</v>
      </c>
      <c r="N126" s="1">
        <f t="shared" si="34"/>
        <v>-0.37945895510486871</v>
      </c>
      <c r="O126" s="1">
        <f t="shared" si="35"/>
        <v>-0.20050030622244164</v>
      </c>
      <c r="P126" s="1" t="s">
        <v>174</v>
      </c>
      <c r="Q126" s="1">
        <v>2.3071982152974502</v>
      </c>
      <c r="R126" s="7">
        <v>135.07137449999999</v>
      </c>
      <c r="S126" s="7">
        <f t="shared" si="36"/>
        <v>58.543463498035962</v>
      </c>
      <c r="T126" s="8" cm="1">
        <f t="array" ref="T126">IF(AND(B126="EU sup",N126&gt;=$N$3),SUM(SUMIF($A$5:$A$160,_xlfn._xlws.FILTER($A$5:$A$160,($N$5:$N$160&gt;=$N$3)*($B$5:$B$160="EU sup")),$R$5:$R$160))/SUM(SUMIF($A$5:$A$160,_xlfn._xlws.FILTER($A$5:$A$160,($N$5:$N$160&gt;=$N$3)*($B$5:$B$160="EU sup")),$Q$5:$Q$160)),IF(AND(B126="EU sup",N126&lt;$N$3),SUM(SUMIF($A$5:$A$160,_xlfn._xlws.FILTER($A$5:$A$160,($N$5:$N$160&lt;$N$3)*($B$5:$B$160="EU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7" spans="1:24" hidden="1" x14ac:dyDescent="0.25">
      <c r="A127" t="s">
        <v>122</v>
      </c>
      <c r="B127" t="s">
        <v>156</v>
      </c>
      <c r="C127">
        <v>0.64500000000000002</v>
      </c>
      <c r="D127" s="1">
        <f t="shared" si="28"/>
        <v>-0.14374074074074061</v>
      </c>
      <c r="E127">
        <v>0.46</v>
      </c>
      <c r="F127" s="1">
        <f t="shared" si="29"/>
        <v>-0.17629629629629612</v>
      </c>
      <c r="G127">
        <v>0.79449999999999898</v>
      </c>
      <c r="H127" s="1">
        <f t="shared" si="30"/>
        <v>-4.5759259259260054E-2</v>
      </c>
      <c r="I127">
        <v>0.69040000000000001</v>
      </c>
      <c r="J127" s="1">
        <f t="shared" si="31"/>
        <v>-8.0640740740740791E-2</v>
      </c>
      <c r="K127">
        <v>0.56000000000000005</v>
      </c>
      <c r="L127" s="1">
        <f t="shared" si="32"/>
        <v>-5.5740740740740646E-2</v>
      </c>
      <c r="M127" s="1">
        <f t="shared" si="33"/>
        <v>0.61935557550707621</v>
      </c>
      <c r="N127" s="1">
        <f t="shared" si="34"/>
        <v>-0.10321259837435404</v>
      </c>
      <c r="O127" s="1">
        <f t="shared" si="35"/>
        <v>-0.20050030622244164</v>
      </c>
      <c r="P127" s="1"/>
      <c r="Q127" s="1">
        <v>9.3207063597733697</v>
      </c>
      <c r="R127" s="7">
        <v>105.48026625</v>
      </c>
      <c r="S127" s="7">
        <f t="shared" si="36"/>
        <v>11.316767439990967</v>
      </c>
      <c r="T127" s="8" t="str" cm="1">
        <f t="array" ref="T127">IF(AND(B127="EU sup",N127&gt;=$N$3),SUM(SUMIF($A$5:$A$160,_xlfn._xlws.FILTER($A$5:$A$160,($N$5:$N$160&gt;=$N$3)*($B$5:$B$160="EU sup")),$R$5:$R$160))/SUM(SUMIF($A$5:$A$160,_xlfn._xlws.FILTER($A$5:$A$160,($N$5:$N$160&gt;=$N$3)*($B$5:$B$160="EU sup")),$Q$5:$Q$160)),IF(AND(B127="EU sup",N127&lt;$N$3),SUM(SUMIF($A$5:$A$160,_xlfn._xlws.FILTER($A$5:$A$160,($N$5:$N$160&lt;$N$3)*($B$5:$B$160="EU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8" spans="1:24" x14ac:dyDescent="0.25">
      <c r="A128" t="s">
        <v>42</v>
      </c>
      <c r="B128" t="s">
        <v>164</v>
      </c>
      <c r="C128">
        <v>0.29299999999999998</v>
      </c>
      <c r="D128" s="1">
        <f t="shared" si="28"/>
        <v>-0.49574074074074065</v>
      </c>
      <c r="E128">
        <v>0.3</v>
      </c>
      <c r="F128" s="1">
        <f t="shared" si="29"/>
        <v>-0.33629629629629615</v>
      </c>
      <c r="G128">
        <v>0.38</v>
      </c>
      <c r="H128" s="1">
        <f t="shared" si="30"/>
        <v>-0.46025925925925903</v>
      </c>
      <c r="I128">
        <v>0.3337</v>
      </c>
      <c r="J128" s="1">
        <f t="shared" si="31"/>
        <v>-0.43734074074074081</v>
      </c>
      <c r="K128">
        <v>0.35499999999999998</v>
      </c>
      <c r="L128" s="1">
        <f t="shared" si="32"/>
        <v>-0.26074074074074072</v>
      </c>
      <c r="M128" s="1">
        <f t="shared" si="33"/>
        <v>0.33072833636297055</v>
      </c>
      <c r="N128" s="1">
        <f t="shared" si="34"/>
        <v>-0.39183983751845969</v>
      </c>
      <c r="O128" s="1">
        <f t="shared" si="35"/>
        <v>-0.20050030622244164</v>
      </c>
      <c r="P128" s="1">
        <v>0.10448765234304599</v>
      </c>
      <c r="Q128" s="1">
        <v>69.458396373937603</v>
      </c>
      <c r="R128" s="7">
        <v>1783.96155</v>
      </c>
      <c r="S128" s="7">
        <f t="shared" si="36"/>
        <v>25.683886227315543</v>
      </c>
      <c r="T128" s="8" cm="1">
        <f t="array" ref="T128">IF(AND(B128="EU sup",N128&gt;=$N$3),SUM(SUMIF($A$5:$A$160,_xlfn._xlws.FILTER($A$5:$A$160,($N$5:$N$160&gt;=$N$3)*($B$5:$B$160="EU sup")),$R$5:$R$160))/SUM(SUMIF($A$5:$A$160,_xlfn._xlws.FILTER($A$5:$A$160,($N$5:$N$160&gt;=$N$3)*($B$5:$B$160="EU sup")),$Q$5:$Q$160)),IF(AND(B128="EU sup",N128&lt;$N$3),SUM(SUMIF($A$5:$A$160,_xlfn._xlws.FILTER($A$5:$A$160,($N$5:$N$160&lt;$N$3)*($B$5:$B$160="EU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9" spans="1:20" hidden="1" x14ac:dyDescent="0.25">
      <c r="A129" t="s">
        <v>124</v>
      </c>
      <c r="B129" t="s">
        <v>165</v>
      </c>
      <c r="C129">
        <v>0.31</v>
      </c>
      <c r="D129" s="1">
        <f t="shared" si="28"/>
        <v>-0.47874074074074063</v>
      </c>
      <c r="E129">
        <v>0.51</v>
      </c>
      <c r="F129" s="1">
        <f t="shared" si="29"/>
        <v>-0.12629629629629613</v>
      </c>
      <c r="G129">
        <v>0.5585</v>
      </c>
      <c r="H129" s="1">
        <f t="shared" si="30"/>
        <v>-0.28175925925925904</v>
      </c>
      <c r="I129">
        <v>0.46579999999999999</v>
      </c>
      <c r="J129" s="1">
        <f t="shared" si="31"/>
        <v>-0.30524074074074081</v>
      </c>
      <c r="K129">
        <v>0.32799999999999901</v>
      </c>
      <c r="L129" s="1">
        <f t="shared" si="32"/>
        <v>-0.28774074074074169</v>
      </c>
      <c r="M129" s="1">
        <f t="shared" si="33"/>
        <v>0.42267413744175619</v>
      </c>
      <c r="N129" s="1">
        <f t="shared" si="34"/>
        <v>-0.29989403643967405</v>
      </c>
      <c r="O129" s="1">
        <f t="shared" si="35"/>
        <v>-0.20050030622244164</v>
      </c>
      <c r="P129" s="1"/>
      <c r="Q129" s="1">
        <v>5.6752946175637302E-2</v>
      </c>
      <c r="R129" s="7">
        <v>56.633699999999997</v>
      </c>
      <c r="S129" s="7">
        <f t="shared" si="36"/>
        <v>997.89885488467394</v>
      </c>
      <c r="T129" s="8" t="str" cm="1">
        <f t="array" ref="T129">IF(AND(B129="EU sup",N129&gt;=$N$3),SUM(SUMIF($A$5:$A$160,_xlfn._xlws.FILTER($A$5:$A$160,($N$5:$N$160&gt;=$N$3)*($B$5:$B$160="EU sup")),$R$5:$R$160))/SUM(SUMIF($A$5:$A$160,_xlfn._xlws.FILTER($A$5:$A$160,($N$5:$N$160&gt;=$N$3)*($B$5:$B$160="EU sup")),$Q$5:$Q$160)),IF(AND(B129="EU sup",N129&lt;$N$3),SUM(SUMIF($A$5:$A$160,_xlfn._xlws.FILTER($A$5:$A$160,($N$5:$N$160&lt;$N$3)*($B$5:$B$160="EU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0" spans="1:20" x14ac:dyDescent="0.25">
      <c r="A130" t="s">
        <v>83</v>
      </c>
      <c r="B130" t="s">
        <v>164</v>
      </c>
      <c r="C130">
        <v>0.20599999999999999</v>
      </c>
      <c r="D130" s="1">
        <f t="shared" si="28"/>
        <v>-0.58274074074074067</v>
      </c>
      <c r="E130">
        <v>0.17</v>
      </c>
      <c r="F130" s="1">
        <f t="shared" si="29"/>
        <v>-0.4662962962962961</v>
      </c>
      <c r="G130">
        <v>0.4945</v>
      </c>
      <c r="H130" s="1">
        <f t="shared" si="30"/>
        <v>-0.34575925925925904</v>
      </c>
      <c r="I130">
        <v>0.4022</v>
      </c>
      <c r="J130" s="1">
        <f t="shared" si="31"/>
        <v>-0.3688407407407408</v>
      </c>
      <c r="K130">
        <v>0.48644035672612101</v>
      </c>
      <c r="L130" s="1">
        <f t="shared" si="32"/>
        <v>-0.12930038401461968</v>
      </c>
      <c r="M130" s="1">
        <f t="shared" si="33"/>
        <v>0.32062015552552092</v>
      </c>
      <c r="N130" s="1">
        <f t="shared" si="34"/>
        <v>-0.40194801835590932</v>
      </c>
      <c r="O130" s="1">
        <f t="shared" si="35"/>
        <v>-0.20050030622244164</v>
      </c>
      <c r="P130" s="1">
        <v>5.3818284092682599E-2</v>
      </c>
      <c r="Q130" s="1">
        <v>14.659327543909299</v>
      </c>
      <c r="R130" s="7">
        <v>1504.8706763999901</v>
      </c>
      <c r="S130" s="7">
        <f t="shared" si="36"/>
        <v>102.65618746101612</v>
      </c>
      <c r="T130" s="8" cm="1">
        <f t="array" ref="T130">IF(AND(B130="EU sup",N130&gt;=$N$3),SUM(SUMIF($A$5:$A$160,_xlfn._xlws.FILTER($A$5:$A$160,($N$5:$N$160&gt;=$N$3)*($B$5:$B$160="EU sup")),$R$5:$R$160))/SUM(SUMIF($A$5:$A$160,_xlfn._xlws.FILTER($A$5:$A$160,($N$5:$N$160&gt;=$N$3)*($B$5:$B$160="EU sup")),$Q$5:$Q$160)),IF(AND(B130="EU sup",N130&lt;$N$3),SUM(SUMIF($A$5:$A$160,_xlfn._xlws.FILTER($A$5:$A$160,($N$5:$N$160&lt;$N$3)*($B$5:$B$160="EU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31" spans="1:20" hidden="1" x14ac:dyDescent="0.25">
      <c r="A131" t="s">
        <v>126</v>
      </c>
      <c r="B131" t="s">
        <v>166</v>
      </c>
      <c r="C131">
        <v>0.247</v>
      </c>
      <c r="D131" s="1">
        <f t="shared" si="28"/>
        <v>-0.54174074074074063</v>
      </c>
      <c r="E131">
        <v>0.22</v>
      </c>
      <c r="F131" s="1">
        <f t="shared" si="29"/>
        <v>-0.41629629629629616</v>
      </c>
      <c r="G131">
        <v>0.434499999999999</v>
      </c>
      <c r="H131" s="1">
        <f t="shared" si="30"/>
        <v>-0.40575925925926004</v>
      </c>
      <c r="I131">
        <v>0.4083</v>
      </c>
      <c r="J131" s="1">
        <f t="shared" si="31"/>
        <v>-0.36274074074074081</v>
      </c>
      <c r="K131">
        <v>0.27600000000000002</v>
      </c>
      <c r="L131" s="1">
        <f t="shared" si="32"/>
        <v>-0.33974074074074068</v>
      </c>
      <c r="M131" s="1">
        <f t="shared" si="33"/>
        <v>0.30549181262846237</v>
      </c>
      <c r="N131" s="1">
        <f t="shared" si="34"/>
        <v>-0.41707636125296788</v>
      </c>
      <c r="O131" s="1">
        <f t="shared" si="35"/>
        <v>-0.20050030622244164</v>
      </c>
      <c r="P131" s="1"/>
      <c r="Q131" s="1">
        <v>0</v>
      </c>
      <c r="R131" s="7">
        <v>84.950549999999893</v>
      </c>
      <c r="S131" s="7" t="str">
        <f t="shared" si="36"/>
        <v/>
      </c>
      <c r="T131" s="8" t="str" cm="1">
        <f t="array" ref="T131">IF(AND(B131="EU sup",N131&gt;=$N$3),SUM(SUMIF($A$5:$A$160,_xlfn._xlws.FILTER($A$5:$A$160,($N$5:$N$160&gt;=$N$3)*($B$5:$B$160="EU sup")),$R$5:$R$160))/SUM(SUMIF($A$5:$A$160,_xlfn._xlws.FILTER($A$5:$A$160,($N$5:$N$160&gt;=$N$3)*($B$5:$B$160="EU sup")),$Q$5:$Q$160)),IF(AND(B131="EU sup",N131&lt;$N$3),SUM(SUMIF($A$5:$A$160,_xlfn._xlws.FILTER($A$5:$A$160,($N$5:$N$160&lt;$N$3)*($B$5:$B$160="EU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2" spans="1:20" hidden="1" x14ac:dyDescent="0.25">
      <c r="A132" t="s">
        <v>127</v>
      </c>
      <c r="B132" t="s">
        <v>165</v>
      </c>
      <c r="C132">
        <v>0.57199999999999995</v>
      </c>
      <c r="D132" s="1">
        <f t="shared" si="28"/>
        <v>-0.21674074074074068</v>
      </c>
      <c r="E132">
        <v>0.43</v>
      </c>
      <c r="F132" s="1">
        <f t="shared" si="29"/>
        <v>-0.20629629629629614</v>
      </c>
      <c r="G132">
        <v>0.69299999999999995</v>
      </c>
      <c r="H132" s="1">
        <f t="shared" si="30"/>
        <v>-0.14725925925925909</v>
      </c>
      <c r="I132">
        <v>0.55820000000000003</v>
      </c>
      <c r="J132" s="1">
        <f t="shared" si="31"/>
        <v>-0.21284074074074077</v>
      </c>
      <c r="K132">
        <v>0.33899999999999902</v>
      </c>
      <c r="L132" s="1">
        <f t="shared" si="32"/>
        <v>-0.27674074074074168</v>
      </c>
      <c r="M132" s="1">
        <f t="shared" si="33"/>
        <v>0.50317313998229818</v>
      </c>
      <c r="N132" s="1">
        <f t="shared" si="34"/>
        <v>-0.21939503389913206</v>
      </c>
      <c r="O132" s="1">
        <f t="shared" si="35"/>
        <v>-0.20050030622244164</v>
      </c>
      <c r="P132" s="1"/>
      <c r="Q132" s="1">
        <v>6.3481468470254904E-2</v>
      </c>
      <c r="R132" s="7">
        <v>0</v>
      </c>
      <c r="S132" s="7">
        <f t="shared" si="36"/>
        <v>0</v>
      </c>
      <c r="T132" s="8" t="str" cm="1">
        <f t="array" ref="T132">IF(AND(B132="EU sup",N132&gt;=$N$3),SUM(SUMIF($A$5:$A$160,_xlfn._xlws.FILTER($A$5:$A$160,($N$5:$N$160&gt;=$N$3)*($B$5:$B$160="EU sup")),$R$5:$R$160))/SUM(SUMIF($A$5:$A$160,_xlfn._xlws.FILTER($A$5:$A$160,($N$5:$N$160&gt;=$N$3)*($B$5:$B$160="EU sup")),$Q$5:$Q$160)),IF(AND(B132="EU sup",N132&lt;$N$3),SUM(SUMIF($A$5:$A$160,_xlfn._xlws.FILTER($A$5:$A$160,($N$5:$N$160&lt;$N$3)*($B$5:$B$160="EU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3" spans="1:20" hidden="1" x14ac:dyDescent="0.25">
      <c r="A133" t="s">
        <v>128</v>
      </c>
      <c r="B133" t="s">
        <v>166</v>
      </c>
      <c r="C133">
        <v>0.622</v>
      </c>
      <c r="D133" s="1">
        <f t="shared" ref="D133:D164" si="37">C133-C$2</f>
        <v>-0.16674074074074063</v>
      </c>
      <c r="E133">
        <v>0.83</v>
      </c>
      <c r="F133" s="1">
        <f t="shared" ref="F133:F164" si="38">E133-E$2</f>
        <v>0.19370370370370382</v>
      </c>
      <c r="G133">
        <v>0.74250000000000005</v>
      </c>
      <c r="H133" s="1">
        <f t="shared" ref="H133:H164" si="39">G133-G$2</f>
        <v>-9.775925925925899E-2</v>
      </c>
      <c r="I133">
        <v>0.4788</v>
      </c>
      <c r="J133" s="1">
        <f t="shared" ref="J133:J164" si="40">I133-I$2</f>
        <v>-0.2922407407407408</v>
      </c>
      <c r="K133">
        <v>0.50900000000000001</v>
      </c>
      <c r="L133" s="1">
        <f t="shared" ref="L133:L164" si="41">K133-K$2</f>
        <v>-0.10674074074074069</v>
      </c>
      <c r="M133" s="1">
        <f t="shared" ref="M133:M160" si="42">GEOMEAN(C133,E133,G133,I133,K133)</f>
        <v>0.62242549279621495</v>
      </c>
      <c r="N133" s="1">
        <f t="shared" ref="N133:N164" si="43">M133-$M$2</f>
        <v>-0.10014268108521529</v>
      </c>
      <c r="O133" s="1">
        <f t="shared" ref="O133:O160" si="44">$N$3</f>
        <v>-0.20050030622244164</v>
      </c>
      <c r="P133" s="1"/>
      <c r="Q133" s="1">
        <v>0</v>
      </c>
      <c r="R133" s="7">
        <v>0</v>
      </c>
      <c r="S133" s="7" t="str">
        <f t="shared" ref="S133:S164" si="45">IF(Q133=0,"",R133/Q133)</f>
        <v/>
      </c>
      <c r="T133" s="8" t="str" cm="1">
        <f t="array" ref="T133">IF(AND(B133="EU sup",N133&gt;=$N$3),SUM(SUMIF($A$5:$A$160,_xlfn._xlws.FILTER($A$5:$A$160,($N$5:$N$160&gt;=$N$3)*($B$5:$B$160="EU sup")),$R$5:$R$160))/SUM(SUMIF($A$5:$A$160,_xlfn._xlws.FILTER($A$5:$A$160,($N$5:$N$160&gt;=$N$3)*($B$5:$B$160="EU sup")),$Q$5:$Q$160)),IF(AND(B133="EU sup",N133&lt;$N$3),SUM(SUMIF($A$5:$A$160,_xlfn._xlws.FILTER($A$5:$A$160,($N$5:$N$160&lt;$N$3)*($B$5:$B$160="EU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4" spans="1:20" hidden="1" x14ac:dyDescent="0.25">
      <c r="A134" t="s">
        <v>129</v>
      </c>
      <c r="B134" t="s">
        <v>166</v>
      </c>
      <c r="C134">
        <v>0.503</v>
      </c>
      <c r="D134" s="1">
        <f t="shared" si="37"/>
        <v>-0.28574074074074063</v>
      </c>
      <c r="E134">
        <v>0.34</v>
      </c>
      <c r="F134" s="1">
        <f t="shared" si="38"/>
        <v>-0.29629629629629611</v>
      </c>
      <c r="G134">
        <v>0.67249999999999999</v>
      </c>
      <c r="H134" s="1">
        <f t="shared" si="39"/>
        <v>-0.16775925925925905</v>
      </c>
      <c r="I134">
        <v>0.62549999999999994</v>
      </c>
      <c r="J134" s="1">
        <f t="shared" si="40"/>
        <v>-0.14554074074074086</v>
      </c>
      <c r="K134">
        <v>0.32700000000000001</v>
      </c>
      <c r="L134" s="1">
        <f t="shared" si="41"/>
        <v>-0.28874074074074069</v>
      </c>
      <c r="M134" s="1">
        <f t="shared" si="42"/>
        <v>0.47239234513880829</v>
      </c>
      <c r="N134" s="1">
        <f t="shared" si="43"/>
        <v>-0.25017582874262195</v>
      </c>
      <c r="O134" s="1">
        <f t="shared" si="44"/>
        <v>-0.20050030622244164</v>
      </c>
      <c r="P134" s="1"/>
      <c r="Q134" s="1">
        <v>0</v>
      </c>
      <c r="R134" s="7">
        <v>0</v>
      </c>
      <c r="S134" s="7" t="str">
        <f t="shared" si="45"/>
        <v/>
      </c>
      <c r="T134" s="8" t="str" cm="1">
        <f t="array" ref="T134">IF(AND(B134="EU sup",N134&gt;=$N$3),SUM(SUMIF($A$5:$A$160,_xlfn._xlws.FILTER($A$5:$A$160,($N$5:$N$160&gt;=$N$3)*($B$5:$B$160="EU sup")),$R$5:$R$160))/SUM(SUMIF($A$5:$A$160,_xlfn._xlws.FILTER($A$5:$A$160,($N$5:$N$160&gt;=$N$3)*($B$5:$B$160="EU sup")),$Q$5:$Q$160)),IF(AND(B134="EU sup",N134&lt;$N$3),SUM(SUMIF($A$5:$A$160,_xlfn._xlws.FILTER($A$5:$A$160,($N$5:$N$160&lt;$N$3)*($B$5:$B$160="EU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5" spans="1:20" hidden="1" x14ac:dyDescent="0.25">
      <c r="A135" t="s">
        <v>130</v>
      </c>
      <c r="B135" t="s">
        <v>166</v>
      </c>
      <c r="C135">
        <v>0.50600000000000001</v>
      </c>
      <c r="D135" s="1">
        <f t="shared" si="37"/>
        <v>-0.28274074074074063</v>
      </c>
      <c r="E135">
        <v>0.33</v>
      </c>
      <c r="F135" s="1">
        <f t="shared" si="38"/>
        <v>-0.30629629629629612</v>
      </c>
      <c r="G135">
        <v>0.64800000000000002</v>
      </c>
      <c r="H135" s="1">
        <f t="shared" si="39"/>
        <v>-0.19225925925925902</v>
      </c>
      <c r="I135">
        <v>0.51359999999999995</v>
      </c>
      <c r="J135" s="1">
        <f t="shared" si="40"/>
        <v>-0.25744074074074086</v>
      </c>
      <c r="K135">
        <v>0.40799999999999997</v>
      </c>
      <c r="L135" s="1">
        <f t="shared" si="41"/>
        <v>-0.20774074074074073</v>
      </c>
      <c r="M135" s="1">
        <f t="shared" si="42"/>
        <v>0.46892666395031685</v>
      </c>
      <c r="N135" s="1">
        <f t="shared" si="43"/>
        <v>-0.2536415099311134</v>
      </c>
      <c r="O135" s="1">
        <f t="shared" si="44"/>
        <v>-0.20050030622244164</v>
      </c>
      <c r="P135" s="1"/>
      <c r="Q135" s="1">
        <v>0</v>
      </c>
      <c r="R135" s="7">
        <v>0</v>
      </c>
      <c r="S135" s="7" t="str">
        <f t="shared" si="45"/>
        <v/>
      </c>
      <c r="T135" s="8" t="str" cm="1">
        <f t="array" ref="T135">IF(AND(B135="EU sup",N135&gt;=$N$3),SUM(SUMIF($A$5:$A$160,_xlfn._xlws.FILTER($A$5:$A$160,($N$5:$N$160&gt;=$N$3)*($B$5:$B$160="EU sup")),$R$5:$R$160))/SUM(SUMIF($A$5:$A$160,_xlfn._xlws.FILTER($A$5:$A$160,($N$5:$N$160&gt;=$N$3)*($B$5:$B$160="EU sup")),$Q$5:$Q$160)),IF(AND(B135="EU sup",N135&lt;$N$3),SUM(SUMIF($A$5:$A$160,_xlfn._xlws.FILTER($A$5:$A$160,($N$5:$N$160&lt;$N$3)*($B$5:$B$160="EU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6" spans="1:20" hidden="1" x14ac:dyDescent="0.25">
      <c r="A136" t="s">
        <v>131</v>
      </c>
      <c r="B136" t="s">
        <v>165</v>
      </c>
      <c r="C136">
        <v>0.63300000000000001</v>
      </c>
      <c r="D136" s="1">
        <f t="shared" si="37"/>
        <v>-0.15574074074074062</v>
      </c>
      <c r="E136">
        <v>0.36</v>
      </c>
      <c r="F136" s="1">
        <f t="shared" si="38"/>
        <v>-0.27629629629629615</v>
      </c>
      <c r="G136">
        <v>0.72849999999999904</v>
      </c>
      <c r="H136" s="1">
        <f t="shared" si="39"/>
        <v>-0.11175925925926</v>
      </c>
      <c r="I136">
        <v>0.59160000000000001</v>
      </c>
      <c r="J136" s="1">
        <f t="shared" si="40"/>
        <v>-0.17944074074074079</v>
      </c>
      <c r="K136">
        <v>0.439</v>
      </c>
      <c r="L136" s="1">
        <f t="shared" si="41"/>
        <v>-0.1767407407407407</v>
      </c>
      <c r="M136" s="1">
        <f t="shared" si="42"/>
        <v>0.53324364757820231</v>
      </c>
      <c r="N136" s="1">
        <f t="shared" si="43"/>
        <v>-0.18932452630322794</v>
      </c>
      <c r="O136" s="1">
        <f t="shared" si="44"/>
        <v>-0.20050030622244164</v>
      </c>
      <c r="P136" s="1"/>
      <c r="Q136" s="1">
        <v>0.385807595750708</v>
      </c>
      <c r="R136" s="7">
        <v>48.138644999999997</v>
      </c>
      <c r="S136" s="7">
        <f t="shared" si="45"/>
        <v>124.77370982375652</v>
      </c>
      <c r="T136" s="8" t="str" cm="1">
        <f t="array" ref="T136">IF(AND(B136="EU sup",N136&gt;=$N$3),SUM(SUMIF($A$5:$A$160,_xlfn._xlws.FILTER($A$5:$A$160,($N$5:$N$160&gt;=$N$3)*($B$5:$B$160="EU sup")),$R$5:$R$160))/SUM(SUMIF($A$5:$A$160,_xlfn._xlws.FILTER($A$5:$A$160,($N$5:$N$160&gt;=$N$3)*($B$5:$B$160="EU sup")),$Q$5:$Q$160)),IF(AND(B136="EU sup",N136&lt;$N$3),SUM(SUMIF($A$5:$A$160,_xlfn._xlws.FILTER($A$5:$A$160,($N$5:$N$160&lt;$N$3)*($B$5:$B$160="EU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7" spans="1:20" hidden="1" x14ac:dyDescent="0.25">
      <c r="A137" t="s">
        <v>132</v>
      </c>
      <c r="B137" t="s">
        <v>165</v>
      </c>
      <c r="C137">
        <v>0.69499999999999995</v>
      </c>
      <c r="D137" s="1">
        <f t="shared" si="37"/>
        <v>-9.374074074074068E-2</v>
      </c>
      <c r="E137">
        <v>0.4</v>
      </c>
      <c r="F137" s="1">
        <f t="shared" si="38"/>
        <v>-0.23629629629629612</v>
      </c>
      <c r="G137">
        <v>0.77</v>
      </c>
      <c r="H137" s="1">
        <f t="shared" si="39"/>
        <v>-7.0259259259259021E-2</v>
      </c>
      <c r="I137">
        <v>0.70620000000000005</v>
      </c>
      <c r="J137" s="1">
        <f t="shared" si="40"/>
        <v>-6.4840740740740754E-2</v>
      </c>
      <c r="K137">
        <v>0.45899999999999902</v>
      </c>
      <c r="L137" s="1">
        <f t="shared" si="41"/>
        <v>-0.15674074074074168</v>
      </c>
      <c r="M137" s="1">
        <f t="shared" si="42"/>
        <v>0.58648267042530844</v>
      </c>
      <c r="N137" s="1">
        <f t="shared" si="43"/>
        <v>-0.1360855034561218</v>
      </c>
      <c r="O137" s="1">
        <f t="shared" si="44"/>
        <v>-0.20050030622244164</v>
      </c>
      <c r="P137" s="1"/>
      <c r="Q137" s="1">
        <v>6.9696600566572196E-3</v>
      </c>
      <c r="R137" s="7">
        <v>0</v>
      </c>
      <c r="S137" s="7">
        <f t="shared" si="45"/>
        <v>0</v>
      </c>
      <c r="T137" s="8" t="str" cm="1">
        <f t="array" ref="T137">IF(AND(B137="EU sup",N137&gt;=$N$3),SUM(SUMIF($A$5:$A$160,_xlfn._xlws.FILTER($A$5:$A$160,($N$5:$N$160&gt;=$N$3)*($B$5:$B$160="EU sup")),$R$5:$R$160))/SUM(SUMIF($A$5:$A$160,_xlfn._xlws.FILTER($A$5:$A$160,($N$5:$N$160&gt;=$N$3)*($B$5:$B$160="EU sup")),$Q$5:$Q$160)),IF(AND(B137="EU sup",N137&lt;$N$3),SUM(SUMIF($A$5:$A$160,_xlfn._xlws.FILTER($A$5:$A$160,($N$5:$N$160&lt;$N$3)*($B$5:$B$160="EU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8" spans="1:20" hidden="1" x14ac:dyDescent="0.25">
      <c r="A138" t="s">
        <v>133</v>
      </c>
      <c r="B138" t="s">
        <v>156</v>
      </c>
      <c r="C138">
        <v>0.70699999999999996</v>
      </c>
      <c r="D138" s="1">
        <f t="shared" si="37"/>
        <v>-8.1740740740740669E-2</v>
      </c>
      <c r="E138">
        <v>0.53</v>
      </c>
      <c r="F138" s="1">
        <f t="shared" si="38"/>
        <v>-0.10629629629629611</v>
      </c>
      <c r="G138">
        <v>0.81599999999999995</v>
      </c>
      <c r="H138" s="1">
        <f t="shared" si="39"/>
        <v>-2.4259259259259092E-2</v>
      </c>
      <c r="I138">
        <v>0.83219999999999905</v>
      </c>
      <c r="J138" s="1">
        <f t="shared" si="40"/>
        <v>6.1159259259258247E-2</v>
      </c>
      <c r="K138">
        <v>0.6</v>
      </c>
      <c r="L138" s="1">
        <f t="shared" si="41"/>
        <v>-1.5740740740740722E-2</v>
      </c>
      <c r="M138" s="1">
        <f t="shared" si="42"/>
        <v>0.68667760035399017</v>
      </c>
      <c r="N138" s="1">
        <f t="shared" si="43"/>
        <v>-3.5890573527440073E-2</v>
      </c>
      <c r="O138" s="1">
        <f t="shared" si="44"/>
        <v>-0.20050030622244164</v>
      </c>
      <c r="P138" s="1"/>
      <c r="Q138" s="1">
        <v>6.2534904050991505E-2</v>
      </c>
      <c r="R138" s="7">
        <v>14.158424999999999</v>
      </c>
      <c r="S138" s="7">
        <f t="shared" si="45"/>
        <v>226.40835889753819</v>
      </c>
      <c r="T138" s="8" t="str" cm="1">
        <f t="array" ref="T138">IF(AND(B138="EU sup",N138&gt;=$N$3),SUM(SUMIF($A$5:$A$160,_xlfn._xlws.FILTER($A$5:$A$160,($N$5:$N$160&gt;=$N$3)*($B$5:$B$160="EU sup")),$R$5:$R$160))/SUM(SUMIF($A$5:$A$160,_xlfn._xlws.FILTER($A$5:$A$160,($N$5:$N$160&gt;=$N$3)*($B$5:$B$160="EU sup")),$Q$5:$Q$160)),IF(AND(B138="EU sup",N138&lt;$N$3),SUM(SUMIF($A$5:$A$160,_xlfn._xlws.FILTER($A$5:$A$160,($N$5:$N$160&lt;$N$3)*($B$5:$B$160="EU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9" spans="1:20" hidden="1" x14ac:dyDescent="0.25">
      <c r="A139" t="s">
        <v>134</v>
      </c>
      <c r="B139" t="s">
        <v>156</v>
      </c>
      <c r="C139">
        <v>0.77500000000000002</v>
      </c>
      <c r="D139" s="1">
        <f t="shared" si="37"/>
        <v>-1.3740740740740609E-2</v>
      </c>
      <c r="E139">
        <v>0.56000000000000005</v>
      </c>
      <c r="F139" s="1">
        <f t="shared" si="38"/>
        <v>-7.6296296296296084E-2</v>
      </c>
      <c r="G139">
        <v>0.81949999999999901</v>
      </c>
      <c r="H139" s="1">
        <f t="shared" si="39"/>
        <v>-2.0759259259260032E-2</v>
      </c>
      <c r="I139">
        <v>0.70589999999999997</v>
      </c>
      <c r="J139" s="1">
        <f t="shared" si="40"/>
        <v>-6.5140740740740832E-2</v>
      </c>
      <c r="K139">
        <v>0.67299999999999904</v>
      </c>
      <c r="L139" s="1">
        <f t="shared" si="41"/>
        <v>5.7259259259258344E-2</v>
      </c>
      <c r="M139" s="1">
        <f t="shared" si="42"/>
        <v>0.70074399811429888</v>
      </c>
      <c r="N139" s="1">
        <f t="shared" si="43"/>
        <v>-2.182417576713136E-2</v>
      </c>
      <c r="O139" s="1">
        <f t="shared" si="44"/>
        <v>-0.20050030622244164</v>
      </c>
      <c r="P139" s="1"/>
      <c r="Q139" s="1">
        <v>4.6132998300283199E-3</v>
      </c>
      <c r="R139" s="7">
        <v>0</v>
      </c>
      <c r="S139" s="7">
        <f t="shared" si="45"/>
        <v>0</v>
      </c>
      <c r="T139" s="8" t="str" cm="1">
        <f t="array" ref="T139">IF(AND(B139="EU sup",N139&gt;=$N$3),SUM(SUMIF($A$5:$A$160,_xlfn._xlws.FILTER($A$5:$A$160,($N$5:$N$160&gt;=$N$3)*($B$5:$B$160="EU sup")),$R$5:$R$160))/SUM(SUMIF($A$5:$A$160,_xlfn._xlws.FILTER($A$5:$A$160,($N$5:$N$160&gt;=$N$3)*($B$5:$B$160="EU sup")),$Q$5:$Q$160)),IF(AND(B139="EU sup",N139&lt;$N$3),SUM(SUMIF($A$5:$A$160,_xlfn._xlws.FILTER($A$5:$A$160,($N$5:$N$160&lt;$N$3)*($B$5:$B$160="EU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0" spans="1:20" hidden="1" x14ac:dyDescent="0.25">
      <c r="A140" t="s">
        <v>135</v>
      </c>
      <c r="B140" t="s">
        <v>156</v>
      </c>
      <c r="C140">
        <v>0.93899999999999995</v>
      </c>
      <c r="D140" s="1">
        <f t="shared" si="37"/>
        <v>0.15025925925925931</v>
      </c>
      <c r="E140">
        <v>0.83</v>
      </c>
      <c r="F140" s="1">
        <f t="shared" si="38"/>
        <v>0.19370370370370382</v>
      </c>
      <c r="G140">
        <v>0.90549999999999997</v>
      </c>
      <c r="H140" s="1">
        <f t="shared" si="39"/>
        <v>6.5240740740740932E-2</v>
      </c>
      <c r="I140">
        <v>0.88149999999999995</v>
      </c>
      <c r="J140" s="1">
        <f t="shared" si="40"/>
        <v>0.11045925925925915</v>
      </c>
      <c r="K140">
        <v>0.72699999999999998</v>
      </c>
      <c r="L140" s="1">
        <f t="shared" si="41"/>
        <v>0.11125925925925928</v>
      </c>
      <c r="M140" s="1">
        <f t="shared" si="42"/>
        <v>0.85325290067262949</v>
      </c>
      <c r="N140" s="1">
        <f t="shared" si="43"/>
        <v>0.13068472679119925</v>
      </c>
      <c r="O140" s="1">
        <f t="shared" si="44"/>
        <v>-0.20050030622244164</v>
      </c>
      <c r="P140" s="1"/>
      <c r="Q140" s="1">
        <v>0</v>
      </c>
      <c r="R140" s="7">
        <v>0</v>
      </c>
      <c r="S140" s="7" t="str">
        <f t="shared" si="45"/>
        <v/>
      </c>
      <c r="T140" s="8" t="str" cm="1">
        <f t="array" ref="T140">IF(AND(B140="EU sup",N140&gt;=$N$3),SUM(SUMIF($A$5:$A$160,_xlfn._xlws.FILTER($A$5:$A$160,($N$5:$N$160&gt;=$N$3)*($B$5:$B$160="EU sup")),$R$5:$R$160))/SUM(SUMIF($A$5:$A$160,_xlfn._xlws.FILTER($A$5:$A$160,($N$5:$N$160&gt;=$N$3)*($B$5:$B$160="EU sup")),$Q$5:$Q$160)),IF(AND(B140="EU sup",N140&lt;$N$3),SUM(SUMIF($A$5:$A$160,_xlfn._xlws.FILTER($A$5:$A$160,($N$5:$N$160&lt;$N$3)*($B$5:$B$160="EU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1" spans="1:20" hidden="1" x14ac:dyDescent="0.25">
      <c r="A141" t="s">
        <v>136</v>
      </c>
      <c r="B141" t="s">
        <v>166</v>
      </c>
      <c r="C141">
        <v>0.30099999999999999</v>
      </c>
      <c r="D141" s="1">
        <f t="shared" si="37"/>
        <v>-0.48774074074074064</v>
      </c>
      <c r="E141">
        <v>0.3</v>
      </c>
      <c r="F141" s="1">
        <f t="shared" si="38"/>
        <v>-0.33629629629629615</v>
      </c>
      <c r="G141">
        <v>0.53400000000000003</v>
      </c>
      <c r="H141" s="1">
        <f t="shared" si="39"/>
        <v>-0.30625925925925901</v>
      </c>
      <c r="I141">
        <v>0.52659999999999996</v>
      </c>
      <c r="J141" s="1">
        <f t="shared" si="40"/>
        <v>-0.24444074074074085</v>
      </c>
      <c r="K141">
        <v>0.44900000000000001</v>
      </c>
      <c r="L141" s="1">
        <f t="shared" si="41"/>
        <v>-0.16674074074074069</v>
      </c>
      <c r="M141" s="1">
        <f t="shared" si="42"/>
        <v>0.40868739264289694</v>
      </c>
      <c r="N141" s="1">
        <f t="shared" si="43"/>
        <v>-0.3138807812385333</v>
      </c>
      <c r="O141" s="1">
        <f t="shared" si="44"/>
        <v>-0.20050030622244164</v>
      </c>
      <c r="P141" s="1"/>
      <c r="Q141" s="1">
        <v>0</v>
      </c>
      <c r="R141" s="7">
        <v>0</v>
      </c>
      <c r="S141" s="7" t="str">
        <f t="shared" si="45"/>
        <v/>
      </c>
      <c r="T141" s="8" t="str" cm="1">
        <f t="array" ref="T141">IF(AND(B141="EU sup",N141&gt;=$N$3),SUM(SUMIF($A$5:$A$160,_xlfn._xlws.FILTER($A$5:$A$160,($N$5:$N$160&gt;=$N$3)*($B$5:$B$160="EU sup")),$R$5:$R$160))/SUM(SUMIF($A$5:$A$160,_xlfn._xlws.FILTER($A$5:$A$160,($N$5:$N$160&gt;=$N$3)*($B$5:$B$160="EU sup")),$Q$5:$Q$160)),IF(AND(B141="EU sup",N141&lt;$N$3),SUM(SUMIF($A$5:$A$160,_xlfn._xlws.FILTER($A$5:$A$160,($N$5:$N$160&lt;$N$3)*($B$5:$B$160="EU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2" spans="1:20" hidden="1" x14ac:dyDescent="0.25">
      <c r="A142" t="s">
        <v>137</v>
      </c>
      <c r="B142" t="s">
        <v>166</v>
      </c>
      <c r="C142">
        <v>0.16699999999999901</v>
      </c>
      <c r="D142" s="1">
        <f t="shared" si="37"/>
        <v>-0.62174074074074159</v>
      </c>
      <c r="E142">
        <v>0.19</v>
      </c>
      <c r="F142" s="1">
        <f t="shared" si="38"/>
        <v>-0.44629629629629614</v>
      </c>
      <c r="G142">
        <v>0.50800000000000001</v>
      </c>
      <c r="H142" s="1">
        <f t="shared" si="39"/>
        <v>-0.33225925925925903</v>
      </c>
      <c r="I142">
        <v>0.5373</v>
      </c>
      <c r="J142" s="1">
        <f t="shared" si="40"/>
        <v>-0.2337407407407408</v>
      </c>
      <c r="K142">
        <v>0.28100000000000003</v>
      </c>
      <c r="L142" s="1">
        <f t="shared" si="41"/>
        <v>-0.33474074074074067</v>
      </c>
      <c r="M142" s="1">
        <f t="shared" si="42"/>
        <v>0.30008990702602523</v>
      </c>
      <c r="N142" s="1">
        <f t="shared" si="43"/>
        <v>-0.42247826685540502</v>
      </c>
      <c r="O142" s="1">
        <f t="shared" si="44"/>
        <v>-0.20050030622244164</v>
      </c>
      <c r="P142" s="1"/>
      <c r="Q142" s="1">
        <v>0</v>
      </c>
      <c r="R142" s="7">
        <v>0</v>
      </c>
      <c r="S142" s="7" t="str">
        <f t="shared" si="45"/>
        <v/>
      </c>
      <c r="T142" s="8" t="str" cm="1">
        <f t="array" ref="T142">IF(AND(B142="EU sup",N142&gt;=$N$3),SUM(SUMIF($A$5:$A$160,_xlfn._xlws.FILTER($A$5:$A$160,($N$5:$N$160&gt;=$N$3)*($B$5:$B$160="EU sup")),$R$5:$R$160))/SUM(SUMIF($A$5:$A$160,_xlfn._xlws.FILTER($A$5:$A$160,($N$5:$N$160&gt;=$N$3)*($B$5:$B$160="EU sup")),$Q$5:$Q$160)),IF(AND(B142="EU sup",N142&lt;$N$3),SUM(SUMIF($A$5:$A$160,_xlfn._xlws.FILTER($A$5:$A$160,($N$5:$N$160&lt;$N$3)*($B$5:$B$160="EU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3" spans="1:20" hidden="1" x14ac:dyDescent="0.25">
      <c r="A143" t="s">
        <v>138</v>
      </c>
      <c r="B143" t="s">
        <v>166</v>
      </c>
      <c r="C143">
        <v>0.29899999999999999</v>
      </c>
      <c r="D143" s="1">
        <f t="shared" si="37"/>
        <v>-0.48974074074074064</v>
      </c>
      <c r="E143">
        <v>0.3</v>
      </c>
      <c r="F143" s="1">
        <f t="shared" si="38"/>
        <v>-0.33629629629629615</v>
      </c>
      <c r="G143">
        <v>0.627</v>
      </c>
      <c r="H143" s="1">
        <f t="shared" si="39"/>
        <v>-0.21325925925925904</v>
      </c>
      <c r="I143">
        <v>0.63060000000000005</v>
      </c>
      <c r="J143" s="1">
        <f t="shared" si="40"/>
        <v>-0.14044074074074075</v>
      </c>
      <c r="K143">
        <v>0.34</v>
      </c>
      <c r="L143" s="1">
        <f t="shared" si="41"/>
        <v>-0.27574074074074068</v>
      </c>
      <c r="M143" s="1">
        <f t="shared" si="42"/>
        <v>0.41329349849600194</v>
      </c>
      <c r="N143" s="1">
        <f t="shared" si="43"/>
        <v>-0.3092746753854283</v>
      </c>
      <c r="O143" s="1">
        <f t="shared" si="44"/>
        <v>-0.20050030622244164</v>
      </c>
      <c r="P143" s="1"/>
      <c r="Q143" s="1">
        <v>0</v>
      </c>
      <c r="R143" s="7">
        <v>0</v>
      </c>
      <c r="S143" s="7" t="str">
        <f t="shared" si="45"/>
        <v/>
      </c>
      <c r="T143" s="8" t="str" cm="1">
        <f t="array" ref="T143">IF(AND(B143="EU sup",N143&gt;=$N$3),SUM(SUMIF($A$5:$A$160,_xlfn._xlws.FILTER($A$5:$A$160,($N$5:$N$160&gt;=$N$3)*($B$5:$B$160="EU sup")),$R$5:$R$160))/SUM(SUMIF($A$5:$A$160,_xlfn._xlws.FILTER($A$5:$A$160,($N$5:$N$160&gt;=$N$3)*($B$5:$B$160="EU sup")),$Q$5:$Q$160)),IF(AND(B143="EU sup",N143&lt;$N$3),SUM(SUMIF($A$5:$A$160,_xlfn._xlws.FILTER($A$5:$A$160,($N$5:$N$160&lt;$N$3)*($B$5:$B$160="EU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4" spans="1:20" hidden="1" x14ac:dyDescent="0.25">
      <c r="A144" t="s">
        <v>139</v>
      </c>
      <c r="B144" t="s">
        <v>165</v>
      </c>
      <c r="C144">
        <v>0.66700000000000004</v>
      </c>
      <c r="D144" s="1">
        <f t="shared" si="37"/>
        <v>-0.12174074074074059</v>
      </c>
      <c r="E144">
        <v>0.36</v>
      </c>
      <c r="F144" s="1">
        <f t="shared" si="38"/>
        <v>-0.27629629629629615</v>
      </c>
      <c r="G144">
        <v>0.63849999999999996</v>
      </c>
      <c r="H144" s="1">
        <f t="shared" si="39"/>
        <v>-0.20175925925925908</v>
      </c>
      <c r="I144">
        <v>0.5524</v>
      </c>
      <c r="J144" s="1">
        <f t="shared" si="40"/>
        <v>-0.2186407407407408</v>
      </c>
      <c r="K144">
        <v>0.38100000000000001</v>
      </c>
      <c r="L144" s="1">
        <f t="shared" si="41"/>
        <v>-0.23474074074074069</v>
      </c>
      <c r="M144" s="1">
        <f t="shared" si="42"/>
        <v>0.50321499785485069</v>
      </c>
      <c r="N144" s="1">
        <f t="shared" si="43"/>
        <v>-0.21935317602657955</v>
      </c>
      <c r="O144" s="1">
        <f t="shared" si="44"/>
        <v>-0.20050030622244164</v>
      </c>
      <c r="P144" s="1"/>
      <c r="Q144" s="1">
        <v>36.373526232294601</v>
      </c>
      <c r="R144" s="7">
        <v>171.54347729999901</v>
      </c>
      <c r="S144" s="7">
        <f t="shared" si="45"/>
        <v>4.7161629643620424</v>
      </c>
      <c r="T144" s="8" t="str" cm="1">
        <f t="array" ref="T144">IF(AND(B144="EU sup",N144&gt;=$N$3),SUM(SUMIF($A$5:$A$160,_xlfn._xlws.FILTER($A$5:$A$160,($N$5:$N$160&gt;=$N$3)*($B$5:$B$160="EU sup")),$R$5:$R$160))/SUM(SUMIF($A$5:$A$160,_xlfn._xlws.FILTER($A$5:$A$160,($N$5:$N$160&gt;=$N$3)*($B$5:$B$160="EU sup")),$Q$5:$Q$160)),IF(AND(B144="EU sup",N144&lt;$N$3),SUM(SUMIF($A$5:$A$160,_xlfn._xlws.FILTER($A$5:$A$160,($N$5:$N$160&lt;$N$3)*($B$5:$B$160="EU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5" spans="1:22" hidden="1" x14ac:dyDescent="0.25">
      <c r="A145" t="s">
        <v>140</v>
      </c>
      <c r="B145" t="s">
        <v>165</v>
      </c>
      <c r="C145">
        <v>0.19399999999999901</v>
      </c>
      <c r="D145" s="1">
        <f t="shared" si="37"/>
        <v>-0.59474074074074168</v>
      </c>
      <c r="E145">
        <v>0.24</v>
      </c>
      <c r="F145" s="1">
        <f t="shared" si="38"/>
        <v>-0.39629629629629615</v>
      </c>
      <c r="G145">
        <v>0.50949999999999995</v>
      </c>
      <c r="H145" s="1">
        <f t="shared" si="39"/>
        <v>-0.33075925925925909</v>
      </c>
      <c r="I145">
        <v>0.3906</v>
      </c>
      <c r="J145" s="1">
        <f t="shared" si="40"/>
        <v>-0.3804407407407408</v>
      </c>
      <c r="K145">
        <v>0.371</v>
      </c>
      <c r="L145" s="1">
        <f t="shared" si="41"/>
        <v>-0.2447407407407407</v>
      </c>
      <c r="M145" s="1">
        <f t="shared" si="42"/>
        <v>0.32155307102384112</v>
      </c>
      <c r="N145" s="1">
        <f t="shared" si="43"/>
        <v>-0.40101510285758912</v>
      </c>
      <c r="O145" s="1">
        <f t="shared" si="44"/>
        <v>-0.20050030622244164</v>
      </c>
      <c r="P145" s="1"/>
      <c r="Q145" s="1">
        <v>1.8483443711048101E-2</v>
      </c>
      <c r="R145" s="7">
        <v>5.6633699999999996</v>
      </c>
      <c r="S145" s="7">
        <f t="shared" si="45"/>
        <v>306.40231812510325</v>
      </c>
      <c r="T145" s="8" t="str" cm="1">
        <f t="array" ref="T145">IF(AND(B145="EU sup",N145&gt;=$N$3),SUM(SUMIF($A$5:$A$160,_xlfn._xlws.FILTER($A$5:$A$160,($N$5:$N$160&gt;=$N$3)*($B$5:$B$160="EU sup")),$R$5:$R$160))/SUM(SUMIF($A$5:$A$160,_xlfn._xlws.FILTER($A$5:$A$160,($N$5:$N$160&gt;=$N$3)*($B$5:$B$160="EU sup")),$Q$5:$Q$160)),IF(AND(B145="EU sup",N145&lt;$N$3),SUM(SUMIF($A$5:$A$160,_xlfn._xlws.FILTER($A$5:$A$160,($N$5:$N$160&lt;$N$3)*($B$5:$B$160="EU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6" spans="1:22" hidden="1" x14ac:dyDescent="0.25">
      <c r="A146" t="s">
        <v>141</v>
      </c>
      <c r="B146" t="s">
        <v>165</v>
      </c>
      <c r="C146">
        <v>0.70599999999999996</v>
      </c>
      <c r="D146" s="1">
        <f t="shared" si="37"/>
        <v>-8.274074074074067E-2</v>
      </c>
      <c r="E146">
        <v>0.42</v>
      </c>
      <c r="F146" s="1">
        <f t="shared" si="38"/>
        <v>-0.21629629629629615</v>
      </c>
      <c r="G146">
        <v>0.77400000000000002</v>
      </c>
      <c r="H146" s="1">
        <f t="shared" si="39"/>
        <v>-6.6259259259259018E-2</v>
      </c>
      <c r="I146">
        <v>0.84489999999999998</v>
      </c>
      <c r="J146" s="1">
        <f t="shared" si="40"/>
        <v>7.385925925925918E-2</v>
      </c>
      <c r="K146">
        <v>0.35099999999999998</v>
      </c>
      <c r="L146" s="1">
        <f t="shared" si="41"/>
        <v>-0.26474074074074072</v>
      </c>
      <c r="M146" s="1">
        <f t="shared" si="42"/>
        <v>0.5842268005813851</v>
      </c>
      <c r="N146" s="1">
        <f t="shared" si="43"/>
        <v>-0.13834137330004515</v>
      </c>
      <c r="O146" s="1">
        <f t="shared" si="44"/>
        <v>-0.20050030622244164</v>
      </c>
      <c r="P146" s="1"/>
      <c r="Q146" s="1">
        <v>6.0426952691218103</v>
      </c>
      <c r="R146" s="7">
        <v>0</v>
      </c>
      <c r="S146" s="7">
        <f t="shared" si="45"/>
        <v>0</v>
      </c>
      <c r="T146" s="8" t="str" cm="1">
        <f t="array" ref="T146">IF(AND(B146="EU sup",N146&gt;=$N$3),SUM(SUMIF($A$5:$A$160,_xlfn._xlws.FILTER($A$5:$A$160,($N$5:$N$160&gt;=$N$3)*($B$5:$B$160="EU sup")),$R$5:$R$160))/SUM(SUMIF($A$5:$A$160,_xlfn._xlws.FILTER($A$5:$A$160,($N$5:$N$160&gt;=$N$3)*($B$5:$B$160="EU sup")),$Q$5:$Q$160)),IF(AND(B146="EU sup",N146&lt;$N$3),SUM(SUMIF($A$5:$A$160,_xlfn._xlws.FILTER($A$5:$A$160,($N$5:$N$160&lt;$N$3)*($B$5:$B$160="EU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7" spans="1:22" x14ac:dyDescent="0.25">
      <c r="A147" t="s">
        <v>67</v>
      </c>
      <c r="B147" t="s">
        <v>164</v>
      </c>
      <c r="C147">
        <v>0.313</v>
      </c>
      <c r="D147" s="1">
        <f t="shared" si="37"/>
        <v>-0.47574074074074063</v>
      </c>
      <c r="E147">
        <v>0.23</v>
      </c>
      <c r="F147" s="1">
        <f t="shared" si="38"/>
        <v>-0.40629629629629616</v>
      </c>
      <c r="G147">
        <v>0.45099999999999901</v>
      </c>
      <c r="H147" s="1">
        <f t="shared" si="39"/>
        <v>-0.38925925925926003</v>
      </c>
      <c r="I147">
        <v>0.32939999999999903</v>
      </c>
      <c r="J147" s="1">
        <f t="shared" si="40"/>
        <v>-0.44164074074074178</v>
      </c>
      <c r="K147">
        <v>0.27800000000000002</v>
      </c>
      <c r="L147" s="1">
        <f t="shared" si="41"/>
        <v>-0.33774074074074067</v>
      </c>
      <c r="M147" s="1">
        <f t="shared" si="42"/>
        <v>0.3123513743868967</v>
      </c>
      <c r="N147" s="1">
        <f t="shared" si="43"/>
        <v>-0.41021679949453355</v>
      </c>
      <c r="O147" s="1">
        <f t="shared" si="44"/>
        <v>-0.20050030622244164</v>
      </c>
      <c r="P147" s="1" t="s">
        <v>174</v>
      </c>
      <c r="Q147" s="1">
        <v>10.681248569405099</v>
      </c>
      <c r="R147" s="7">
        <v>3728.9327091</v>
      </c>
      <c r="S147" s="7">
        <f t="shared" si="45"/>
        <v>349.11018921336517</v>
      </c>
      <c r="T147" s="8" cm="1">
        <f t="array" ref="T147">IF(AND(B147="EU sup",N147&gt;=$N$3),SUM(SUMIF($A$5:$A$160,_xlfn._xlws.FILTER($A$5:$A$160,($N$5:$N$160&gt;=$N$3)*($B$5:$B$160="EU sup")),$R$5:$R$160))/SUM(SUMIF($A$5:$A$160,_xlfn._xlws.FILTER($A$5:$A$160,($N$5:$N$160&gt;=$N$3)*($B$5:$B$160="EU sup")),$Q$5:$Q$160)),IF(AND(B147="EU sup",N147&lt;$N$3),SUM(SUMIF($A$5:$A$160,_xlfn._xlws.FILTER($A$5:$A$160,($N$5:$N$160&lt;$N$3)*($B$5:$B$160="EU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48" spans="1:22" hidden="1" x14ac:dyDescent="0.25">
      <c r="A148" t="s">
        <v>143</v>
      </c>
      <c r="B148" t="s">
        <v>165</v>
      </c>
      <c r="C148">
        <v>0.55100000000000005</v>
      </c>
      <c r="D148" s="1">
        <f t="shared" si="37"/>
        <v>-0.23774074074074059</v>
      </c>
      <c r="E148">
        <v>0.4</v>
      </c>
      <c r="F148" s="1">
        <f t="shared" si="38"/>
        <v>-0.23629629629629612</v>
      </c>
      <c r="G148">
        <v>0.63049999999999995</v>
      </c>
      <c r="H148" s="1">
        <f t="shared" si="39"/>
        <v>-0.20975925925925909</v>
      </c>
      <c r="I148">
        <v>0.50109999999999999</v>
      </c>
      <c r="J148" s="1">
        <f t="shared" si="40"/>
        <v>-0.26994074074074081</v>
      </c>
      <c r="K148">
        <v>0.40699999999999997</v>
      </c>
      <c r="L148" s="1">
        <f t="shared" si="41"/>
        <v>-0.20874074074074073</v>
      </c>
      <c r="M148" s="1">
        <f t="shared" si="42"/>
        <v>0.49032394053986106</v>
      </c>
      <c r="N148" s="1">
        <f t="shared" si="43"/>
        <v>-0.23224423334156918</v>
      </c>
      <c r="O148" s="1">
        <f t="shared" si="44"/>
        <v>-0.20050030622244164</v>
      </c>
      <c r="P148" s="1"/>
      <c r="Q148" s="1">
        <v>1.4582770762039601</v>
      </c>
      <c r="R148" s="7">
        <v>65.128754999999998</v>
      </c>
      <c r="S148" s="7">
        <f t="shared" si="45"/>
        <v>44.661440588188228</v>
      </c>
      <c r="T148" s="8" t="str" cm="1">
        <f t="array" ref="T148">IF(AND(B148="EU sup",N148&gt;=$N$3),SUM(SUMIF($A$5:$A$160,_xlfn._xlws.FILTER($A$5:$A$160,($N$5:$N$160&gt;=$N$3)*($B$5:$B$160="EU sup")),$R$5:$R$160))/SUM(SUMIF($A$5:$A$160,_xlfn._xlws.FILTER($A$5:$A$160,($N$5:$N$160&gt;=$N$3)*($B$5:$B$160="EU sup")),$Q$5:$Q$160)),IF(AND(B148="EU sup",N148&lt;$N$3),SUM(SUMIF($A$5:$A$160,_xlfn._xlws.FILTER($A$5:$A$160,($N$5:$N$160&lt;$N$3)*($B$5:$B$160="EU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9" spans="1:22" hidden="1" x14ac:dyDescent="0.25">
      <c r="A149" t="s">
        <v>144</v>
      </c>
      <c r="B149" t="s">
        <v>165</v>
      </c>
      <c r="C149">
        <v>0.435</v>
      </c>
      <c r="D149" s="1">
        <f t="shared" si="37"/>
        <v>-0.35374074074074063</v>
      </c>
      <c r="E149">
        <v>0.36</v>
      </c>
      <c r="F149" s="1">
        <f t="shared" si="38"/>
        <v>-0.27629629629629615</v>
      </c>
      <c r="G149">
        <v>0.54299999999999904</v>
      </c>
      <c r="H149" s="1">
        <f t="shared" si="39"/>
        <v>-0.29725925925926</v>
      </c>
      <c r="I149">
        <v>0.3397</v>
      </c>
      <c r="J149" s="1">
        <f t="shared" si="40"/>
        <v>-0.4313407407407408</v>
      </c>
      <c r="K149">
        <v>0.26300000000000001</v>
      </c>
      <c r="L149" s="1">
        <f t="shared" si="41"/>
        <v>-0.35274074074074069</v>
      </c>
      <c r="M149" s="1">
        <f t="shared" si="42"/>
        <v>0.3768153418227439</v>
      </c>
      <c r="N149" s="1">
        <f t="shared" si="43"/>
        <v>-0.34575283205868634</v>
      </c>
      <c r="O149" s="1">
        <f t="shared" si="44"/>
        <v>-0.20050030622244164</v>
      </c>
      <c r="P149" s="1"/>
      <c r="Q149" s="1">
        <v>0.39358897365439</v>
      </c>
      <c r="R149" s="7">
        <v>3.7944578999999998</v>
      </c>
      <c r="S149" s="7">
        <f t="shared" si="45"/>
        <v>9.6406610804394859</v>
      </c>
      <c r="T149" s="8" t="str" cm="1">
        <f t="array" ref="T149">IF(AND(B149="EU sup",N149&gt;=$N$3),SUM(SUMIF($A$5:$A$160,_xlfn._xlws.FILTER($A$5:$A$160,($N$5:$N$160&gt;=$N$3)*($B$5:$B$160="EU sup")),$R$5:$R$160))/SUM(SUMIF($A$5:$A$160,_xlfn._xlws.FILTER($A$5:$A$160,($N$5:$N$160&gt;=$N$3)*($B$5:$B$160="EU sup")),$Q$5:$Q$160)),IF(AND(B149="EU sup",N149&lt;$N$3),SUM(SUMIF($A$5:$A$160,_xlfn._xlws.FILTER($A$5:$A$160,($N$5:$N$160&lt;$N$3)*($B$5:$B$160="EU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0" spans="1:22" hidden="1" x14ac:dyDescent="0.25">
      <c r="A150" t="s">
        <v>145</v>
      </c>
      <c r="B150" t="s">
        <v>165</v>
      </c>
      <c r="C150">
        <v>0.89900000000000002</v>
      </c>
      <c r="D150" s="1">
        <f t="shared" si="37"/>
        <v>0.11025925925925939</v>
      </c>
      <c r="E150">
        <v>0.68</v>
      </c>
      <c r="F150" s="1">
        <f t="shared" si="38"/>
        <v>4.3703703703703911E-2</v>
      </c>
      <c r="G150">
        <v>0.871</v>
      </c>
      <c r="H150" s="1">
        <f t="shared" si="39"/>
        <v>3.0740740740740957E-2</v>
      </c>
      <c r="I150">
        <v>0.75539999999999996</v>
      </c>
      <c r="J150" s="1">
        <f t="shared" si="40"/>
        <v>-1.5640740740740844E-2</v>
      </c>
      <c r="K150">
        <v>0.45299999999999901</v>
      </c>
      <c r="L150" s="1">
        <f t="shared" si="41"/>
        <v>-0.16274074074074169</v>
      </c>
      <c r="M150" s="1">
        <f t="shared" si="42"/>
        <v>0.71139758802855269</v>
      </c>
      <c r="N150" s="1">
        <f t="shared" si="43"/>
        <v>-1.1170585852877557E-2</v>
      </c>
      <c r="O150" s="1">
        <f t="shared" si="44"/>
        <v>-0.20050030622244164</v>
      </c>
      <c r="P150" s="1"/>
      <c r="Q150" s="1">
        <v>9.12629489801699E-2</v>
      </c>
      <c r="R150" s="7">
        <v>6.2297069999999897</v>
      </c>
      <c r="S150" s="7">
        <f t="shared" si="45"/>
        <v>68.261074944593489</v>
      </c>
      <c r="T150" s="8" t="str" cm="1">
        <f t="array" ref="T150">IF(AND(B150="EU sup",N150&gt;=$N$3),SUM(SUMIF($A$5:$A$160,_xlfn._xlws.FILTER($A$5:$A$160,($N$5:$N$160&gt;=$N$3)*($B$5:$B$160="EU sup")),$R$5:$R$160))/SUM(SUMIF($A$5:$A$160,_xlfn._xlws.FILTER($A$5:$A$160,($N$5:$N$160&gt;=$N$3)*($B$5:$B$160="EU sup")),$Q$5:$Q$160)),IF(AND(B150="EU sup",N150&lt;$N$3),SUM(SUMIF($A$5:$A$160,_xlfn._xlws.FILTER($A$5:$A$160,($N$5:$N$160&lt;$N$3)*($B$5:$B$160="EU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1" spans="1:22" hidden="1" x14ac:dyDescent="0.25">
      <c r="A151" t="s">
        <v>146</v>
      </c>
      <c r="B151" t="s">
        <v>165</v>
      </c>
      <c r="C151">
        <v>0.51</v>
      </c>
      <c r="D151" s="1">
        <f t="shared" si="37"/>
        <v>-0.27874074074074062</v>
      </c>
      <c r="E151">
        <v>0.38</v>
      </c>
      <c r="F151" s="1">
        <f t="shared" si="38"/>
        <v>-0.25629629629629613</v>
      </c>
      <c r="G151">
        <v>0.61250000000000004</v>
      </c>
      <c r="H151" s="1">
        <f t="shared" si="39"/>
        <v>-0.22775925925925899</v>
      </c>
      <c r="I151">
        <v>0.44019999999999998</v>
      </c>
      <c r="J151" s="1">
        <f t="shared" si="40"/>
        <v>-0.33084074074074082</v>
      </c>
      <c r="K151">
        <v>0.34200000000000003</v>
      </c>
      <c r="L151" s="1">
        <f t="shared" si="41"/>
        <v>-0.27374074074074067</v>
      </c>
      <c r="M151" s="1">
        <f t="shared" si="42"/>
        <v>0.4471231971166495</v>
      </c>
      <c r="N151" s="1">
        <f t="shared" si="43"/>
        <v>-0.27544497676478075</v>
      </c>
      <c r="O151" s="1">
        <f t="shared" si="44"/>
        <v>-0.20050030622244164</v>
      </c>
      <c r="P151" s="1"/>
      <c r="Q151" s="1">
        <v>1.3185650407931999</v>
      </c>
      <c r="R151" s="7">
        <v>6.5128754999999998</v>
      </c>
      <c r="S151" s="7">
        <f t="shared" si="45"/>
        <v>4.9393661279553527</v>
      </c>
      <c r="T151" s="8" t="str" cm="1">
        <f t="array" ref="T151">IF(AND(B151="EU sup",N151&gt;=$N$3),SUM(SUMIF($A$5:$A$160,_xlfn._xlws.FILTER($A$5:$A$160,($N$5:$N$160&gt;=$N$3)*($B$5:$B$160="EU sup")),$R$5:$R$160))/SUM(SUMIF($A$5:$A$160,_xlfn._xlws.FILTER($A$5:$A$160,($N$5:$N$160&gt;=$N$3)*($B$5:$B$160="EU sup")),$Q$5:$Q$160)),IF(AND(B151="EU sup",N151&lt;$N$3),SUM(SUMIF($A$5:$A$160,_xlfn._xlws.FILTER($A$5:$A$160,($N$5:$N$160&lt;$N$3)*($B$5:$B$160="EU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2" spans="1:22" hidden="1" x14ac:dyDescent="0.25">
      <c r="A152" t="s">
        <v>147</v>
      </c>
      <c r="B152" t="s">
        <v>166</v>
      </c>
      <c r="C152">
        <v>0.45500000000000002</v>
      </c>
      <c r="D152" s="1">
        <f t="shared" si="37"/>
        <v>-0.33374074074074062</v>
      </c>
      <c r="E152">
        <v>0.26</v>
      </c>
      <c r="F152" s="1">
        <f t="shared" si="38"/>
        <v>-0.37629629629629613</v>
      </c>
      <c r="G152">
        <v>0.57550000000000001</v>
      </c>
      <c r="H152" s="1">
        <f t="shared" si="39"/>
        <v>-0.26475925925925903</v>
      </c>
      <c r="I152">
        <v>0.46079999999999999</v>
      </c>
      <c r="J152" s="1">
        <f t="shared" si="40"/>
        <v>-0.31024074074074082</v>
      </c>
      <c r="K152">
        <v>0.35799999999999998</v>
      </c>
      <c r="L152" s="1">
        <f t="shared" si="41"/>
        <v>-0.25774074074074071</v>
      </c>
      <c r="M152" s="1">
        <f t="shared" si="42"/>
        <v>0.40746012485733679</v>
      </c>
      <c r="N152" s="1">
        <f t="shared" si="43"/>
        <v>-0.31510804902409345</v>
      </c>
      <c r="O152" s="1">
        <f t="shared" si="44"/>
        <v>-0.20050030622244164</v>
      </c>
      <c r="P152" s="1"/>
      <c r="Q152" s="1">
        <v>0</v>
      </c>
      <c r="R152" s="7">
        <v>0.5</v>
      </c>
      <c r="S152" s="7" t="str">
        <f t="shared" si="45"/>
        <v/>
      </c>
      <c r="T152" s="8" t="str" cm="1">
        <f t="array" ref="T152">IF(AND(B152="EU sup",N152&gt;=$N$3),SUM(SUMIF($A$5:$A$160,_xlfn._xlws.FILTER($A$5:$A$160,($N$5:$N$160&gt;=$N$3)*($B$5:$B$160="EU sup")),$R$5:$R$160))/SUM(SUMIF($A$5:$A$160,_xlfn._xlws.FILTER($A$5:$A$160,($N$5:$N$160&gt;=$N$3)*($B$5:$B$160="EU sup")),$Q$5:$Q$160)),IF(AND(B152="EU sup",N152&lt;$N$3),SUM(SUMIF($A$5:$A$160,_xlfn._xlws.FILTER($A$5:$A$160,($N$5:$N$160&lt;$N$3)*($B$5:$B$160="EU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3" spans="1:22" x14ac:dyDescent="0.25">
      <c r="A153" t="s">
        <v>151</v>
      </c>
      <c r="B153" t="s">
        <v>164</v>
      </c>
      <c r="C153">
        <v>0.223</v>
      </c>
      <c r="D153" s="1">
        <f t="shared" si="37"/>
        <v>-0.56574074074074066</v>
      </c>
      <c r="E153">
        <v>0.14000000000000001</v>
      </c>
      <c r="F153" s="1">
        <f t="shared" si="38"/>
        <v>-0.49629629629629612</v>
      </c>
      <c r="G153">
        <v>0.437</v>
      </c>
      <c r="H153" s="1">
        <f t="shared" si="39"/>
        <v>-0.40325925925925904</v>
      </c>
      <c r="I153">
        <v>0.36990000000000001</v>
      </c>
      <c r="J153" s="1">
        <f t="shared" si="40"/>
        <v>-0.4011407407407408</v>
      </c>
      <c r="K153">
        <v>0.46399999999999902</v>
      </c>
      <c r="L153" s="1">
        <f t="shared" si="41"/>
        <v>-0.15174074074074168</v>
      </c>
      <c r="M153" s="1">
        <f t="shared" si="42"/>
        <v>0.29778535092196984</v>
      </c>
      <c r="N153" s="1">
        <f t="shared" si="43"/>
        <v>-0.4247828229594604</v>
      </c>
      <c r="O153" s="1">
        <f t="shared" si="44"/>
        <v>-0.20050030622244164</v>
      </c>
      <c r="P153" s="1" t="s">
        <v>174</v>
      </c>
      <c r="Q153" s="1">
        <v>15.947918130311599</v>
      </c>
      <c r="R153" s="7">
        <v>200.37200000000001</v>
      </c>
      <c r="S153" s="7">
        <f t="shared" si="45"/>
        <v>12.564147769178762</v>
      </c>
      <c r="T153" s="8" cm="1">
        <f t="array" ref="T153">IF(AND(B153="EU sup",N153&gt;=$N$3),SUM(SUMIF($A$5:$A$160,_xlfn._xlws.FILTER($A$5:$A$160,($N$5:$N$160&gt;=$N$3)*($B$5:$B$160="EU sup")),$R$5:$R$160))/SUM(SUMIF($A$5:$A$160,_xlfn._xlws.FILTER($A$5:$A$160,($N$5:$N$160&gt;=$N$3)*($B$5:$B$160="EU sup")),$Q$5:$Q$160)),IF(AND(B153="EU sup",N153&lt;$N$3),SUM(SUMIF($A$5:$A$160,_xlfn._xlws.FILTER($A$5:$A$160,($N$5:$N$160&lt;$N$3)*($B$5:$B$160="EU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4" spans="1:22" hidden="1" x14ac:dyDescent="0.25">
      <c r="A154" t="s">
        <v>149</v>
      </c>
      <c r="B154" t="s">
        <v>166</v>
      </c>
      <c r="C154">
        <v>0.89099999999999902</v>
      </c>
      <c r="D154" s="1">
        <f t="shared" si="37"/>
        <v>0.10225925925925838</v>
      </c>
      <c r="E154">
        <v>0.74</v>
      </c>
      <c r="F154" s="1">
        <f t="shared" si="38"/>
        <v>0.10370370370370385</v>
      </c>
      <c r="G154">
        <v>0.83</v>
      </c>
      <c r="H154" s="1">
        <f t="shared" si="39"/>
        <v>-1.0259259259259079E-2</v>
      </c>
      <c r="I154">
        <v>0.70330000000000004</v>
      </c>
      <c r="J154" s="1">
        <f t="shared" si="40"/>
        <v>-6.7740740740740768E-2</v>
      </c>
      <c r="K154">
        <v>0.374</v>
      </c>
      <c r="L154" s="1">
        <f t="shared" si="41"/>
        <v>-0.2417407407407407</v>
      </c>
      <c r="M154" s="1">
        <f t="shared" si="42"/>
        <v>0.67864077062205108</v>
      </c>
      <c r="N154" s="1">
        <f t="shared" si="43"/>
        <v>-4.3927403259379161E-2</v>
      </c>
      <c r="O154" s="1">
        <f t="shared" si="44"/>
        <v>-0.20050030622244164</v>
      </c>
      <c r="P154" s="1"/>
      <c r="Q154" s="1">
        <v>0</v>
      </c>
      <c r="R154" s="7">
        <v>0</v>
      </c>
      <c r="S154" s="7" t="str">
        <f t="shared" si="45"/>
        <v/>
      </c>
      <c r="T154" s="8" t="str" cm="1">
        <f t="array" ref="T154">IF(AND(B154="EU sup",N154&gt;=$N$3),SUM(SUMIF($A$5:$A$160,_xlfn._xlws.FILTER($A$5:$A$160,($N$5:$N$160&gt;=$N$3)*($B$5:$B$160="EU sup")),$R$5:$R$160))/SUM(SUMIF($A$5:$A$160,_xlfn._xlws.FILTER($A$5:$A$160,($N$5:$N$160&gt;=$N$3)*($B$5:$B$160="EU sup")),$Q$5:$Q$160)),IF(AND(B154="EU sup",N154&lt;$N$3),SUM(SUMIF($A$5:$A$160,_xlfn._xlws.FILTER($A$5:$A$160,($N$5:$N$160&lt;$N$3)*($B$5:$B$160="EU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5" spans="1:22" x14ac:dyDescent="0.25">
      <c r="A155" t="s">
        <v>66</v>
      </c>
      <c r="B155" t="s">
        <v>164</v>
      </c>
      <c r="C155">
        <v>0.19600000000000001</v>
      </c>
      <c r="D155" s="1">
        <f t="shared" si="37"/>
        <v>-0.59274074074074057</v>
      </c>
      <c r="E155">
        <v>0.25</v>
      </c>
      <c r="F155" s="1">
        <f t="shared" si="38"/>
        <v>-0.38629629629629614</v>
      </c>
      <c r="G155">
        <v>0.40099999999999902</v>
      </c>
      <c r="H155" s="1">
        <f t="shared" si="39"/>
        <v>-0.43925925925926002</v>
      </c>
      <c r="I155">
        <v>0.24809999999999999</v>
      </c>
      <c r="J155" s="1">
        <f t="shared" si="40"/>
        <v>-0.52294074074074082</v>
      </c>
      <c r="K155">
        <v>0.34499999999999997</v>
      </c>
      <c r="L155" s="1">
        <f t="shared" si="41"/>
        <v>-0.27074074074074073</v>
      </c>
      <c r="M155" s="1">
        <f t="shared" si="42"/>
        <v>0.27871302338053661</v>
      </c>
      <c r="N155" s="1">
        <f t="shared" si="43"/>
        <v>-0.44385515050089364</v>
      </c>
      <c r="O155" s="1">
        <f t="shared" si="44"/>
        <v>-0.20050030622244164</v>
      </c>
      <c r="P155" s="1" t="s">
        <v>174</v>
      </c>
      <c r="Q155" s="1">
        <v>248.35860742209599</v>
      </c>
      <c r="R155" s="7">
        <v>33898.355986649898</v>
      </c>
      <c r="S155" s="7">
        <f t="shared" si="45"/>
        <v>136.48955572149026</v>
      </c>
      <c r="T155" s="8" cm="1">
        <f t="array" ref="T155">IF(AND(B155="EU sup",N155&gt;=$N$3),SUM(SUMIF($A$5:$A$160,_xlfn._xlws.FILTER($A$5:$A$160,($N$5:$N$160&gt;=$N$3)*($B$5:$B$160="EU sup")),$R$5:$R$160))/SUM(SUMIF($A$5:$A$160,_xlfn._xlws.FILTER($A$5:$A$160,($N$5:$N$160&gt;=$N$3)*($B$5:$B$160="EU sup")),$Q$5:$Q$160)),IF(AND(B155="EU sup",N155&lt;$N$3),SUM(SUMIF($A$5:$A$160,_xlfn._xlws.FILTER($A$5:$A$160,($N$5:$N$160&lt;$N$3)*($B$5:$B$160="EU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6" spans="1:22" x14ac:dyDescent="0.25">
      <c r="A156" t="s">
        <v>96</v>
      </c>
      <c r="B156" t="s">
        <v>164</v>
      </c>
      <c r="C156">
        <v>7.3999999999999996E-2</v>
      </c>
      <c r="D156" s="1">
        <f t="shared" si="37"/>
        <v>-0.71474074074074068</v>
      </c>
      <c r="E156">
        <v>0.23</v>
      </c>
      <c r="F156" s="1">
        <f t="shared" si="38"/>
        <v>-0.40629629629629616</v>
      </c>
      <c r="G156">
        <v>0.54249999999999998</v>
      </c>
      <c r="H156" s="1">
        <f t="shared" si="39"/>
        <v>-0.29775925925925906</v>
      </c>
      <c r="I156">
        <v>0.28260000000000002</v>
      </c>
      <c r="J156" s="1">
        <f t="shared" si="40"/>
        <v>-0.48844074074074079</v>
      </c>
      <c r="K156">
        <v>0.19399999999999901</v>
      </c>
      <c r="L156" s="1">
        <f t="shared" si="41"/>
        <v>-0.42174074074074169</v>
      </c>
      <c r="M156" s="1">
        <f t="shared" si="42"/>
        <v>0.21921316736623167</v>
      </c>
      <c r="N156" s="1">
        <f t="shared" si="43"/>
        <v>-0.5033550065151986</v>
      </c>
      <c r="O156" s="1">
        <f t="shared" si="44"/>
        <v>-0.20050030622244164</v>
      </c>
      <c r="P156" s="1" t="s">
        <v>174</v>
      </c>
      <c r="Q156" s="1">
        <v>16.940227432059999</v>
      </c>
      <c r="R156" s="7">
        <v>432.211869165846</v>
      </c>
      <c r="S156" s="7">
        <f t="shared" si="45"/>
        <v>25.513935447399557</v>
      </c>
      <c r="T156" s="8" cm="1">
        <f t="array" ref="T156">IF(AND(B156="EU sup",N156&gt;=$N$3),SUM(SUMIF($A$5:$A$160,_xlfn._xlws.FILTER($A$5:$A$160,($N$5:$N$160&gt;=$N$3)*($B$5:$B$160="EU sup")),$R$5:$R$160))/SUM(SUMIF($A$5:$A$160,_xlfn._xlws.FILTER($A$5:$A$160,($N$5:$N$160&gt;=$N$3)*($B$5:$B$160="EU sup")),$Q$5:$Q$160)),IF(AND(B156="EU sup",N156&lt;$N$3),SUM(SUMIF($A$5:$A$160,_xlfn._xlws.FILTER($A$5:$A$160,($N$5:$N$160&lt;$N$3)*($B$5:$B$160="EU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7" spans="1:22" hidden="1" x14ac:dyDescent="0.25">
      <c r="A157" t="s">
        <v>152</v>
      </c>
      <c r="B157" t="s">
        <v>165</v>
      </c>
      <c r="C157">
        <v>0.27300000000000002</v>
      </c>
      <c r="D157" s="1">
        <f t="shared" si="37"/>
        <v>-0.51574074074074061</v>
      </c>
      <c r="E157">
        <v>0.42</v>
      </c>
      <c r="F157" s="1">
        <f t="shared" si="38"/>
        <v>-0.21629629629629615</v>
      </c>
      <c r="G157">
        <v>0.53599999999999903</v>
      </c>
      <c r="H157" s="1">
        <f t="shared" si="39"/>
        <v>-0.30425925925926001</v>
      </c>
      <c r="I157">
        <v>0.24579999999999999</v>
      </c>
      <c r="J157" s="1">
        <f t="shared" si="40"/>
        <v>-0.52524074074074079</v>
      </c>
      <c r="K157">
        <v>0.20100000000000001</v>
      </c>
      <c r="L157" s="1">
        <f t="shared" si="41"/>
        <v>-0.41474074074074069</v>
      </c>
      <c r="M157" s="1">
        <f t="shared" si="42"/>
        <v>0.31366851844331289</v>
      </c>
      <c r="N157" s="1">
        <f t="shared" si="43"/>
        <v>-0.40889965543811735</v>
      </c>
      <c r="O157" s="1">
        <f t="shared" si="44"/>
        <v>-0.20050030622244164</v>
      </c>
      <c r="P157" s="1" t="s">
        <v>174</v>
      </c>
      <c r="Q157" s="1">
        <v>7.0139195949008499</v>
      </c>
      <c r="R157" s="7">
        <v>24.7</v>
      </c>
      <c r="S157" s="7">
        <f t="shared" si="45"/>
        <v>3.5215687413863437</v>
      </c>
      <c r="T157" s="8" t="str" cm="1">
        <f t="array" ref="T157">IF(AND(B157="EU sup",N157&gt;=$N$3),SUM(SUMIF($A$5:$A$160,_xlfn._xlws.FILTER($A$5:$A$160,($N$5:$N$160&gt;=$N$3)*($B$5:$B$160="EU sup")),$R$5:$R$160))/SUM(SUMIF($A$5:$A$160,_xlfn._xlws.FILTER($A$5:$A$160,($N$5:$N$160&gt;=$N$3)*($B$5:$B$160="EU sup")),$Q$5:$Q$160)),IF(AND(B157="EU sup",N157&lt;$N$3),SUM(SUMIF($A$5:$A$160,_xlfn._xlws.FILTER($A$5:$A$160,($N$5:$N$160&lt;$N$3)*($B$5:$B$160="EU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7" t="str">
        <f>IF(P157&lt;0.01,"",P157)</f>
        <v/>
      </c>
    </row>
    <row r="158" spans="1:22" hidden="1" x14ac:dyDescent="0.25">
      <c r="A158" t="s">
        <v>153</v>
      </c>
      <c r="B158" t="s">
        <v>165</v>
      </c>
      <c r="C158">
        <v>0.70499999999999996</v>
      </c>
      <c r="D158" s="1">
        <f t="shared" si="37"/>
        <v>-8.3740740740740671E-2</v>
      </c>
      <c r="E158">
        <v>0.43</v>
      </c>
      <c r="F158" s="1">
        <f t="shared" si="38"/>
        <v>-0.20629629629629614</v>
      </c>
      <c r="G158">
        <v>0.70650000000000002</v>
      </c>
      <c r="H158" s="1">
        <f t="shared" si="39"/>
        <v>-0.13375925925925902</v>
      </c>
      <c r="I158">
        <v>0.78599999999999903</v>
      </c>
      <c r="J158" s="1">
        <f t="shared" si="40"/>
        <v>1.4959259259258229E-2</v>
      </c>
      <c r="K158">
        <v>0.372</v>
      </c>
      <c r="L158" s="1">
        <f t="shared" si="41"/>
        <v>-0.2437407407407407</v>
      </c>
      <c r="M158" s="1">
        <f t="shared" si="42"/>
        <v>0.57457542230954406</v>
      </c>
      <c r="N158" s="1">
        <f t="shared" si="43"/>
        <v>-0.14799275157188618</v>
      </c>
      <c r="O158" s="1">
        <f t="shared" si="44"/>
        <v>-0.20050030622244164</v>
      </c>
      <c r="P158" s="1" t="s">
        <v>174</v>
      </c>
      <c r="Q158" s="1">
        <v>1.1125664181303101</v>
      </c>
      <c r="R158" s="7">
        <v>0</v>
      </c>
      <c r="S158" s="7">
        <f t="shared" si="45"/>
        <v>0</v>
      </c>
      <c r="T158" s="8" t="str" cm="1">
        <f t="array" ref="T158">IF(AND(B158="EU sup",N158&gt;=$N$3),SUM(SUMIF($A$5:$A$160,_xlfn._xlws.FILTER($A$5:$A$160,($N$5:$N$160&gt;=$N$3)*($B$5:$B$160="EU sup")),$R$5:$R$160))/SUM(SUMIF($A$5:$A$160,_xlfn._xlws.FILTER($A$5:$A$160,($N$5:$N$160&gt;=$N$3)*($B$5:$B$160="EU sup")),$Q$5:$Q$160)),IF(AND(B158="EU sup",N158&lt;$N$3),SUM(SUMIF($A$5:$A$160,_xlfn._xlws.FILTER($A$5:$A$160,($N$5:$N$160&lt;$N$3)*($B$5:$B$160="EU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8" t="str">
        <f>IF(P158&lt;0.01,"",P158)</f>
        <v/>
      </c>
    </row>
    <row r="159" spans="1:22" hidden="1" x14ac:dyDescent="0.25">
      <c r="A159" t="s">
        <v>154</v>
      </c>
      <c r="B159" t="s">
        <v>166</v>
      </c>
      <c r="C159">
        <v>0.57999999999999996</v>
      </c>
      <c r="D159" s="1">
        <f t="shared" si="37"/>
        <v>-0.20874074074074067</v>
      </c>
      <c r="E159">
        <v>0.33</v>
      </c>
      <c r="F159" s="1">
        <f t="shared" si="38"/>
        <v>-0.30629629629629612</v>
      </c>
      <c r="G159">
        <v>0.63149999999999995</v>
      </c>
      <c r="H159" s="1">
        <f t="shared" si="39"/>
        <v>-0.20875925925925909</v>
      </c>
      <c r="I159">
        <v>0.59409999999999996</v>
      </c>
      <c r="J159" s="1">
        <f t="shared" si="40"/>
        <v>-0.17694074074074084</v>
      </c>
      <c r="K159">
        <v>0.38400000000000001</v>
      </c>
      <c r="L159" s="1">
        <f t="shared" si="41"/>
        <v>-0.23174074074074069</v>
      </c>
      <c r="M159" s="1">
        <f t="shared" si="42"/>
        <v>0.48764212262900153</v>
      </c>
      <c r="N159" s="1">
        <f t="shared" si="43"/>
        <v>-0.23492605125242871</v>
      </c>
      <c r="O159" s="1">
        <f t="shared" si="44"/>
        <v>-0.20050030622244164</v>
      </c>
      <c r="P159" s="1"/>
      <c r="Q159" s="1">
        <v>0</v>
      </c>
      <c r="R159" s="7">
        <v>0</v>
      </c>
      <c r="S159" s="7" t="str">
        <f t="shared" si="45"/>
        <v/>
      </c>
      <c r="T159" s="8" t="str" cm="1">
        <f t="array" ref="T159">IF(AND(B159="EU sup",N159&gt;=$N$3),SUM(SUMIF($A$5:$A$160,_xlfn._xlws.FILTER($A$5:$A$160,($N$5:$N$160&gt;=$N$3)*($B$5:$B$160="EU sup")),$R$5:$R$160))/SUM(SUMIF($A$5:$A$160,_xlfn._xlws.FILTER($A$5:$A$160,($N$5:$N$160&gt;=$N$3)*($B$5:$B$160="EU sup")),$Q$5:$Q$160)),IF(AND(B159="EU sup",N159&lt;$N$3),SUM(SUMIF($A$5:$A$160,_xlfn._xlws.FILTER($A$5:$A$160,($N$5:$N$160&lt;$N$3)*($B$5:$B$160="EU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0" spans="1:22" hidden="1" x14ac:dyDescent="0.25">
      <c r="A160" t="s">
        <v>155</v>
      </c>
      <c r="B160" t="s">
        <v>166</v>
      </c>
      <c r="C160">
        <v>0.29199999999999998</v>
      </c>
      <c r="D160" s="1">
        <f t="shared" si="37"/>
        <v>-0.49674074074074065</v>
      </c>
      <c r="E160">
        <v>0.23</v>
      </c>
      <c r="F160" s="1">
        <f t="shared" si="38"/>
        <v>-0.40629629629629616</v>
      </c>
      <c r="G160">
        <v>0.55200000000000005</v>
      </c>
      <c r="H160" s="1">
        <f t="shared" si="39"/>
        <v>-0.28825925925925899</v>
      </c>
      <c r="I160">
        <v>0.48170000000000002</v>
      </c>
      <c r="J160" s="1">
        <f t="shared" si="40"/>
        <v>-0.28934074074074079</v>
      </c>
      <c r="K160">
        <v>0.46200000000000002</v>
      </c>
      <c r="L160" s="1">
        <f t="shared" si="41"/>
        <v>-0.15374074074074068</v>
      </c>
      <c r="M160" s="1">
        <f t="shared" si="42"/>
        <v>0.38308370355255078</v>
      </c>
      <c r="N160" s="1">
        <f t="shared" si="43"/>
        <v>-0.33948447032887946</v>
      </c>
      <c r="O160" s="1">
        <f t="shared" si="44"/>
        <v>-0.20050030622244164</v>
      </c>
      <c r="P160" s="1" t="s">
        <v>174</v>
      </c>
      <c r="Q160" s="1">
        <v>0</v>
      </c>
      <c r="R160" s="7">
        <v>0</v>
      </c>
      <c r="S160" s="7" t="str">
        <f t="shared" si="45"/>
        <v/>
      </c>
      <c r="T160" s="8" t="str" cm="1">
        <f t="array" ref="T160">IF(AND(B160="EU sup",N160&gt;=$N$3),SUM(SUMIF($A$5:$A$160,_xlfn._xlws.FILTER($A$5:$A$160,($N$5:$N$160&gt;=$N$3)*($B$5:$B$160="EU sup")),$R$5:$R$160))/SUM(SUMIF($A$5:$A$160,_xlfn._xlws.FILTER($A$5:$A$160,($N$5:$N$160&gt;=$N$3)*($B$5:$B$160="EU sup")),$Q$5:$Q$160)),IF(AND(B160="EU sup",N160&lt;$N$3),SUM(SUMIF($A$5:$A$160,_xlfn._xlws.FILTER($A$5:$A$160,($N$5:$N$160&lt;$N$3)*($B$5:$B$160="EU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60" t="str">
        <f>IF(P160&lt;0.01,"",P160)</f>
        <v/>
      </c>
    </row>
  </sheetData>
  <autoFilter ref="A4:T160" xr:uid="{00000000-0001-0000-0000-000000000000}">
    <filterColumn colId="1">
      <filters>
        <filter val="EU sup"/>
      </filters>
    </filterColumn>
    <sortState xmlns:xlrd2="http://schemas.microsoft.com/office/spreadsheetml/2017/richdata2" ref="A5:T156">
      <sortCondition descending="1" ref="N4:N16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2023-07-17T14:36:50Z</dcterms:modified>
</cp:coreProperties>
</file>