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ren\Documents\GitHub\SESAM\EP-LikeMindedness\additional_data\"/>
    </mc:Choice>
  </mc:AlternateContent>
  <xr:revisionPtr revIDLastSave="0" documentId="13_ncr:1_{59188DE3-A49A-4402-9A5A-F1AFA30375B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as_data" sheetId="1" r:id="rId1"/>
  </sheets>
  <definedNames>
    <definedName name="_xlnm._FilterDatabase" localSheetId="0" hidden="1">gas_data!$A$1:$S$157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7" i="1" l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P153" i="1" s="1"/>
  <c r="M154" i="1"/>
  <c r="M155" i="1"/>
  <c r="M156" i="1"/>
  <c r="M157" i="1"/>
  <c r="K33" i="1"/>
  <c r="K38" i="1"/>
  <c r="K42" i="1"/>
  <c r="K53" i="1"/>
  <c r="K79" i="1"/>
  <c r="K101" i="1"/>
  <c r="K147" i="1"/>
  <c r="J33" i="1"/>
  <c r="J38" i="1"/>
  <c r="J42" i="1"/>
  <c r="J53" i="1"/>
  <c r="J79" i="1"/>
  <c r="J101" i="1"/>
  <c r="J14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2" i="1"/>
  <c r="G152" i="1"/>
  <c r="G145" i="1"/>
  <c r="G122" i="1"/>
  <c r="G120" i="1"/>
  <c r="G116" i="1"/>
  <c r="G108" i="1"/>
  <c r="G44" i="1"/>
  <c r="G4" i="1"/>
  <c r="G3" i="1"/>
  <c r="E2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2" i="1"/>
  <c r="M2" i="1" s="1"/>
  <c r="P2" i="1" s="1"/>
  <c r="D122" i="1"/>
  <c r="J4" i="1"/>
  <c r="J5" i="1"/>
  <c r="J6" i="1"/>
  <c r="K7" i="1"/>
  <c r="K8" i="1"/>
  <c r="K9" i="1"/>
  <c r="K10" i="1"/>
  <c r="J12" i="1"/>
  <c r="J13" i="1"/>
  <c r="J14" i="1"/>
  <c r="K15" i="1"/>
  <c r="K16" i="1"/>
  <c r="K17" i="1"/>
  <c r="K18" i="1"/>
  <c r="J20" i="1"/>
  <c r="J21" i="1"/>
  <c r="J22" i="1"/>
  <c r="K23" i="1"/>
  <c r="K24" i="1"/>
  <c r="K25" i="1"/>
  <c r="K26" i="1"/>
  <c r="J28" i="1"/>
  <c r="J29" i="1"/>
  <c r="J30" i="1"/>
  <c r="K31" i="1"/>
  <c r="J32" i="1"/>
  <c r="K34" i="1"/>
  <c r="J36" i="1"/>
  <c r="J37" i="1"/>
  <c r="K39" i="1"/>
  <c r="K40" i="1"/>
  <c r="K41" i="1"/>
  <c r="J43" i="1"/>
  <c r="J44" i="1"/>
  <c r="J45" i="1"/>
  <c r="J46" i="1"/>
  <c r="J48" i="1"/>
  <c r="K49" i="1"/>
  <c r="K50" i="1"/>
  <c r="J51" i="1"/>
  <c r="J52" i="1"/>
  <c r="J54" i="1"/>
  <c r="K56" i="1"/>
  <c r="K57" i="1"/>
  <c r="K58" i="1"/>
  <c r="J59" i="1"/>
  <c r="K60" i="1"/>
  <c r="J61" i="1"/>
  <c r="J62" i="1"/>
  <c r="K64" i="1"/>
  <c r="K65" i="1"/>
  <c r="K66" i="1"/>
  <c r="J67" i="1"/>
  <c r="K68" i="1"/>
  <c r="J69" i="1"/>
  <c r="J70" i="1"/>
  <c r="K72" i="1"/>
  <c r="K73" i="1"/>
  <c r="K74" i="1"/>
  <c r="J75" i="1"/>
  <c r="K76" i="1"/>
  <c r="J77" i="1"/>
  <c r="J78" i="1"/>
  <c r="K80" i="1"/>
  <c r="K81" i="1"/>
  <c r="K82" i="1"/>
  <c r="J83" i="1"/>
  <c r="K84" i="1"/>
  <c r="J85" i="1"/>
  <c r="J86" i="1"/>
  <c r="K88" i="1"/>
  <c r="K89" i="1"/>
  <c r="J90" i="1"/>
  <c r="J91" i="1"/>
  <c r="J92" i="1"/>
  <c r="J93" i="1"/>
  <c r="J94" i="1"/>
  <c r="K96" i="1"/>
  <c r="K97" i="1"/>
  <c r="J98" i="1"/>
  <c r="J99" i="1"/>
  <c r="K100" i="1"/>
  <c r="J102" i="1"/>
  <c r="K104" i="1"/>
  <c r="K105" i="1"/>
  <c r="K106" i="1"/>
  <c r="J107" i="1"/>
  <c r="J108" i="1"/>
  <c r="J109" i="1"/>
  <c r="J110" i="1"/>
  <c r="K112" i="1"/>
  <c r="K113" i="1"/>
  <c r="K114" i="1"/>
  <c r="J115" i="1"/>
  <c r="J116" i="1"/>
  <c r="J117" i="1"/>
  <c r="J118" i="1"/>
  <c r="K120" i="1"/>
  <c r="K121" i="1"/>
  <c r="K122" i="1"/>
  <c r="J123" i="1"/>
  <c r="J124" i="1"/>
  <c r="J125" i="1"/>
  <c r="J126" i="1"/>
  <c r="K128" i="1"/>
  <c r="K129" i="1"/>
  <c r="K130" i="1"/>
  <c r="J131" i="1"/>
  <c r="J132" i="1"/>
  <c r="J133" i="1"/>
  <c r="J134" i="1"/>
  <c r="K136" i="1"/>
  <c r="K137" i="1"/>
  <c r="K138" i="1"/>
  <c r="J139" i="1"/>
  <c r="J140" i="1"/>
  <c r="J141" i="1"/>
  <c r="J142" i="1"/>
  <c r="K144" i="1"/>
  <c r="K145" i="1"/>
  <c r="K146" i="1"/>
  <c r="K148" i="1"/>
  <c r="J149" i="1"/>
  <c r="K150" i="1"/>
  <c r="K151" i="1"/>
  <c r="K152" i="1"/>
  <c r="K153" i="1"/>
  <c r="K154" i="1"/>
  <c r="J156" i="1"/>
  <c r="J157" i="1"/>
  <c r="J2" i="1"/>
  <c r="K6" i="1" l="1"/>
  <c r="P145" i="1"/>
  <c r="Q145" i="1" s="1"/>
  <c r="Q2" i="1"/>
  <c r="Q153" i="1"/>
  <c r="P137" i="1"/>
  <c r="Q137" i="1" s="1"/>
  <c r="P129" i="1"/>
  <c r="Q129" i="1" s="1"/>
  <c r="P121" i="1"/>
  <c r="Q121" i="1" s="1"/>
  <c r="P3" i="1"/>
  <c r="Q3" i="1" s="1"/>
  <c r="P11" i="1"/>
  <c r="Q11" i="1" s="1"/>
  <c r="P112" i="1"/>
  <c r="Q112" i="1" s="1"/>
  <c r="P88" i="1"/>
  <c r="Q88" i="1" s="1"/>
  <c r="P80" i="1"/>
  <c r="Q80" i="1" s="1"/>
  <c r="P56" i="1"/>
  <c r="Q56" i="1" s="1"/>
  <c r="P48" i="1"/>
  <c r="Q48" i="1" s="1"/>
  <c r="P24" i="1"/>
  <c r="Q24" i="1" s="1"/>
  <c r="P16" i="1"/>
  <c r="Q16" i="1" s="1"/>
  <c r="P4" i="1"/>
  <c r="Q4" i="1" s="1"/>
  <c r="P12" i="1"/>
  <c r="Q12" i="1" s="1"/>
  <c r="P20" i="1"/>
  <c r="P28" i="1"/>
  <c r="Q28" i="1" s="1"/>
  <c r="P36" i="1"/>
  <c r="Q36" i="1" s="1"/>
  <c r="P44" i="1"/>
  <c r="Q44" i="1" s="1"/>
  <c r="P52" i="1"/>
  <c r="Q52" i="1" s="1"/>
  <c r="P60" i="1"/>
  <c r="Q60" i="1" s="1"/>
  <c r="P54" i="1"/>
  <c r="Q54" i="1" s="1"/>
  <c r="P6" i="1"/>
  <c r="Q6" i="1" s="1"/>
  <c r="P68" i="1"/>
  <c r="Q68" i="1" s="1"/>
  <c r="P38" i="1"/>
  <c r="Q38" i="1" s="1"/>
  <c r="P22" i="1"/>
  <c r="Q22" i="1" s="1"/>
  <c r="P94" i="1"/>
  <c r="Q94" i="1" s="1"/>
  <c r="K59" i="1"/>
  <c r="P8" i="1"/>
  <c r="Q8" i="1" s="1"/>
  <c r="P32" i="1"/>
  <c r="Q32" i="1" s="1"/>
  <c r="P40" i="1"/>
  <c r="Q40" i="1" s="1"/>
  <c r="P64" i="1"/>
  <c r="Q64" i="1" s="1"/>
  <c r="P72" i="1"/>
  <c r="Q72" i="1" s="1"/>
  <c r="P96" i="1"/>
  <c r="Q96" i="1" s="1"/>
  <c r="P104" i="1"/>
  <c r="Q104" i="1" s="1"/>
  <c r="P102" i="1"/>
  <c r="Q102" i="1" s="1"/>
  <c r="P14" i="1"/>
  <c r="Q14" i="1" s="1"/>
  <c r="P62" i="1"/>
  <c r="Q62" i="1" s="1"/>
  <c r="J24" i="1"/>
  <c r="P30" i="1"/>
  <c r="Q30" i="1" s="1"/>
  <c r="P46" i="1"/>
  <c r="Q46" i="1" s="1"/>
  <c r="P70" i="1"/>
  <c r="Q70" i="1" s="1"/>
  <c r="P78" i="1"/>
  <c r="Q78" i="1" s="1"/>
  <c r="P86" i="1"/>
  <c r="Q86" i="1" s="1"/>
  <c r="P110" i="1"/>
  <c r="Q110" i="1" s="1"/>
  <c r="J100" i="1"/>
  <c r="K126" i="1"/>
  <c r="Q20" i="1"/>
  <c r="P76" i="1"/>
  <c r="Q76" i="1" s="1"/>
  <c r="P84" i="1"/>
  <c r="Q84" i="1" s="1"/>
  <c r="P92" i="1"/>
  <c r="Q92" i="1" s="1"/>
  <c r="P100" i="1"/>
  <c r="Q100" i="1" s="1"/>
  <c r="P108" i="1"/>
  <c r="Q108" i="1" s="1"/>
  <c r="P124" i="1"/>
  <c r="Q124" i="1" s="1"/>
  <c r="P132" i="1"/>
  <c r="Q132" i="1" s="1"/>
  <c r="P140" i="1"/>
  <c r="Q140" i="1" s="1"/>
  <c r="P148" i="1"/>
  <c r="Q148" i="1" s="1"/>
  <c r="P156" i="1"/>
  <c r="Q156" i="1" s="1"/>
  <c r="K110" i="1"/>
  <c r="P151" i="1"/>
  <c r="Q151" i="1" s="1"/>
  <c r="P143" i="1"/>
  <c r="Q143" i="1" s="1"/>
  <c r="P135" i="1"/>
  <c r="Q135" i="1" s="1"/>
  <c r="P127" i="1"/>
  <c r="Q127" i="1" s="1"/>
  <c r="P119" i="1"/>
  <c r="Q119" i="1" s="1"/>
  <c r="P5" i="1"/>
  <c r="Q5" i="1" s="1"/>
  <c r="P13" i="1"/>
  <c r="Q13" i="1" s="1"/>
  <c r="P21" i="1"/>
  <c r="Q21" i="1" s="1"/>
  <c r="J84" i="1"/>
  <c r="K124" i="1"/>
  <c r="K61" i="1"/>
  <c r="K21" i="1"/>
  <c r="P29" i="1"/>
  <c r="Q29" i="1" s="1"/>
  <c r="P37" i="1"/>
  <c r="Q37" i="1" s="1"/>
  <c r="P45" i="1"/>
  <c r="Q45" i="1" s="1"/>
  <c r="P53" i="1"/>
  <c r="Q53" i="1" s="1"/>
  <c r="P61" i="1"/>
  <c r="Q61" i="1" s="1"/>
  <c r="P69" i="1"/>
  <c r="Q69" i="1" s="1"/>
  <c r="P77" i="1"/>
  <c r="Q77" i="1" s="1"/>
  <c r="P85" i="1"/>
  <c r="Q85" i="1" s="1"/>
  <c r="P93" i="1"/>
  <c r="Q93" i="1" s="1"/>
  <c r="P101" i="1"/>
  <c r="Q101" i="1" s="1"/>
  <c r="P109" i="1"/>
  <c r="Q109" i="1" s="1"/>
  <c r="P117" i="1"/>
  <c r="Q117" i="1" s="1"/>
  <c r="P125" i="1"/>
  <c r="Q125" i="1" s="1"/>
  <c r="P133" i="1"/>
  <c r="Q133" i="1" s="1"/>
  <c r="P141" i="1"/>
  <c r="Q141" i="1" s="1"/>
  <c r="P149" i="1"/>
  <c r="Q149" i="1" s="1"/>
  <c r="P157" i="1"/>
  <c r="Q157" i="1" s="1"/>
  <c r="P142" i="1"/>
  <c r="Q142" i="1" s="1"/>
  <c r="J65" i="1"/>
  <c r="J8" i="1"/>
  <c r="K108" i="1"/>
  <c r="P7" i="1"/>
  <c r="Q7" i="1" s="1"/>
  <c r="P15" i="1"/>
  <c r="Q15" i="1" s="1"/>
  <c r="P23" i="1"/>
  <c r="Q23" i="1" s="1"/>
  <c r="P31" i="1"/>
  <c r="Q31" i="1" s="1"/>
  <c r="P39" i="1"/>
  <c r="Q39" i="1" s="1"/>
  <c r="P47" i="1"/>
  <c r="Q47" i="1" s="1"/>
  <c r="P55" i="1"/>
  <c r="Q55" i="1" s="1"/>
  <c r="P63" i="1"/>
  <c r="Q63" i="1" s="1"/>
  <c r="P71" i="1"/>
  <c r="Q71" i="1" s="1"/>
  <c r="P79" i="1"/>
  <c r="Q79" i="1" s="1"/>
  <c r="P87" i="1"/>
  <c r="Q87" i="1" s="1"/>
  <c r="P95" i="1"/>
  <c r="Q95" i="1" s="1"/>
  <c r="P103" i="1"/>
  <c r="Q103" i="1" s="1"/>
  <c r="P111" i="1"/>
  <c r="Q111" i="1" s="1"/>
  <c r="P134" i="1"/>
  <c r="Q134" i="1" s="1"/>
  <c r="J151" i="1"/>
  <c r="J58" i="1"/>
  <c r="K2" i="1"/>
  <c r="K43" i="1"/>
  <c r="P120" i="1"/>
  <c r="Q120" i="1" s="1"/>
  <c r="P128" i="1"/>
  <c r="Q128" i="1" s="1"/>
  <c r="P136" i="1"/>
  <c r="Q136" i="1" s="1"/>
  <c r="P144" i="1"/>
  <c r="Q144" i="1" s="1"/>
  <c r="P152" i="1"/>
  <c r="Q152" i="1" s="1"/>
  <c r="P118" i="1"/>
  <c r="Q118" i="1" s="1"/>
  <c r="P126" i="1"/>
  <c r="Q126" i="1" s="1"/>
  <c r="P150" i="1"/>
  <c r="Q150" i="1" s="1"/>
  <c r="J148" i="1"/>
  <c r="K98" i="1"/>
  <c r="P9" i="1"/>
  <c r="Q9" i="1" s="1"/>
  <c r="P17" i="1"/>
  <c r="Q17" i="1" s="1"/>
  <c r="P25" i="1"/>
  <c r="Q25" i="1" s="1"/>
  <c r="P33" i="1"/>
  <c r="Q33" i="1" s="1"/>
  <c r="P41" i="1"/>
  <c r="Q41" i="1" s="1"/>
  <c r="P49" i="1"/>
  <c r="Q49" i="1" s="1"/>
  <c r="P57" i="1"/>
  <c r="Q57" i="1" s="1"/>
  <c r="P65" i="1"/>
  <c r="Q65" i="1" s="1"/>
  <c r="P73" i="1"/>
  <c r="Q73" i="1" s="1"/>
  <c r="P81" i="1"/>
  <c r="Q81" i="1" s="1"/>
  <c r="P89" i="1"/>
  <c r="Q89" i="1" s="1"/>
  <c r="P97" i="1"/>
  <c r="Q97" i="1" s="1"/>
  <c r="P105" i="1"/>
  <c r="Q105" i="1" s="1"/>
  <c r="P113" i="1"/>
  <c r="Q113" i="1" s="1"/>
  <c r="K142" i="1"/>
  <c r="K92" i="1"/>
  <c r="P10" i="1"/>
  <c r="Q10" i="1" s="1"/>
  <c r="P18" i="1"/>
  <c r="Q18" i="1" s="1"/>
  <c r="P26" i="1"/>
  <c r="Q26" i="1" s="1"/>
  <c r="P34" i="1"/>
  <c r="Q34" i="1" s="1"/>
  <c r="P42" i="1"/>
  <c r="Q42" i="1" s="1"/>
  <c r="P50" i="1"/>
  <c r="Q50" i="1" s="1"/>
  <c r="P58" i="1"/>
  <c r="Q58" i="1" s="1"/>
  <c r="P66" i="1"/>
  <c r="Q66" i="1" s="1"/>
  <c r="P74" i="1"/>
  <c r="Q74" i="1" s="1"/>
  <c r="P82" i="1"/>
  <c r="Q82" i="1" s="1"/>
  <c r="P90" i="1"/>
  <c r="Q90" i="1" s="1"/>
  <c r="P98" i="1"/>
  <c r="Q98" i="1" s="1"/>
  <c r="P106" i="1"/>
  <c r="Q106" i="1" s="1"/>
  <c r="P114" i="1"/>
  <c r="Q114" i="1" s="1"/>
  <c r="P122" i="1"/>
  <c r="P130" i="1"/>
  <c r="Q130" i="1" s="1"/>
  <c r="P138" i="1"/>
  <c r="Q138" i="1" s="1"/>
  <c r="P146" i="1"/>
  <c r="Q146" i="1" s="1"/>
  <c r="P154" i="1"/>
  <c r="Q154" i="1" s="1"/>
  <c r="J40" i="1"/>
  <c r="K140" i="1"/>
  <c r="K83" i="1"/>
  <c r="P19" i="1"/>
  <c r="Q19" i="1" s="1"/>
  <c r="P27" i="1"/>
  <c r="Q27" i="1" s="1"/>
  <c r="P35" i="1"/>
  <c r="Q35" i="1" s="1"/>
  <c r="P43" i="1"/>
  <c r="Q43" i="1" s="1"/>
  <c r="P51" i="1"/>
  <c r="Q51" i="1" s="1"/>
  <c r="P59" i="1"/>
  <c r="Q59" i="1" s="1"/>
  <c r="P67" i="1"/>
  <c r="Q67" i="1" s="1"/>
  <c r="P75" i="1"/>
  <c r="Q75" i="1" s="1"/>
  <c r="P83" i="1"/>
  <c r="Q83" i="1" s="1"/>
  <c r="P91" i="1"/>
  <c r="Q91" i="1" s="1"/>
  <c r="P99" i="1"/>
  <c r="Q99" i="1" s="1"/>
  <c r="P107" i="1"/>
  <c r="Q107" i="1" s="1"/>
  <c r="P115" i="1"/>
  <c r="Q115" i="1" s="1"/>
  <c r="P123" i="1"/>
  <c r="Q123" i="1" s="1"/>
  <c r="P131" i="1"/>
  <c r="Q131" i="1" s="1"/>
  <c r="P139" i="1"/>
  <c r="Q139" i="1" s="1"/>
  <c r="P147" i="1"/>
  <c r="Q147" i="1" s="1"/>
  <c r="P155" i="1"/>
  <c r="Q155" i="1" s="1"/>
  <c r="J104" i="1"/>
  <c r="J26" i="1"/>
  <c r="J150" i="1"/>
  <c r="J82" i="1"/>
  <c r="J60" i="1"/>
  <c r="J41" i="1"/>
  <c r="J25" i="1"/>
  <c r="J7" i="1"/>
  <c r="K141" i="1"/>
  <c r="K125" i="1"/>
  <c r="K109" i="1"/>
  <c r="K93" i="1"/>
  <c r="K22" i="1"/>
  <c r="K5" i="1"/>
  <c r="P116" i="1"/>
  <c r="Q116" i="1" s="1"/>
  <c r="J76" i="1"/>
  <c r="J57" i="1"/>
  <c r="J39" i="1"/>
  <c r="J23" i="1"/>
  <c r="K156" i="1"/>
  <c r="K139" i="1"/>
  <c r="K123" i="1"/>
  <c r="K107" i="1"/>
  <c r="K91" i="1"/>
  <c r="K77" i="1"/>
  <c r="K36" i="1"/>
  <c r="K20" i="1"/>
  <c r="J145" i="1"/>
  <c r="J74" i="1"/>
  <c r="J16" i="1"/>
  <c r="K134" i="1"/>
  <c r="K118" i="1"/>
  <c r="K102" i="1"/>
  <c r="K90" i="1"/>
  <c r="K51" i="1"/>
  <c r="K4" i="1"/>
  <c r="J144" i="1"/>
  <c r="J73" i="1"/>
  <c r="J50" i="1"/>
  <c r="J15" i="1"/>
  <c r="K149" i="1"/>
  <c r="K133" i="1"/>
  <c r="K117" i="1"/>
  <c r="K86" i="1"/>
  <c r="K75" i="1"/>
  <c r="K32" i="1"/>
  <c r="K14" i="1"/>
  <c r="J154" i="1"/>
  <c r="J122" i="1"/>
  <c r="J89" i="1"/>
  <c r="J68" i="1"/>
  <c r="J49" i="1"/>
  <c r="J10" i="1"/>
  <c r="K132" i="1"/>
  <c r="K116" i="1"/>
  <c r="K85" i="1"/>
  <c r="K48" i="1"/>
  <c r="K30" i="1"/>
  <c r="K13" i="1"/>
  <c r="J153" i="1"/>
  <c r="J121" i="1"/>
  <c r="J88" i="1"/>
  <c r="J66" i="1"/>
  <c r="J31" i="1"/>
  <c r="J9" i="1"/>
  <c r="K131" i="1"/>
  <c r="K115" i="1"/>
  <c r="K99" i="1"/>
  <c r="K67" i="1"/>
  <c r="K46" i="1"/>
  <c r="K29" i="1"/>
  <c r="K135" i="1"/>
  <c r="J135" i="1"/>
  <c r="K119" i="1"/>
  <c r="J119" i="1"/>
  <c r="K103" i="1"/>
  <c r="J103" i="1"/>
  <c r="J129" i="1"/>
  <c r="J106" i="1"/>
  <c r="J64" i="1"/>
  <c r="J146" i="1"/>
  <c r="J128" i="1"/>
  <c r="J105" i="1"/>
  <c r="K78" i="1"/>
  <c r="K62" i="1"/>
  <c r="K37" i="1"/>
  <c r="J155" i="1"/>
  <c r="K155" i="1"/>
  <c r="K47" i="1"/>
  <c r="J47" i="1"/>
  <c r="J152" i="1"/>
  <c r="J138" i="1"/>
  <c r="J120" i="1"/>
  <c r="J72" i="1"/>
  <c r="J56" i="1"/>
  <c r="K45" i="1"/>
  <c r="K71" i="1"/>
  <c r="J71" i="1"/>
  <c r="K63" i="1"/>
  <c r="J63" i="1"/>
  <c r="K55" i="1"/>
  <c r="J55" i="1"/>
  <c r="J27" i="1"/>
  <c r="K27" i="1"/>
  <c r="J19" i="1"/>
  <c r="K19" i="1"/>
  <c r="J11" i="1"/>
  <c r="K11" i="1"/>
  <c r="J3" i="1"/>
  <c r="K3" i="1"/>
  <c r="J137" i="1"/>
  <c r="J114" i="1"/>
  <c r="K70" i="1"/>
  <c r="K54" i="1"/>
  <c r="K44" i="1"/>
  <c r="K95" i="1"/>
  <c r="J95" i="1"/>
  <c r="K87" i="1"/>
  <c r="J87" i="1"/>
  <c r="J35" i="1"/>
  <c r="K35" i="1"/>
  <c r="J136" i="1"/>
  <c r="J113" i="1"/>
  <c r="J97" i="1"/>
  <c r="J81" i="1"/>
  <c r="J34" i="1"/>
  <c r="J18" i="1"/>
  <c r="K94" i="1"/>
  <c r="K69" i="1"/>
  <c r="K143" i="1"/>
  <c r="J143" i="1"/>
  <c r="K127" i="1"/>
  <c r="J127" i="1"/>
  <c r="K111" i="1"/>
  <c r="J111" i="1"/>
  <c r="J130" i="1"/>
  <c r="J112" i="1"/>
  <c r="J96" i="1"/>
  <c r="J80" i="1"/>
  <c r="J17" i="1"/>
  <c r="K157" i="1"/>
  <c r="K52" i="1"/>
  <c r="K28" i="1"/>
  <c r="K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tc={256AB0E4-96E3-4B40-B59A-C630F52A801A}</author>
  </authors>
  <commentList>
    <comment ref="C101" authorId="0" shapeId="0" xr:uid="{256AB0E4-96E3-4B40-B59A-C630F52A801A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BP</t>
      </text>
    </comment>
  </commentList>
</comments>
</file>

<file path=xl/sharedStrings.xml><?xml version="1.0" encoding="utf-8"?>
<sst xmlns="http://schemas.openxmlformats.org/spreadsheetml/2006/main" count="440" uniqueCount="184">
  <si>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</si>
  <si>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</si>
  <si>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</si>
  <si>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</si>
  <si>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</si>
  <si>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</si>
  <si>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</si>
  <si>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</si>
  <si>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Bahrain</t>
  </si>
  <si>
    <t>Bangladesh</t>
  </si>
  <si>
    <t>Belarus</t>
  </si>
  <si>
    <t>Belgium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</si>
  <si>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</si>
  <si>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</si>
  <si>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</si>
  <si>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</si>
  <si>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</si>
  <si>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</si>
  <si>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</si>
  <si>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</si>
  <si>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</si>
  <si>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</si>
  <si>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</si>
  <si>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</si>
  <si>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</si>
  <si>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</si>
  <si>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</si>
  <si>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</si>
  <si>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</si>
  <si>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</si>
  <si>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</si>
  <si>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 Republic</t>
  </si>
  <si>
    <t>Costa Rica</t>
  </si>
  <si>
    <t>Cote d'Ivoire</t>
  </si>
  <si>
    <t>Croatia</t>
  </si>
  <si>
    <t>Cyprus</t>
  </si>
  <si>
    <t>Czech Republic</t>
  </si>
  <si>
    <t>DR Congo</t>
  </si>
  <si>
    <t>Denmark</t>
  </si>
  <si>
    <t>Djibouti</t>
  </si>
  <si>
    <t>Dominican Republic</t>
  </si>
  <si>
    <t>Ecuador</t>
  </si>
  <si>
    <t>Egypt</t>
  </si>
  <si>
    <t>El Salvador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</si>
  <si>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</si>
  <si>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</si>
  <si>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</si>
  <si>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</si>
  <si>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</si>
  <si>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</si>
  <si>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</si>
  <si>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</si>
  <si>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</si>
  <si>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</si>
  <si>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</si>
  <si>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</si>
  <si>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</si>
  <si>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</si>
  <si>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</si>
  <si>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</si>
  <si>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</si>
  <si>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</si>
  <si>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</si>
  <si>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</si>
  <si>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</si>
  <si>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</si>
  <si>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</si>
  <si>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</si>
  <si>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</si>
  <si>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</si>
  <si>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</si>
  <si>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</si>
  <si>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</si>
  <si>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</si>
  <si>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</si>
  <si>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</si>
  <si>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</si>
  <si>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Kyrgyz Republic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</si>
  <si>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</si>
  <si>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</si>
  <si>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</si>
  <si>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</si>
  <si>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</si>
  <si>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</si>
  <si>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</si>
  <si>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</si>
  <si>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</si>
  <si>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</si>
  <si>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</si>
  <si>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</si>
  <si>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</si>
  <si>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</si>
  <si>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</si>
  <si>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</si>
  <si>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</si>
  <si>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</si>
  <si>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</si>
  <si>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</si>
  <si>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</si>
  <si>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</si>
  <si>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</si>
  <si>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</si>
  <si>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</si>
  <si>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</si>
  <si>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</si>
  <si>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</si>
  <si>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</si>
  <si>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</si>
  <si>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</si>
  <si>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</si>
  <si>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</si>
  <si>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</si>
  <si>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</si>
  <si>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</si>
  <si>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</si>
  <si>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</si>
  <si>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</si>
  <si>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</si>
  <si>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</si>
  <si>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</si>
  <si>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</si>
  <si>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</si>
  <si>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Saudi Arabia</t>
  </si>
  <si>
    <t>Senegal</t>
  </si>
  <si>
    <t>Serbia</t>
  </si>
  <si>
    <t>Sierra Leone</t>
  </si>
  <si>
    <t>Singapore</t>
  </si>
  <si>
    <t>Slovakia</t>
  </si>
  <si>
    <t>Slovenia</t>
  </si>
  <si>
    <t>South Africa</t>
  </si>
  <si>
    <t>South Korea</t>
  </si>
  <si>
    <t>Spain</t>
  </si>
  <si>
    <t>Sri Lanka</t>
  </si>
  <si>
    <t>Sudan</t>
  </si>
  <si>
    <t>Suriname</t>
  </si>
  <si>
    <t>Sweden</t>
  </si>
  <si>
    <t>Switzerland</t>
  </si>
  <si>
    <t>Taiwan</t>
  </si>
  <si>
    <t>Tajikistan</t>
  </si>
  <si>
    <t>Tanzania</t>
  </si>
  <si>
    <t>Thailand</t>
  </si>
  <si>
    <t>Timor-Leste</t>
  </si>
  <si>
    <t>Togo</t>
  </si>
  <si>
    <t>Trinidad and Tobago</t>
  </si>
  <si>
    <t>Tunisia</t>
  </si>
  <si>
    <t>Türkiye</t>
  </si>
  <si>
    <t>Uganda</t>
  </si>
  <si>
    <t>Ukraine</t>
  </si>
  <si>
    <t>United Arab Emirates</t>
  </si>
  <si>
    <t>United Kingdom</t>
  </si>
  <si>
    <t>United States</t>
  </si>
  <si>
    <t>Uruguay</t>
  </si>
  <si>
    <t>Venezuela</t>
  </si>
  <si>
    <t>Vietnam</t>
  </si>
  <si>
    <t>Zambia</t>
  </si>
  <si>
    <t>Zimbabwe</t>
  </si>
  <si>
    <t>LNG export to EU, 2021 [bcm]</t>
  </si>
  <si>
    <t>Pipeline export to EU, 2021 [bcm]</t>
  </si>
  <si>
    <t>Total export to EU, 2021 [bcm]</t>
  </si>
  <si>
    <t>R/P ratio , 2021</t>
  </si>
  <si>
    <t>Reserves - Production, 2021 [bcm]</t>
  </si>
  <si>
    <t>Extra capacity via pipeline [bcm]</t>
  </si>
  <si>
    <t>Extra capacity via LNG [bcm]</t>
  </si>
  <si>
    <t>Extra capacity total [bcm]</t>
  </si>
  <si>
    <t>Share of current russian import coverable by extra capacity</t>
  </si>
  <si>
    <t>Sea shipping distance [n miles]</t>
  </si>
  <si>
    <t>Companies in operation</t>
  </si>
  <si>
    <t/>
  </si>
  <si>
    <t>Repsol</t>
  </si>
  <si>
    <t>Eni</t>
  </si>
  <si>
    <t>Shell</t>
  </si>
  <si>
    <t>Equinor</t>
  </si>
  <si>
    <t>Total</t>
  </si>
  <si>
    <t>Shell, Eni, Total</t>
  </si>
  <si>
    <t>Shell, Eni, Total, Equinor</t>
  </si>
  <si>
    <t>Shell, Total</t>
  </si>
  <si>
    <t>Proved gas reserves, 2020, bcm [EIA]</t>
  </si>
  <si>
    <t>Total gas production, 2021, bcm [EIA]</t>
  </si>
  <si>
    <t>LNG export total, 2021, bcm [GIIGNL]</t>
  </si>
  <si>
    <t>Total export, 2021, bcm [BP,IEA]</t>
  </si>
  <si>
    <t>Pipeline export total, 2021, bcm [BP,IEA,GIIGNL]</t>
  </si>
  <si>
    <t>Total capacity via pipeline, bcm [ENTSOG]</t>
  </si>
  <si>
    <t>Total capacity via LNG, bcm [GIIGNL]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</si>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</sst>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 applyFill="0" applyBorder="0"/>
    <xf numFmtId="0" fontId="1" fillId="0" borderId="0"/>
  </cellStyleXfs>
  <cellXfs count="11">
    <xf numFmtId="0" fontId="0" fillId="0" borderId="0" xfId="0"/>
    <xf numFmtId="0" fontId="3" fillId="0" borderId="0" xfId="0" applyFont="1" applyAlignment="1">
      <alignment horizontal="right" wrapText="1"/>
    </xf>
    <xf numFmtId="0" fontId="4" fillId="0" borderId="1" xfId="0" applyFont="1" applyBorder="1" applyAlignment="1">
      <alignment horizontal="right" vertical="top" wrapText="1"/>
    </xf>
    <xf numFmtId="0" fontId="4" fillId="0" borderId="1" xfId="0" applyFont="1" applyBorder="1" applyAlignment="1">
      <alignment horizontal="left" vertical="top"/>
    </xf>
    <xf numFmtId="1" fontId="3" fillId="0" borderId="0" xfId="0" applyNumberFormat="1" applyFont="1"/>
    <xf numFmtId="1" fontId="3" fillId="0" borderId="0" xfId="0" applyNumberFormat="1" applyFont="1" applyAlignment="1">
      <alignment horizontal="right"/>
    </xf>
    <xf numFmtId="164" fontId="3" fillId="0" borderId="0" xfId="1" applyNumberFormat="1" applyFont="1"/>
    <xf numFmtId="0" fontId="3" fillId="0" borderId="0" xfId="0" applyFont="1"/>
    <xf numFmtId="2" fontId="3" fillId="0" borderId="0" xfId="0" applyNumberFormat="1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</cellXfs>
  <cellStyles count="4">
    <cellStyle name="Normal 2 2" xfId="2" xr:uid="{DA133E2C-BA94-4686-84E3-2D8A24D53656}"/>
    <cellStyle name="Normal 2 2 9" xfId="3" xr:uid="{975E37EC-7189-40F6-AB81-19539FA7420C}"/>
    <cellStyle name="Normale" xfId="0" builtinId="0"/>
    <cellStyle name="Percentual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orenzo Rinaldi" id="{D653C89C-6AEB-4DC7-BB87-DBC564352246}" userId="S::10421550@polimi.it::77d5bfdd-3e88-4678-a8ff-024fe85681f6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01" dT="2023-07-17T09:52:02.04" personId="{D653C89C-6AEB-4DC7-BB87-DBC564352246}" id="{256AB0E4-96E3-4B40-B59A-C630F52A801A}">
    <text>BP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9"/>
  <sheetViews>
    <sheetView tabSelected="1" workbookViewId="0">
      <pane xSplit="1" ySplit="1" topLeftCell="H41" activePane="bottomRight" state="frozen"/>
      <selection pane="topRight" activeCell="B1" sqref="B1"/>
      <selection pane="bottomLeft" activeCell="A2" sqref="A2"/>
      <selection pane="bottomRight" activeCell="S54" sqref="S54"/>
    </sheetView>
  </sheetViews>
  <sheetFormatPr defaultRowHeight="15" x14ac:dyDescent="0.25"/>
  <cols>
    <col min="1" max="1" width="22.7109375" style="9" bestFit="1" customWidth="1"/>
    <col min="2" max="2" width="14.28515625" style="7" bestFit="1" customWidth="1"/>
    <col min="3" max="17" width="16.42578125" style="7" customWidth="1"/>
    <col min="18" max="19" width="16.42578125" style="10" customWidth="1"/>
    <col min="20" max="16384" width="9.140625" style="7"/>
  </cols>
  <sheetData>
    <row r="1" spans="1:19" s="1" customFormat="1" ht="60" x14ac:dyDescent="0.25">
      <c r="B1" s="2" t="s">
        <v>176</v>
      </c>
      <c r="C1" s="2" t="s">
        <v>177</v>
      </c>
      <c r="D1" s="2" t="s">
        <v>178</v>
      </c>
      <c r="E1" s="2" t="s">
        <v>180</v>
      </c>
      <c r="F1" s="2" t="s">
        <v>179</v>
      </c>
      <c r="G1" s="2" t="s">
        <v>156</v>
      </c>
      <c r="H1" s="2" t="s">
        <v>157</v>
      </c>
      <c r="I1" s="2" t="s">
        <v>158</v>
      </c>
      <c r="J1" s="2" t="s">
        <v>159</v>
      </c>
      <c r="K1" s="2" t="s">
        <v>160</v>
      </c>
      <c r="L1" s="2" t="s">
        <v>181</v>
      </c>
      <c r="M1" s="2" t="s">
        <v>161</v>
      </c>
      <c r="N1" s="2" t="s">
        <v>182</v>
      </c>
      <c r="O1" s="2" t="s">
        <v>162</v>
      </c>
      <c r="P1" s="2" t="s">
        <v>163</v>
      </c>
      <c r="Q1" s="2" t="s">
        <v>164</v>
      </c>
      <c r="R1" s="2" t="s">
        <v>165</v>
      </c>
      <c r="S1" s="2" t="s">
        <v>166</v>
      </c>
    </row>
    <row r="2" spans="1:19" x14ac:dyDescent="0.25">
      <c r="A2" s="3" t="s">
        <v>0</v>
      </c>
      <c r="B2" s="4">
        <v>5.69168685</v>
      </c>
      <c r="C2" s="4">
        <v>5.8994170226628902E-2</v>
      </c>
      <c r="D2" s="4">
        <v>0</v>
      </c>
      <c r="E2" s="4">
        <f>F2-D2</f>
        <v>0</v>
      </c>
      <c r="F2" s="4">
        <v>0</v>
      </c>
      <c r="G2" s="4">
        <v>0</v>
      </c>
      <c r="H2" s="4">
        <v>0</v>
      </c>
      <c r="I2" s="4">
        <f>SUM(G2:H2)</f>
        <v>0</v>
      </c>
      <c r="J2" s="5">
        <f>IF(C2=0,"NA",B2/C2)</f>
        <v>96.478801687270376</v>
      </c>
      <c r="K2" s="4">
        <f>B2-C2</f>
        <v>5.6326926797733714</v>
      </c>
      <c r="L2" s="4">
        <v>0</v>
      </c>
      <c r="M2" s="4">
        <f>L2-E2</f>
        <v>0</v>
      </c>
      <c r="N2" s="4">
        <v>0</v>
      </c>
      <c r="O2" s="4">
        <f>N2-G2</f>
        <v>0</v>
      </c>
      <c r="P2" s="4">
        <f>SUM(O2,M2)</f>
        <v>0</v>
      </c>
      <c r="Q2" s="6">
        <f>P2/$I$122</f>
        <v>0</v>
      </c>
      <c r="R2" s="5" t="s">
        <v>183</v>
      </c>
      <c r="S2" s="5" t="s">
        <v>167</v>
      </c>
    </row>
    <row r="3" spans="1:19" x14ac:dyDescent="0.25">
      <c r="A3" s="3" t="s">
        <v>1</v>
      </c>
      <c r="B3" s="4">
        <v>4503.9082599000003</v>
      </c>
      <c r="C3" s="4">
        <v>102.18001912181303</v>
      </c>
      <c r="D3" s="4">
        <v>16.491999999999997</v>
      </c>
      <c r="E3" s="4">
        <f>F3-D3</f>
        <v>38.477886026674391</v>
      </c>
      <c r="F3" s="4">
        <v>54.969886026674388</v>
      </c>
      <c r="G3" s="4">
        <f>(11.29-4.31-0.62)*1.4</f>
        <v>8.9039999999999981</v>
      </c>
      <c r="H3" s="4">
        <v>34.147306187028846</v>
      </c>
      <c r="I3" s="4">
        <f>SUM(G3:H3)</f>
        <v>43.051306187028842</v>
      </c>
      <c r="J3" s="5">
        <f>IF(C3=0,"NA",B3/C3)</f>
        <v>44.078170063079597</v>
      </c>
      <c r="K3" s="4">
        <f>B3-C3</f>
        <v>4401.7282407781877</v>
      </c>
      <c r="L3" s="4">
        <v>41.5</v>
      </c>
      <c r="M3" s="4">
        <f>L3-H3</f>
        <v>7.3526938129711539</v>
      </c>
      <c r="N3" s="4">
        <v>33.81</v>
      </c>
      <c r="O3" s="4">
        <f>N3-G3</f>
        <v>24.906000000000006</v>
      </c>
      <c r="P3" s="4">
        <f>SUM(O3,M3)</f>
        <v>32.25869381297116</v>
      </c>
      <c r="Q3" s="6">
        <f>P3/$I$122</f>
        <v>0.2191285388226836</v>
      </c>
      <c r="R3" s="5">
        <v>538</v>
      </c>
      <c r="S3" s="5" t="s">
        <v>168</v>
      </c>
    </row>
    <row r="4" spans="1:19" x14ac:dyDescent="0.25">
      <c r="A4" s="3" t="s">
        <v>2</v>
      </c>
      <c r="B4" s="4">
        <v>382.98539625000001</v>
      </c>
      <c r="C4" s="4">
        <v>5.8604884419263454</v>
      </c>
      <c r="D4" s="4">
        <v>5.0819999999999999</v>
      </c>
      <c r="E4" s="4">
        <f>F4-D4</f>
        <v>1.2490714285714288</v>
      </c>
      <c r="F4" s="4">
        <v>6.3310714285714287</v>
      </c>
      <c r="G4" s="4">
        <f>(0.6)*1.4</f>
        <v>0.84</v>
      </c>
      <c r="H4" s="4">
        <v>0</v>
      </c>
      <c r="I4" s="4">
        <f>SUM(G4:H4)</f>
        <v>0.84</v>
      </c>
      <c r="J4" s="5">
        <f>IF(C4=0,"NA",B4/C4)</f>
        <v>65.350422587662763</v>
      </c>
      <c r="K4" s="4">
        <f>B4-C4</f>
        <v>377.12490780807366</v>
      </c>
      <c r="L4" s="4">
        <v>0</v>
      </c>
      <c r="M4" s="4">
        <f>L4-H4</f>
        <v>0</v>
      </c>
      <c r="N4" s="4">
        <v>7.7525999999999993</v>
      </c>
      <c r="O4" s="4">
        <f>N4-G4</f>
        <v>6.9125999999999994</v>
      </c>
      <c r="P4" s="4">
        <f>SUM(O4,M4)</f>
        <v>6.9125999999999994</v>
      </c>
      <c r="Q4" s="6">
        <f>P4/$I$122</f>
        <v>4.6956270029030293E-2</v>
      </c>
      <c r="R4" s="5">
        <v>4691</v>
      </c>
      <c r="S4" s="5" t="s">
        <v>169</v>
      </c>
    </row>
    <row r="5" spans="1:19" x14ac:dyDescent="0.25">
      <c r="A5" s="3" t="s">
        <v>3</v>
      </c>
      <c r="B5" s="4">
        <v>371.54538884999999</v>
      </c>
      <c r="C5" s="4">
        <v>40.442267478753543</v>
      </c>
      <c r="D5" s="4">
        <v>0</v>
      </c>
      <c r="E5" s="4">
        <f>F5-D5</f>
        <v>0</v>
      </c>
      <c r="F5" s="4">
        <v>0</v>
      </c>
      <c r="G5" s="4">
        <v>0</v>
      </c>
      <c r="H5" s="4">
        <v>0</v>
      </c>
      <c r="I5" s="4">
        <f>SUM(G5:H5)</f>
        <v>0</v>
      </c>
      <c r="J5" s="5">
        <f>IF(C5=0,"NA",B5/C5)</f>
        <v>9.1870563154054707</v>
      </c>
      <c r="K5" s="4">
        <f>B5-C5</f>
        <v>331.10312137124646</v>
      </c>
      <c r="L5" s="4">
        <v>0</v>
      </c>
      <c r="M5" s="4">
        <f>L5-H5</f>
        <v>0</v>
      </c>
      <c r="N5" s="4">
        <v>0</v>
      </c>
      <c r="O5" s="4">
        <f>N5-G5</f>
        <v>0</v>
      </c>
      <c r="P5" s="4">
        <f>SUM(O5,M5)</f>
        <v>0</v>
      </c>
      <c r="Q5" s="6">
        <f>P5/$I$122</f>
        <v>0</v>
      </c>
      <c r="R5" s="5">
        <v>5470</v>
      </c>
      <c r="S5" s="5" t="s">
        <v>167</v>
      </c>
    </row>
    <row r="6" spans="1:19" x14ac:dyDescent="0.25">
      <c r="A6" s="3" t="s">
        <v>4</v>
      </c>
      <c r="B6" s="4">
        <v>0</v>
      </c>
      <c r="C6" s="4">
        <v>0</v>
      </c>
      <c r="D6" s="4">
        <v>0</v>
      </c>
      <c r="E6" s="4">
        <f>F6-D6</f>
        <v>0</v>
      </c>
      <c r="F6" s="4">
        <v>0</v>
      </c>
      <c r="G6" s="4">
        <v>0</v>
      </c>
      <c r="H6" s="4">
        <v>0</v>
      </c>
      <c r="I6" s="4">
        <f>SUM(G6:H6)</f>
        <v>0</v>
      </c>
      <c r="J6" s="5" t="str">
        <f>IF(C6=0,"NA",B6/C6)</f>
        <v>NA</v>
      </c>
      <c r="K6" s="4">
        <f>B6-C6</f>
        <v>0</v>
      </c>
      <c r="L6" s="4">
        <v>0</v>
      </c>
      <c r="M6" s="4">
        <f>L6-H6</f>
        <v>0</v>
      </c>
      <c r="N6" s="4">
        <v>0</v>
      </c>
      <c r="O6" s="4">
        <f>N6-G6</f>
        <v>0</v>
      </c>
      <c r="P6" s="4">
        <f>SUM(O6,M6)</f>
        <v>0</v>
      </c>
      <c r="Q6" s="6">
        <f>P6/$I$122</f>
        <v>0</v>
      </c>
      <c r="R6" s="5" t="s">
        <v>183</v>
      </c>
      <c r="S6" s="5" t="s">
        <v>167</v>
      </c>
    </row>
    <row r="7" spans="1:19" x14ac:dyDescent="0.25">
      <c r="A7" s="3" t="s">
        <v>5</v>
      </c>
      <c r="B7" s="4">
        <v>3199.8040499999997</v>
      </c>
      <c r="C7" s="4">
        <v>147.18342254957508</v>
      </c>
      <c r="D7" s="4">
        <v>109.92799999999998</v>
      </c>
      <c r="E7" s="4">
        <f>F7-D7</f>
        <v>0</v>
      </c>
      <c r="F7" s="4">
        <v>109.92799999999998</v>
      </c>
      <c r="G7" s="4">
        <v>8.3999999999999991E-2</v>
      </c>
      <c r="H7" s="4">
        <v>0</v>
      </c>
      <c r="I7" s="4">
        <f>SUM(G7:H7)</f>
        <v>8.3999999999999991E-2</v>
      </c>
      <c r="J7" s="5">
        <f>IF(C7=0,"NA",B7/C7)</f>
        <v>21.740247607859676</v>
      </c>
      <c r="K7" s="4">
        <f>B7-C7</f>
        <v>3052.6206274504248</v>
      </c>
      <c r="L7" s="4">
        <v>0</v>
      </c>
      <c r="M7" s="4">
        <f>L7-H7</f>
        <v>0</v>
      </c>
      <c r="N7" s="4">
        <v>121.67</v>
      </c>
      <c r="O7" s="4">
        <f>N7-G7</f>
        <v>121.586</v>
      </c>
      <c r="P7" s="4">
        <f>SUM(O7,M7)</f>
        <v>121.586</v>
      </c>
      <c r="Q7" s="6">
        <f>P7/$I$122</f>
        <v>0.82591572602923313</v>
      </c>
      <c r="R7" s="5">
        <v>7335</v>
      </c>
      <c r="S7" s="5" t="s">
        <v>170</v>
      </c>
    </row>
    <row r="8" spans="1:19" x14ac:dyDescent="0.25">
      <c r="A8" s="3" t="s">
        <v>6</v>
      </c>
      <c r="B8" s="4">
        <v>5.5784194500000002</v>
      </c>
      <c r="C8" s="4">
        <v>0.68135599121813029</v>
      </c>
      <c r="D8" s="4">
        <v>0</v>
      </c>
      <c r="E8" s="4">
        <f>F8-D8</f>
        <v>0</v>
      </c>
      <c r="F8" s="4">
        <v>0</v>
      </c>
      <c r="G8" s="4">
        <v>0</v>
      </c>
      <c r="H8" s="4">
        <v>0</v>
      </c>
      <c r="I8" s="4">
        <f>SUM(G8:H8)</f>
        <v>0</v>
      </c>
      <c r="J8" s="5">
        <f>IF(C8=0,"NA",B8/C8)</f>
        <v>8.1872318169931777</v>
      </c>
      <c r="K8" s="4">
        <f>B8-C8</f>
        <v>4.8970634587818695</v>
      </c>
      <c r="L8" s="4">
        <v>0</v>
      </c>
      <c r="M8" s="4">
        <f>L8-H8</f>
        <v>0</v>
      </c>
      <c r="N8" s="4">
        <v>0</v>
      </c>
      <c r="O8" s="4">
        <f>N8-G8</f>
        <v>0</v>
      </c>
      <c r="P8" s="4">
        <f>SUM(O8,M8)</f>
        <v>0</v>
      </c>
      <c r="Q8" s="6">
        <f>P8/$I$122</f>
        <v>0</v>
      </c>
      <c r="R8" s="5" t="s">
        <v>183</v>
      </c>
      <c r="S8" s="5" t="s">
        <v>167</v>
      </c>
    </row>
    <row r="9" spans="1:19" x14ac:dyDescent="0.25">
      <c r="A9" s="3" t="s">
        <v>7</v>
      </c>
      <c r="B9" s="4">
        <v>1415.8425</v>
      </c>
      <c r="C9" s="4">
        <v>31.388169546742212</v>
      </c>
      <c r="D9" s="4">
        <v>0</v>
      </c>
      <c r="E9" s="4">
        <f>F9-D9</f>
        <v>19.637016458645821</v>
      </c>
      <c r="F9" s="4">
        <v>19.637016458645821</v>
      </c>
      <c r="G9" s="4">
        <v>0</v>
      </c>
      <c r="H9" s="4">
        <v>8.1694120891691</v>
      </c>
      <c r="I9" s="4">
        <f>SUM(G9:H9)</f>
        <v>8.1694120891691</v>
      </c>
      <c r="J9" s="5">
        <f>IF(C9=0,"NA",B9/C9)</f>
        <v>45.107520458992511</v>
      </c>
      <c r="K9" s="4">
        <f>B9-C9</f>
        <v>1384.4543304532579</v>
      </c>
      <c r="L9" s="4">
        <v>10</v>
      </c>
      <c r="M9" s="4">
        <f>L9-H9</f>
        <v>1.8305879108309</v>
      </c>
      <c r="N9" s="4">
        <v>0</v>
      </c>
      <c r="O9" s="4">
        <f>N9-G9</f>
        <v>0</v>
      </c>
      <c r="P9" s="4">
        <f>SUM(O9,M9)</f>
        <v>1.8305879108309</v>
      </c>
      <c r="Q9" s="6">
        <f>P9/$I$122</f>
        <v>1.2434913093894363E-2</v>
      </c>
      <c r="R9" s="5" t="s">
        <v>183</v>
      </c>
      <c r="S9" s="5" t="s">
        <v>167</v>
      </c>
    </row>
    <row r="10" spans="1:19" x14ac:dyDescent="0.25">
      <c r="A10" s="3" t="s">
        <v>8</v>
      </c>
      <c r="B10" s="4">
        <v>192.55457999999999</v>
      </c>
      <c r="C10" s="4">
        <v>18.643929677053826</v>
      </c>
      <c r="D10" s="4">
        <v>0</v>
      </c>
      <c r="E10" s="4">
        <f>F10-D10</f>
        <v>0</v>
      </c>
      <c r="F10" s="4">
        <v>0</v>
      </c>
      <c r="G10" s="4">
        <v>0</v>
      </c>
      <c r="H10" s="4">
        <v>0</v>
      </c>
      <c r="I10" s="4">
        <f>SUM(G10:H10)</f>
        <v>0</v>
      </c>
      <c r="J10" s="5">
        <f>IF(C10=0,"NA",B10/C10)</f>
        <v>10.328003984963972</v>
      </c>
      <c r="K10" s="4">
        <f>B10-C10</f>
        <v>173.91065032294617</v>
      </c>
      <c r="L10" s="4">
        <v>0</v>
      </c>
      <c r="M10" s="4">
        <f>L10-H10</f>
        <v>0</v>
      </c>
      <c r="N10" s="4">
        <v>0</v>
      </c>
      <c r="O10" s="4">
        <f>N10-G10</f>
        <v>0</v>
      </c>
      <c r="P10" s="4">
        <f>SUM(O10,M10)</f>
        <v>0</v>
      </c>
      <c r="Q10" s="6">
        <f>P10/$I$122</f>
        <v>0</v>
      </c>
      <c r="R10" s="5">
        <v>3714</v>
      </c>
      <c r="S10" s="5" t="s">
        <v>167</v>
      </c>
    </row>
    <row r="11" spans="1:19" x14ac:dyDescent="0.25">
      <c r="A11" s="3" t="s">
        <v>9</v>
      </c>
      <c r="B11" s="4">
        <v>126.29315099999999</v>
      </c>
      <c r="C11" s="4">
        <v>23.924430543909349</v>
      </c>
      <c r="D11" s="4">
        <v>0</v>
      </c>
      <c r="E11" s="4">
        <f>F11-D11</f>
        <v>0</v>
      </c>
      <c r="F11" s="4">
        <v>0</v>
      </c>
      <c r="G11" s="4">
        <v>0</v>
      </c>
      <c r="H11" s="4">
        <v>0</v>
      </c>
      <c r="I11" s="4">
        <f>SUM(G11:H11)</f>
        <v>0</v>
      </c>
      <c r="J11" s="5">
        <f>IF(C11=0,"NA",B11/C11)</f>
        <v>5.2788362409801035</v>
      </c>
      <c r="K11" s="4">
        <f>B11-C11</f>
        <v>102.36872045609064</v>
      </c>
      <c r="L11" s="4">
        <v>0</v>
      </c>
      <c r="M11" s="4">
        <f>L11-H11</f>
        <v>0</v>
      </c>
      <c r="N11" s="4">
        <v>0</v>
      </c>
      <c r="O11" s="4">
        <f>N11-G11</f>
        <v>0</v>
      </c>
      <c r="P11" s="4">
        <f>SUM(O11,M11)</f>
        <v>0</v>
      </c>
      <c r="Q11" s="6">
        <f>P11/$I$122</f>
        <v>0</v>
      </c>
      <c r="R11" s="5">
        <v>5298</v>
      </c>
      <c r="S11" s="5" t="s">
        <v>167</v>
      </c>
    </row>
    <row r="12" spans="1:19" x14ac:dyDescent="0.25">
      <c r="A12" s="3" t="s">
        <v>10</v>
      </c>
      <c r="B12" s="4">
        <v>2.8316850000000002</v>
      </c>
      <c r="C12" s="4">
        <v>7.3959810198300294E-2</v>
      </c>
      <c r="D12" s="4">
        <v>0</v>
      </c>
      <c r="E12" s="4">
        <f>F12-D12</f>
        <v>0</v>
      </c>
      <c r="F12" s="4">
        <v>0</v>
      </c>
      <c r="G12" s="4">
        <v>0</v>
      </c>
      <c r="H12" s="4">
        <v>0</v>
      </c>
      <c r="I12" s="4">
        <f>SUM(G12:H12)</f>
        <v>0</v>
      </c>
      <c r="J12" s="5">
        <f>IF(C12=0,"NA",B12/C12)</f>
        <v>38.28680728638588</v>
      </c>
      <c r="K12" s="4">
        <f>B12-C12</f>
        <v>2.7577251898016999</v>
      </c>
      <c r="L12" s="4">
        <v>0</v>
      </c>
      <c r="M12" s="4">
        <f>L12-H12</f>
        <v>0</v>
      </c>
      <c r="N12" s="4">
        <v>0</v>
      </c>
      <c r="O12" s="4">
        <f>N12-G12</f>
        <v>0</v>
      </c>
      <c r="P12" s="4">
        <f>SUM(O12,M12)</f>
        <v>0</v>
      </c>
      <c r="Q12" s="6">
        <f>P12/$I$122</f>
        <v>0</v>
      </c>
      <c r="R12" s="5" t="s">
        <v>183</v>
      </c>
      <c r="S12" s="5" t="s">
        <v>167</v>
      </c>
    </row>
    <row r="13" spans="1:19" x14ac:dyDescent="0.25">
      <c r="A13" s="3" t="s">
        <v>11</v>
      </c>
      <c r="B13" s="4">
        <v>0</v>
      </c>
      <c r="C13" s="4">
        <v>5.1774617563739378E-3</v>
      </c>
      <c r="D13" s="4">
        <v>0</v>
      </c>
      <c r="E13" s="4">
        <f>F13-D13</f>
        <v>0</v>
      </c>
      <c r="F13" s="4">
        <v>0</v>
      </c>
      <c r="G13" s="4">
        <v>0</v>
      </c>
      <c r="H13" s="4">
        <v>0</v>
      </c>
      <c r="I13" s="4">
        <f>SUM(G13:H13)</f>
        <v>0</v>
      </c>
      <c r="J13" s="5">
        <f>IF(C13=0,"NA",B13/C13)</f>
        <v>0</v>
      </c>
      <c r="K13" s="4">
        <f>B13-C13</f>
        <v>-5.1774617563739378E-3</v>
      </c>
      <c r="L13" s="4">
        <v>0</v>
      </c>
      <c r="M13" s="4">
        <f>L13-H13</f>
        <v>0</v>
      </c>
      <c r="N13" s="4">
        <v>0</v>
      </c>
      <c r="O13" s="4">
        <f>N13-G13</f>
        <v>0</v>
      </c>
      <c r="P13" s="4">
        <f>SUM(O13,M13)</f>
        <v>0</v>
      </c>
      <c r="Q13" s="6">
        <f>P13/$I$122</f>
        <v>0</v>
      </c>
      <c r="R13" s="5" t="s">
        <v>183</v>
      </c>
      <c r="S13" s="5" t="s">
        <v>167</v>
      </c>
    </row>
    <row r="14" spans="1:19" x14ac:dyDescent="0.25">
      <c r="A14" s="3" t="s">
        <v>12</v>
      </c>
      <c r="B14" s="4">
        <v>1.132674</v>
      </c>
      <c r="C14" s="4">
        <v>0</v>
      </c>
      <c r="D14" s="4">
        <v>0</v>
      </c>
      <c r="E14" s="4">
        <f>F14-D14</f>
        <v>0</v>
      </c>
      <c r="F14" s="4">
        <v>0</v>
      </c>
      <c r="G14" s="4">
        <v>0</v>
      </c>
      <c r="H14" s="4">
        <v>0</v>
      </c>
      <c r="I14" s="4">
        <f>SUM(G14:H14)</f>
        <v>0</v>
      </c>
      <c r="J14" s="5" t="str">
        <f>IF(C14=0,"NA",B14/C14)</f>
        <v>NA</v>
      </c>
      <c r="K14" s="4">
        <f>B14-C14</f>
        <v>1.132674</v>
      </c>
      <c r="L14" s="4">
        <v>0</v>
      </c>
      <c r="M14" s="4">
        <f>L14-H14</f>
        <v>0</v>
      </c>
      <c r="N14" s="4">
        <v>0</v>
      </c>
      <c r="O14" s="4">
        <f>N14-G14</f>
        <v>0</v>
      </c>
      <c r="P14" s="4">
        <f>SUM(O14,M14)</f>
        <v>0</v>
      </c>
      <c r="Q14" s="6">
        <f>P14/$I$122</f>
        <v>0</v>
      </c>
      <c r="R14" s="5" t="s">
        <v>183</v>
      </c>
      <c r="S14" s="5" t="s">
        <v>167</v>
      </c>
    </row>
    <row r="15" spans="1:19" x14ac:dyDescent="0.25">
      <c r="A15" s="3" t="s">
        <v>13</v>
      </c>
      <c r="B15" s="4">
        <v>0</v>
      </c>
      <c r="C15" s="4">
        <v>0</v>
      </c>
      <c r="D15" s="4">
        <v>0</v>
      </c>
      <c r="E15" s="4">
        <f>F15-D15</f>
        <v>0</v>
      </c>
      <c r="F15" s="4">
        <v>0</v>
      </c>
      <c r="G15" s="4">
        <v>0</v>
      </c>
      <c r="H15" s="4">
        <v>0</v>
      </c>
      <c r="I15" s="4">
        <f>SUM(G15:H15)</f>
        <v>0</v>
      </c>
      <c r="J15" s="5" t="str">
        <f>IF(C15=0,"NA",B15/C15)</f>
        <v>NA</v>
      </c>
      <c r="K15" s="4">
        <f>B15-C15</f>
        <v>0</v>
      </c>
      <c r="L15" s="4">
        <v>0</v>
      </c>
      <c r="M15" s="4">
        <f>L15-H15</f>
        <v>0</v>
      </c>
      <c r="N15" s="4">
        <v>0</v>
      </c>
      <c r="O15" s="4">
        <f>N15-G15</f>
        <v>0</v>
      </c>
      <c r="P15" s="4">
        <f>SUM(O15,M15)</f>
        <v>0</v>
      </c>
      <c r="Q15" s="6">
        <f>P15/$I$122</f>
        <v>0</v>
      </c>
      <c r="R15" s="5" t="s">
        <v>183</v>
      </c>
      <c r="S15" s="5" t="s">
        <v>167</v>
      </c>
    </row>
    <row r="16" spans="1:19" x14ac:dyDescent="0.25">
      <c r="A16" s="3" t="s">
        <v>14</v>
      </c>
      <c r="B16" s="4">
        <v>302.99029499999995</v>
      </c>
      <c r="C16" s="4">
        <v>15.47436742776204</v>
      </c>
      <c r="D16" s="4">
        <v>0</v>
      </c>
      <c r="E16" s="4">
        <f>F16-D16</f>
        <v>11.534964701238296</v>
      </c>
      <c r="F16" s="4">
        <v>11.534964701238296</v>
      </c>
      <c r="G16" s="4">
        <v>0</v>
      </c>
      <c r="H16" s="4">
        <v>0</v>
      </c>
      <c r="I16" s="4">
        <f>SUM(G16:H16)</f>
        <v>0</v>
      </c>
      <c r="J16" s="5">
        <f>IF(C16=0,"NA",B16/C16)</f>
        <v>19.58014092753254</v>
      </c>
      <c r="K16" s="4">
        <f>B16-C16</f>
        <v>287.5159275722379</v>
      </c>
      <c r="L16" s="4">
        <v>0</v>
      </c>
      <c r="M16" s="4">
        <f>L16-H16</f>
        <v>0</v>
      </c>
      <c r="N16" s="4">
        <v>0</v>
      </c>
      <c r="O16" s="4">
        <f>N16-G16</f>
        <v>0</v>
      </c>
      <c r="P16" s="4">
        <f>SUM(O16,M16)</f>
        <v>0</v>
      </c>
      <c r="Q16" s="6">
        <f>P16/$I$122</f>
        <v>0</v>
      </c>
      <c r="R16" s="5" t="s">
        <v>183</v>
      </c>
      <c r="S16" s="5" t="s">
        <v>168</v>
      </c>
    </row>
    <row r="17" spans="1:19" x14ac:dyDescent="0.25">
      <c r="A17" s="3" t="s">
        <v>15</v>
      </c>
      <c r="B17" s="4">
        <v>0</v>
      </c>
      <c r="C17" s="4">
        <v>0</v>
      </c>
      <c r="D17" s="4">
        <v>0</v>
      </c>
      <c r="E17" s="4">
        <f>F17-D17</f>
        <v>0</v>
      </c>
      <c r="F17" s="4">
        <v>0</v>
      </c>
      <c r="G17" s="4">
        <v>0</v>
      </c>
      <c r="H17" s="4">
        <v>0</v>
      </c>
      <c r="I17" s="4">
        <f>SUM(G17:H17)</f>
        <v>0</v>
      </c>
      <c r="J17" s="5" t="str">
        <f>IF(C17=0,"NA",B17/C17)</f>
        <v>NA</v>
      </c>
      <c r="K17" s="4">
        <f>B17-C17</f>
        <v>0</v>
      </c>
      <c r="L17" s="4">
        <v>0</v>
      </c>
      <c r="M17" s="4">
        <f>L17-H17</f>
        <v>0</v>
      </c>
      <c r="N17" s="4">
        <v>0</v>
      </c>
      <c r="O17" s="4">
        <f>N17-G17</f>
        <v>0</v>
      </c>
      <c r="P17" s="4">
        <f>SUM(O17,M17)</f>
        <v>0</v>
      </c>
      <c r="Q17" s="6">
        <f>P17/$I$122</f>
        <v>0</v>
      </c>
      <c r="R17" s="5" t="s">
        <v>183</v>
      </c>
      <c r="S17" s="5" t="s">
        <v>167</v>
      </c>
    </row>
    <row r="18" spans="1:19" x14ac:dyDescent="0.25">
      <c r="A18" s="3" t="s">
        <v>16</v>
      </c>
      <c r="B18" s="4">
        <v>0</v>
      </c>
      <c r="C18" s="4">
        <v>0</v>
      </c>
      <c r="D18" s="4">
        <v>0</v>
      </c>
      <c r="E18" s="4">
        <f>F18-D18</f>
        <v>0</v>
      </c>
      <c r="F18" s="4">
        <v>0</v>
      </c>
      <c r="G18" s="4">
        <v>0</v>
      </c>
      <c r="H18" s="4">
        <v>0</v>
      </c>
      <c r="I18" s="4">
        <f>SUM(G18:H18)</f>
        <v>0</v>
      </c>
      <c r="J18" s="5" t="str">
        <f>IF(C18=0,"NA",B18/C18)</f>
        <v>NA</v>
      </c>
      <c r="K18" s="4">
        <f>B18-C18</f>
        <v>0</v>
      </c>
      <c r="L18" s="4">
        <v>0</v>
      </c>
      <c r="M18" s="4">
        <f>L18-H18</f>
        <v>0</v>
      </c>
      <c r="N18" s="4">
        <v>0</v>
      </c>
      <c r="O18" s="4">
        <f>N18-G18</f>
        <v>0</v>
      </c>
      <c r="P18" s="4">
        <f>SUM(O18,M18)</f>
        <v>0</v>
      </c>
      <c r="Q18" s="6">
        <f>P18/$I$122</f>
        <v>0</v>
      </c>
      <c r="R18" s="5" t="s">
        <v>183</v>
      </c>
      <c r="S18" s="5" t="s">
        <v>167</v>
      </c>
    </row>
    <row r="19" spans="1:19" x14ac:dyDescent="0.25">
      <c r="A19" s="3" t="s">
        <v>17</v>
      </c>
      <c r="B19" s="4">
        <v>368.91192180000002</v>
      </c>
      <c r="C19" s="4">
        <v>23.773850512747877</v>
      </c>
      <c r="D19" s="4">
        <v>0</v>
      </c>
      <c r="E19" s="4">
        <f>F19-D19</f>
        <v>0</v>
      </c>
      <c r="F19" s="4">
        <v>0</v>
      </c>
      <c r="G19" s="4">
        <v>0</v>
      </c>
      <c r="H19" s="4">
        <v>0</v>
      </c>
      <c r="I19" s="4">
        <f>SUM(G19:H19)</f>
        <v>0</v>
      </c>
      <c r="J19" s="5">
        <f>IF(C19=0,"NA",B19/C19)</f>
        <v>15.51755032707824</v>
      </c>
      <c r="K19" s="4">
        <f>B19-C19</f>
        <v>345.13807128725216</v>
      </c>
      <c r="L19" s="4">
        <v>0</v>
      </c>
      <c r="M19" s="4">
        <f>L19-H19</f>
        <v>0</v>
      </c>
      <c r="N19" s="4">
        <v>0</v>
      </c>
      <c r="O19" s="4">
        <f>N19-G19</f>
        <v>0</v>
      </c>
      <c r="P19" s="4">
        <f>SUM(O19,M19)</f>
        <v>0</v>
      </c>
      <c r="Q19" s="6">
        <f>P19/$I$122</f>
        <v>0</v>
      </c>
      <c r="R19" s="5">
        <v>4225</v>
      </c>
      <c r="S19" s="5" t="s">
        <v>171</v>
      </c>
    </row>
    <row r="20" spans="1:19" x14ac:dyDescent="0.25">
      <c r="A20" s="3" t="s">
        <v>18</v>
      </c>
      <c r="B20" s="4">
        <v>5.6633700000000005</v>
      </c>
      <c r="C20" s="4">
        <v>3.5878850141643062E-2</v>
      </c>
      <c r="D20" s="4">
        <v>0</v>
      </c>
      <c r="E20" s="4">
        <f>F20-D20</f>
        <v>0</v>
      </c>
      <c r="F20" s="4">
        <v>0</v>
      </c>
      <c r="G20" s="4">
        <v>0</v>
      </c>
      <c r="H20" s="4">
        <v>0</v>
      </c>
      <c r="I20" s="4">
        <f>SUM(G20:H20)</f>
        <v>0</v>
      </c>
      <c r="J20" s="5">
        <f>IF(C20=0,"NA",B20/C20)</f>
        <v>157.8470318207541</v>
      </c>
      <c r="K20" s="4">
        <f>B20-C20</f>
        <v>5.6274911498583577</v>
      </c>
      <c r="L20" s="4">
        <v>0</v>
      </c>
      <c r="M20" s="4">
        <f>L20-H20</f>
        <v>0</v>
      </c>
      <c r="N20" s="4">
        <v>0</v>
      </c>
      <c r="O20" s="4">
        <f>N20-G20</f>
        <v>0</v>
      </c>
      <c r="P20" s="4">
        <f>SUM(O20,M20)</f>
        <v>0</v>
      </c>
      <c r="Q20" s="6">
        <f>P20/$I$122</f>
        <v>0</v>
      </c>
      <c r="R20" s="5" t="s">
        <v>183</v>
      </c>
      <c r="S20" s="5" t="s">
        <v>167</v>
      </c>
    </row>
    <row r="21" spans="1:19" x14ac:dyDescent="0.25">
      <c r="A21" s="3" t="s">
        <v>19</v>
      </c>
      <c r="B21" s="4">
        <v>0</v>
      </c>
      <c r="C21" s="4">
        <v>0</v>
      </c>
      <c r="D21" s="4">
        <v>0</v>
      </c>
      <c r="E21" s="4">
        <f>F21-D21</f>
        <v>0</v>
      </c>
      <c r="F21" s="4">
        <v>0</v>
      </c>
      <c r="G21" s="4">
        <v>0</v>
      </c>
      <c r="H21" s="4">
        <v>0</v>
      </c>
      <c r="I21" s="4">
        <f>SUM(G21:H21)</f>
        <v>0</v>
      </c>
      <c r="J21" s="5" t="str">
        <f>IF(C21=0,"NA",B21/C21)</f>
        <v>NA</v>
      </c>
      <c r="K21" s="4">
        <f>B21-C21</f>
        <v>0</v>
      </c>
      <c r="L21" s="4">
        <v>0</v>
      </c>
      <c r="M21" s="4">
        <f>L21-H21</f>
        <v>0</v>
      </c>
      <c r="N21" s="4">
        <v>0</v>
      </c>
      <c r="O21" s="4">
        <f>N21-G21</f>
        <v>0</v>
      </c>
      <c r="P21" s="4">
        <f>SUM(O21,M21)</f>
        <v>0</v>
      </c>
      <c r="Q21" s="6">
        <f>P21/$I$122</f>
        <v>0</v>
      </c>
      <c r="R21" s="5" t="s">
        <v>183</v>
      </c>
      <c r="S21" s="5" t="s">
        <v>167</v>
      </c>
    </row>
    <row r="22" spans="1:19" x14ac:dyDescent="0.25">
      <c r="A22" s="3" t="s">
        <v>20</v>
      </c>
      <c r="B22" s="4">
        <v>0</v>
      </c>
      <c r="C22" s="4">
        <v>0</v>
      </c>
      <c r="D22" s="4">
        <v>0</v>
      </c>
      <c r="E22" s="4">
        <f>F22-D22</f>
        <v>0</v>
      </c>
      <c r="F22" s="4">
        <v>0</v>
      </c>
      <c r="G22" s="4">
        <v>0</v>
      </c>
      <c r="H22" s="4">
        <v>0</v>
      </c>
      <c r="I22" s="4">
        <f>SUM(G22:H22)</f>
        <v>0</v>
      </c>
      <c r="J22" s="5" t="str">
        <f>IF(C22=0,"NA",B22/C22)</f>
        <v>NA</v>
      </c>
      <c r="K22" s="4">
        <f>B22-C22</f>
        <v>0</v>
      </c>
      <c r="L22" s="4">
        <v>0</v>
      </c>
      <c r="M22" s="4">
        <f>L22-H22</f>
        <v>0</v>
      </c>
      <c r="N22" s="4">
        <v>0</v>
      </c>
      <c r="O22" s="4">
        <f>N22-G22</f>
        <v>0</v>
      </c>
      <c r="P22" s="4">
        <f>SUM(O22,M22)</f>
        <v>0</v>
      </c>
      <c r="Q22" s="6">
        <f>P22/$I$122</f>
        <v>0</v>
      </c>
      <c r="R22" s="5" t="s">
        <v>183</v>
      </c>
      <c r="S22" s="5" t="s">
        <v>167</v>
      </c>
    </row>
    <row r="23" spans="1:19" x14ac:dyDescent="0.25">
      <c r="A23" s="3" t="s">
        <v>21</v>
      </c>
      <c r="B23" s="4">
        <v>0</v>
      </c>
      <c r="C23" s="4">
        <v>0</v>
      </c>
      <c r="D23" s="4">
        <v>0</v>
      </c>
      <c r="E23" s="4">
        <f>F23-D23</f>
        <v>0</v>
      </c>
      <c r="F23" s="4">
        <v>0</v>
      </c>
      <c r="G23" s="4">
        <v>0</v>
      </c>
      <c r="H23" s="4">
        <v>0</v>
      </c>
      <c r="I23" s="4">
        <f>SUM(G23:H23)</f>
        <v>0</v>
      </c>
      <c r="J23" s="5" t="str">
        <f>IF(C23=0,"NA",B23/C23)</f>
        <v>NA</v>
      </c>
      <c r="K23" s="4">
        <f>B23-C23</f>
        <v>0</v>
      </c>
      <c r="L23" s="4">
        <v>0</v>
      </c>
      <c r="M23" s="4">
        <f>L23-H23</f>
        <v>0</v>
      </c>
      <c r="N23" s="4">
        <v>0</v>
      </c>
      <c r="O23" s="4">
        <f>N23-G23</f>
        <v>0</v>
      </c>
      <c r="P23" s="4">
        <f>SUM(O23,M23)</f>
        <v>0</v>
      </c>
      <c r="Q23" s="6">
        <f>P23/$I$122</f>
        <v>0</v>
      </c>
      <c r="R23" s="5" t="s">
        <v>183</v>
      </c>
      <c r="S23" s="5" t="s">
        <v>167</v>
      </c>
    </row>
    <row r="24" spans="1:19" x14ac:dyDescent="0.25">
      <c r="A24" s="3" t="s">
        <v>22</v>
      </c>
      <c r="B24" s="4">
        <v>0</v>
      </c>
      <c r="C24" s="4">
        <v>0</v>
      </c>
      <c r="D24" s="4">
        <v>0</v>
      </c>
      <c r="E24" s="4">
        <f>F24-D24</f>
        <v>0</v>
      </c>
      <c r="F24" s="4">
        <v>0</v>
      </c>
      <c r="G24" s="4">
        <v>0</v>
      </c>
      <c r="H24" s="4">
        <v>0</v>
      </c>
      <c r="I24" s="4">
        <f>SUM(G24:H24)</f>
        <v>0</v>
      </c>
      <c r="J24" s="5" t="str">
        <f>IF(C24=0,"NA",B24/C24)</f>
        <v>NA</v>
      </c>
      <c r="K24" s="4">
        <f>B24-C24</f>
        <v>0</v>
      </c>
      <c r="L24" s="4">
        <v>0</v>
      </c>
      <c r="M24" s="4">
        <f>L24-H24</f>
        <v>0</v>
      </c>
      <c r="N24" s="4">
        <v>0</v>
      </c>
      <c r="O24" s="4">
        <f>N24-G24</f>
        <v>0</v>
      </c>
      <c r="P24" s="4">
        <f>SUM(O24,M24)</f>
        <v>0</v>
      </c>
      <c r="Q24" s="6">
        <f>P24/$I$122</f>
        <v>0</v>
      </c>
      <c r="R24" s="5" t="s">
        <v>183</v>
      </c>
      <c r="S24" s="5" t="s">
        <v>167</v>
      </c>
    </row>
    <row r="25" spans="1:19" x14ac:dyDescent="0.25">
      <c r="A25" s="3" t="s">
        <v>23</v>
      </c>
      <c r="B25" s="4">
        <v>135.07137449999999</v>
      </c>
      <c r="C25" s="4">
        <v>2.3071982152974506</v>
      </c>
      <c r="D25" s="4">
        <v>1.68</v>
      </c>
      <c r="E25" s="4">
        <f>F25-D25</f>
        <v>0</v>
      </c>
      <c r="F25" s="4">
        <v>1.68</v>
      </c>
      <c r="G25" s="4">
        <v>0</v>
      </c>
      <c r="H25" s="4">
        <v>0</v>
      </c>
      <c r="I25" s="4">
        <f>SUM(G25:H25)</f>
        <v>0</v>
      </c>
      <c r="J25" s="5">
        <f>IF(C25=0,"NA",B25/C25)</f>
        <v>58.543463498035948</v>
      </c>
      <c r="K25" s="4">
        <f>B25-C25</f>
        <v>132.76417628470253</v>
      </c>
      <c r="L25" s="4">
        <v>0</v>
      </c>
      <c r="M25" s="4">
        <f>L25-H25</f>
        <v>0</v>
      </c>
      <c r="N25" s="4">
        <v>0</v>
      </c>
      <c r="O25" s="4">
        <f>N25-G25</f>
        <v>0</v>
      </c>
      <c r="P25" s="4">
        <f>SUM(O25,M25)</f>
        <v>0</v>
      </c>
      <c r="Q25" s="6">
        <f>P25/$I$122</f>
        <v>0</v>
      </c>
      <c r="R25" s="5">
        <v>3659</v>
      </c>
      <c r="S25" s="5" t="s">
        <v>167</v>
      </c>
    </row>
    <row r="26" spans="1:19" x14ac:dyDescent="0.25">
      <c r="A26" s="3" t="s">
        <v>24</v>
      </c>
      <c r="B26" s="4">
        <v>2018.0569489499999</v>
      </c>
      <c r="C26" s="4">
        <v>182.29047818696884</v>
      </c>
      <c r="D26" s="4">
        <v>0</v>
      </c>
      <c r="E26" s="4">
        <f>F26-D26</f>
        <v>75.895683264121871</v>
      </c>
      <c r="F26" s="4">
        <v>75.895683264121871</v>
      </c>
      <c r="G26" s="4">
        <v>0</v>
      </c>
      <c r="H26" s="4">
        <v>0</v>
      </c>
      <c r="I26" s="4">
        <f>SUM(G26:H26)</f>
        <v>0</v>
      </c>
      <c r="J26" s="5">
        <f>IF(C26=0,"NA",B26/C26)</f>
        <v>11.070556010501825</v>
      </c>
      <c r="K26" s="4">
        <f>B26-C26</f>
        <v>1835.7664707630311</v>
      </c>
      <c r="L26" s="4">
        <v>0</v>
      </c>
      <c r="M26" s="4">
        <f>L26-H26</f>
        <v>0</v>
      </c>
      <c r="N26" s="4">
        <v>0.04</v>
      </c>
      <c r="O26" s="4">
        <f>N26-G26</f>
        <v>0.04</v>
      </c>
      <c r="P26" s="4">
        <f>SUM(O26,M26)</f>
        <v>0.04</v>
      </c>
      <c r="Q26" s="6">
        <f>P26/$I$122</f>
        <v>2.7171408748679395E-4</v>
      </c>
      <c r="R26" s="5">
        <v>2023</v>
      </c>
      <c r="S26" s="5" t="s">
        <v>170</v>
      </c>
    </row>
    <row r="27" spans="1:19" x14ac:dyDescent="0.25">
      <c r="A27" s="3" t="s">
        <v>25</v>
      </c>
      <c r="B27" s="4">
        <v>0</v>
      </c>
      <c r="C27" s="4">
        <v>0</v>
      </c>
      <c r="D27" s="4">
        <v>0</v>
      </c>
      <c r="E27" s="4">
        <f>F27-D27</f>
        <v>0</v>
      </c>
      <c r="F27" s="4">
        <v>0</v>
      </c>
      <c r="G27" s="4">
        <v>0</v>
      </c>
      <c r="H27" s="4">
        <v>0</v>
      </c>
      <c r="I27" s="4">
        <f>SUM(G27:H27)</f>
        <v>0</v>
      </c>
      <c r="J27" s="5" t="str">
        <f>IF(C27=0,"NA",B27/C27)</f>
        <v>NA</v>
      </c>
      <c r="K27" s="4">
        <f>B27-C27</f>
        <v>0</v>
      </c>
      <c r="L27" s="4">
        <v>0</v>
      </c>
      <c r="M27" s="4">
        <f>L27-H27</f>
        <v>0</v>
      </c>
      <c r="N27" s="4">
        <v>0</v>
      </c>
      <c r="O27" s="4">
        <f>N27-G27</f>
        <v>0</v>
      </c>
      <c r="P27" s="4">
        <f>SUM(O27,M27)</f>
        <v>0</v>
      </c>
      <c r="Q27" s="6">
        <f>P27/$I$122</f>
        <v>0</v>
      </c>
      <c r="R27" s="5" t="s">
        <v>183</v>
      </c>
      <c r="S27" s="5" t="s">
        <v>167</v>
      </c>
    </row>
    <row r="28" spans="1:19" x14ac:dyDescent="0.25">
      <c r="A28" s="3" t="s">
        <v>26</v>
      </c>
      <c r="B28" s="4">
        <v>0</v>
      </c>
      <c r="C28" s="4">
        <v>0</v>
      </c>
      <c r="D28" s="4">
        <v>0</v>
      </c>
      <c r="E28" s="4">
        <f>F28-D28</f>
        <v>0</v>
      </c>
      <c r="F28" s="4">
        <v>0</v>
      </c>
      <c r="G28" s="4">
        <v>0</v>
      </c>
      <c r="H28" s="4">
        <v>0</v>
      </c>
      <c r="I28" s="4">
        <f>SUM(G28:H28)</f>
        <v>0</v>
      </c>
      <c r="J28" s="5" t="str">
        <f>IF(C28=0,"NA",B28/C28)</f>
        <v>NA</v>
      </c>
      <c r="K28" s="4">
        <f>B28-C28</f>
        <v>0</v>
      </c>
      <c r="L28" s="4">
        <v>0</v>
      </c>
      <c r="M28" s="4">
        <f>L28-H28</f>
        <v>0</v>
      </c>
      <c r="N28" s="4">
        <v>0</v>
      </c>
      <c r="O28" s="4">
        <f>N28-G28</f>
        <v>0</v>
      </c>
      <c r="P28" s="4">
        <f>SUM(O28,M28)</f>
        <v>0</v>
      </c>
      <c r="Q28" s="6">
        <f>P28/$I$122</f>
        <v>0</v>
      </c>
      <c r="R28" s="5" t="s">
        <v>183</v>
      </c>
      <c r="S28" s="5" t="s">
        <v>167</v>
      </c>
    </row>
    <row r="29" spans="1:19" x14ac:dyDescent="0.25">
      <c r="A29" s="3" t="s">
        <v>27</v>
      </c>
      <c r="B29" s="4">
        <v>97.976300999999992</v>
      </c>
      <c r="C29" s="4">
        <v>1.3545791039660058</v>
      </c>
      <c r="D29" s="4">
        <v>0</v>
      </c>
      <c r="E29" s="4">
        <f>F29-D29</f>
        <v>0</v>
      </c>
      <c r="F29" s="4">
        <v>0</v>
      </c>
      <c r="G29" s="4">
        <v>0</v>
      </c>
      <c r="H29" s="4">
        <v>0</v>
      </c>
      <c r="I29" s="4">
        <f>SUM(G29:H29)</f>
        <v>0</v>
      </c>
      <c r="J29" s="5">
        <f>IF(C29=0,"NA",B29/C29)</f>
        <v>72.329700578681582</v>
      </c>
      <c r="K29" s="4">
        <f>B29-C29</f>
        <v>96.621721896033989</v>
      </c>
      <c r="L29" s="4">
        <v>0</v>
      </c>
      <c r="M29" s="4">
        <f>L29-H29</f>
        <v>0</v>
      </c>
      <c r="N29" s="4">
        <v>0</v>
      </c>
      <c r="O29" s="4">
        <f>N29-G29</f>
        <v>0</v>
      </c>
      <c r="P29" s="4">
        <f>SUM(O29,M29)</f>
        <v>0</v>
      </c>
      <c r="Q29" s="6">
        <f>P29/$I$122</f>
        <v>0</v>
      </c>
      <c r="R29" s="5" t="s">
        <v>183</v>
      </c>
      <c r="S29" s="5" t="s">
        <v>167</v>
      </c>
    </row>
    <row r="30" spans="1:19" x14ac:dyDescent="0.25">
      <c r="A30" s="3" t="s">
        <v>28</v>
      </c>
      <c r="B30" s="4">
        <v>6314.1195298499997</v>
      </c>
      <c r="C30" s="4">
        <v>212.05644898016999</v>
      </c>
      <c r="D30" s="4">
        <v>0</v>
      </c>
      <c r="E30" s="4">
        <f>F30-D30</f>
        <v>0</v>
      </c>
      <c r="F30" s="4">
        <v>0</v>
      </c>
      <c r="G30" s="4">
        <v>0</v>
      </c>
      <c r="H30" s="4">
        <v>0</v>
      </c>
      <c r="I30" s="4">
        <f>SUM(G30:H30)</f>
        <v>0</v>
      </c>
      <c r="J30" s="5">
        <f>IF(C30=0,"NA",B30/C30)</f>
        <v>29.775654360978436</v>
      </c>
      <c r="K30" s="4">
        <f>B30-C30</f>
        <v>6102.0630808698297</v>
      </c>
      <c r="L30" s="4">
        <v>0</v>
      </c>
      <c r="M30" s="4">
        <f>L30-H30</f>
        <v>0</v>
      </c>
      <c r="N30" s="4">
        <v>0</v>
      </c>
      <c r="O30" s="4">
        <f>N30-G30</f>
        <v>0</v>
      </c>
      <c r="P30" s="4">
        <f>SUM(O30,M30)</f>
        <v>0</v>
      </c>
      <c r="Q30" s="6">
        <f>P30/$I$122</f>
        <v>0</v>
      </c>
      <c r="R30" s="5">
        <v>7067</v>
      </c>
      <c r="S30" s="5" t="s">
        <v>167</v>
      </c>
    </row>
    <row r="31" spans="1:19" x14ac:dyDescent="0.25">
      <c r="A31" s="3" t="s">
        <v>29</v>
      </c>
      <c r="B31" s="4">
        <v>107.12264354999999</v>
      </c>
      <c r="C31" s="4">
        <v>11.428466050991503</v>
      </c>
      <c r="D31" s="4">
        <v>0</v>
      </c>
      <c r="E31" s="4">
        <f>F31-D31</f>
        <v>0</v>
      </c>
      <c r="F31" s="4">
        <v>0</v>
      </c>
      <c r="G31" s="4">
        <v>0</v>
      </c>
      <c r="H31" s="4">
        <v>0</v>
      </c>
      <c r="I31" s="4">
        <f>SUM(G31:H31)</f>
        <v>0</v>
      </c>
      <c r="J31" s="5">
        <f>IF(C31=0,"NA",B31/C31)</f>
        <v>9.3733177376596686</v>
      </c>
      <c r="K31" s="4">
        <f>B31-C31</f>
        <v>95.694177499008489</v>
      </c>
      <c r="L31" s="4">
        <v>0</v>
      </c>
      <c r="M31" s="4">
        <f>L31-H31</f>
        <v>0</v>
      </c>
      <c r="N31" s="4">
        <v>0</v>
      </c>
      <c r="O31" s="4">
        <f>N31-G31</f>
        <v>0</v>
      </c>
      <c r="P31" s="4">
        <f>SUM(O31,M31)</f>
        <v>0</v>
      </c>
      <c r="Q31" s="6">
        <f>P31/$I$122</f>
        <v>0</v>
      </c>
      <c r="R31" s="5">
        <v>3979</v>
      </c>
      <c r="S31" s="5" t="s">
        <v>167</v>
      </c>
    </row>
    <row r="32" spans="1:19" x14ac:dyDescent="0.25">
      <c r="A32" s="3" t="s">
        <v>30</v>
      </c>
      <c r="B32" s="4">
        <v>0</v>
      </c>
      <c r="C32" s="4">
        <v>0</v>
      </c>
      <c r="D32" s="4">
        <v>0</v>
      </c>
      <c r="E32" s="4">
        <f>F32-D32</f>
        <v>0</v>
      </c>
      <c r="F32" s="4">
        <v>0</v>
      </c>
      <c r="G32" s="4">
        <v>0</v>
      </c>
      <c r="H32" s="4">
        <v>0</v>
      </c>
      <c r="I32" s="4">
        <f>SUM(G32:H32)</f>
        <v>0</v>
      </c>
      <c r="J32" s="5" t="str">
        <f>IF(C32=0,"NA",B32/C32)</f>
        <v>NA</v>
      </c>
      <c r="K32" s="4">
        <f>B32-C32</f>
        <v>0</v>
      </c>
      <c r="L32" s="4">
        <v>0</v>
      </c>
      <c r="M32" s="4">
        <f>L32-H32</f>
        <v>0</v>
      </c>
      <c r="N32" s="4">
        <v>0</v>
      </c>
      <c r="O32" s="4">
        <f>N32-G32</f>
        <v>0</v>
      </c>
      <c r="P32" s="4">
        <f>SUM(O32,M32)</f>
        <v>0</v>
      </c>
      <c r="Q32" s="6">
        <f>P32/$I$122</f>
        <v>0</v>
      </c>
      <c r="R32" s="5" t="s">
        <v>183</v>
      </c>
      <c r="S32" s="5" t="s">
        <v>167</v>
      </c>
    </row>
    <row r="33" spans="1:19" x14ac:dyDescent="0.25">
      <c r="A33" s="3" t="s">
        <v>31</v>
      </c>
      <c r="B33" s="4">
        <v>284.98077839999996</v>
      </c>
      <c r="C33" s="4">
        <v>0.41517281869688399</v>
      </c>
      <c r="D33" s="4">
        <v>0</v>
      </c>
      <c r="E33" s="4">
        <f>F33-D33</f>
        <v>0</v>
      </c>
      <c r="F33" s="4">
        <v>0</v>
      </c>
      <c r="G33" s="4">
        <v>0</v>
      </c>
      <c r="H33" s="4">
        <v>0</v>
      </c>
      <c r="I33" s="4">
        <f>SUM(G33:H33)</f>
        <v>0</v>
      </c>
      <c r="J33" s="5">
        <f>IF(C33=0,"NA",B33/C33)</f>
        <v>686.41482670873813</v>
      </c>
      <c r="K33" s="4">
        <f>B33-C33</f>
        <v>284.56560558130309</v>
      </c>
      <c r="L33" s="4">
        <v>0</v>
      </c>
      <c r="M33" s="4">
        <f>L33-H33</f>
        <v>0</v>
      </c>
      <c r="N33" s="4">
        <v>0</v>
      </c>
      <c r="O33" s="4">
        <f>N33-G33</f>
        <v>0</v>
      </c>
      <c r="P33" s="4">
        <f>SUM(O33,M33)</f>
        <v>0</v>
      </c>
      <c r="Q33" s="6">
        <f>P33/$I$122</f>
        <v>0</v>
      </c>
      <c r="R33" s="5" t="s">
        <v>183</v>
      </c>
      <c r="S33" s="5" t="s">
        <v>167</v>
      </c>
    </row>
    <row r="34" spans="1:19" x14ac:dyDescent="0.25">
      <c r="A34" s="3" t="s">
        <v>32</v>
      </c>
      <c r="B34" s="4">
        <v>0</v>
      </c>
      <c r="C34" s="4">
        <v>0</v>
      </c>
      <c r="D34" s="4">
        <v>0</v>
      </c>
      <c r="E34" s="4">
        <f>F34-D34</f>
        <v>0</v>
      </c>
      <c r="F34" s="4">
        <v>0</v>
      </c>
      <c r="G34" s="4">
        <v>0</v>
      </c>
      <c r="H34" s="4">
        <v>0</v>
      </c>
      <c r="I34" s="4">
        <f>SUM(G34:H34)</f>
        <v>0</v>
      </c>
      <c r="J34" s="5" t="str">
        <f>IF(C34=0,"NA",B34/C34)</f>
        <v>NA</v>
      </c>
      <c r="K34" s="4">
        <f>B34-C34</f>
        <v>0</v>
      </c>
      <c r="L34" s="4">
        <v>0</v>
      </c>
      <c r="M34" s="4">
        <f>L34-H34</f>
        <v>0</v>
      </c>
      <c r="N34" s="4">
        <v>0</v>
      </c>
      <c r="O34" s="4">
        <f>N34-G34</f>
        <v>0</v>
      </c>
      <c r="P34" s="4">
        <f>SUM(O34,M34)</f>
        <v>0</v>
      </c>
      <c r="Q34" s="6">
        <f>P34/$I$122</f>
        <v>0</v>
      </c>
      <c r="R34" s="5" t="s">
        <v>183</v>
      </c>
      <c r="S34" s="5" t="s">
        <v>167</v>
      </c>
    </row>
    <row r="35" spans="1:19" x14ac:dyDescent="0.25">
      <c r="A35" s="3" t="s">
        <v>33</v>
      </c>
      <c r="B35" s="4">
        <v>28.316849999999999</v>
      </c>
      <c r="C35" s="4">
        <v>2.4964640458923513</v>
      </c>
      <c r="D35" s="4">
        <v>0</v>
      </c>
      <c r="E35" s="4">
        <f>F35-D35</f>
        <v>0</v>
      </c>
      <c r="F35" s="4">
        <v>0</v>
      </c>
      <c r="G35" s="4">
        <v>0</v>
      </c>
      <c r="H35" s="4">
        <v>0</v>
      </c>
      <c r="I35" s="4">
        <f>SUM(G35:H35)</f>
        <v>0</v>
      </c>
      <c r="J35" s="5">
        <f>IF(C35=0,"NA",B35/C35)</f>
        <v>11.34278302409048</v>
      </c>
      <c r="K35" s="4">
        <f>B35-C35</f>
        <v>25.820385954107646</v>
      </c>
      <c r="L35" s="4">
        <v>0</v>
      </c>
      <c r="M35" s="4">
        <f>L35-H35</f>
        <v>0</v>
      </c>
      <c r="N35" s="4">
        <v>0</v>
      </c>
      <c r="O35" s="4">
        <f>N35-G35</f>
        <v>0</v>
      </c>
      <c r="P35" s="4">
        <f>SUM(O35,M35)</f>
        <v>0</v>
      </c>
      <c r="Q35" s="6">
        <f>P35/$I$122</f>
        <v>0</v>
      </c>
      <c r="R35" s="5" t="s">
        <v>183</v>
      </c>
      <c r="S35" s="5" t="s">
        <v>167</v>
      </c>
    </row>
    <row r="36" spans="1:19" x14ac:dyDescent="0.25">
      <c r="A36" s="3" t="s">
        <v>34</v>
      </c>
      <c r="B36" s="4">
        <v>24.918827999999998</v>
      </c>
      <c r="C36" s="4">
        <v>0.82326325297450431</v>
      </c>
      <c r="D36" s="4">
        <v>0</v>
      </c>
      <c r="E36" s="4">
        <f>F36-D36</f>
        <v>0</v>
      </c>
      <c r="F36" s="4">
        <v>0</v>
      </c>
      <c r="G36" s="4">
        <v>0</v>
      </c>
      <c r="H36" s="4">
        <v>0</v>
      </c>
      <c r="I36" s="4">
        <f>SUM(G36:H36)</f>
        <v>0</v>
      </c>
      <c r="J36" s="5">
        <f>IF(C36=0,"NA",B36/C36)</f>
        <v>30.268359373464847</v>
      </c>
      <c r="K36" s="4">
        <f>B36-C36</f>
        <v>24.095564747025492</v>
      </c>
      <c r="L36" s="4">
        <v>0</v>
      </c>
      <c r="M36" s="4">
        <f>L36-H36</f>
        <v>0</v>
      </c>
      <c r="N36" s="4">
        <v>0</v>
      </c>
      <c r="O36" s="4">
        <f>N36-G36</f>
        <v>0</v>
      </c>
      <c r="P36" s="4">
        <f>SUM(O36,M36)</f>
        <v>0</v>
      </c>
      <c r="Q36" s="6">
        <f>P36/$I$122</f>
        <v>0</v>
      </c>
      <c r="R36" s="5" t="s">
        <v>183</v>
      </c>
      <c r="S36" s="5" t="s">
        <v>167</v>
      </c>
    </row>
    <row r="37" spans="1:19" x14ac:dyDescent="0.25">
      <c r="A37" s="3" t="s">
        <v>35</v>
      </c>
      <c r="B37" s="4">
        <v>0</v>
      </c>
      <c r="C37" s="4">
        <v>0</v>
      </c>
      <c r="D37" s="4">
        <v>0</v>
      </c>
      <c r="E37" s="4">
        <f>F37-D37</f>
        <v>0</v>
      </c>
      <c r="F37" s="4">
        <v>0</v>
      </c>
      <c r="G37" s="4">
        <v>0</v>
      </c>
      <c r="H37" s="4">
        <v>0</v>
      </c>
      <c r="I37" s="4">
        <f>SUM(G37:H37)</f>
        <v>0</v>
      </c>
      <c r="J37" s="5" t="str">
        <f>IF(C37=0,"NA",B37/C37)</f>
        <v>NA</v>
      </c>
      <c r="K37" s="4">
        <f>B37-C37</f>
        <v>0</v>
      </c>
      <c r="L37" s="4">
        <v>0</v>
      </c>
      <c r="M37" s="4">
        <f>L37-H37</f>
        <v>0</v>
      </c>
      <c r="N37" s="4">
        <v>0</v>
      </c>
      <c r="O37" s="4">
        <f>N37-G37</f>
        <v>0</v>
      </c>
      <c r="P37" s="4">
        <f>SUM(O37,M37)</f>
        <v>0</v>
      </c>
      <c r="Q37" s="6">
        <f>P37/$I$122</f>
        <v>0</v>
      </c>
      <c r="R37" s="5" t="s">
        <v>183</v>
      </c>
      <c r="S37" s="5" t="s">
        <v>167</v>
      </c>
    </row>
    <row r="38" spans="1:19" x14ac:dyDescent="0.25">
      <c r="A38" s="3" t="s">
        <v>36</v>
      </c>
      <c r="B38" s="4">
        <v>3.9643590000000004</v>
      </c>
      <c r="C38" s="4">
        <v>0.20399772456090653</v>
      </c>
      <c r="D38" s="4">
        <v>0</v>
      </c>
      <c r="E38" s="4">
        <f>F38-D38</f>
        <v>0</v>
      </c>
      <c r="F38" s="4">
        <v>0</v>
      </c>
      <c r="G38" s="4">
        <v>0</v>
      </c>
      <c r="H38" s="4">
        <v>0</v>
      </c>
      <c r="I38" s="4">
        <f>SUM(G38:H38)</f>
        <v>0</v>
      </c>
      <c r="J38" s="5">
        <f>IF(C38=0,"NA",B38/C38)</f>
        <v>19.433349114717121</v>
      </c>
      <c r="K38" s="4">
        <f>B38-C38</f>
        <v>3.7603612754390938</v>
      </c>
      <c r="L38" s="4">
        <v>0</v>
      </c>
      <c r="M38" s="4">
        <f>L38-H38</f>
        <v>0</v>
      </c>
      <c r="N38" s="4">
        <v>0</v>
      </c>
      <c r="O38" s="4">
        <f>N38-G38</f>
        <v>0</v>
      </c>
      <c r="P38" s="4">
        <f>SUM(O38,M38)</f>
        <v>0</v>
      </c>
      <c r="Q38" s="6">
        <f>P38/$I$122</f>
        <v>0</v>
      </c>
      <c r="R38" s="5" t="s">
        <v>183</v>
      </c>
      <c r="S38" s="5" t="s">
        <v>167</v>
      </c>
    </row>
    <row r="39" spans="1:19" x14ac:dyDescent="0.25">
      <c r="A39" s="3" t="s">
        <v>38</v>
      </c>
      <c r="B39" s="4">
        <v>29.534474549999995</v>
      </c>
      <c r="C39" s="4">
        <v>1.1933789498583571</v>
      </c>
      <c r="D39" s="4">
        <v>0</v>
      </c>
      <c r="E39" s="4">
        <f>F39-D39</f>
        <v>0</v>
      </c>
      <c r="F39" s="4">
        <v>0</v>
      </c>
      <c r="G39" s="4">
        <v>0</v>
      </c>
      <c r="H39" s="4">
        <v>0</v>
      </c>
      <c r="I39" s="4">
        <f>SUM(G39:H39)</f>
        <v>0</v>
      </c>
      <c r="J39" s="5">
        <f>IF(C39=0,"NA",B39/C39)</f>
        <v>24.7486136348437</v>
      </c>
      <c r="K39" s="4">
        <f>B39-C39</f>
        <v>28.341095600141639</v>
      </c>
      <c r="L39" s="4">
        <v>0</v>
      </c>
      <c r="M39" s="4">
        <f>L39-H39</f>
        <v>0</v>
      </c>
      <c r="N39" s="4">
        <v>0</v>
      </c>
      <c r="O39" s="4">
        <f>N39-G39</f>
        <v>0</v>
      </c>
      <c r="P39" s="4">
        <f>SUM(O39,M39)</f>
        <v>0</v>
      </c>
      <c r="Q39" s="6">
        <f>P39/$I$122</f>
        <v>0</v>
      </c>
      <c r="R39" s="5">
        <v>0</v>
      </c>
      <c r="S39" s="5" t="s">
        <v>167</v>
      </c>
    </row>
    <row r="40" spans="1:19" x14ac:dyDescent="0.25">
      <c r="A40" s="3" t="s">
        <v>39</v>
      </c>
      <c r="B40" s="4">
        <v>0</v>
      </c>
      <c r="C40" s="4">
        <v>0</v>
      </c>
      <c r="D40" s="4">
        <v>0</v>
      </c>
      <c r="E40" s="4">
        <f>F40-D40</f>
        <v>0</v>
      </c>
      <c r="F40" s="4">
        <v>0</v>
      </c>
      <c r="G40" s="4">
        <v>0</v>
      </c>
      <c r="H40" s="4">
        <v>0</v>
      </c>
      <c r="I40" s="4">
        <f>SUM(G40:H40)</f>
        <v>0</v>
      </c>
      <c r="J40" s="5" t="str">
        <f>IF(C40=0,"NA",B40/C40)</f>
        <v>NA</v>
      </c>
      <c r="K40" s="4">
        <f>B40-C40</f>
        <v>0</v>
      </c>
      <c r="L40" s="4">
        <v>0</v>
      </c>
      <c r="M40" s="4">
        <f>L40-H40</f>
        <v>0</v>
      </c>
      <c r="N40" s="4">
        <v>0</v>
      </c>
      <c r="O40" s="4">
        <f>N40-G40</f>
        <v>0</v>
      </c>
      <c r="P40" s="4">
        <f>SUM(O40,M40)</f>
        <v>0</v>
      </c>
      <c r="Q40" s="6">
        <f>P40/$I$122</f>
        <v>0</v>
      </c>
      <c r="R40" s="5" t="s">
        <v>183</v>
      </c>
      <c r="S40" s="5" t="s">
        <v>167</v>
      </c>
    </row>
    <row r="41" spans="1:19" x14ac:dyDescent="0.25">
      <c r="A41" s="3" t="s">
        <v>40</v>
      </c>
      <c r="B41" s="4">
        <v>0</v>
      </c>
      <c r="C41" s="4">
        <v>0</v>
      </c>
      <c r="D41" s="4">
        <v>0</v>
      </c>
      <c r="E41" s="4">
        <f>F41-D41</f>
        <v>0</v>
      </c>
      <c r="F41" s="4">
        <v>0</v>
      </c>
      <c r="G41" s="4">
        <v>0</v>
      </c>
      <c r="H41" s="4">
        <v>0</v>
      </c>
      <c r="I41" s="4">
        <f>SUM(G41:H41)</f>
        <v>0</v>
      </c>
      <c r="J41" s="5" t="str">
        <f>IF(C41=0,"NA",B41/C41)</f>
        <v>NA</v>
      </c>
      <c r="K41" s="4">
        <f>B41-C41</f>
        <v>0</v>
      </c>
      <c r="L41" s="4">
        <v>0</v>
      </c>
      <c r="M41" s="4">
        <f>L41-H41</f>
        <v>0</v>
      </c>
      <c r="N41" s="4">
        <v>0</v>
      </c>
      <c r="O41" s="4">
        <f>N41-G41</f>
        <v>0</v>
      </c>
      <c r="P41" s="4">
        <f>SUM(O41,M41)</f>
        <v>0</v>
      </c>
      <c r="Q41" s="6">
        <f>P41/$I$122</f>
        <v>0</v>
      </c>
      <c r="R41" s="5" t="s">
        <v>183</v>
      </c>
      <c r="S41" s="5" t="s">
        <v>167</v>
      </c>
    </row>
    <row r="42" spans="1:19" x14ac:dyDescent="0.25">
      <c r="A42" s="3" t="s">
        <v>37</v>
      </c>
      <c r="B42" s="4">
        <v>0</v>
      </c>
      <c r="C42" s="4">
        <v>0</v>
      </c>
      <c r="D42" s="4">
        <v>0</v>
      </c>
      <c r="E42" s="4">
        <f>F42-D42</f>
        <v>0</v>
      </c>
      <c r="F42" s="4">
        <v>0</v>
      </c>
      <c r="G42" s="4">
        <v>0</v>
      </c>
      <c r="H42" s="4">
        <v>0</v>
      </c>
      <c r="I42" s="4">
        <f>SUM(G42:H42)</f>
        <v>0</v>
      </c>
      <c r="J42" s="5" t="str">
        <f>IF(C42=0,"NA",B42/C42)</f>
        <v>NA</v>
      </c>
      <c r="K42" s="4">
        <f>B42-C42</f>
        <v>0</v>
      </c>
      <c r="L42" s="4">
        <v>0</v>
      </c>
      <c r="M42" s="4">
        <f>L42-H42</f>
        <v>0</v>
      </c>
      <c r="N42" s="4">
        <v>0</v>
      </c>
      <c r="O42" s="4">
        <f>N42-G42</f>
        <v>0</v>
      </c>
      <c r="P42" s="4">
        <f>SUM(O42,M42)</f>
        <v>0</v>
      </c>
      <c r="Q42" s="6">
        <f>P42/$I$122</f>
        <v>0</v>
      </c>
      <c r="R42" s="5" t="s">
        <v>183</v>
      </c>
      <c r="S42" s="5" t="s">
        <v>167</v>
      </c>
    </row>
    <row r="43" spans="1:19" x14ac:dyDescent="0.25">
      <c r="A43" s="3" t="s">
        <v>41</v>
      </c>
      <c r="B43" s="4">
        <v>10.901987249999999</v>
      </c>
      <c r="C43" s="4">
        <v>0.29822375892351277</v>
      </c>
      <c r="D43" s="4">
        <v>0</v>
      </c>
      <c r="E43" s="4">
        <f>F43-D43</f>
        <v>0</v>
      </c>
      <c r="F43" s="4">
        <v>0</v>
      </c>
      <c r="G43" s="4">
        <v>0</v>
      </c>
      <c r="H43" s="4">
        <v>0</v>
      </c>
      <c r="I43" s="4">
        <f>SUM(G43:H43)</f>
        <v>0</v>
      </c>
      <c r="J43" s="5">
        <f>IF(C43=0,"NA",B43/C43)</f>
        <v>36.556400768847183</v>
      </c>
      <c r="K43" s="4">
        <f>B43-C43</f>
        <v>10.603763491076487</v>
      </c>
      <c r="L43" s="4">
        <v>0</v>
      </c>
      <c r="M43" s="4">
        <f>L43-H43</f>
        <v>0</v>
      </c>
      <c r="N43" s="4">
        <v>0</v>
      </c>
      <c r="O43" s="4">
        <f>N43-G43</f>
        <v>0</v>
      </c>
      <c r="P43" s="4">
        <f>SUM(O43,M43)</f>
        <v>0</v>
      </c>
      <c r="Q43" s="6">
        <f>P43/$I$122</f>
        <v>0</v>
      </c>
      <c r="R43" s="5" t="s">
        <v>183</v>
      </c>
      <c r="S43" s="5" t="s">
        <v>167</v>
      </c>
    </row>
    <row r="44" spans="1:19" x14ac:dyDescent="0.25">
      <c r="A44" s="3" t="s">
        <v>42</v>
      </c>
      <c r="B44" s="4">
        <v>1783.96155</v>
      </c>
      <c r="C44" s="4">
        <v>69.458396373937674</v>
      </c>
      <c r="D44" s="4">
        <v>9.1839999999999993</v>
      </c>
      <c r="E44" s="4">
        <f>F44-D44</f>
        <v>-0.17094983725970536</v>
      </c>
      <c r="F44" s="4">
        <v>9.0130501627402939</v>
      </c>
      <c r="G44" s="4">
        <f>(1.83-0.96)*1.4</f>
        <v>1.218</v>
      </c>
      <c r="H44" s="4">
        <v>0</v>
      </c>
      <c r="I44" s="4">
        <f>SUM(G44:H44)</f>
        <v>1.218</v>
      </c>
      <c r="J44" s="5">
        <f>IF(C44=0,"NA",B44/C44)</f>
        <v>25.683886227315519</v>
      </c>
      <c r="K44" s="4">
        <f>B44-C44</f>
        <v>1714.5031536260624</v>
      </c>
      <c r="L44" s="4">
        <v>0</v>
      </c>
      <c r="M44" s="4">
        <f>L44-H44</f>
        <v>0</v>
      </c>
      <c r="N44" s="4">
        <v>16.600000000000001</v>
      </c>
      <c r="O44" s="4">
        <f>N44-G44</f>
        <v>15.382000000000001</v>
      </c>
      <c r="P44" s="4">
        <f>SUM(O44,M44)</f>
        <v>15.382000000000001</v>
      </c>
      <c r="Q44" s="6">
        <f>P44/$I$122</f>
        <v>0.10448765234304662</v>
      </c>
      <c r="R44" s="5">
        <v>593</v>
      </c>
      <c r="S44" s="5" t="s">
        <v>169</v>
      </c>
    </row>
    <row r="45" spans="1:19" x14ac:dyDescent="0.25">
      <c r="A45" s="3" t="s">
        <v>43</v>
      </c>
      <c r="B45" s="4">
        <v>0</v>
      </c>
      <c r="C45" s="4">
        <v>0</v>
      </c>
      <c r="D45" s="4">
        <v>0</v>
      </c>
      <c r="E45" s="4">
        <f>F45-D45</f>
        <v>0</v>
      </c>
      <c r="F45" s="4">
        <v>0</v>
      </c>
      <c r="G45" s="4">
        <v>0</v>
      </c>
      <c r="H45" s="4">
        <v>0</v>
      </c>
      <c r="I45" s="4">
        <f>SUM(G45:H45)</f>
        <v>0</v>
      </c>
      <c r="J45" s="5" t="str">
        <f>IF(C45=0,"NA",B45/C45)</f>
        <v>NA</v>
      </c>
      <c r="K45" s="4">
        <f>B45-C45</f>
        <v>0</v>
      </c>
      <c r="L45" s="4">
        <v>0</v>
      </c>
      <c r="M45" s="4">
        <f>L45-H45</f>
        <v>0</v>
      </c>
      <c r="N45" s="4">
        <v>0</v>
      </c>
      <c r="O45" s="4">
        <f>N45-G45</f>
        <v>0</v>
      </c>
      <c r="P45" s="4">
        <f>SUM(O45,M45)</f>
        <v>0</v>
      </c>
      <c r="Q45" s="6">
        <f>P45/$I$122</f>
        <v>0</v>
      </c>
      <c r="R45" s="5" t="s">
        <v>183</v>
      </c>
      <c r="S45" s="5" t="s">
        <v>167</v>
      </c>
    </row>
    <row r="46" spans="1:19" x14ac:dyDescent="0.25">
      <c r="A46" s="3" t="s">
        <v>44</v>
      </c>
      <c r="B46" s="4">
        <v>0</v>
      </c>
      <c r="C46" s="4">
        <v>0</v>
      </c>
      <c r="D46" s="4">
        <v>0</v>
      </c>
      <c r="E46" s="4">
        <f>F46-D46</f>
        <v>0</v>
      </c>
      <c r="F46" s="4">
        <v>0</v>
      </c>
      <c r="G46" s="4">
        <v>0</v>
      </c>
      <c r="H46" s="4">
        <v>0</v>
      </c>
      <c r="I46" s="4">
        <f>SUM(G46:H46)</f>
        <v>0</v>
      </c>
      <c r="J46" s="5" t="str">
        <f>IF(C46=0,"NA",B46/C46)</f>
        <v>NA</v>
      </c>
      <c r="K46" s="4">
        <f>B46-C46</f>
        <v>0</v>
      </c>
      <c r="L46" s="4">
        <v>0</v>
      </c>
      <c r="M46" s="4">
        <f>L46-H46</f>
        <v>0</v>
      </c>
      <c r="N46" s="4">
        <v>0</v>
      </c>
      <c r="O46" s="4">
        <f>N46-G46</f>
        <v>0</v>
      </c>
      <c r="P46" s="4">
        <f>SUM(O46,M46)</f>
        <v>0</v>
      </c>
      <c r="Q46" s="6">
        <f>P46/$I$122</f>
        <v>0</v>
      </c>
      <c r="R46" s="5" t="s">
        <v>183</v>
      </c>
      <c r="S46" s="5" t="s">
        <v>167</v>
      </c>
    </row>
    <row r="47" spans="1:19" x14ac:dyDescent="0.25">
      <c r="A47" s="3" t="s">
        <v>45</v>
      </c>
      <c r="B47" s="4">
        <v>0</v>
      </c>
      <c r="C47" s="4">
        <v>0</v>
      </c>
      <c r="D47" s="4">
        <v>0</v>
      </c>
      <c r="E47" s="4">
        <f>F47-D47</f>
        <v>0</v>
      </c>
      <c r="F47" s="4">
        <v>0</v>
      </c>
      <c r="G47" s="4">
        <v>0</v>
      </c>
      <c r="H47" s="4">
        <v>0</v>
      </c>
      <c r="I47" s="4">
        <f>SUM(G47:H47)</f>
        <v>0</v>
      </c>
      <c r="J47" s="5" t="str">
        <f>IF(C47=0,"NA",B47/C47)</f>
        <v>NA</v>
      </c>
      <c r="K47" s="4">
        <f>B47-C47</f>
        <v>0</v>
      </c>
      <c r="L47" s="4">
        <v>0</v>
      </c>
      <c r="M47" s="4">
        <f>L47-H47</f>
        <v>0</v>
      </c>
      <c r="N47" s="4">
        <v>0</v>
      </c>
      <c r="O47" s="4">
        <f>N47-G47</f>
        <v>0</v>
      </c>
      <c r="P47" s="4">
        <f>SUM(O47,M47)</f>
        <v>0</v>
      </c>
      <c r="Q47" s="6">
        <f>P47/$I$122</f>
        <v>0</v>
      </c>
      <c r="R47" s="5" t="s">
        <v>183</v>
      </c>
      <c r="S47" s="5" t="s">
        <v>167</v>
      </c>
    </row>
    <row r="48" spans="1:19" x14ac:dyDescent="0.25">
      <c r="A48" s="3" t="s">
        <v>46</v>
      </c>
      <c r="B48" s="4">
        <v>24.918827999999998</v>
      </c>
      <c r="C48" s="4">
        <v>0</v>
      </c>
      <c r="D48" s="4">
        <v>0</v>
      </c>
      <c r="E48" s="4">
        <f>F48-D48</f>
        <v>0</v>
      </c>
      <c r="F48" s="4">
        <v>0</v>
      </c>
      <c r="G48" s="4">
        <v>0</v>
      </c>
      <c r="H48" s="4">
        <v>0</v>
      </c>
      <c r="I48" s="4">
        <f>SUM(G48:H48)</f>
        <v>0</v>
      </c>
      <c r="J48" s="5" t="str">
        <f>IF(C48=0,"NA",B48/C48)</f>
        <v>NA</v>
      </c>
      <c r="K48" s="4">
        <f>B48-C48</f>
        <v>24.918827999999998</v>
      </c>
      <c r="L48" s="4">
        <v>0</v>
      </c>
      <c r="M48" s="4">
        <f>L48-H48</f>
        <v>0</v>
      </c>
      <c r="N48" s="4">
        <v>0</v>
      </c>
      <c r="O48" s="4">
        <f>N48-G48</f>
        <v>0</v>
      </c>
      <c r="P48" s="4">
        <f>SUM(O48,M48)</f>
        <v>0</v>
      </c>
      <c r="Q48" s="6">
        <f>P48/$I$122</f>
        <v>0</v>
      </c>
      <c r="R48" s="5" t="s">
        <v>183</v>
      </c>
      <c r="S48" s="5" t="s">
        <v>167</v>
      </c>
    </row>
    <row r="49" spans="1:19" x14ac:dyDescent="0.25">
      <c r="A49" s="3" t="s">
        <v>47</v>
      </c>
      <c r="B49" s="4">
        <v>0</v>
      </c>
      <c r="C49" s="4">
        <v>0</v>
      </c>
      <c r="D49" s="4">
        <v>0</v>
      </c>
      <c r="E49" s="4">
        <f>F49-D49</f>
        <v>0</v>
      </c>
      <c r="F49" s="4">
        <v>0</v>
      </c>
      <c r="G49" s="4">
        <v>0</v>
      </c>
      <c r="H49" s="4">
        <v>0</v>
      </c>
      <c r="I49" s="4">
        <f>SUM(G49:H49)</f>
        <v>0</v>
      </c>
      <c r="J49" s="5" t="str">
        <f>IF(C49=0,"NA",B49/C49)</f>
        <v>NA</v>
      </c>
      <c r="K49" s="4">
        <f>B49-C49</f>
        <v>0</v>
      </c>
      <c r="L49" s="4">
        <v>0</v>
      </c>
      <c r="M49" s="4">
        <f>L49-H49</f>
        <v>0</v>
      </c>
      <c r="N49" s="4">
        <v>0</v>
      </c>
      <c r="O49" s="4">
        <f>N49-G49</f>
        <v>0</v>
      </c>
      <c r="P49" s="4">
        <f>SUM(O49,M49)</f>
        <v>0</v>
      </c>
      <c r="Q49" s="6">
        <f>P49/$I$122</f>
        <v>0</v>
      </c>
      <c r="R49" s="5" t="s">
        <v>183</v>
      </c>
      <c r="S49" s="5" t="s">
        <v>167</v>
      </c>
    </row>
    <row r="50" spans="1:19" x14ac:dyDescent="0.25">
      <c r="A50" s="3" t="s">
        <v>48</v>
      </c>
      <c r="B50" s="4">
        <v>0</v>
      </c>
      <c r="C50" s="4">
        <v>0</v>
      </c>
      <c r="D50" s="4">
        <v>0</v>
      </c>
      <c r="E50" s="4">
        <f>F50-D50</f>
        <v>0</v>
      </c>
      <c r="F50" s="4">
        <v>0</v>
      </c>
      <c r="G50" s="4">
        <v>0</v>
      </c>
      <c r="H50" s="4">
        <v>0</v>
      </c>
      <c r="I50" s="4">
        <f>SUM(G50:H50)</f>
        <v>0</v>
      </c>
      <c r="J50" s="5" t="str">
        <f>IF(C50=0,"NA",B50/C50)</f>
        <v>NA</v>
      </c>
      <c r="K50" s="4">
        <f>B50-C50</f>
        <v>0</v>
      </c>
      <c r="L50" s="4">
        <v>0</v>
      </c>
      <c r="M50" s="4">
        <f>L50-H50</f>
        <v>0</v>
      </c>
      <c r="N50" s="4">
        <v>0</v>
      </c>
      <c r="O50" s="4">
        <f>N50-G50</f>
        <v>0</v>
      </c>
      <c r="P50" s="4">
        <f>SUM(O50,M50)</f>
        <v>0</v>
      </c>
      <c r="Q50" s="6">
        <f>P50/$I$122</f>
        <v>0</v>
      </c>
      <c r="R50" s="5" t="s">
        <v>183</v>
      </c>
      <c r="S50" s="5" t="s">
        <v>167</v>
      </c>
    </row>
    <row r="51" spans="1:19" x14ac:dyDescent="0.25">
      <c r="A51" s="3" t="s">
        <v>49</v>
      </c>
      <c r="B51" s="4">
        <v>8.0136685499999984</v>
      </c>
      <c r="C51" s="4">
        <v>2.2622514815864025E-2</v>
      </c>
      <c r="D51" s="4">
        <v>0</v>
      </c>
      <c r="E51" s="4">
        <f>F51-D51</f>
        <v>0</v>
      </c>
      <c r="F51" s="4">
        <v>0</v>
      </c>
      <c r="G51" s="4">
        <v>0</v>
      </c>
      <c r="H51" s="4">
        <v>0</v>
      </c>
      <c r="I51" s="4">
        <f>SUM(G51:H51)</f>
        <v>0</v>
      </c>
      <c r="J51" s="5">
        <f>IF(C51=0,"NA",B51/C51)</f>
        <v>354.23420496029104</v>
      </c>
      <c r="K51" s="4">
        <f>B51-C51</f>
        <v>7.9910460351841346</v>
      </c>
      <c r="L51" s="4">
        <v>0</v>
      </c>
      <c r="M51" s="4">
        <f>L51-H51</f>
        <v>0</v>
      </c>
      <c r="N51" s="4">
        <v>0</v>
      </c>
      <c r="O51" s="4">
        <f>N51-G51</f>
        <v>0</v>
      </c>
      <c r="P51" s="4">
        <f>SUM(O51,M51)</f>
        <v>0</v>
      </c>
      <c r="Q51" s="6">
        <f>P51/$I$122</f>
        <v>0</v>
      </c>
      <c r="R51" s="5" t="s">
        <v>183</v>
      </c>
      <c r="S51" s="5" t="s">
        <v>167</v>
      </c>
    </row>
    <row r="52" spans="1:19" x14ac:dyDescent="0.25">
      <c r="A52" s="3" t="s">
        <v>50</v>
      </c>
      <c r="B52" s="4">
        <v>25.9948683</v>
      </c>
      <c r="C52" s="4">
        <v>0.45418905949008503</v>
      </c>
      <c r="D52" s="4">
        <v>0</v>
      </c>
      <c r="E52" s="4">
        <f>F52-D52</f>
        <v>0</v>
      </c>
      <c r="F52" s="4">
        <v>0</v>
      </c>
      <c r="G52" s="4">
        <v>0</v>
      </c>
      <c r="H52" s="4">
        <v>0</v>
      </c>
      <c r="I52" s="4">
        <f>SUM(G52:H52)</f>
        <v>0</v>
      </c>
      <c r="J52" s="5">
        <f>IF(C52=0,"NA",B52/C52)</f>
        <v>57.233585347001231</v>
      </c>
      <c r="K52" s="4">
        <f>B52-C52</f>
        <v>25.540679240509917</v>
      </c>
      <c r="L52" s="4">
        <v>0</v>
      </c>
      <c r="M52" s="4">
        <f>L52-H52</f>
        <v>0</v>
      </c>
      <c r="N52" s="4">
        <v>0</v>
      </c>
      <c r="O52" s="4">
        <f>N52-G52</f>
        <v>0</v>
      </c>
      <c r="P52" s="4">
        <f>SUM(O52,M52)</f>
        <v>0</v>
      </c>
      <c r="Q52" s="6">
        <f>P52/$I$122</f>
        <v>0</v>
      </c>
      <c r="R52" s="5" t="s">
        <v>183</v>
      </c>
      <c r="S52" s="5" t="s">
        <v>167</v>
      </c>
    </row>
    <row r="53" spans="1:19" x14ac:dyDescent="0.25">
      <c r="A53" s="3" t="s">
        <v>51</v>
      </c>
      <c r="B53" s="4">
        <v>0</v>
      </c>
      <c r="C53" s="4">
        <v>0</v>
      </c>
      <c r="D53" s="4">
        <v>0</v>
      </c>
      <c r="E53" s="4">
        <f>F53-D53</f>
        <v>0</v>
      </c>
      <c r="F53" s="4">
        <v>0</v>
      </c>
      <c r="G53" s="4">
        <v>0</v>
      </c>
      <c r="H53" s="4">
        <v>0</v>
      </c>
      <c r="I53" s="4">
        <f>SUM(G53:H53)</f>
        <v>0</v>
      </c>
      <c r="J53" s="5" t="str">
        <f>IF(C53=0,"NA",B53/C53)</f>
        <v>NA</v>
      </c>
      <c r="K53" s="4">
        <f>B53-C53</f>
        <v>0</v>
      </c>
      <c r="L53" s="4">
        <v>0</v>
      </c>
      <c r="M53" s="4">
        <f>L53-H53</f>
        <v>0</v>
      </c>
      <c r="N53" s="4">
        <v>0</v>
      </c>
      <c r="O53" s="4">
        <f>N53-G53</f>
        <v>0</v>
      </c>
      <c r="P53" s="4">
        <f>SUM(O53,M53)</f>
        <v>0</v>
      </c>
      <c r="Q53" s="6">
        <f>P53/$I$122</f>
        <v>0</v>
      </c>
      <c r="R53" s="5" t="s">
        <v>183</v>
      </c>
      <c r="S53" s="5" t="s">
        <v>167</v>
      </c>
    </row>
    <row r="54" spans="1:19" x14ac:dyDescent="0.25">
      <c r="A54" s="3" t="s">
        <v>52</v>
      </c>
      <c r="B54" s="4">
        <v>8.4950549999999989</v>
      </c>
      <c r="C54" s="4">
        <v>1.1250515750708217E-2</v>
      </c>
      <c r="D54" s="4">
        <v>0</v>
      </c>
      <c r="E54" s="4">
        <f>F54-D54</f>
        <v>0</v>
      </c>
      <c r="F54" s="4">
        <v>0</v>
      </c>
      <c r="G54" s="4">
        <v>0</v>
      </c>
      <c r="H54" s="4">
        <v>0</v>
      </c>
      <c r="I54" s="4">
        <f>SUM(G54:H54)</f>
        <v>0</v>
      </c>
      <c r="J54" s="5">
        <f>IF(C54=0,"NA",B54/C54)</f>
        <v>755.08138366592107</v>
      </c>
      <c r="K54" s="4">
        <f>B54-C54</f>
        <v>8.4838044842492906</v>
      </c>
      <c r="L54" s="4">
        <v>0</v>
      </c>
      <c r="M54" s="4">
        <f>L54-H54</f>
        <v>0</v>
      </c>
      <c r="N54" s="4">
        <v>0</v>
      </c>
      <c r="O54" s="4">
        <f>N54-G54</f>
        <v>0</v>
      </c>
      <c r="P54" s="4">
        <f>SUM(O54,M54)</f>
        <v>0</v>
      </c>
      <c r="Q54" s="6">
        <f>P54/$I$122</f>
        <v>0</v>
      </c>
      <c r="R54" s="5" t="s">
        <v>183</v>
      </c>
      <c r="S54" s="5" t="s">
        <v>167</v>
      </c>
    </row>
    <row r="55" spans="1:19" x14ac:dyDescent="0.25">
      <c r="A55" s="3" t="s">
        <v>53</v>
      </c>
      <c r="B55" s="4">
        <v>28.401800549999997</v>
      </c>
      <c r="C55" s="4">
        <v>4.9831133031161476</v>
      </c>
      <c r="D55" s="4">
        <v>0</v>
      </c>
      <c r="E55" s="4">
        <f>F55-D55</f>
        <v>0</v>
      </c>
      <c r="F55" s="4">
        <v>0</v>
      </c>
      <c r="G55" s="4">
        <v>0</v>
      </c>
      <c r="H55" s="4">
        <v>0</v>
      </c>
      <c r="I55" s="4">
        <f>SUM(G55:H55)</f>
        <v>0</v>
      </c>
      <c r="J55" s="5">
        <f>IF(C55=0,"NA",B55/C55)</f>
        <v>5.699609626022184</v>
      </c>
      <c r="K55" s="4">
        <f>B55-C55</f>
        <v>23.418687246883849</v>
      </c>
      <c r="L55" s="4">
        <v>0</v>
      </c>
      <c r="M55" s="4">
        <f>L55-H55</f>
        <v>0</v>
      </c>
      <c r="N55" s="4">
        <v>0</v>
      </c>
      <c r="O55" s="4">
        <f>N55-G55</f>
        <v>0</v>
      </c>
      <c r="P55" s="4">
        <f>SUM(O55,M55)</f>
        <v>0</v>
      </c>
      <c r="Q55" s="6">
        <f>P55/$I$122</f>
        <v>0</v>
      </c>
      <c r="R55" s="5">
        <v>0</v>
      </c>
      <c r="S55" s="5" t="s">
        <v>167</v>
      </c>
    </row>
    <row r="56" spans="1:19" x14ac:dyDescent="0.25">
      <c r="A56" s="3" t="s">
        <v>54</v>
      </c>
      <c r="B56" s="4">
        <v>22.653480000000002</v>
      </c>
      <c r="C56" s="4">
        <v>2.9218339546742214</v>
      </c>
      <c r="D56" s="4">
        <v>0</v>
      </c>
      <c r="E56" s="4">
        <f>F56-D56</f>
        <v>0</v>
      </c>
      <c r="F56" s="4">
        <v>0</v>
      </c>
      <c r="G56" s="4">
        <v>0</v>
      </c>
      <c r="H56" s="4">
        <v>0</v>
      </c>
      <c r="I56" s="4">
        <f>SUM(G56:H56)</f>
        <v>0</v>
      </c>
      <c r="J56" s="5">
        <f>IF(C56=0,"NA",B56/C56)</f>
        <v>7.753171587235463</v>
      </c>
      <c r="K56" s="4">
        <f>B56-C56</f>
        <v>19.731646045325782</v>
      </c>
      <c r="L56" s="4">
        <v>0</v>
      </c>
      <c r="M56" s="4">
        <f>L56-H56</f>
        <v>0</v>
      </c>
      <c r="N56" s="4">
        <v>0</v>
      </c>
      <c r="O56" s="4">
        <f>N56-G56</f>
        <v>0</v>
      </c>
      <c r="P56" s="4">
        <f>SUM(O56,M56)</f>
        <v>0</v>
      </c>
      <c r="Q56" s="6">
        <f>P56/$I$122</f>
        <v>0</v>
      </c>
      <c r="R56" s="5" t="s">
        <v>183</v>
      </c>
      <c r="S56" s="5" t="s">
        <v>167</v>
      </c>
    </row>
    <row r="57" spans="1:19" x14ac:dyDescent="0.25">
      <c r="A57" s="3" t="s">
        <v>55</v>
      </c>
      <c r="B57" s="4">
        <v>0.9910897500000001</v>
      </c>
      <c r="C57" s="4">
        <v>4.5130005665722384E-3</v>
      </c>
      <c r="D57" s="4">
        <v>0</v>
      </c>
      <c r="E57" s="4">
        <f>F57-D57</f>
        <v>0</v>
      </c>
      <c r="F57" s="4">
        <v>0</v>
      </c>
      <c r="G57" s="4">
        <v>0</v>
      </c>
      <c r="H57" s="4">
        <v>0</v>
      </c>
      <c r="I57" s="4">
        <f>SUM(G57:H57)</f>
        <v>0</v>
      </c>
      <c r="J57" s="5">
        <f>IF(C57=0,"NA",B57/C57)</f>
        <v>219.60771672421106</v>
      </c>
      <c r="K57" s="4">
        <f>B57-C57</f>
        <v>0.98657674943342788</v>
      </c>
      <c r="L57" s="4">
        <v>0</v>
      </c>
      <c r="M57" s="4">
        <f>L57-H57</f>
        <v>0</v>
      </c>
      <c r="N57" s="4">
        <v>0</v>
      </c>
      <c r="O57" s="4">
        <f>N57-G57</f>
        <v>0</v>
      </c>
      <c r="P57" s="4">
        <f>SUM(O57,M57)</f>
        <v>0</v>
      </c>
      <c r="Q57" s="6">
        <f>P57/$I$122</f>
        <v>0</v>
      </c>
      <c r="R57" s="5" t="s">
        <v>183</v>
      </c>
      <c r="S57" s="5" t="s">
        <v>167</v>
      </c>
    </row>
    <row r="58" spans="1:19" x14ac:dyDescent="0.25">
      <c r="A58" s="3" t="s">
        <v>56</v>
      </c>
      <c r="B58" s="4">
        <v>0</v>
      </c>
      <c r="C58" s="4">
        <v>0</v>
      </c>
      <c r="D58" s="4">
        <v>0</v>
      </c>
      <c r="E58" s="4">
        <f>F58-D58</f>
        <v>0</v>
      </c>
      <c r="F58" s="4">
        <v>0</v>
      </c>
      <c r="G58" s="4">
        <v>0</v>
      </c>
      <c r="H58" s="4">
        <v>0</v>
      </c>
      <c r="I58" s="4">
        <f>SUM(G58:H58)</f>
        <v>0</v>
      </c>
      <c r="J58" s="5" t="str">
        <f>IF(C58=0,"NA",B58/C58)</f>
        <v>NA</v>
      </c>
      <c r="K58" s="4">
        <f>B58-C58</f>
        <v>0</v>
      </c>
      <c r="L58" s="4">
        <v>0</v>
      </c>
      <c r="M58" s="4">
        <f>L58-H58</f>
        <v>0</v>
      </c>
      <c r="N58" s="4">
        <v>0</v>
      </c>
      <c r="O58" s="4">
        <f>N58-G58</f>
        <v>0</v>
      </c>
      <c r="P58" s="4">
        <f>SUM(O58,M58)</f>
        <v>0</v>
      </c>
      <c r="Q58" s="6">
        <f>P58/$I$122</f>
        <v>0</v>
      </c>
      <c r="R58" s="5" t="s">
        <v>183</v>
      </c>
      <c r="S58" s="5" t="s">
        <v>167</v>
      </c>
    </row>
    <row r="59" spans="1:19" x14ac:dyDescent="0.25">
      <c r="A59" s="3" t="s">
        <v>57</v>
      </c>
      <c r="B59" s="4">
        <v>0</v>
      </c>
      <c r="C59" s="4">
        <v>0</v>
      </c>
      <c r="D59" s="4">
        <v>0</v>
      </c>
      <c r="E59" s="4">
        <f>F59-D59</f>
        <v>0</v>
      </c>
      <c r="F59" s="4">
        <v>0</v>
      </c>
      <c r="G59" s="4">
        <v>0</v>
      </c>
      <c r="H59" s="4">
        <v>0</v>
      </c>
      <c r="I59" s="4">
        <f>SUM(G59:H59)</f>
        <v>0</v>
      </c>
      <c r="J59" s="5" t="str">
        <f>IF(C59=0,"NA",B59/C59)</f>
        <v>NA</v>
      </c>
      <c r="K59" s="4">
        <f>B59-C59</f>
        <v>0</v>
      </c>
      <c r="L59" s="4">
        <v>0</v>
      </c>
      <c r="M59" s="4">
        <f>L59-H59</f>
        <v>0</v>
      </c>
      <c r="N59" s="4">
        <v>0</v>
      </c>
      <c r="O59" s="4">
        <f>N59-G59</f>
        <v>0</v>
      </c>
      <c r="P59" s="4">
        <f>SUM(O59,M59)</f>
        <v>0</v>
      </c>
      <c r="Q59" s="6">
        <f>P59/$I$122</f>
        <v>0</v>
      </c>
      <c r="R59" s="5" t="s">
        <v>183</v>
      </c>
      <c r="S59" s="5" t="s">
        <v>167</v>
      </c>
    </row>
    <row r="60" spans="1:19" x14ac:dyDescent="0.25">
      <c r="A60" s="3" t="s">
        <v>58</v>
      </c>
      <c r="B60" s="4">
        <v>0</v>
      </c>
      <c r="C60" s="4">
        <v>0</v>
      </c>
      <c r="D60" s="4">
        <v>0</v>
      </c>
      <c r="E60" s="4">
        <f>F60-D60</f>
        <v>0</v>
      </c>
      <c r="F60" s="4">
        <v>0</v>
      </c>
      <c r="G60" s="4">
        <v>0</v>
      </c>
      <c r="H60" s="4">
        <v>0</v>
      </c>
      <c r="I60" s="4">
        <f>SUM(G60:H60)</f>
        <v>0</v>
      </c>
      <c r="J60" s="5" t="str">
        <f>IF(C60=0,"NA",B60/C60)</f>
        <v>NA</v>
      </c>
      <c r="K60" s="4">
        <f>B60-C60</f>
        <v>0</v>
      </c>
      <c r="L60" s="4">
        <v>0</v>
      </c>
      <c r="M60" s="4">
        <f>L60-H60</f>
        <v>0</v>
      </c>
      <c r="N60" s="4">
        <v>0</v>
      </c>
      <c r="O60" s="4">
        <f>N60-G60</f>
        <v>0</v>
      </c>
      <c r="P60" s="4">
        <f>SUM(O60,M60)</f>
        <v>0</v>
      </c>
      <c r="Q60" s="6">
        <f>P60/$I$122</f>
        <v>0</v>
      </c>
      <c r="R60" s="5" t="s">
        <v>183</v>
      </c>
      <c r="S60" s="5" t="s">
        <v>167</v>
      </c>
    </row>
    <row r="61" spans="1:19" x14ac:dyDescent="0.25">
      <c r="A61" s="3" t="s">
        <v>59</v>
      </c>
      <c r="B61" s="4">
        <v>0</v>
      </c>
      <c r="C61" s="4">
        <v>0</v>
      </c>
      <c r="D61" s="4">
        <v>0</v>
      </c>
      <c r="E61" s="4">
        <f>F61-D61</f>
        <v>0</v>
      </c>
      <c r="F61" s="4">
        <v>0</v>
      </c>
      <c r="G61" s="4">
        <v>0</v>
      </c>
      <c r="H61" s="4">
        <v>0</v>
      </c>
      <c r="I61" s="4">
        <f>SUM(G61:H61)</f>
        <v>0</v>
      </c>
      <c r="J61" s="5" t="str">
        <f>IF(C61=0,"NA",B61/C61)</f>
        <v>NA</v>
      </c>
      <c r="K61" s="4">
        <f>B61-C61</f>
        <v>0</v>
      </c>
      <c r="L61" s="4">
        <v>0</v>
      </c>
      <c r="M61" s="4">
        <f>L61-H61</f>
        <v>0</v>
      </c>
      <c r="N61" s="4">
        <v>0</v>
      </c>
      <c r="O61" s="4">
        <f>N61-G61</f>
        <v>0</v>
      </c>
      <c r="P61" s="4">
        <f>SUM(O61,M61)</f>
        <v>0</v>
      </c>
      <c r="Q61" s="6">
        <f>P61/$I$122</f>
        <v>0</v>
      </c>
      <c r="R61" s="5" t="s">
        <v>183</v>
      </c>
      <c r="S61" s="5" t="s">
        <v>167</v>
      </c>
    </row>
    <row r="62" spans="1:19" x14ac:dyDescent="0.25">
      <c r="A62" s="3" t="s">
        <v>60</v>
      </c>
      <c r="B62" s="4">
        <v>0</v>
      </c>
      <c r="C62" s="4">
        <v>0</v>
      </c>
      <c r="D62" s="4">
        <v>0</v>
      </c>
      <c r="E62" s="4">
        <f>F62-D62</f>
        <v>0</v>
      </c>
      <c r="F62" s="4">
        <v>0</v>
      </c>
      <c r="G62" s="4">
        <v>0</v>
      </c>
      <c r="H62" s="4">
        <v>0</v>
      </c>
      <c r="I62" s="4">
        <f>SUM(G62:H62)</f>
        <v>0</v>
      </c>
      <c r="J62" s="5" t="str">
        <f>IF(C62=0,"NA",B62/C62)</f>
        <v>NA</v>
      </c>
      <c r="K62" s="4">
        <f>B62-C62</f>
        <v>0</v>
      </c>
      <c r="L62" s="4">
        <v>0</v>
      </c>
      <c r="M62" s="4">
        <f>L62-H62</f>
        <v>0</v>
      </c>
      <c r="N62" s="4">
        <v>0</v>
      </c>
      <c r="O62" s="4">
        <f>N62-G62</f>
        <v>0</v>
      </c>
      <c r="P62" s="4">
        <f>SUM(O62,M62)</f>
        <v>0</v>
      </c>
      <c r="Q62" s="6">
        <f>P62/$I$122</f>
        <v>0</v>
      </c>
      <c r="R62" s="5" t="s">
        <v>183</v>
      </c>
      <c r="S62" s="5" t="s">
        <v>167</v>
      </c>
    </row>
    <row r="63" spans="1:19" x14ac:dyDescent="0.25">
      <c r="A63" s="3" t="s">
        <v>61</v>
      </c>
      <c r="B63" s="4">
        <v>0</v>
      </c>
      <c r="C63" s="4">
        <v>0</v>
      </c>
      <c r="D63" s="4">
        <v>0</v>
      </c>
      <c r="E63" s="4">
        <f>F63-D63</f>
        <v>0</v>
      </c>
      <c r="F63" s="4">
        <v>0</v>
      </c>
      <c r="G63" s="4">
        <v>0</v>
      </c>
      <c r="H63" s="4">
        <v>0</v>
      </c>
      <c r="I63" s="4">
        <f>SUM(G63:H63)</f>
        <v>0</v>
      </c>
      <c r="J63" s="5" t="str">
        <f>IF(C63=0,"NA",B63/C63)</f>
        <v>NA</v>
      </c>
      <c r="K63" s="4">
        <f>B63-C63</f>
        <v>0</v>
      </c>
      <c r="L63" s="4">
        <v>0</v>
      </c>
      <c r="M63" s="4">
        <f>L63-H63</f>
        <v>0</v>
      </c>
      <c r="N63" s="4">
        <v>0</v>
      </c>
      <c r="O63" s="4">
        <f>N63-G63</f>
        <v>0</v>
      </c>
      <c r="P63" s="4">
        <f>SUM(O63,M63)</f>
        <v>0</v>
      </c>
      <c r="Q63" s="6">
        <f>P63/$I$122</f>
        <v>0</v>
      </c>
      <c r="R63" s="5" t="s">
        <v>183</v>
      </c>
      <c r="S63" s="5" t="s">
        <v>167</v>
      </c>
    </row>
    <row r="64" spans="1:19" x14ac:dyDescent="0.25">
      <c r="A64" s="3" t="s">
        <v>62</v>
      </c>
      <c r="B64" s="4">
        <v>6.0031721999999998</v>
      </c>
      <c r="C64" s="4">
        <v>1.4932607934844193</v>
      </c>
      <c r="D64" s="4">
        <v>0</v>
      </c>
      <c r="E64" s="4">
        <f>F64-D64</f>
        <v>0</v>
      </c>
      <c r="F64" s="4">
        <v>0</v>
      </c>
      <c r="G64" s="4">
        <v>0</v>
      </c>
      <c r="H64" s="4">
        <v>0</v>
      </c>
      <c r="I64" s="4">
        <f>SUM(G64:H64)</f>
        <v>0</v>
      </c>
      <c r="J64" s="5">
        <f>IF(C64=0,"NA",B64/C64)</f>
        <v>4.0201766671928878</v>
      </c>
      <c r="K64" s="4">
        <f>B64-C64</f>
        <v>4.509911406515581</v>
      </c>
      <c r="L64" s="4">
        <v>0</v>
      </c>
      <c r="M64" s="4">
        <f>L64-H64</f>
        <v>0</v>
      </c>
      <c r="N64" s="4">
        <v>0</v>
      </c>
      <c r="O64" s="4">
        <f>N64-G64</f>
        <v>0</v>
      </c>
      <c r="P64" s="4">
        <f>SUM(O64,M64)</f>
        <v>0</v>
      </c>
      <c r="Q64" s="6">
        <f>P64/$I$122</f>
        <v>0</v>
      </c>
      <c r="R64" s="5" t="s">
        <v>183</v>
      </c>
      <c r="S64" s="5" t="s">
        <v>167</v>
      </c>
    </row>
    <row r="65" spans="1:19" x14ac:dyDescent="0.25">
      <c r="A65" s="3" t="s">
        <v>63</v>
      </c>
      <c r="B65" s="4">
        <v>0</v>
      </c>
      <c r="C65" s="4">
        <v>0</v>
      </c>
      <c r="D65" s="4">
        <v>0</v>
      </c>
      <c r="E65" s="4">
        <f>F65-D65</f>
        <v>0</v>
      </c>
      <c r="F65" s="4">
        <v>0</v>
      </c>
      <c r="G65" s="4">
        <v>0</v>
      </c>
      <c r="H65" s="4">
        <v>0</v>
      </c>
      <c r="I65" s="4">
        <f>SUM(G65:H65)</f>
        <v>0</v>
      </c>
      <c r="J65" s="5" t="str">
        <f>IF(C65=0,"NA",B65/C65)</f>
        <v>NA</v>
      </c>
      <c r="K65" s="4">
        <f>B65-C65</f>
        <v>0</v>
      </c>
      <c r="L65" s="4">
        <v>0</v>
      </c>
      <c r="M65" s="4">
        <f>L65-H65</f>
        <v>0</v>
      </c>
      <c r="N65" s="4">
        <v>0</v>
      </c>
      <c r="O65" s="4">
        <f>N65-G65</f>
        <v>0</v>
      </c>
      <c r="P65" s="4">
        <f>SUM(O65,M65)</f>
        <v>0</v>
      </c>
      <c r="Q65" s="6">
        <f>P65/$I$122</f>
        <v>0</v>
      </c>
      <c r="R65" s="5" t="s">
        <v>183</v>
      </c>
      <c r="S65" s="5" t="s">
        <v>167</v>
      </c>
    </row>
    <row r="66" spans="1:19" x14ac:dyDescent="0.25">
      <c r="A66" s="3" t="s">
        <v>64</v>
      </c>
      <c r="B66" s="4">
        <v>1339.5569060999999</v>
      </c>
      <c r="C66" s="4">
        <v>32.304499631728049</v>
      </c>
      <c r="D66" s="4">
        <v>0</v>
      </c>
      <c r="E66" s="4">
        <f>F66-D66</f>
        <v>0</v>
      </c>
      <c r="F66" s="4">
        <v>0</v>
      </c>
      <c r="G66" s="4">
        <v>0</v>
      </c>
      <c r="H66" s="4">
        <v>0</v>
      </c>
      <c r="I66" s="4">
        <f>SUM(G66:H66)</f>
        <v>0</v>
      </c>
      <c r="J66" s="5">
        <f>IF(C66=0,"NA",B66/C66)</f>
        <v>41.466573430047696</v>
      </c>
      <c r="K66" s="4">
        <f>B66-C66</f>
        <v>1307.2524064682718</v>
      </c>
      <c r="L66" s="4">
        <v>0</v>
      </c>
      <c r="M66" s="4">
        <f>L66-H66</f>
        <v>0</v>
      </c>
      <c r="N66" s="4">
        <v>0</v>
      </c>
      <c r="O66" s="4">
        <f>N66-G66</f>
        <v>0</v>
      </c>
      <c r="P66" s="4">
        <f>SUM(O66,M66)</f>
        <v>0</v>
      </c>
      <c r="Q66" s="6">
        <f>P66/$I$122</f>
        <v>0</v>
      </c>
      <c r="R66" s="5">
        <v>3795</v>
      </c>
      <c r="S66" s="5" t="s">
        <v>167</v>
      </c>
    </row>
    <row r="67" spans="1:19" x14ac:dyDescent="0.25">
      <c r="A67" s="3" t="s">
        <v>65</v>
      </c>
      <c r="B67" s="4">
        <v>2720.1166109999999</v>
      </c>
      <c r="C67" s="4">
        <v>58.976100283286115</v>
      </c>
      <c r="D67" s="4">
        <v>19.347999999999999</v>
      </c>
      <c r="E67" s="4">
        <f>F67-D67</f>
        <v>2.8388696010340055</v>
      </c>
      <c r="F67" s="4">
        <v>22.186869601034005</v>
      </c>
      <c r="G67" s="4">
        <v>0</v>
      </c>
      <c r="H67" s="4">
        <v>0</v>
      </c>
      <c r="I67" s="4">
        <f>SUM(G67:H67)</f>
        <v>0</v>
      </c>
      <c r="J67" s="5">
        <f>IF(C67=0,"NA",B67/C67)</f>
        <v>46.122354613719409</v>
      </c>
      <c r="K67" s="4">
        <f>B67-C67</f>
        <v>2661.1405107167138</v>
      </c>
      <c r="L67" s="4">
        <v>0</v>
      </c>
      <c r="M67" s="4">
        <f>L67-H67</f>
        <v>0</v>
      </c>
      <c r="N67" s="4">
        <v>31.64</v>
      </c>
      <c r="O67" s="4">
        <f>N67-G67</f>
        <v>31.64</v>
      </c>
      <c r="P67" s="4">
        <f>SUM(O67,M67)</f>
        <v>31.64</v>
      </c>
      <c r="Q67" s="6">
        <f>P67/$I$122</f>
        <v>0.21492584320205402</v>
      </c>
      <c r="R67" s="5">
        <v>7170</v>
      </c>
      <c r="S67" s="5" t="s">
        <v>167</v>
      </c>
    </row>
    <row r="68" spans="1:19" x14ac:dyDescent="0.25">
      <c r="A68" s="3" t="s">
        <v>66</v>
      </c>
      <c r="B68" s="4">
        <v>33898.355986649993</v>
      </c>
      <c r="C68" s="4">
        <v>248.35860742209636</v>
      </c>
      <c r="D68" s="4">
        <v>0</v>
      </c>
      <c r="E68" s="4">
        <f>F68-D68</f>
        <v>17.295224579445314</v>
      </c>
      <c r="F68" s="4">
        <v>17.295224579445314</v>
      </c>
      <c r="G68" s="4">
        <v>0</v>
      </c>
      <c r="H68" s="4">
        <v>0</v>
      </c>
      <c r="I68" s="4">
        <f>SUM(G68:H68)</f>
        <v>0</v>
      </c>
      <c r="J68" s="5">
        <f>IF(C68=0,"NA",B68/C68)</f>
        <v>136.48955572149046</v>
      </c>
      <c r="K68" s="4">
        <f>B68-C68</f>
        <v>33649.997379227898</v>
      </c>
      <c r="L68" s="4">
        <v>0</v>
      </c>
      <c r="M68" s="4">
        <f>L68-H68</f>
        <v>0</v>
      </c>
      <c r="N68" s="4">
        <v>0</v>
      </c>
      <c r="O68" s="4">
        <f>N68-G68</f>
        <v>0</v>
      </c>
      <c r="P68" s="4">
        <f>SUM(O68,M68)</f>
        <v>0</v>
      </c>
      <c r="Q68" s="6">
        <f>P68/$I$122</f>
        <v>0</v>
      </c>
      <c r="R68" s="5">
        <v>3919</v>
      </c>
      <c r="S68" s="5" t="s">
        <v>167</v>
      </c>
    </row>
    <row r="69" spans="1:19" x14ac:dyDescent="0.25">
      <c r="A69" s="3" t="s">
        <v>67</v>
      </c>
      <c r="B69" s="4">
        <v>3728.9327091</v>
      </c>
      <c r="C69" s="4">
        <v>10.681248569405099</v>
      </c>
      <c r="D69" s="4">
        <v>0</v>
      </c>
      <c r="E69" s="4">
        <f>F69-D69</f>
        <v>0</v>
      </c>
      <c r="F69" s="4">
        <v>0</v>
      </c>
      <c r="G69" s="4">
        <v>0</v>
      </c>
      <c r="H69" s="4">
        <v>0</v>
      </c>
      <c r="I69" s="4">
        <f>SUM(G69:H69)</f>
        <v>0</v>
      </c>
      <c r="J69" s="5">
        <f>IF(C69=0,"NA",B69/C69)</f>
        <v>349.11018921336517</v>
      </c>
      <c r="K69" s="4">
        <f>B69-C69</f>
        <v>3718.2514605305951</v>
      </c>
      <c r="L69" s="4">
        <v>0</v>
      </c>
      <c r="M69" s="4">
        <f>L69-H69</f>
        <v>0</v>
      </c>
      <c r="N69" s="4">
        <v>0</v>
      </c>
      <c r="O69" s="4">
        <f>N69-G69</f>
        <v>0</v>
      </c>
      <c r="P69" s="4">
        <f>SUM(O69,M69)</f>
        <v>0</v>
      </c>
      <c r="Q69" s="6">
        <f>P69/$I$122</f>
        <v>0</v>
      </c>
      <c r="R69" s="5">
        <v>3949</v>
      </c>
      <c r="S69" s="5" t="s">
        <v>167</v>
      </c>
    </row>
    <row r="70" spans="1:19" x14ac:dyDescent="0.25">
      <c r="A70" s="3" t="s">
        <v>68</v>
      </c>
      <c r="B70" s="4">
        <v>9.910897499999999</v>
      </c>
      <c r="C70" s="4">
        <v>1.561936535410765</v>
      </c>
      <c r="D70" s="4">
        <v>0</v>
      </c>
      <c r="E70" s="4">
        <f>F70-D70</f>
        <v>0</v>
      </c>
      <c r="F70" s="4">
        <v>0</v>
      </c>
      <c r="G70" s="4">
        <v>0</v>
      </c>
      <c r="H70" s="4">
        <v>0</v>
      </c>
      <c r="I70" s="4">
        <f>SUM(G70:H70)</f>
        <v>0</v>
      </c>
      <c r="J70" s="5">
        <f>IF(C70=0,"NA",B70/C70)</f>
        <v>6.3452626117062989</v>
      </c>
      <c r="K70" s="4">
        <f>B70-C70</f>
        <v>8.3489609645892333</v>
      </c>
      <c r="L70" s="4">
        <v>0</v>
      </c>
      <c r="M70" s="4">
        <f>L70-H70</f>
        <v>0</v>
      </c>
      <c r="N70" s="4">
        <v>0</v>
      </c>
      <c r="O70" s="4">
        <f>N70-G70</f>
        <v>0</v>
      </c>
      <c r="P70" s="4">
        <f>SUM(O70,M70)</f>
        <v>0</v>
      </c>
      <c r="Q70" s="6">
        <f>P70/$I$122</f>
        <v>0</v>
      </c>
      <c r="R70" s="5" t="s">
        <v>183</v>
      </c>
      <c r="S70" s="5" t="s">
        <v>167</v>
      </c>
    </row>
    <row r="71" spans="1:19" x14ac:dyDescent="0.25">
      <c r="A71" s="3" t="s">
        <v>69</v>
      </c>
      <c r="B71" s="4">
        <v>176.01753959999999</v>
      </c>
      <c r="C71" s="4">
        <v>17.729459260623234</v>
      </c>
      <c r="D71" s="4">
        <v>0</v>
      </c>
      <c r="E71" s="4">
        <f>F71-D71</f>
        <v>0</v>
      </c>
      <c r="F71" s="4">
        <v>0</v>
      </c>
      <c r="G71" s="4">
        <v>0</v>
      </c>
      <c r="H71" s="4">
        <v>0</v>
      </c>
      <c r="I71" s="4">
        <f>SUM(G71:H71)</f>
        <v>0</v>
      </c>
      <c r="J71" s="5">
        <f>IF(C71=0,"NA",B71/C71)</f>
        <v>9.9279699968589199</v>
      </c>
      <c r="K71" s="4">
        <f>B71-C71</f>
        <v>158.28808033937676</v>
      </c>
      <c r="L71" s="4">
        <v>0</v>
      </c>
      <c r="M71" s="4">
        <f>L71-H71</f>
        <v>0</v>
      </c>
      <c r="N71" s="4">
        <v>0</v>
      </c>
      <c r="O71" s="4">
        <f>N71-G71</f>
        <v>0</v>
      </c>
      <c r="P71" s="4">
        <f>SUM(O71,M71)</f>
        <v>0</v>
      </c>
      <c r="Q71" s="6">
        <f>P71/$I$122</f>
        <v>0</v>
      </c>
      <c r="R71" s="5" t="s">
        <v>183</v>
      </c>
      <c r="S71" s="5" t="s">
        <v>167</v>
      </c>
    </row>
    <row r="72" spans="1:19" x14ac:dyDescent="0.25">
      <c r="A72" s="3" t="s">
        <v>70</v>
      </c>
      <c r="B72" s="4">
        <v>48.478447199999998</v>
      </c>
      <c r="C72" s="4">
        <v>3.1964182719546743</v>
      </c>
      <c r="D72" s="4">
        <v>0</v>
      </c>
      <c r="E72" s="4">
        <f>F72-D72</f>
        <v>0</v>
      </c>
      <c r="F72" s="4">
        <v>0</v>
      </c>
      <c r="G72" s="4">
        <v>0</v>
      </c>
      <c r="H72" s="4">
        <v>0</v>
      </c>
      <c r="I72" s="4">
        <f>SUM(G72:H72)</f>
        <v>0</v>
      </c>
      <c r="J72" s="5">
        <f>IF(C72=0,"NA",B72/C72)</f>
        <v>15.16649045131207</v>
      </c>
      <c r="K72" s="4">
        <f>B72-C72</f>
        <v>45.282028928045321</v>
      </c>
      <c r="L72" s="4">
        <v>0</v>
      </c>
      <c r="M72" s="4">
        <f>L72-H72</f>
        <v>0</v>
      </c>
      <c r="N72" s="4">
        <v>0</v>
      </c>
      <c r="O72" s="4">
        <f>N72-G72</f>
        <v>0</v>
      </c>
      <c r="P72" s="4">
        <f>SUM(O72,M72)</f>
        <v>0</v>
      </c>
      <c r="Q72" s="6">
        <f>P72/$I$122</f>
        <v>0</v>
      </c>
      <c r="R72" s="5">
        <v>0</v>
      </c>
      <c r="S72" s="5" t="s">
        <v>167</v>
      </c>
    </row>
    <row r="73" spans="1:19" x14ac:dyDescent="0.25">
      <c r="A73" s="3" t="s">
        <v>71</v>
      </c>
      <c r="B73" s="4">
        <v>0</v>
      </c>
      <c r="C73" s="4">
        <v>0</v>
      </c>
      <c r="D73" s="4">
        <v>0</v>
      </c>
      <c r="E73" s="4">
        <f>F73-D73</f>
        <v>0</v>
      </c>
      <c r="F73" s="4">
        <v>0</v>
      </c>
      <c r="G73" s="4">
        <v>0</v>
      </c>
      <c r="H73" s="4">
        <v>0</v>
      </c>
      <c r="I73" s="4">
        <f>SUM(G73:H73)</f>
        <v>0</v>
      </c>
      <c r="J73" s="5" t="str">
        <f>IF(C73=0,"NA",B73/C73)</f>
        <v>NA</v>
      </c>
      <c r="K73" s="4">
        <f>B73-C73</f>
        <v>0</v>
      </c>
      <c r="L73" s="4">
        <v>0</v>
      </c>
      <c r="M73" s="4">
        <f>L73-H73</f>
        <v>0</v>
      </c>
      <c r="N73" s="4">
        <v>0</v>
      </c>
      <c r="O73" s="4">
        <f>N73-G73</f>
        <v>0</v>
      </c>
      <c r="P73" s="4">
        <f>SUM(O73,M73)</f>
        <v>0</v>
      </c>
      <c r="Q73" s="6">
        <f>P73/$I$122</f>
        <v>0</v>
      </c>
      <c r="R73" s="5" t="s">
        <v>183</v>
      </c>
      <c r="S73" s="5" t="s">
        <v>167</v>
      </c>
    </row>
    <row r="74" spans="1:19" x14ac:dyDescent="0.25">
      <c r="A74" s="3" t="s">
        <v>72</v>
      </c>
      <c r="B74" s="4">
        <v>20.897835299999997</v>
      </c>
      <c r="C74" s="4">
        <v>2.3775907181303118</v>
      </c>
      <c r="D74" s="4">
        <v>0</v>
      </c>
      <c r="E74" s="4">
        <f>F74-D74</f>
        <v>0</v>
      </c>
      <c r="F74" s="4">
        <v>0</v>
      </c>
      <c r="G74" s="4">
        <v>0</v>
      </c>
      <c r="H74" s="4">
        <v>0</v>
      </c>
      <c r="I74" s="4">
        <f>SUM(G74:H74)</f>
        <v>0</v>
      </c>
      <c r="J74" s="5">
        <f>IF(C74=0,"NA",B74/C74)</f>
        <v>8.7895007078567424</v>
      </c>
      <c r="K74" s="4">
        <f>B74-C74</f>
        <v>18.520244581869687</v>
      </c>
      <c r="L74" s="4">
        <v>0</v>
      </c>
      <c r="M74" s="4">
        <f>L74-H74</f>
        <v>0</v>
      </c>
      <c r="N74" s="4">
        <v>0</v>
      </c>
      <c r="O74" s="4">
        <f>N74-G74</f>
        <v>0</v>
      </c>
      <c r="P74" s="4">
        <f>SUM(O74,M74)</f>
        <v>0</v>
      </c>
      <c r="Q74" s="6">
        <f>P74/$I$122</f>
        <v>0</v>
      </c>
      <c r="R74" s="5" t="s">
        <v>183</v>
      </c>
      <c r="S74" s="5" t="s">
        <v>167</v>
      </c>
    </row>
    <row r="75" spans="1:19" x14ac:dyDescent="0.25">
      <c r="A75" s="3" t="s">
        <v>73</v>
      </c>
      <c r="B75" s="4">
        <v>6.0314890499999994</v>
      </c>
      <c r="C75" s="4">
        <v>0.18560619892351277</v>
      </c>
      <c r="D75" s="4">
        <v>0</v>
      </c>
      <c r="E75" s="4">
        <f>F75-D75</f>
        <v>0</v>
      </c>
      <c r="F75" s="4">
        <v>0</v>
      </c>
      <c r="G75" s="4">
        <v>0</v>
      </c>
      <c r="H75" s="4">
        <v>0</v>
      </c>
      <c r="I75" s="4">
        <f>SUM(G75:H75)</f>
        <v>0</v>
      </c>
      <c r="J75" s="5">
        <f>IF(C75=0,"NA",B75/C75)</f>
        <v>32.496161685233048</v>
      </c>
      <c r="K75" s="4">
        <f>B75-C75</f>
        <v>5.8458828510764862</v>
      </c>
      <c r="L75" s="4">
        <v>0</v>
      </c>
      <c r="M75" s="4">
        <f>L75-H75</f>
        <v>0</v>
      </c>
      <c r="N75" s="4">
        <v>0</v>
      </c>
      <c r="O75" s="4">
        <f>N75-G75</f>
        <v>0</v>
      </c>
      <c r="P75" s="4">
        <f>SUM(O75,M75)</f>
        <v>0</v>
      </c>
      <c r="Q75" s="6">
        <f>P75/$I$122</f>
        <v>0</v>
      </c>
      <c r="R75" s="5" t="s">
        <v>183</v>
      </c>
      <c r="S75" s="5" t="s">
        <v>167</v>
      </c>
    </row>
    <row r="76" spans="1:19" x14ac:dyDescent="0.25">
      <c r="A76" s="3" t="s">
        <v>74</v>
      </c>
      <c r="B76" s="4">
        <v>2406.9322499999998</v>
      </c>
      <c r="C76" s="4">
        <v>19.991841478753543</v>
      </c>
      <c r="D76" s="4">
        <v>0</v>
      </c>
      <c r="E76" s="4">
        <f>F76-D76</f>
        <v>10.560593759912999</v>
      </c>
      <c r="F76" s="4">
        <v>10.560593759912999</v>
      </c>
      <c r="G76" s="4">
        <v>0</v>
      </c>
      <c r="H76" s="4">
        <v>0</v>
      </c>
      <c r="I76" s="4">
        <f>SUM(G76:H76)</f>
        <v>0</v>
      </c>
      <c r="J76" s="5">
        <f>IF(C76=0,"NA",B76/C76)</f>
        <v>120.39572505404179</v>
      </c>
      <c r="K76" s="4">
        <f>B76-C76</f>
        <v>2386.9404085212464</v>
      </c>
      <c r="L76" s="4">
        <v>0</v>
      </c>
      <c r="M76" s="4">
        <f>L76-H76</f>
        <v>0</v>
      </c>
      <c r="N76" s="4">
        <v>0</v>
      </c>
      <c r="O76" s="4">
        <f>N76-G76</f>
        <v>0</v>
      </c>
      <c r="P76" s="4">
        <f>SUM(O76,M76)</f>
        <v>0</v>
      </c>
      <c r="Q76" s="6">
        <f>P76/$I$122</f>
        <v>0</v>
      </c>
      <c r="R76" s="5" t="s">
        <v>183</v>
      </c>
      <c r="S76" s="5" t="s">
        <v>167</v>
      </c>
    </row>
    <row r="77" spans="1:19" x14ac:dyDescent="0.25">
      <c r="A77" s="3" t="s">
        <v>75</v>
      </c>
      <c r="B77" s="4">
        <v>0</v>
      </c>
      <c r="C77" s="4">
        <v>0</v>
      </c>
      <c r="D77" s="4">
        <v>0</v>
      </c>
      <c r="E77" s="4">
        <f>F77-D77</f>
        <v>0</v>
      </c>
      <c r="F77" s="4">
        <v>0</v>
      </c>
      <c r="G77" s="4">
        <v>0</v>
      </c>
      <c r="H77" s="4">
        <v>0</v>
      </c>
      <c r="I77" s="4">
        <f>SUM(G77:H77)</f>
        <v>0</v>
      </c>
      <c r="J77" s="5" t="str">
        <f>IF(C77=0,"NA",B77/C77)</f>
        <v>NA</v>
      </c>
      <c r="K77" s="4">
        <f>B77-C77</f>
        <v>0</v>
      </c>
      <c r="L77" s="4">
        <v>0</v>
      </c>
      <c r="M77" s="4">
        <f>L77-H77</f>
        <v>0</v>
      </c>
      <c r="N77" s="4">
        <v>0</v>
      </c>
      <c r="O77" s="4">
        <f>N77-G77</f>
        <v>0</v>
      </c>
      <c r="P77" s="4">
        <f>SUM(O77,M77)</f>
        <v>0</v>
      </c>
      <c r="Q77" s="6">
        <f>P77/$I$122</f>
        <v>0</v>
      </c>
      <c r="R77" s="5" t="s">
        <v>183</v>
      </c>
      <c r="S77" s="5" t="s">
        <v>167</v>
      </c>
    </row>
    <row r="78" spans="1:19" x14ac:dyDescent="0.25">
      <c r="A78" s="3" t="s">
        <v>76</v>
      </c>
      <c r="B78" s="4">
        <v>1783.96155</v>
      </c>
      <c r="C78" s="4">
        <v>21.291061532577906</v>
      </c>
      <c r="D78" s="4">
        <v>0</v>
      </c>
      <c r="E78" s="4">
        <f>F78-D78</f>
        <v>0</v>
      </c>
      <c r="F78" s="4">
        <v>0</v>
      </c>
      <c r="G78" s="4">
        <v>0</v>
      </c>
      <c r="H78" s="4">
        <v>0</v>
      </c>
      <c r="I78" s="4">
        <f>SUM(G78:H78)</f>
        <v>0</v>
      </c>
      <c r="J78" s="5">
        <f>IF(C78=0,"NA",B78/C78)</f>
        <v>83.789225223473352</v>
      </c>
      <c r="K78" s="4">
        <f>B78-C78</f>
        <v>1762.670488467422</v>
      </c>
      <c r="L78" s="4">
        <v>0</v>
      </c>
      <c r="M78" s="4">
        <f>L78-H78</f>
        <v>0</v>
      </c>
      <c r="N78" s="4">
        <v>0</v>
      </c>
      <c r="O78" s="4">
        <f>N78-G78</f>
        <v>0</v>
      </c>
      <c r="P78" s="4">
        <f>SUM(O78,M78)</f>
        <v>0</v>
      </c>
      <c r="Q78" s="6">
        <f>P78/$I$122</f>
        <v>0</v>
      </c>
      <c r="R78" s="5">
        <v>3877</v>
      </c>
      <c r="S78" s="5" t="s">
        <v>167</v>
      </c>
    </row>
    <row r="79" spans="1:19" x14ac:dyDescent="0.25">
      <c r="A79" s="3" t="s">
        <v>77</v>
      </c>
      <c r="B79" s="4">
        <v>5.6633700000000005</v>
      </c>
      <c r="C79" s="4">
        <v>2.3372709405099151E-2</v>
      </c>
      <c r="D79" s="4">
        <v>0</v>
      </c>
      <c r="E79" s="4">
        <f>F79-D79</f>
        <v>0</v>
      </c>
      <c r="F79" s="4">
        <v>0</v>
      </c>
      <c r="G79" s="4">
        <v>0</v>
      </c>
      <c r="H79" s="4">
        <v>0</v>
      </c>
      <c r="I79" s="4">
        <f>SUM(G79:H79)</f>
        <v>0</v>
      </c>
      <c r="J79" s="5">
        <f>IF(C79=0,"NA",B79/C79)</f>
        <v>242.30695302977759</v>
      </c>
      <c r="K79" s="4">
        <f>B79-C79</f>
        <v>5.6399972905949012</v>
      </c>
      <c r="L79" s="4">
        <v>0</v>
      </c>
      <c r="M79" s="4">
        <f>L79-H79</f>
        <v>0</v>
      </c>
      <c r="N79" s="4">
        <v>0</v>
      </c>
      <c r="O79" s="4">
        <f>N79-G79</f>
        <v>0</v>
      </c>
      <c r="P79" s="4">
        <f>SUM(O79,M79)</f>
        <v>0</v>
      </c>
      <c r="Q79" s="6">
        <f>P79/$I$122</f>
        <v>0</v>
      </c>
      <c r="R79" s="5" t="s">
        <v>183</v>
      </c>
      <c r="S79" s="5" t="s">
        <v>167</v>
      </c>
    </row>
    <row r="80" spans="1:19" x14ac:dyDescent="0.25">
      <c r="A80" s="3" t="s">
        <v>78</v>
      </c>
      <c r="B80" s="4">
        <v>0</v>
      </c>
      <c r="C80" s="4">
        <v>0</v>
      </c>
      <c r="D80" s="4">
        <v>0</v>
      </c>
      <c r="E80" s="4">
        <f>F80-D80</f>
        <v>0</v>
      </c>
      <c r="F80" s="4">
        <v>0</v>
      </c>
      <c r="G80" s="4">
        <v>0</v>
      </c>
      <c r="H80" s="4">
        <v>0</v>
      </c>
      <c r="I80" s="4">
        <f>SUM(G80:H80)</f>
        <v>0</v>
      </c>
      <c r="J80" s="5" t="str">
        <f>IF(C80=0,"NA",B80/C80)</f>
        <v>NA</v>
      </c>
      <c r="K80" s="4">
        <f>B80-C80</f>
        <v>0</v>
      </c>
      <c r="L80" s="4">
        <v>0</v>
      </c>
      <c r="M80" s="4">
        <f>L80-H80</f>
        <v>0</v>
      </c>
      <c r="N80" s="4">
        <v>0</v>
      </c>
      <c r="O80" s="4">
        <f>N80-G80</f>
        <v>0</v>
      </c>
      <c r="P80" s="4">
        <f>SUM(O80,M80)</f>
        <v>0</v>
      </c>
      <c r="Q80" s="6">
        <f>P80/$I$122</f>
        <v>0</v>
      </c>
      <c r="R80" s="5" t="s">
        <v>183</v>
      </c>
      <c r="S80" s="5" t="s">
        <v>167</v>
      </c>
    </row>
    <row r="81" spans="1:19" x14ac:dyDescent="0.25">
      <c r="A81" s="3" t="s">
        <v>79</v>
      </c>
      <c r="B81" s="4">
        <v>0</v>
      </c>
      <c r="C81" s="4">
        <v>0</v>
      </c>
      <c r="D81" s="4">
        <v>0</v>
      </c>
      <c r="E81" s="4">
        <f>F81-D81</f>
        <v>0</v>
      </c>
      <c r="F81" s="4">
        <v>0</v>
      </c>
      <c r="G81" s="4">
        <v>0</v>
      </c>
      <c r="H81" s="4">
        <v>0</v>
      </c>
      <c r="I81" s="4">
        <f>SUM(G81:H81)</f>
        <v>0</v>
      </c>
      <c r="J81" s="5" t="str">
        <f>IF(C81=0,"NA",B81/C81)</f>
        <v>NA</v>
      </c>
      <c r="K81" s="4">
        <f>B81-C81</f>
        <v>0</v>
      </c>
      <c r="L81" s="4">
        <v>0</v>
      </c>
      <c r="M81" s="4">
        <f>L81-H81</f>
        <v>0</v>
      </c>
      <c r="N81" s="4">
        <v>0</v>
      </c>
      <c r="O81" s="4">
        <f>N81-G81</f>
        <v>0</v>
      </c>
      <c r="P81" s="4">
        <f>SUM(O81,M81)</f>
        <v>0</v>
      </c>
      <c r="Q81" s="6">
        <f>P81/$I$122</f>
        <v>0</v>
      </c>
      <c r="R81" s="5" t="s">
        <v>183</v>
      </c>
      <c r="S81" s="5" t="s">
        <v>167</v>
      </c>
    </row>
    <row r="82" spans="1:19" x14ac:dyDescent="0.25">
      <c r="A82" s="3" t="s">
        <v>80</v>
      </c>
      <c r="B82" s="4">
        <v>0</v>
      </c>
      <c r="C82" s="4">
        <v>0</v>
      </c>
      <c r="D82" s="4">
        <v>0</v>
      </c>
      <c r="E82" s="4">
        <f>F82-D82</f>
        <v>0</v>
      </c>
      <c r="F82" s="4">
        <v>0</v>
      </c>
      <c r="G82" s="4">
        <v>0</v>
      </c>
      <c r="H82" s="4">
        <v>0</v>
      </c>
      <c r="I82" s="4">
        <f>SUM(G82:H82)</f>
        <v>0</v>
      </c>
      <c r="J82" s="5" t="str">
        <f>IF(C82=0,"NA",B82/C82)</f>
        <v>NA</v>
      </c>
      <c r="K82" s="4">
        <f>B82-C82</f>
        <v>0</v>
      </c>
      <c r="L82" s="4">
        <v>0</v>
      </c>
      <c r="M82" s="4">
        <f>L82-H82</f>
        <v>0</v>
      </c>
      <c r="N82" s="4">
        <v>0</v>
      </c>
      <c r="O82" s="4">
        <f>N82-G82</f>
        <v>0</v>
      </c>
      <c r="P82" s="4">
        <f>SUM(O82,M82)</f>
        <v>0</v>
      </c>
      <c r="Q82" s="6">
        <f>P82/$I$122</f>
        <v>0</v>
      </c>
      <c r="R82" s="5" t="s">
        <v>183</v>
      </c>
      <c r="S82" s="5" t="s">
        <v>167</v>
      </c>
    </row>
    <row r="83" spans="1:19" x14ac:dyDescent="0.25">
      <c r="A83" s="3" t="s">
        <v>81</v>
      </c>
      <c r="B83" s="4">
        <v>0</v>
      </c>
      <c r="C83" s="4">
        <v>0</v>
      </c>
      <c r="D83" s="4">
        <v>0</v>
      </c>
      <c r="E83" s="4">
        <f>F83-D83</f>
        <v>0</v>
      </c>
      <c r="F83" s="4">
        <v>0</v>
      </c>
      <c r="G83" s="4">
        <v>0</v>
      </c>
      <c r="H83" s="4">
        <v>0</v>
      </c>
      <c r="I83" s="4">
        <f>SUM(G83:H83)</f>
        <v>0</v>
      </c>
      <c r="J83" s="5" t="str">
        <f>IF(C83=0,"NA",B83/C83)</f>
        <v>NA</v>
      </c>
      <c r="K83" s="4">
        <f>B83-C83</f>
        <v>0</v>
      </c>
      <c r="L83" s="4">
        <v>0</v>
      </c>
      <c r="M83" s="4">
        <f>L83-H83</f>
        <v>0</v>
      </c>
      <c r="N83" s="4">
        <v>0</v>
      </c>
      <c r="O83" s="4">
        <f>N83-G83</f>
        <v>0</v>
      </c>
      <c r="P83" s="4">
        <f>SUM(O83,M83)</f>
        <v>0</v>
      </c>
      <c r="Q83" s="6">
        <f>P83/$I$122</f>
        <v>0</v>
      </c>
      <c r="R83" s="5" t="s">
        <v>183</v>
      </c>
      <c r="S83" s="5" t="s">
        <v>167</v>
      </c>
    </row>
    <row r="84" spans="1:19" x14ac:dyDescent="0.25">
      <c r="A84" s="3" t="s">
        <v>82</v>
      </c>
      <c r="B84" s="4">
        <v>0</v>
      </c>
      <c r="C84" s="4">
        <v>0</v>
      </c>
      <c r="D84" s="4">
        <v>0</v>
      </c>
      <c r="E84" s="4">
        <f>F84-D84</f>
        <v>0</v>
      </c>
      <c r="F84" s="4">
        <v>0</v>
      </c>
      <c r="G84" s="4">
        <v>0</v>
      </c>
      <c r="H84" s="4">
        <v>0</v>
      </c>
      <c r="I84" s="4">
        <f>SUM(G84:H84)</f>
        <v>0</v>
      </c>
      <c r="J84" s="5" t="str">
        <f>IF(C84=0,"NA",B84/C84)</f>
        <v>NA</v>
      </c>
      <c r="K84" s="4">
        <f>B84-C84</f>
        <v>0</v>
      </c>
      <c r="L84" s="4">
        <v>0</v>
      </c>
      <c r="M84" s="4">
        <f>L84-H84</f>
        <v>0</v>
      </c>
      <c r="N84" s="4">
        <v>0</v>
      </c>
      <c r="O84" s="4">
        <f>N84-G84</f>
        <v>0</v>
      </c>
      <c r="P84" s="4">
        <f>SUM(O84,M84)</f>
        <v>0</v>
      </c>
      <c r="Q84" s="6">
        <f>P84/$I$122</f>
        <v>0</v>
      </c>
      <c r="R84" s="5" t="s">
        <v>183</v>
      </c>
      <c r="S84" s="5" t="s">
        <v>167</v>
      </c>
    </row>
    <row r="85" spans="1:19" x14ac:dyDescent="0.25">
      <c r="A85" s="3" t="s">
        <v>83</v>
      </c>
      <c r="B85" s="4">
        <v>1504.8706763999999</v>
      </c>
      <c r="C85" s="4">
        <v>14.659327543909349</v>
      </c>
      <c r="D85" s="4">
        <v>0</v>
      </c>
      <c r="E85" s="4">
        <f>F85-D85</f>
        <v>3.0772184334684689</v>
      </c>
      <c r="F85" s="4">
        <v>3.0772184334684689</v>
      </c>
      <c r="G85" s="4">
        <v>0</v>
      </c>
      <c r="H85" s="4">
        <v>3.0772184334684689</v>
      </c>
      <c r="I85" s="4">
        <f>SUM(G85:H85)</f>
        <v>3.0772184334684689</v>
      </c>
      <c r="J85" s="5">
        <f>IF(C85=0,"NA",B85/C85)</f>
        <v>102.65618746101644</v>
      </c>
      <c r="K85" s="4">
        <f>B85-C85</f>
        <v>1490.2113488560906</v>
      </c>
      <c r="L85" s="4">
        <v>11</v>
      </c>
      <c r="M85" s="4">
        <f>L85-H85</f>
        <v>7.9227815665315315</v>
      </c>
      <c r="N85" s="4">
        <v>0</v>
      </c>
      <c r="O85" s="4">
        <f>N85-G85</f>
        <v>0</v>
      </c>
      <c r="P85" s="4">
        <f>SUM(O85,M85)</f>
        <v>7.9227815665315315</v>
      </c>
      <c r="Q85" s="6">
        <f>P85/$I$122</f>
        <v>5.3818284092682675E-2</v>
      </c>
      <c r="R85" s="5">
        <v>410</v>
      </c>
      <c r="S85" s="5" t="s">
        <v>169</v>
      </c>
    </row>
    <row r="86" spans="1:19" x14ac:dyDescent="0.25">
      <c r="A86" s="3" t="s">
        <v>84</v>
      </c>
      <c r="B86" s="4">
        <v>0</v>
      </c>
      <c r="C86" s="4">
        <v>0</v>
      </c>
      <c r="D86" s="4">
        <v>0</v>
      </c>
      <c r="E86" s="4">
        <f>F86-D86</f>
        <v>0</v>
      </c>
      <c r="F86" s="4">
        <v>0</v>
      </c>
      <c r="G86" s="4">
        <v>0</v>
      </c>
      <c r="H86" s="4">
        <v>0</v>
      </c>
      <c r="I86" s="4">
        <f>SUM(G86:H86)</f>
        <v>0</v>
      </c>
      <c r="J86" s="5" t="str">
        <f>IF(C86=0,"NA",B86/C86)</f>
        <v>NA</v>
      </c>
      <c r="K86" s="4">
        <f>B86-C86</f>
        <v>0</v>
      </c>
      <c r="L86" s="4">
        <v>0</v>
      </c>
      <c r="M86" s="4">
        <f>L86-H86</f>
        <v>0</v>
      </c>
      <c r="N86" s="4">
        <v>0</v>
      </c>
      <c r="O86" s="4">
        <f>N86-G86</f>
        <v>0</v>
      </c>
      <c r="P86" s="4">
        <f>SUM(O86,M86)</f>
        <v>0</v>
      </c>
      <c r="Q86" s="6">
        <f>P86/$I$122</f>
        <v>0</v>
      </c>
      <c r="R86" s="5" t="s">
        <v>183</v>
      </c>
      <c r="S86" s="5" t="s">
        <v>167</v>
      </c>
    </row>
    <row r="87" spans="1:19" x14ac:dyDescent="0.25">
      <c r="A87" s="3" t="s">
        <v>85</v>
      </c>
      <c r="B87" s="4">
        <v>0</v>
      </c>
      <c r="C87" s="4">
        <v>0</v>
      </c>
      <c r="D87" s="4">
        <v>0</v>
      </c>
      <c r="E87" s="4">
        <f>F87-D87</f>
        <v>0</v>
      </c>
      <c r="F87" s="4">
        <v>0</v>
      </c>
      <c r="G87" s="4">
        <v>0</v>
      </c>
      <c r="H87" s="4">
        <v>0</v>
      </c>
      <c r="I87" s="4">
        <f>SUM(G87:H87)</f>
        <v>0</v>
      </c>
      <c r="J87" s="5" t="str">
        <f>IF(C87=0,"NA",B87/C87)</f>
        <v>NA</v>
      </c>
      <c r="K87" s="4">
        <f>B87-C87</f>
        <v>0</v>
      </c>
      <c r="L87" s="4">
        <v>0</v>
      </c>
      <c r="M87" s="4">
        <f>L87-H87</f>
        <v>0</v>
      </c>
      <c r="N87" s="4">
        <v>0</v>
      </c>
      <c r="O87" s="4">
        <f>N87-G87</f>
        <v>0</v>
      </c>
      <c r="P87" s="4">
        <f>SUM(O87,M87)</f>
        <v>0</v>
      </c>
      <c r="Q87" s="6">
        <f>P87/$I$122</f>
        <v>0</v>
      </c>
      <c r="R87" s="5" t="s">
        <v>183</v>
      </c>
      <c r="S87" s="5" t="s">
        <v>167</v>
      </c>
    </row>
    <row r="88" spans="1:19" x14ac:dyDescent="0.25">
      <c r="A88" s="3" t="s">
        <v>86</v>
      </c>
      <c r="B88" s="4">
        <v>0</v>
      </c>
      <c r="C88" s="4">
        <v>0</v>
      </c>
      <c r="D88" s="4">
        <v>0</v>
      </c>
      <c r="E88" s="4">
        <f>F88-D88</f>
        <v>0</v>
      </c>
      <c r="F88" s="4">
        <v>0</v>
      </c>
      <c r="G88" s="4">
        <v>0</v>
      </c>
      <c r="H88" s="4">
        <v>0</v>
      </c>
      <c r="I88" s="4">
        <f>SUM(G88:H88)</f>
        <v>0</v>
      </c>
      <c r="J88" s="5" t="str">
        <f>IF(C88=0,"NA",B88/C88)</f>
        <v>NA</v>
      </c>
      <c r="K88" s="4">
        <f>B88-C88</f>
        <v>0</v>
      </c>
      <c r="L88" s="4">
        <v>0</v>
      </c>
      <c r="M88" s="4">
        <f>L88-H88</f>
        <v>0</v>
      </c>
      <c r="N88" s="4">
        <v>0</v>
      </c>
      <c r="O88" s="4">
        <f>N88-G88</f>
        <v>0</v>
      </c>
      <c r="P88" s="4">
        <f>SUM(O88,M88)</f>
        <v>0</v>
      </c>
      <c r="Q88" s="6">
        <f>P88/$I$122</f>
        <v>0</v>
      </c>
      <c r="R88" s="5" t="s">
        <v>183</v>
      </c>
      <c r="S88" s="5" t="s">
        <v>167</v>
      </c>
    </row>
    <row r="89" spans="1:19" x14ac:dyDescent="0.25">
      <c r="A89" s="3" t="s">
        <v>87</v>
      </c>
      <c r="B89" s="4">
        <v>0</v>
      </c>
      <c r="C89" s="4">
        <v>0</v>
      </c>
      <c r="D89" s="4">
        <v>0</v>
      </c>
      <c r="E89" s="4">
        <f>F89-D89</f>
        <v>0</v>
      </c>
      <c r="F89" s="4">
        <v>0</v>
      </c>
      <c r="G89" s="4">
        <v>0</v>
      </c>
      <c r="H89" s="4">
        <v>0</v>
      </c>
      <c r="I89" s="4">
        <f>SUM(G89:H89)</f>
        <v>0</v>
      </c>
      <c r="J89" s="5" t="str">
        <f>IF(C89=0,"NA",B89/C89)</f>
        <v>NA</v>
      </c>
      <c r="K89" s="4">
        <f>B89-C89</f>
        <v>0</v>
      </c>
      <c r="L89" s="4">
        <v>0</v>
      </c>
      <c r="M89" s="4">
        <f>L89-H89</f>
        <v>0</v>
      </c>
      <c r="N89" s="4">
        <v>0</v>
      </c>
      <c r="O89" s="4">
        <f>N89-G89</f>
        <v>0</v>
      </c>
      <c r="P89" s="4">
        <f>SUM(O89,M89)</f>
        <v>0</v>
      </c>
      <c r="Q89" s="6">
        <f>P89/$I$122</f>
        <v>0</v>
      </c>
      <c r="R89" s="5" t="s">
        <v>183</v>
      </c>
      <c r="S89" s="5" t="s">
        <v>167</v>
      </c>
    </row>
    <row r="90" spans="1:19" x14ac:dyDescent="0.25">
      <c r="A90" s="3" t="s">
        <v>88</v>
      </c>
      <c r="B90" s="4">
        <v>1182.65324025</v>
      </c>
      <c r="C90" s="4">
        <v>71.021893399433438</v>
      </c>
      <c r="D90" s="4">
        <v>34.915999999999997</v>
      </c>
      <c r="E90" s="4">
        <f>F90-D90</f>
        <v>0</v>
      </c>
      <c r="F90" s="4">
        <v>34.915999999999997</v>
      </c>
      <c r="G90" s="4">
        <v>0</v>
      </c>
      <c r="H90" s="4">
        <v>0</v>
      </c>
      <c r="I90" s="4">
        <f>SUM(G90:H90)</f>
        <v>0</v>
      </c>
      <c r="J90" s="5">
        <f>IF(C90=0,"NA",B90/C90)</f>
        <v>16.651953132235619</v>
      </c>
      <c r="K90" s="4">
        <f>B90-C90</f>
        <v>1111.6313468505666</v>
      </c>
      <c r="L90" s="4">
        <v>0</v>
      </c>
      <c r="M90" s="4">
        <f>L90-H90</f>
        <v>0</v>
      </c>
      <c r="N90" s="4">
        <v>0</v>
      </c>
      <c r="O90" s="4">
        <f>N90-G90</f>
        <v>0</v>
      </c>
      <c r="P90" s="4">
        <f>SUM(O90,M90)</f>
        <v>0</v>
      </c>
      <c r="Q90" s="6">
        <f>P90/$I$122</f>
        <v>0</v>
      </c>
      <c r="R90" s="5">
        <v>5451</v>
      </c>
      <c r="S90" s="5" t="s">
        <v>167</v>
      </c>
    </row>
    <row r="91" spans="1:19" x14ac:dyDescent="0.25">
      <c r="A91" s="3" t="s">
        <v>89</v>
      </c>
      <c r="B91" s="4">
        <v>0</v>
      </c>
      <c r="C91" s="4">
        <v>0</v>
      </c>
      <c r="D91" s="4">
        <v>0</v>
      </c>
      <c r="E91" s="4">
        <f>F91-D91</f>
        <v>0</v>
      </c>
      <c r="F91" s="4">
        <v>0</v>
      </c>
      <c r="G91" s="4">
        <v>0</v>
      </c>
      <c r="H91" s="4">
        <v>0</v>
      </c>
      <c r="I91" s="4">
        <f>SUM(G91:H91)</f>
        <v>0</v>
      </c>
      <c r="J91" s="5" t="str">
        <f>IF(C91=0,"NA",B91/C91)</f>
        <v>NA</v>
      </c>
      <c r="K91" s="4">
        <f>B91-C91</f>
        <v>0</v>
      </c>
      <c r="L91" s="4">
        <v>0</v>
      </c>
      <c r="M91" s="4">
        <f>L91-H91</f>
        <v>0</v>
      </c>
      <c r="N91" s="4">
        <v>0</v>
      </c>
      <c r="O91" s="4">
        <f>N91-G91</f>
        <v>0</v>
      </c>
      <c r="P91" s="4">
        <f>SUM(O91,M91)</f>
        <v>0</v>
      </c>
      <c r="Q91" s="6">
        <f>P91/$I$122</f>
        <v>0</v>
      </c>
      <c r="R91" s="5" t="s">
        <v>183</v>
      </c>
      <c r="S91" s="5" t="s">
        <v>167</v>
      </c>
    </row>
    <row r="92" spans="1:19" x14ac:dyDescent="0.25">
      <c r="A92" s="3" t="s">
        <v>90</v>
      </c>
      <c r="B92" s="4">
        <v>0</v>
      </c>
      <c r="C92" s="4">
        <v>0</v>
      </c>
      <c r="D92" s="4">
        <v>0</v>
      </c>
      <c r="E92" s="4">
        <f>F92-D92</f>
        <v>0</v>
      </c>
      <c r="F92" s="4">
        <v>0</v>
      </c>
      <c r="G92" s="4">
        <v>0</v>
      </c>
      <c r="H92" s="4">
        <v>0</v>
      </c>
      <c r="I92" s="4">
        <f>SUM(G92:H92)</f>
        <v>0</v>
      </c>
      <c r="J92" s="5" t="str">
        <f>IF(C92=0,"NA",B92/C92)</f>
        <v>NA</v>
      </c>
      <c r="K92" s="4">
        <f>B92-C92</f>
        <v>0</v>
      </c>
      <c r="L92" s="4">
        <v>0</v>
      </c>
      <c r="M92" s="4">
        <f>L92-H92</f>
        <v>0</v>
      </c>
      <c r="N92" s="4">
        <v>0</v>
      </c>
      <c r="O92" s="4">
        <f>N92-G92</f>
        <v>0</v>
      </c>
      <c r="P92" s="4">
        <f>SUM(O92,M92)</f>
        <v>0</v>
      </c>
      <c r="Q92" s="6">
        <f>P92/$I$122</f>
        <v>0</v>
      </c>
      <c r="R92" s="5" t="s">
        <v>183</v>
      </c>
      <c r="S92" s="5" t="s">
        <v>167</v>
      </c>
    </row>
    <row r="93" spans="1:19" x14ac:dyDescent="0.25">
      <c r="A93" s="3" t="s">
        <v>91</v>
      </c>
      <c r="B93" s="4">
        <v>28.316849999999999</v>
      </c>
      <c r="C93" s="4">
        <v>0</v>
      </c>
      <c r="D93" s="4">
        <v>0</v>
      </c>
      <c r="E93" s="4">
        <f>F93-D93</f>
        <v>0</v>
      </c>
      <c r="F93" s="4">
        <v>0</v>
      </c>
      <c r="G93" s="4">
        <v>0</v>
      </c>
      <c r="H93" s="4">
        <v>0</v>
      </c>
      <c r="I93" s="4">
        <f>SUM(G93:H93)</f>
        <v>0</v>
      </c>
      <c r="J93" s="5" t="str">
        <f>IF(C93=0,"NA",B93/C93)</f>
        <v>NA</v>
      </c>
      <c r="K93" s="4">
        <f>B93-C93</f>
        <v>28.316849999999999</v>
      </c>
      <c r="L93" s="4">
        <v>0</v>
      </c>
      <c r="M93" s="4">
        <f>L93-H93</f>
        <v>0</v>
      </c>
      <c r="N93" s="4">
        <v>0</v>
      </c>
      <c r="O93" s="4">
        <f>N93-G93</f>
        <v>0</v>
      </c>
      <c r="P93" s="4">
        <f>SUM(O93,M93)</f>
        <v>0</v>
      </c>
      <c r="Q93" s="6">
        <f>P93/$I$122</f>
        <v>0</v>
      </c>
      <c r="R93" s="5" t="s">
        <v>183</v>
      </c>
      <c r="S93" s="5" t="s">
        <v>167</v>
      </c>
    </row>
    <row r="94" spans="1:19" x14ac:dyDescent="0.25">
      <c r="A94" s="3" t="s">
        <v>92</v>
      </c>
      <c r="B94" s="4">
        <v>0</v>
      </c>
      <c r="C94" s="4">
        <v>0</v>
      </c>
      <c r="D94" s="4">
        <v>0</v>
      </c>
      <c r="E94" s="4">
        <f>F94-D94</f>
        <v>0</v>
      </c>
      <c r="F94" s="4">
        <v>0</v>
      </c>
      <c r="G94" s="4">
        <v>0</v>
      </c>
      <c r="H94" s="4">
        <v>0</v>
      </c>
      <c r="I94" s="4">
        <f>SUM(G94:H94)</f>
        <v>0</v>
      </c>
      <c r="J94" s="5" t="str">
        <f>IF(C94=0,"NA",B94/C94)</f>
        <v>NA</v>
      </c>
      <c r="K94" s="4">
        <f>B94-C94</f>
        <v>0</v>
      </c>
      <c r="L94" s="4">
        <v>0</v>
      </c>
      <c r="M94" s="4">
        <f>L94-H94</f>
        <v>0</v>
      </c>
      <c r="N94" s="4">
        <v>0</v>
      </c>
      <c r="O94" s="4">
        <f>N94-G94</f>
        <v>0</v>
      </c>
      <c r="P94" s="4">
        <f>SUM(O94,M94)</f>
        <v>0</v>
      </c>
      <c r="Q94" s="6">
        <f>P94/$I$122</f>
        <v>0</v>
      </c>
      <c r="R94" s="5" t="s">
        <v>183</v>
      </c>
      <c r="S94" s="5" t="s">
        <v>167</v>
      </c>
    </row>
    <row r="95" spans="1:19" x14ac:dyDescent="0.25">
      <c r="A95" s="3" t="s">
        <v>93</v>
      </c>
      <c r="B95" s="4">
        <v>180.3217008</v>
      </c>
      <c r="C95" s="4">
        <v>23.909129498583571</v>
      </c>
      <c r="D95" s="4">
        <v>0</v>
      </c>
      <c r="E95" s="4">
        <f>F95-D95</f>
        <v>4.6824035238749999E-2</v>
      </c>
      <c r="F95" s="4">
        <v>4.6824035238749999E-2</v>
      </c>
      <c r="G95" s="4">
        <v>0</v>
      </c>
      <c r="H95" s="4">
        <v>0</v>
      </c>
      <c r="I95" s="4">
        <f>SUM(G95:H95)</f>
        <v>0</v>
      </c>
      <c r="J95" s="5">
        <f>IF(C95=0,"NA",B95/C95)</f>
        <v>7.541960104013099</v>
      </c>
      <c r="K95" s="4">
        <f>B95-C95</f>
        <v>156.41257130141642</v>
      </c>
      <c r="L95" s="4">
        <v>0</v>
      </c>
      <c r="M95" s="4">
        <f>L95-H95</f>
        <v>0</v>
      </c>
      <c r="N95" s="4">
        <v>0</v>
      </c>
      <c r="O95" s="4">
        <f>N95-G95</f>
        <v>0</v>
      </c>
      <c r="P95" s="4">
        <f>SUM(O95,M95)</f>
        <v>0</v>
      </c>
      <c r="Q95" s="6">
        <f>P95/$I$122</f>
        <v>0</v>
      </c>
      <c r="R95" s="5">
        <v>7034</v>
      </c>
      <c r="S95" s="5" t="s">
        <v>167</v>
      </c>
    </row>
    <row r="96" spans="1:19" x14ac:dyDescent="0.25">
      <c r="A96" s="3" t="s">
        <v>94</v>
      </c>
      <c r="B96" s="4">
        <v>0</v>
      </c>
      <c r="C96" s="4">
        <v>9.9412747875354114E-6</v>
      </c>
      <c r="D96" s="4">
        <v>0</v>
      </c>
      <c r="E96" s="4">
        <f>F96-D96</f>
        <v>0</v>
      </c>
      <c r="F96" s="4">
        <v>0</v>
      </c>
      <c r="G96" s="4">
        <v>0</v>
      </c>
      <c r="H96" s="4">
        <v>0</v>
      </c>
      <c r="I96" s="4">
        <f>SUM(G96:H96)</f>
        <v>0</v>
      </c>
      <c r="J96" s="5">
        <f>IF(C96=0,"NA",B96/C96)</f>
        <v>0</v>
      </c>
      <c r="K96" s="4">
        <f>B96-C96</f>
        <v>-9.9412747875354114E-6</v>
      </c>
      <c r="L96" s="4">
        <v>0</v>
      </c>
      <c r="M96" s="4">
        <f>L96-H96</f>
        <v>0</v>
      </c>
      <c r="N96" s="4">
        <v>0</v>
      </c>
      <c r="O96" s="4">
        <f>N96-G96</f>
        <v>0</v>
      </c>
      <c r="P96" s="4">
        <f>SUM(O96,M96)</f>
        <v>0</v>
      </c>
      <c r="Q96" s="6">
        <f>P96/$I$122</f>
        <v>0</v>
      </c>
      <c r="R96" s="5" t="s">
        <v>183</v>
      </c>
      <c r="S96" s="5" t="s">
        <v>167</v>
      </c>
    </row>
    <row r="97" spans="1:19" x14ac:dyDescent="0.25">
      <c r="A97" s="3" t="s">
        <v>95</v>
      </c>
      <c r="B97" s="4">
        <v>0</v>
      </c>
      <c r="C97" s="4">
        <v>0</v>
      </c>
      <c r="D97" s="4">
        <v>0</v>
      </c>
      <c r="E97" s="4">
        <f>F97-D97</f>
        <v>0</v>
      </c>
      <c r="F97" s="4">
        <v>0</v>
      </c>
      <c r="G97" s="4">
        <v>0</v>
      </c>
      <c r="H97" s="4">
        <v>0</v>
      </c>
      <c r="I97" s="4">
        <f>SUM(G97:H97)</f>
        <v>0</v>
      </c>
      <c r="J97" s="5" t="str">
        <f>IF(C97=0,"NA",B97/C97)</f>
        <v>NA</v>
      </c>
      <c r="K97" s="4">
        <f>B97-C97</f>
        <v>0</v>
      </c>
      <c r="L97" s="4">
        <v>0</v>
      </c>
      <c r="M97" s="4">
        <f>L97-H97</f>
        <v>0</v>
      </c>
      <c r="N97" s="4">
        <v>0</v>
      </c>
      <c r="O97" s="4">
        <f>N97-G97</f>
        <v>0</v>
      </c>
      <c r="P97" s="4">
        <f>SUM(O97,M97)</f>
        <v>0</v>
      </c>
      <c r="Q97" s="6">
        <f>P97/$I$122</f>
        <v>0</v>
      </c>
      <c r="R97" s="5" t="s">
        <v>183</v>
      </c>
      <c r="S97" s="5" t="s">
        <v>167</v>
      </c>
    </row>
    <row r="98" spans="1:19" x14ac:dyDescent="0.25">
      <c r="A98" s="3" t="s">
        <v>96</v>
      </c>
      <c r="B98" s="4">
        <v>0</v>
      </c>
      <c r="C98" s="4">
        <v>0</v>
      </c>
      <c r="D98" s="4">
        <v>0</v>
      </c>
      <c r="E98" s="4">
        <f>F98-D98</f>
        <v>0</v>
      </c>
      <c r="F98" s="4">
        <v>0</v>
      </c>
      <c r="G98" s="4">
        <v>0</v>
      </c>
      <c r="H98" s="4">
        <v>0</v>
      </c>
      <c r="I98" s="4">
        <f>SUM(G98:H98)</f>
        <v>0</v>
      </c>
      <c r="J98" s="5" t="str">
        <f>IF(C98=0,"NA",B98/C98)</f>
        <v>NA</v>
      </c>
      <c r="K98" s="4">
        <f>B98-C98</f>
        <v>0</v>
      </c>
      <c r="L98" s="4">
        <v>0</v>
      </c>
      <c r="M98" s="4">
        <f>L98-H98</f>
        <v>0</v>
      </c>
      <c r="N98" s="4">
        <v>0</v>
      </c>
      <c r="O98" s="4">
        <f>N98-G98</f>
        <v>0</v>
      </c>
      <c r="P98" s="4">
        <f>SUM(O98,M98)</f>
        <v>0</v>
      </c>
      <c r="Q98" s="6">
        <f>P98/$I$122</f>
        <v>0</v>
      </c>
      <c r="R98" s="5" t="s">
        <v>183</v>
      </c>
      <c r="S98" s="5" t="s">
        <v>167</v>
      </c>
    </row>
    <row r="99" spans="1:19" x14ac:dyDescent="0.25">
      <c r="A99" s="3" t="s">
        <v>97</v>
      </c>
      <c r="B99" s="4">
        <v>1.4441593499999998</v>
      </c>
      <c r="C99" s="4">
        <v>0.11762089232294619</v>
      </c>
      <c r="D99" s="4">
        <v>0</v>
      </c>
      <c r="E99" s="4">
        <f>F99-D99</f>
        <v>0</v>
      </c>
      <c r="F99" s="4">
        <v>0</v>
      </c>
      <c r="G99" s="4">
        <v>0</v>
      </c>
      <c r="H99" s="4">
        <v>0</v>
      </c>
      <c r="I99" s="4">
        <f>SUM(G99:H99)</f>
        <v>0</v>
      </c>
      <c r="J99" s="5">
        <f>IF(C99=0,"NA",B99/C99)</f>
        <v>12.278085308474271</v>
      </c>
      <c r="K99" s="4">
        <f>B99-C99</f>
        <v>1.3265384576770536</v>
      </c>
      <c r="L99" s="4">
        <v>0</v>
      </c>
      <c r="M99" s="4">
        <f>L99-H99</f>
        <v>0</v>
      </c>
      <c r="N99" s="4">
        <v>0</v>
      </c>
      <c r="O99" s="4">
        <f>N99-G99</f>
        <v>0</v>
      </c>
      <c r="P99" s="4">
        <f>SUM(O99,M99)</f>
        <v>0</v>
      </c>
      <c r="Q99" s="6">
        <f>P99/$I$122</f>
        <v>0</v>
      </c>
      <c r="R99" s="5" t="s">
        <v>183</v>
      </c>
      <c r="S99" s="5" t="s">
        <v>167</v>
      </c>
    </row>
    <row r="100" spans="1:19" x14ac:dyDescent="0.25">
      <c r="A100" s="3" t="s">
        <v>98</v>
      </c>
      <c r="B100" s="4">
        <v>2831.6849999999999</v>
      </c>
      <c r="C100" s="4">
        <v>5.3467915127478758</v>
      </c>
      <c r="D100" s="4">
        <v>0</v>
      </c>
      <c r="E100" s="4">
        <f>F100-D100</f>
        <v>4.0601785714285716</v>
      </c>
      <c r="F100" s="4">
        <v>4.0601785714285716</v>
      </c>
      <c r="G100" s="4">
        <v>0</v>
      </c>
      <c r="H100" s="4">
        <v>0</v>
      </c>
      <c r="I100" s="4">
        <f>SUM(G100:H100)</f>
        <v>0</v>
      </c>
      <c r="J100" s="5">
        <f>IF(C100=0,"NA",B100/C100)</f>
        <v>529.60452885598158</v>
      </c>
      <c r="K100" s="4">
        <f>B100-C100</f>
        <v>2826.3382084872519</v>
      </c>
      <c r="L100" s="4">
        <v>0</v>
      </c>
      <c r="M100" s="4">
        <f>L100-H100</f>
        <v>0</v>
      </c>
      <c r="N100" s="4">
        <v>0</v>
      </c>
      <c r="O100" s="4">
        <f>N100-G100</f>
        <v>0</v>
      </c>
      <c r="P100" s="4">
        <f>SUM(O100,M100)</f>
        <v>0</v>
      </c>
      <c r="Q100" s="6">
        <f>P100/$I$122</f>
        <v>0</v>
      </c>
      <c r="R100" s="5">
        <v>4366</v>
      </c>
      <c r="S100" s="5" t="s">
        <v>169</v>
      </c>
    </row>
    <row r="101" spans="1:19" x14ac:dyDescent="0.25">
      <c r="A101" s="3" t="s">
        <v>99</v>
      </c>
      <c r="B101" s="4">
        <v>432.21186916584657</v>
      </c>
      <c r="C101" s="4">
        <v>16.940227432060059</v>
      </c>
      <c r="D101" s="4">
        <v>0</v>
      </c>
      <c r="E101" s="4">
        <f>F101-D101</f>
        <v>10.58411526218441</v>
      </c>
      <c r="F101" s="4">
        <v>10.58411526218441</v>
      </c>
      <c r="G101" s="4">
        <v>0</v>
      </c>
      <c r="H101" s="4">
        <v>0</v>
      </c>
      <c r="I101" s="4">
        <f>SUM(G101:H101)</f>
        <v>0</v>
      </c>
      <c r="J101" s="5">
        <f>IF(C101=0,"NA",B101/C101)</f>
        <v>25.513935447399501</v>
      </c>
      <c r="K101" s="4">
        <f>B101-C101</f>
        <v>415.27164173378651</v>
      </c>
      <c r="L101" s="4">
        <v>0</v>
      </c>
      <c r="M101" s="4">
        <f>L101-H101</f>
        <v>0</v>
      </c>
      <c r="N101" s="4">
        <v>0</v>
      </c>
      <c r="O101" s="4">
        <f>N101-G101</f>
        <v>0</v>
      </c>
      <c r="P101" s="4">
        <f>SUM(O101,M101)</f>
        <v>0</v>
      </c>
      <c r="Q101" s="6">
        <f>P101/$I$122</f>
        <v>0</v>
      </c>
      <c r="R101" s="5">
        <v>5643</v>
      </c>
      <c r="S101" s="5" t="s">
        <v>172</v>
      </c>
    </row>
    <row r="102" spans="1:19" x14ac:dyDescent="0.25">
      <c r="A102" s="3" t="s">
        <v>100</v>
      </c>
      <c r="B102" s="4">
        <v>62.297070000000005</v>
      </c>
      <c r="C102" s="4">
        <v>0</v>
      </c>
      <c r="D102" s="4">
        <v>0</v>
      </c>
      <c r="E102" s="4">
        <f>F102-D102</f>
        <v>0</v>
      </c>
      <c r="F102" s="4">
        <v>0</v>
      </c>
      <c r="G102" s="4">
        <v>0</v>
      </c>
      <c r="H102" s="4">
        <v>0</v>
      </c>
      <c r="I102" s="4">
        <f>SUM(G102:H102)</f>
        <v>0</v>
      </c>
      <c r="J102" s="5" t="str">
        <f>IF(C102=0,"NA",B102/C102)</f>
        <v>NA</v>
      </c>
      <c r="K102" s="4">
        <f>B102-C102</f>
        <v>62.297070000000005</v>
      </c>
      <c r="L102" s="4">
        <v>0</v>
      </c>
      <c r="M102" s="4">
        <f>L102-H102</f>
        <v>0</v>
      </c>
      <c r="N102" s="4">
        <v>0</v>
      </c>
      <c r="O102" s="4">
        <f>N102-G102</f>
        <v>0</v>
      </c>
      <c r="P102" s="4">
        <f>SUM(O102,M102)</f>
        <v>0</v>
      </c>
      <c r="Q102" s="6">
        <f>P102/$I$122</f>
        <v>0</v>
      </c>
      <c r="R102" s="5" t="s">
        <v>183</v>
      </c>
      <c r="S102" s="5" t="s">
        <v>167</v>
      </c>
    </row>
    <row r="103" spans="1:19" x14ac:dyDescent="0.25">
      <c r="A103" s="3" t="s">
        <v>101</v>
      </c>
      <c r="B103" s="4">
        <v>0</v>
      </c>
      <c r="C103" s="4">
        <v>0</v>
      </c>
      <c r="D103" s="4">
        <v>0</v>
      </c>
      <c r="E103" s="4">
        <f>F103-D103</f>
        <v>0</v>
      </c>
      <c r="F103" s="4">
        <v>0</v>
      </c>
      <c r="G103" s="4">
        <v>0</v>
      </c>
      <c r="H103" s="4">
        <v>0</v>
      </c>
      <c r="I103" s="4">
        <f>SUM(G103:H103)</f>
        <v>0</v>
      </c>
      <c r="J103" s="5" t="str">
        <f>IF(C103=0,"NA",B103/C103)</f>
        <v>NA</v>
      </c>
      <c r="K103" s="4">
        <f>B103-C103</f>
        <v>0</v>
      </c>
      <c r="L103" s="4">
        <v>0</v>
      </c>
      <c r="M103" s="4">
        <f>L103-H103</f>
        <v>0</v>
      </c>
      <c r="N103" s="4">
        <v>0</v>
      </c>
      <c r="O103" s="4">
        <f>N103-G103</f>
        <v>0</v>
      </c>
      <c r="P103" s="4">
        <f>SUM(O103,M103)</f>
        <v>0</v>
      </c>
      <c r="Q103" s="6">
        <f>P103/$I$122</f>
        <v>0</v>
      </c>
      <c r="R103" s="5" t="s">
        <v>183</v>
      </c>
      <c r="S103" s="5" t="s">
        <v>167</v>
      </c>
    </row>
    <row r="104" spans="1:19" x14ac:dyDescent="0.25">
      <c r="A104" s="3" t="s">
        <v>102</v>
      </c>
      <c r="B104" s="4">
        <v>196.00923569999998</v>
      </c>
      <c r="C104" s="4">
        <v>21.577219116147308</v>
      </c>
      <c r="D104" s="4">
        <v>0</v>
      </c>
      <c r="E104" s="4">
        <f>F104-D104</f>
        <v>0</v>
      </c>
      <c r="F104" s="4">
        <v>0</v>
      </c>
      <c r="G104" s="4">
        <v>0</v>
      </c>
      <c r="H104" s="4">
        <v>0</v>
      </c>
      <c r="I104" s="4">
        <f>SUM(G104:H104)</f>
        <v>0</v>
      </c>
      <c r="J104" s="5">
        <f>IF(C104=0,"NA",B104/C104)</f>
        <v>9.0840823669124493</v>
      </c>
      <c r="K104" s="4">
        <f>B104-C104</f>
        <v>174.43201658385266</v>
      </c>
      <c r="L104" s="4">
        <v>0</v>
      </c>
      <c r="M104" s="4">
        <f>L104-H104</f>
        <v>0</v>
      </c>
      <c r="N104" s="4">
        <v>0</v>
      </c>
      <c r="O104" s="4">
        <f>N104-G104</f>
        <v>0</v>
      </c>
      <c r="P104" s="4">
        <f>SUM(O104,M104)</f>
        <v>0</v>
      </c>
      <c r="Q104" s="6">
        <f>P104/$I$122</f>
        <v>0</v>
      </c>
      <c r="R104" s="5">
        <v>0</v>
      </c>
      <c r="S104" s="5" t="s">
        <v>167</v>
      </c>
    </row>
    <row r="105" spans="1:19" x14ac:dyDescent="0.25">
      <c r="A105" s="3" t="s">
        <v>103</v>
      </c>
      <c r="B105" s="4">
        <v>29.591108249999998</v>
      </c>
      <c r="C105" s="4">
        <v>4.144798872521247</v>
      </c>
      <c r="D105" s="4">
        <v>0</v>
      </c>
      <c r="E105" s="4">
        <f>F105-D105</f>
        <v>0</v>
      </c>
      <c r="F105" s="4">
        <v>0</v>
      </c>
      <c r="G105" s="4">
        <v>0</v>
      </c>
      <c r="H105" s="4">
        <v>0</v>
      </c>
      <c r="I105" s="4">
        <f>SUM(G105:H105)</f>
        <v>0</v>
      </c>
      <c r="J105" s="5">
        <f>IF(C105=0,"NA",B105/C105)</f>
        <v>7.139335142696555</v>
      </c>
      <c r="K105" s="4">
        <f>B105-C105</f>
        <v>25.446309377478752</v>
      </c>
      <c r="L105" s="4">
        <v>0</v>
      </c>
      <c r="M105" s="4">
        <f>L105-H105</f>
        <v>0</v>
      </c>
      <c r="N105" s="4">
        <v>0</v>
      </c>
      <c r="O105" s="4">
        <f>N105-G105</f>
        <v>0</v>
      </c>
      <c r="P105" s="4">
        <f>SUM(O105,M105)</f>
        <v>0</v>
      </c>
      <c r="Q105" s="6">
        <f>P105/$I$122</f>
        <v>0</v>
      </c>
      <c r="R105" s="5" t="s">
        <v>183</v>
      </c>
      <c r="S105" s="5" t="s">
        <v>167</v>
      </c>
    </row>
    <row r="106" spans="1:19" x14ac:dyDescent="0.25">
      <c r="A106" s="3" t="s">
        <v>104</v>
      </c>
      <c r="B106" s="4">
        <v>0</v>
      </c>
      <c r="C106" s="4">
        <v>0</v>
      </c>
      <c r="D106" s="4">
        <v>0</v>
      </c>
      <c r="E106" s="4">
        <f>F106-D106</f>
        <v>0</v>
      </c>
      <c r="F106" s="4">
        <v>0</v>
      </c>
      <c r="G106" s="4">
        <v>0</v>
      </c>
      <c r="H106" s="4">
        <v>0</v>
      </c>
      <c r="I106" s="4">
        <f>SUM(G106:H106)</f>
        <v>0</v>
      </c>
      <c r="J106" s="5" t="str">
        <f>IF(C106=0,"NA",B106/C106)</f>
        <v>NA</v>
      </c>
      <c r="K106" s="4">
        <f>B106-C106</f>
        <v>0</v>
      </c>
      <c r="L106" s="4">
        <v>0</v>
      </c>
      <c r="M106" s="4">
        <f>L106-H106</f>
        <v>0</v>
      </c>
      <c r="N106" s="4">
        <v>0</v>
      </c>
      <c r="O106" s="4">
        <f>N106-G106</f>
        <v>0</v>
      </c>
      <c r="P106" s="4">
        <f>SUM(O106,M106)</f>
        <v>0</v>
      </c>
      <c r="Q106" s="6">
        <f>P106/$I$122</f>
        <v>0</v>
      </c>
      <c r="R106" s="5" t="s">
        <v>183</v>
      </c>
      <c r="S106" s="5" t="s">
        <v>167</v>
      </c>
    </row>
    <row r="107" spans="1:19" x14ac:dyDescent="0.25">
      <c r="A107" s="3" t="s">
        <v>105</v>
      </c>
      <c r="B107" s="4">
        <v>0</v>
      </c>
      <c r="C107" s="4">
        <v>0</v>
      </c>
      <c r="D107" s="4">
        <v>0</v>
      </c>
      <c r="E107" s="4">
        <f>F107-D107</f>
        <v>0</v>
      </c>
      <c r="F107" s="4">
        <v>0</v>
      </c>
      <c r="G107" s="4">
        <v>0</v>
      </c>
      <c r="H107" s="4">
        <v>0</v>
      </c>
      <c r="I107" s="4">
        <f>SUM(G107:H107)</f>
        <v>0</v>
      </c>
      <c r="J107" s="5" t="str">
        <f>IF(C107=0,"NA",B107/C107)</f>
        <v>NA</v>
      </c>
      <c r="K107" s="4">
        <f>B107-C107</f>
        <v>0</v>
      </c>
      <c r="L107" s="4">
        <v>0</v>
      </c>
      <c r="M107" s="4">
        <f>L107-H107</f>
        <v>0</v>
      </c>
      <c r="N107" s="4">
        <v>0</v>
      </c>
      <c r="O107" s="4">
        <f>N107-G107</f>
        <v>0</v>
      </c>
      <c r="P107" s="4">
        <f>SUM(O107,M107)</f>
        <v>0</v>
      </c>
      <c r="Q107" s="6">
        <f>P107/$I$122</f>
        <v>0</v>
      </c>
      <c r="R107" s="5" t="s">
        <v>183</v>
      </c>
      <c r="S107" s="5" t="s">
        <v>167</v>
      </c>
    </row>
    <row r="108" spans="1:19" x14ac:dyDescent="0.25">
      <c r="A108" s="3" t="s">
        <v>106</v>
      </c>
      <c r="B108" s="4">
        <v>5674.8949579500004</v>
      </c>
      <c r="C108" s="4">
        <v>44.406471161473092</v>
      </c>
      <c r="D108" s="4">
        <v>22.988</v>
      </c>
      <c r="E108" s="4">
        <f>F108-D108</f>
        <v>0.35208687039305886</v>
      </c>
      <c r="F108" s="4">
        <v>23.340086870393058</v>
      </c>
      <c r="G108" s="4">
        <f>(9.19-0.99-0.06)*1.4</f>
        <v>11.395999999999997</v>
      </c>
      <c r="H108" s="4">
        <v>0</v>
      </c>
      <c r="I108" s="4">
        <f>SUM(G108:H108)</f>
        <v>11.395999999999997</v>
      </c>
      <c r="J108" s="5">
        <f>IF(C108=0,"NA",B108/C108)</f>
        <v>127.79432387938812</v>
      </c>
      <c r="K108" s="4">
        <f>B108-C108</f>
        <v>5630.4884867885276</v>
      </c>
      <c r="L108" s="4">
        <v>0</v>
      </c>
      <c r="M108" s="4">
        <f>L108-H108</f>
        <v>0</v>
      </c>
      <c r="N108" s="4">
        <v>29.81</v>
      </c>
      <c r="O108" s="4">
        <f>N108-G108</f>
        <v>18.414000000000001</v>
      </c>
      <c r="P108" s="4">
        <f>SUM(O108,M108)</f>
        <v>18.414000000000001</v>
      </c>
      <c r="Q108" s="6">
        <f>P108/$I$122</f>
        <v>0.1250835801745456</v>
      </c>
      <c r="R108" s="5">
        <v>3400</v>
      </c>
      <c r="S108" s="5" t="s">
        <v>173</v>
      </c>
    </row>
    <row r="109" spans="1:19" x14ac:dyDescent="0.25">
      <c r="A109" s="3" t="s">
        <v>107</v>
      </c>
      <c r="B109" s="4">
        <v>0</v>
      </c>
      <c r="C109" s="4">
        <v>0</v>
      </c>
      <c r="D109" s="4">
        <v>0</v>
      </c>
      <c r="E109" s="4">
        <f>F109-D109</f>
        <v>0</v>
      </c>
      <c r="F109" s="4">
        <v>0</v>
      </c>
      <c r="G109" s="4">
        <v>0</v>
      </c>
      <c r="H109" s="4">
        <v>0</v>
      </c>
      <c r="I109" s="4">
        <f>SUM(G109:H109)</f>
        <v>0</v>
      </c>
      <c r="J109" s="5" t="str">
        <f>IF(C109=0,"NA",B109/C109)</f>
        <v>NA</v>
      </c>
      <c r="K109" s="4">
        <f>B109-C109</f>
        <v>0</v>
      </c>
      <c r="L109" s="4">
        <v>0</v>
      </c>
      <c r="M109" s="4">
        <f>L109-H109</f>
        <v>0</v>
      </c>
      <c r="N109" s="4">
        <v>0</v>
      </c>
      <c r="O109" s="4">
        <f>N109-G109</f>
        <v>0</v>
      </c>
      <c r="P109" s="4">
        <f>SUM(O109,M109)</f>
        <v>0</v>
      </c>
      <c r="Q109" s="6">
        <f>P109/$I$122</f>
        <v>0</v>
      </c>
      <c r="R109" s="5" t="s">
        <v>183</v>
      </c>
      <c r="S109" s="5" t="s">
        <v>167</v>
      </c>
    </row>
    <row r="110" spans="1:19" x14ac:dyDescent="0.25">
      <c r="A110" s="3" t="s">
        <v>108</v>
      </c>
      <c r="B110" s="4">
        <v>1621.5644152499999</v>
      </c>
      <c r="C110" s="4">
        <v>115.18283331444761</v>
      </c>
      <c r="D110" s="4">
        <v>0.33599999999999997</v>
      </c>
      <c r="E110" s="4">
        <f>F110-D110</f>
        <v>112.69461003327068</v>
      </c>
      <c r="F110" s="4">
        <v>113.03061003327068</v>
      </c>
      <c r="G110" s="4">
        <v>0.33599999999999997</v>
      </c>
      <c r="H110" s="4">
        <v>80.906032984640063</v>
      </c>
      <c r="I110" s="4">
        <f>SUM(G110:H110)</f>
        <v>81.242032984640062</v>
      </c>
      <c r="J110" s="5">
        <f>IF(C110=0,"NA",B110/C110)</f>
        <v>14.078177872419152</v>
      </c>
      <c r="K110" s="4">
        <f>B110-C110</f>
        <v>1506.3815819355523</v>
      </c>
      <c r="L110" s="4">
        <v>95</v>
      </c>
      <c r="M110" s="4">
        <f>L110-H110</f>
        <v>14.093967015359937</v>
      </c>
      <c r="N110" s="4">
        <v>6.52</v>
      </c>
      <c r="O110" s="4">
        <f>N110-G110</f>
        <v>6.1839999999999993</v>
      </c>
      <c r="P110" s="4">
        <f>SUM(O110,M110)</f>
        <v>20.277967015359934</v>
      </c>
      <c r="Q110" s="6">
        <f>P110/$I$122</f>
        <v>0.13774523259164578</v>
      </c>
      <c r="R110" s="5">
        <v>665</v>
      </c>
      <c r="S110" s="5" t="s">
        <v>174</v>
      </c>
    </row>
    <row r="111" spans="1:19" x14ac:dyDescent="0.25">
      <c r="A111" s="3" t="s">
        <v>109</v>
      </c>
      <c r="B111" s="4">
        <v>651.28755000000001</v>
      </c>
      <c r="C111" s="4">
        <v>39.203735580736549</v>
      </c>
      <c r="D111" s="4">
        <v>14.308</v>
      </c>
      <c r="E111" s="4">
        <f>F111-D111</f>
        <v>-0.12797658727675199</v>
      </c>
      <c r="F111" s="4">
        <v>14.180023412723248</v>
      </c>
      <c r="G111" s="4">
        <v>0</v>
      </c>
      <c r="H111" s="4">
        <v>0</v>
      </c>
      <c r="I111" s="4">
        <f>SUM(G111:H111)</f>
        <v>0</v>
      </c>
      <c r="J111" s="5">
        <f>IF(C111=0,"NA",B111/C111)</f>
        <v>16.61289518338711</v>
      </c>
      <c r="K111" s="4">
        <f>B111-C111</f>
        <v>612.08381441926349</v>
      </c>
      <c r="L111" s="4">
        <v>0</v>
      </c>
      <c r="M111" s="4">
        <f>L111-H111</f>
        <v>0</v>
      </c>
      <c r="N111" s="4">
        <v>0</v>
      </c>
      <c r="O111" s="4">
        <f>N111-G111</f>
        <v>0</v>
      </c>
      <c r="P111" s="4">
        <f>SUM(O111,M111)</f>
        <v>0</v>
      </c>
      <c r="Q111" s="6">
        <f>P111/$I$122</f>
        <v>0</v>
      </c>
      <c r="R111" s="5">
        <v>4999</v>
      </c>
      <c r="S111" s="5" t="s">
        <v>167</v>
      </c>
    </row>
    <row r="112" spans="1:19" x14ac:dyDescent="0.25">
      <c r="A112" s="3" t="s">
        <v>110</v>
      </c>
      <c r="B112" s="4">
        <v>607.53801674999988</v>
      </c>
      <c r="C112" s="4">
        <v>33.398464674220968</v>
      </c>
      <c r="D112" s="4">
        <v>0</v>
      </c>
      <c r="E112" s="4">
        <f>F112-D112</f>
        <v>0</v>
      </c>
      <c r="F112" s="4">
        <v>0</v>
      </c>
      <c r="G112" s="4">
        <v>0</v>
      </c>
      <c r="H112" s="4">
        <v>0</v>
      </c>
      <c r="I112" s="4">
        <f>SUM(G112:H112)</f>
        <v>0</v>
      </c>
      <c r="J112" s="5">
        <f>IF(C112=0,"NA",B112/C112)</f>
        <v>18.190597162956891</v>
      </c>
      <c r="K112" s="4">
        <f>B112-C112</f>
        <v>574.13955207577897</v>
      </c>
      <c r="L112" s="4">
        <v>0</v>
      </c>
      <c r="M112" s="4">
        <f>L112-H112</f>
        <v>0</v>
      </c>
      <c r="N112" s="4">
        <v>0</v>
      </c>
      <c r="O112" s="4">
        <f>N112-G112</f>
        <v>0</v>
      </c>
      <c r="P112" s="4">
        <f>SUM(O112,M112)</f>
        <v>0</v>
      </c>
      <c r="Q112" s="6">
        <f>P112/$I$122</f>
        <v>0</v>
      </c>
      <c r="R112" s="5">
        <v>3231</v>
      </c>
      <c r="S112" s="5" t="s">
        <v>167</v>
      </c>
    </row>
    <row r="113" spans="1:19" x14ac:dyDescent="0.25">
      <c r="A113" s="3" t="s">
        <v>111</v>
      </c>
      <c r="B113" s="4">
        <v>0</v>
      </c>
      <c r="C113" s="4">
        <v>0</v>
      </c>
      <c r="D113" s="4">
        <v>0</v>
      </c>
      <c r="E113" s="4">
        <f>F113-D113</f>
        <v>0</v>
      </c>
      <c r="F113" s="4">
        <v>0</v>
      </c>
      <c r="G113" s="4">
        <v>0</v>
      </c>
      <c r="H113" s="4">
        <v>0</v>
      </c>
      <c r="I113" s="4">
        <f>SUM(G113:H113)</f>
        <v>0</v>
      </c>
      <c r="J113" s="5" t="str">
        <f>IF(C113=0,"NA",B113/C113)</f>
        <v>NA</v>
      </c>
      <c r="K113" s="4">
        <f>B113-C113</f>
        <v>0</v>
      </c>
      <c r="L113" s="4">
        <v>0</v>
      </c>
      <c r="M113" s="4">
        <f>L113-H113</f>
        <v>0</v>
      </c>
      <c r="N113" s="4">
        <v>0</v>
      </c>
      <c r="O113" s="4">
        <f>N113-G113</f>
        <v>0</v>
      </c>
      <c r="P113" s="4">
        <f>SUM(O113,M113)</f>
        <v>0</v>
      </c>
      <c r="Q113" s="6">
        <f>P113/$I$122</f>
        <v>0</v>
      </c>
      <c r="R113" s="5" t="s">
        <v>183</v>
      </c>
      <c r="S113" s="5" t="s">
        <v>167</v>
      </c>
    </row>
    <row r="114" spans="1:19" x14ac:dyDescent="0.25">
      <c r="A114" s="3" t="s">
        <v>112</v>
      </c>
      <c r="B114" s="4">
        <v>189.35477595</v>
      </c>
      <c r="C114" s="4">
        <v>11.403901983002834</v>
      </c>
      <c r="D114" s="4">
        <v>11.620000000000001</v>
      </c>
      <c r="E114" s="4">
        <f>F114-D114</f>
        <v>0</v>
      </c>
      <c r="F114" s="4">
        <v>11.620000000000001</v>
      </c>
      <c r="G114" s="4">
        <v>1.3999999999999999E-2</v>
      </c>
      <c r="H114" s="4">
        <v>0</v>
      </c>
      <c r="I114" s="4">
        <f>SUM(G114:H114)</f>
        <v>1.3999999999999999E-2</v>
      </c>
      <c r="J114" s="5">
        <f>IF(C114=0,"NA",B114/C114)</f>
        <v>16.604384730088658</v>
      </c>
      <c r="K114" s="4">
        <f>B114-C114</f>
        <v>177.95087396699716</v>
      </c>
      <c r="L114" s="4">
        <v>0</v>
      </c>
      <c r="M114" s="4">
        <f>L114-H114</f>
        <v>0</v>
      </c>
      <c r="N114" s="4">
        <v>0</v>
      </c>
      <c r="O114" s="4">
        <f>N114-G114</f>
        <v>-1.3999999999999999E-2</v>
      </c>
      <c r="P114" s="4">
        <f>SUM(O114,M114)</f>
        <v>-1.3999999999999999E-2</v>
      </c>
      <c r="Q114" s="6">
        <f>P114/$I$122</f>
        <v>-9.509993062037787E-5</v>
      </c>
      <c r="R114" s="5">
        <v>8607</v>
      </c>
      <c r="S114" s="5" t="s">
        <v>167</v>
      </c>
    </row>
    <row r="115" spans="1:19" x14ac:dyDescent="0.25">
      <c r="A115" s="3" t="s">
        <v>113</v>
      </c>
      <c r="B115" s="4">
        <v>0</v>
      </c>
      <c r="C115" s="4">
        <v>0</v>
      </c>
      <c r="D115" s="4">
        <v>0</v>
      </c>
      <c r="E115" s="4">
        <f>F115-D115</f>
        <v>0</v>
      </c>
      <c r="F115" s="4">
        <v>0</v>
      </c>
      <c r="G115" s="4">
        <v>0</v>
      </c>
      <c r="H115" s="4">
        <v>0</v>
      </c>
      <c r="I115" s="4">
        <f>SUM(G115:H115)</f>
        <v>0</v>
      </c>
      <c r="J115" s="5" t="str">
        <f>IF(C115=0,"NA",B115/C115)</f>
        <v>NA</v>
      </c>
      <c r="K115" s="4">
        <f>B115-C115</f>
        <v>0</v>
      </c>
      <c r="L115" s="4">
        <v>0</v>
      </c>
      <c r="M115" s="4">
        <f>L115-H115</f>
        <v>0</v>
      </c>
      <c r="N115" s="4">
        <v>0</v>
      </c>
      <c r="O115" s="4">
        <f>N115-G115</f>
        <v>0</v>
      </c>
      <c r="P115" s="4">
        <f>SUM(O115,M115)</f>
        <v>0</v>
      </c>
      <c r="Q115" s="6">
        <f>P115/$I$122</f>
        <v>0</v>
      </c>
      <c r="R115" s="5" t="s">
        <v>183</v>
      </c>
      <c r="S115" s="5" t="s">
        <v>167</v>
      </c>
    </row>
    <row r="116" spans="1:19" x14ac:dyDescent="0.25">
      <c r="A116" s="3" t="s">
        <v>114</v>
      </c>
      <c r="B116" s="4">
        <v>364.72102799999999</v>
      </c>
      <c r="C116" s="4">
        <v>11.894558484419264</v>
      </c>
      <c r="D116" s="4">
        <v>3.5699999999999994</v>
      </c>
      <c r="E116" s="4">
        <f>F116-D116</f>
        <v>-0.11074597402792774</v>
      </c>
      <c r="F116" s="4">
        <v>3.4592540259720717</v>
      </c>
      <c r="G116" s="8">
        <f>(0.96-0.62)*1.4</f>
        <v>0.47599999999999992</v>
      </c>
      <c r="H116" s="4">
        <v>0</v>
      </c>
      <c r="I116" s="4">
        <f>SUM(G116:H116)</f>
        <v>0.47599999999999992</v>
      </c>
      <c r="J116" s="5">
        <f>IF(C116=0,"NA",B116/C116)</f>
        <v>30.662847089091176</v>
      </c>
      <c r="K116" s="4">
        <f>B116-C116</f>
        <v>352.8264695155807</v>
      </c>
      <c r="L116" s="4">
        <v>0</v>
      </c>
      <c r="M116" s="4">
        <f>L116-H116</f>
        <v>0</v>
      </c>
      <c r="N116" s="4">
        <v>0.47599999999999992</v>
      </c>
      <c r="O116" s="4">
        <f>N116-G116</f>
        <v>0</v>
      </c>
      <c r="P116" s="4">
        <f>SUM(O116,M116)</f>
        <v>0</v>
      </c>
      <c r="Q116" s="6">
        <f>P116/$I$122</f>
        <v>0</v>
      </c>
      <c r="R116" s="5">
        <v>5044</v>
      </c>
      <c r="S116" s="5" t="s">
        <v>168</v>
      </c>
    </row>
    <row r="117" spans="1:19" x14ac:dyDescent="0.25">
      <c r="A117" s="3" t="s">
        <v>115</v>
      </c>
      <c r="B117" s="4">
        <v>98.542637999999997</v>
      </c>
      <c r="C117" s="4">
        <v>2.5477513937677059</v>
      </c>
      <c r="D117" s="4">
        <v>0</v>
      </c>
      <c r="E117" s="4">
        <f>F117-D117</f>
        <v>0</v>
      </c>
      <c r="F117" s="4">
        <v>0</v>
      </c>
      <c r="G117" s="4">
        <v>0</v>
      </c>
      <c r="H117" s="4">
        <v>0</v>
      </c>
      <c r="I117" s="4">
        <f>SUM(G117:H117)</f>
        <v>0</v>
      </c>
      <c r="J117" s="5">
        <f>IF(C117=0,"NA",B117/C117)</f>
        <v>38.678278516912762</v>
      </c>
      <c r="K117" s="4">
        <f>B117-C117</f>
        <v>95.994886606232285</v>
      </c>
      <c r="L117" s="4">
        <v>0</v>
      </c>
      <c r="M117" s="4">
        <f>L117-H117</f>
        <v>0</v>
      </c>
      <c r="N117" s="4">
        <v>0</v>
      </c>
      <c r="O117" s="4">
        <f>N117-G117</f>
        <v>0</v>
      </c>
      <c r="P117" s="4">
        <f>SUM(O117,M117)</f>
        <v>0</v>
      </c>
      <c r="Q117" s="6">
        <f>P117/$I$122</f>
        <v>0</v>
      </c>
      <c r="R117" s="5" t="s">
        <v>183</v>
      </c>
      <c r="S117" s="5" t="s">
        <v>167</v>
      </c>
    </row>
    <row r="118" spans="1:19" x14ac:dyDescent="0.25">
      <c r="A118" s="3" t="s">
        <v>116</v>
      </c>
      <c r="B118" s="4">
        <v>89.990949299999997</v>
      </c>
      <c r="C118" s="4">
        <v>5.6334305410764873</v>
      </c>
      <c r="D118" s="4">
        <v>0</v>
      </c>
      <c r="E118" s="4">
        <f>F118-D118</f>
        <v>0</v>
      </c>
      <c r="F118" s="4">
        <v>0</v>
      </c>
      <c r="G118" s="4">
        <v>0</v>
      </c>
      <c r="H118" s="4">
        <v>0</v>
      </c>
      <c r="I118" s="4">
        <f>SUM(G118:H118)</f>
        <v>0</v>
      </c>
      <c r="J118" s="5">
        <f>IF(C118=0,"NA",B118/C118)</f>
        <v>15.974449075714299</v>
      </c>
      <c r="K118" s="4">
        <f>B118-C118</f>
        <v>84.357518758923504</v>
      </c>
      <c r="L118" s="4">
        <v>0</v>
      </c>
      <c r="M118" s="4">
        <f>L118-H118</f>
        <v>0</v>
      </c>
      <c r="N118" s="4">
        <v>0</v>
      </c>
      <c r="O118" s="4">
        <f>N118-G118</f>
        <v>0</v>
      </c>
      <c r="P118" s="4">
        <f>SUM(O118,M118)</f>
        <v>0</v>
      </c>
      <c r="Q118" s="6">
        <f>P118/$I$122</f>
        <v>0</v>
      </c>
      <c r="R118" s="5">
        <v>0</v>
      </c>
      <c r="S118" s="5" t="s">
        <v>167</v>
      </c>
    </row>
    <row r="119" spans="1:19" x14ac:dyDescent="0.25">
      <c r="A119" s="3" t="s">
        <v>117</v>
      </c>
      <c r="B119" s="4">
        <v>0</v>
      </c>
      <c r="C119" s="4">
        <v>0</v>
      </c>
      <c r="D119" s="4">
        <v>0</v>
      </c>
      <c r="E119" s="4">
        <f>F119-D119</f>
        <v>0</v>
      </c>
      <c r="F119" s="4">
        <v>0</v>
      </c>
      <c r="G119" s="4">
        <v>0</v>
      </c>
      <c r="H119" s="4">
        <v>0</v>
      </c>
      <c r="I119" s="4">
        <f>SUM(G119:H119)</f>
        <v>0</v>
      </c>
      <c r="J119" s="5" t="str">
        <f>IF(C119=0,"NA",B119/C119)</f>
        <v>NA</v>
      </c>
      <c r="K119" s="4">
        <f>B119-C119</f>
        <v>0</v>
      </c>
      <c r="L119" s="4">
        <v>0</v>
      </c>
      <c r="M119" s="4">
        <f>L119-H119</f>
        <v>0</v>
      </c>
      <c r="N119" s="4">
        <v>0</v>
      </c>
      <c r="O119" s="4">
        <f>N119-G119</f>
        <v>0</v>
      </c>
      <c r="P119" s="4">
        <f>SUM(O119,M119)</f>
        <v>0</v>
      </c>
      <c r="Q119" s="6">
        <f>P119/$I$122</f>
        <v>0</v>
      </c>
      <c r="R119" s="5" t="s">
        <v>183</v>
      </c>
      <c r="S119" s="5" t="s">
        <v>167</v>
      </c>
    </row>
    <row r="120" spans="1:19" x14ac:dyDescent="0.25">
      <c r="A120" s="3" t="s">
        <v>118</v>
      </c>
      <c r="B120" s="4">
        <v>23860.542364949997</v>
      </c>
      <c r="C120" s="4">
        <v>169.06617501416432</v>
      </c>
      <c r="D120" s="4">
        <v>107.74399999999999</v>
      </c>
      <c r="E120" s="4">
        <f>F120-D120</f>
        <v>20.090052688099519</v>
      </c>
      <c r="F120" s="4">
        <v>127.8340526880995</v>
      </c>
      <c r="G120" s="4">
        <f>(15.99-4.36-0.21)*1.4</f>
        <v>15.987999999999996</v>
      </c>
      <c r="H120" s="4">
        <v>0</v>
      </c>
      <c r="I120" s="4">
        <f>SUM(G120:H120)</f>
        <v>15.987999999999996</v>
      </c>
      <c r="J120" s="5">
        <f>IF(C120=0,"NA",B120/C120)</f>
        <v>141.1313786625324</v>
      </c>
      <c r="K120" s="4">
        <f>B120-C120</f>
        <v>23691.476189935835</v>
      </c>
      <c r="L120" s="4">
        <v>0</v>
      </c>
      <c r="M120" s="4">
        <f>L120-H120</f>
        <v>0</v>
      </c>
      <c r="N120" s="4">
        <v>43.14</v>
      </c>
      <c r="O120" s="4">
        <f>N120-G120</f>
        <v>27.152000000000005</v>
      </c>
      <c r="P120" s="4">
        <f>SUM(O120,M120)</f>
        <v>27.152000000000005</v>
      </c>
      <c r="Q120" s="6">
        <f>P120/$I$122</f>
        <v>0.18443952258603577</v>
      </c>
      <c r="R120" s="5">
        <v>3441</v>
      </c>
      <c r="S120" s="5" t="s">
        <v>175</v>
      </c>
    </row>
    <row r="121" spans="1:19" x14ac:dyDescent="0.25">
      <c r="A121" s="3" t="s">
        <v>119</v>
      </c>
      <c r="B121" s="4">
        <v>105.48026625</v>
      </c>
      <c r="C121" s="4">
        <v>9.3207063597733715</v>
      </c>
      <c r="D121" s="4">
        <v>0</v>
      </c>
      <c r="E121" s="4">
        <f>F121-D121</f>
        <v>0</v>
      </c>
      <c r="F121" s="4">
        <v>0</v>
      </c>
      <c r="G121" s="4">
        <v>0</v>
      </c>
      <c r="H121" s="4">
        <v>0</v>
      </c>
      <c r="I121" s="4">
        <f>SUM(G121:H121)</f>
        <v>0</v>
      </c>
      <c r="J121" s="5">
        <f>IF(C121=0,"NA",B121/C121)</f>
        <v>11.316767439990965</v>
      </c>
      <c r="K121" s="4">
        <f>B121-C121</f>
        <v>96.159559890226632</v>
      </c>
      <c r="L121" s="4">
        <v>0</v>
      </c>
      <c r="M121" s="4">
        <f>L121-H121</f>
        <v>0</v>
      </c>
      <c r="N121" s="4">
        <v>0</v>
      </c>
      <c r="O121" s="4">
        <f>N121-G121</f>
        <v>0</v>
      </c>
      <c r="P121" s="4">
        <f>SUM(O121,M121)</f>
        <v>0</v>
      </c>
      <c r="Q121" s="6">
        <f>P121/$I$122</f>
        <v>0</v>
      </c>
      <c r="R121" s="5">
        <v>0</v>
      </c>
      <c r="S121" s="5" t="s">
        <v>167</v>
      </c>
    </row>
    <row r="122" spans="1:19" x14ac:dyDescent="0.25">
      <c r="A122" s="3" t="s">
        <v>120</v>
      </c>
      <c r="B122" s="4">
        <v>47805.299041799997</v>
      </c>
      <c r="C122" s="4">
        <v>701.8368345609066</v>
      </c>
      <c r="D122" s="4">
        <f>(10.15+19.46)*1.4</f>
        <v>41.453999999999994</v>
      </c>
      <c r="E122" s="4">
        <f>F122-D122</f>
        <v>199.86756446495059</v>
      </c>
      <c r="F122" s="4">
        <v>241.3215644649506</v>
      </c>
      <c r="G122" s="4">
        <f>(12.99-2.35)*1.4</f>
        <v>14.895999999999999</v>
      </c>
      <c r="H122" s="4">
        <v>132.3175669150541</v>
      </c>
      <c r="I122" s="4">
        <f>SUM(G122:H122)</f>
        <v>147.21356691505409</v>
      </c>
      <c r="J122" s="5">
        <f>IF(C122=0,"NA",B122/C122)</f>
        <v>68.114548407406758</v>
      </c>
      <c r="K122" s="4">
        <f>B122-C122</f>
        <v>47103.462207239092</v>
      </c>
      <c r="L122" s="4">
        <v>228.5</v>
      </c>
      <c r="M122" s="4">
        <f>L122-H122</f>
        <v>96.182433084945899</v>
      </c>
      <c r="N122" s="4">
        <v>38.19</v>
      </c>
      <c r="O122" s="4">
        <f>N122-G122</f>
        <v>23.293999999999997</v>
      </c>
      <c r="P122" s="4">
        <f>SUM(O122,M122)</f>
        <v>119.4764330849459</v>
      </c>
      <c r="Q122" s="6">
        <v>0</v>
      </c>
      <c r="R122" s="5">
        <v>1299</v>
      </c>
      <c r="S122" s="5" t="s">
        <v>167</v>
      </c>
    </row>
    <row r="123" spans="1:19" x14ac:dyDescent="0.25">
      <c r="A123" s="3" t="s">
        <v>121</v>
      </c>
      <c r="B123" s="4">
        <v>56.633699999999997</v>
      </c>
      <c r="C123" s="4">
        <v>5.6752946175637392E-2</v>
      </c>
      <c r="D123" s="4">
        <v>0</v>
      </c>
      <c r="E123" s="4">
        <f>F123-D123</f>
        <v>0</v>
      </c>
      <c r="F123" s="4">
        <v>0</v>
      </c>
      <c r="G123" s="4">
        <v>0</v>
      </c>
      <c r="H123" s="4">
        <v>0</v>
      </c>
      <c r="I123" s="4">
        <f>SUM(G123:H123)</f>
        <v>0</v>
      </c>
      <c r="J123" s="5">
        <f>IF(C123=0,"NA",B123/C123)</f>
        <v>997.89885488467235</v>
      </c>
      <c r="K123" s="4">
        <f>B123-C123</f>
        <v>56.576947053824362</v>
      </c>
      <c r="L123" s="4">
        <v>0</v>
      </c>
      <c r="M123" s="4">
        <f>L123-H123</f>
        <v>0</v>
      </c>
      <c r="N123" s="4">
        <v>0</v>
      </c>
      <c r="O123" s="4">
        <f>N123-G123</f>
        <v>0</v>
      </c>
      <c r="P123" s="4">
        <f>SUM(O123,M123)</f>
        <v>0</v>
      </c>
      <c r="Q123" s="6">
        <f>P123/$I$122</f>
        <v>0</v>
      </c>
      <c r="R123" s="5" t="s">
        <v>183</v>
      </c>
      <c r="S123" s="5" t="s">
        <v>167</v>
      </c>
    </row>
    <row r="124" spans="1:19" x14ac:dyDescent="0.25">
      <c r="A124" s="3" t="s">
        <v>122</v>
      </c>
      <c r="B124" s="4">
        <v>9068.6694304499997</v>
      </c>
      <c r="C124" s="4">
        <v>115.62405348441926</v>
      </c>
      <c r="D124" s="4">
        <v>0</v>
      </c>
      <c r="E124" s="4">
        <f>F124-D124</f>
        <v>0</v>
      </c>
      <c r="F124" s="4">
        <v>0</v>
      </c>
      <c r="G124" s="4">
        <v>0</v>
      </c>
      <c r="H124" s="4">
        <v>0</v>
      </c>
      <c r="I124" s="4">
        <f>SUM(G124:H124)</f>
        <v>0</v>
      </c>
      <c r="J124" s="5">
        <f>IF(C124=0,"NA",B124/C124)</f>
        <v>78.432377668475652</v>
      </c>
      <c r="K124" s="4">
        <f>B124-C124</f>
        <v>8953.0453769655796</v>
      </c>
      <c r="L124" s="4">
        <v>0</v>
      </c>
      <c r="M124" s="4">
        <f>L124-H124</f>
        <v>0</v>
      </c>
      <c r="N124" s="4">
        <v>0</v>
      </c>
      <c r="O124" s="4">
        <f>N124-G124</f>
        <v>0</v>
      </c>
      <c r="P124" s="4">
        <f>SUM(O124,M124)</f>
        <v>0</v>
      </c>
      <c r="Q124" s="6">
        <f>P124/$I$122</f>
        <v>0</v>
      </c>
      <c r="R124" s="5">
        <v>1299</v>
      </c>
      <c r="S124" s="5" t="s">
        <v>167</v>
      </c>
    </row>
    <row r="125" spans="1:19" x14ac:dyDescent="0.25">
      <c r="A125" s="3" t="s">
        <v>123</v>
      </c>
      <c r="B125" s="4">
        <v>0</v>
      </c>
      <c r="C125" s="4">
        <v>6.3481468470254959E-2</v>
      </c>
      <c r="D125" s="4">
        <v>0</v>
      </c>
      <c r="E125" s="4">
        <f>F125-D125</f>
        <v>0</v>
      </c>
      <c r="F125" s="4">
        <v>0</v>
      </c>
      <c r="G125" s="4">
        <v>0</v>
      </c>
      <c r="H125" s="4">
        <v>0</v>
      </c>
      <c r="I125" s="4">
        <f>SUM(G125:H125)</f>
        <v>0</v>
      </c>
      <c r="J125" s="5">
        <f>IF(C125=0,"NA",B125/C125)</f>
        <v>0</v>
      </c>
      <c r="K125" s="4">
        <f>B125-C125</f>
        <v>-6.3481468470254959E-2</v>
      </c>
      <c r="L125" s="4">
        <v>0</v>
      </c>
      <c r="M125" s="4">
        <f>L125-H125</f>
        <v>0</v>
      </c>
      <c r="N125" s="4">
        <v>0</v>
      </c>
      <c r="O125" s="4">
        <f>N125-G125</f>
        <v>0</v>
      </c>
      <c r="P125" s="4">
        <f>SUM(O125,M125)</f>
        <v>0</v>
      </c>
      <c r="Q125" s="6">
        <f>P125/$I$122</f>
        <v>0</v>
      </c>
      <c r="R125" s="5" t="s">
        <v>183</v>
      </c>
      <c r="S125" s="5" t="s">
        <v>167</v>
      </c>
    </row>
    <row r="126" spans="1:19" x14ac:dyDescent="0.25">
      <c r="A126" s="3" t="s">
        <v>124</v>
      </c>
      <c r="B126" s="4">
        <v>48.138644999999997</v>
      </c>
      <c r="C126" s="4">
        <v>0.38580759575070822</v>
      </c>
      <c r="D126" s="4">
        <v>0</v>
      </c>
      <c r="E126" s="4">
        <f>F126-D126</f>
        <v>0</v>
      </c>
      <c r="F126" s="4">
        <v>0</v>
      </c>
      <c r="G126" s="4">
        <v>0</v>
      </c>
      <c r="H126" s="4">
        <v>0</v>
      </c>
      <c r="I126" s="4">
        <f>SUM(G126:H126)</f>
        <v>0</v>
      </c>
      <c r="J126" s="5">
        <f>IF(C126=0,"NA",B126/C126)</f>
        <v>124.77370982375645</v>
      </c>
      <c r="K126" s="4">
        <f>B126-C126</f>
        <v>47.752837404249291</v>
      </c>
      <c r="L126" s="4">
        <v>0</v>
      </c>
      <c r="M126" s="4">
        <f>L126-H126</f>
        <v>0</v>
      </c>
      <c r="N126" s="4">
        <v>0</v>
      </c>
      <c r="O126" s="4">
        <f>N126-G126</f>
        <v>0</v>
      </c>
      <c r="P126" s="4">
        <f>SUM(O126,M126)</f>
        <v>0</v>
      </c>
      <c r="Q126" s="6">
        <f>P126/$I$122</f>
        <v>0</v>
      </c>
      <c r="R126" s="5" t="s">
        <v>183</v>
      </c>
      <c r="S126" s="5" t="s">
        <v>167</v>
      </c>
    </row>
    <row r="127" spans="1:19" x14ac:dyDescent="0.25">
      <c r="A127" s="3" t="s">
        <v>125</v>
      </c>
      <c r="B127" s="4">
        <v>0</v>
      </c>
      <c r="C127" s="4">
        <v>0</v>
      </c>
      <c r="D127" s="4">
        <v>0</v>
      </c>
      <c r="E127" s="4">
        <f>F127-D127</f>
        <v>0</v>
      </c>
      <c r="F127" s="4">
        <v>0</v>
      </c>
      <c r="G127" s="4">
        <v>0</v>
      </c>
      <c r="H127" s="4">
        <v>0</v>
      </c>
      <c r="I127" s="4">
        <f>SUM(G127:H127)</f>
        <v>0</v>
      </c>
      <c r="J127" s="5" t="str">
        <f>IF(C127=0,"NA",B127/C127)</f>
        <v>NA</v>
      </c>
      <c r="K127" s="4">
        <f>B127-C127</f>
        <v>0</v>
      </c>
      <c r="L127" s="4">
        <v>0</v>
      </c>
      <c r="M127" s="4">
        <f>L127-H127</f>
        <v>0</v>
      </c>
      <c r="N127" s="4">
        <v>0</v>
      </c>
      <c r="O127" s="4">
        <f>N127-G127</f>
        <v>0</v>
      </c>
      <c r="P127" s="4">
        <f>SUM(O127,M127)</f>
        <v>0</v>
      </c>
      <c r="Q127" s="6">
        <f>P127/$I$122</f>
        <v>0</v>
      </c>
      <c r="R127" s="5" t="s">
        <v>183</v>
      </c>
      <c r="S127" s="5" t="s">
        <v>167</v>
      </c>
    </row>
    <row r="128" spans="1:19" x14ac:dyDescent="0.25">
      <c r="A128" s="3" t="s">
        <v>126</v>
      </c>
      <c r="B128" s="4">
        <v>0</v>
      </c>
      <c r="C128" s="4">
        <v>0</v>
      </c>
      <c r="D128" s="4">
        <v>0</v>
      </c>
      <c r="E128" s="4">
        <f>F128-D128</f>
        <v>0</v>
      </c>
      <c r="F128" s="4">
        <v>0</v>
      </c>
      <c r="G128" s="4">
        <v>0</v>
      </c>
      <c r="H128" s="4">
        <v>0</v>
      </c>
      <c r="I128" s="4">
        <f>SUM(G128:H128)</f>
        <v>0</v>
      </c>
      <c r="J128" s="5" t="str">
        <f>IF(C128=0,"NA",B128/C128)</f>
        <v>NA</v>
      </c>
      <c r="K128" s="4">
        <f>B128-C128</f>
        <v>0</v>
      </c>
      <c r="L128" s="4">
        <v>0</v>
      </c>
      <c r="M128" s="4">
        <f>L128-H128</f>
        <v>0</v>
      </c>
      <c r="N128" s="4">
        <v>0</v>
      </c>
      <c r="O128" s="4">
        <f>N128-G128</f>
        <v>0</v>
      </c>
      <c r="P128" s="4">
        <f>SUM(O128,M128)</f>
        <v>0</v>
      </c>
      <c r="Q128" s="6">
        <f>P128/$I$122</f>
        <v>0</v>
      </c>
      <c r="R128" s="5" t="s">
        <v>183</v>
      </c>
      <c r="S128" s="5" t="s">
        <v>167</v>
      </c>
    </row>
    <row r="129" spans="1:19" x14ac:dyDescent="0.25">
      <c r="A129" s="3" t="s">
        <v>127</v>
      </c>
      <c r="B129" s="4">
        <v>14.158424999999999</v>
      </c>
      <c r="C129" s="4">
        <v>6.2534904050991505E-2</v>
      </c>
      <c r="D129" s="4">
        <v>0</v>
      </c>
      <c r="E129" s="4">
        <f>F129-D129</f>
        <v>0</v>
      </c>
      <c r="F129" s="4">
        <v>0</v>
      </c>
      <c r="G129" s="4">
        <v>0</v>
      </c>
      <c r="H129" s="4">
        <v>0</v>
      </c>
      <c r="I129" s="4">
        <f>SUM(G129:H129)</f>
        <v>0</v>
      </c>
      <c r="J129" s="5">
        <f>IF(C129=0,"NA",B129/C129)</f>
        <v>226.40835889753819</v>
      </c>
      <c r="K129" s="4">
        <f>B129-C129</f>
        <v>14.095890095949008</v>
      </c>
      <c r="L129" s="4">
        <v>0</v>
      </c>
      <c r="M129" s="4">
        <f>L129-H129</f>
        <v>0</v>
      </c>
      <c r="N129" s="4">
        <v>0</v>
      </c>
      <c r="O129" s="4">
        <f>N129-G129</f>
        <v>0</v>
      </c>
      <c r="P129" s="4">
        <f>SUM(O129,M129)</f>
        <v>0</v>
      </c>
      <c r="Q129" s="6">
        <f>P129/$I$122</f>
        <v>0</v>
      </c>
      <c r="R129" s="5" t="s">
        <v>183</v>
      </c>
      <c r="S129" s="5" t="s">
        <v>167</v>
      </c>
    </row>
    <row r="130" spans="1:19" x14ac:dyDescent="0.25">
      <c r="A130" s="3" t="s">
        <v>128</v>
      </c>
      <c r="B130" s="4">
        <v>0</v>
      </c>
      <c r="C130" s="4">
        <v>4.6132998300283286E-3</v>
      </c>
      <c r="D130" s="4">
        <v>0</v>
      </c>
      <c r="E130" s="4">
        <f>F130-D130</f>
        <v>0</v>
      </c>
      <c r="F130" s="4">
        <v>0</v>
      </c>
      <c r="G130" s="4">
        <v>0</v>
      </c>
      <c r="H130" s="4">
        <v>0</v>
      </c>
      <c r="I130" s="4">
        <f>SUM(G130:H130)</f>
        <v>0</v>
      </c>
      <c r="J130" s="5">
        <f>IF(C130=0,"NA",B130/C130)</f>
        <v>0</v>
      </c>
      <c r="K130" s="4">
        <f>B130-C130</f>
        <v>-4.6132998300283286E-3</v>
      </c>
      <c r="L130" s="4">
        <v>0</v>
      </c>
      <c r="M130" s="4">
        <f>L130-H130</f>
        <v>0</v>
      </c>
      <c r="N130" s="4">
        <v>0</v>
      </c>
      <c r="O130" s="4">
        <f>N130-G130</f>
        <v>0</v>
      </c>
      <c r="P130" s="4">
        <f>SUM(O130,M130)</f>
        <v>0</v>
      </c>
      <c r="Q130" s="6">
        <f>P130/$I$122</f>
        <v>0</v>
      </c>
      <c r="R130" s="5" t="s">
        <v>183</v>
      </c>
      <c r="S130" s="5" t="s">
        <v>167</v>
      </c>
    </row>
    <row r="131" spans="1:19" x14ac:dyDescent="0.25">
      <c r="A131" s="3" t="s">
        <v>129</v>
      </c>
      <c r="B131" s="4">
        <v>0</v>
      </c>
      <c r="C131" s="4">
        <v>1.1125664181303117</v>
      </c>
      <c r="D131" s="4">
        <v>0</v>
      </c>
      <c r="E131" s="4">
        <f>F131-D131</f>
        <v>0</v>
      </c>
      <c r="F131" s="4">
        <v>0</v>
      </c>
      <c r="G131" s="4">
        <v>0</v>
      </c>
      <c r="H131" s="4">
        <v>0</v>
      </c>
      <c r="I131" s="4">
        <f>SUM(G131:H131)</f>
        <v>0</v>
      </c>
      <c r="J131" s="5">
        <f>IF(C131=0,"NA",B131/C131)</f>
        <v>0</v>
      </c>
      <c r="K131" s="4">
        <f>B131-C131</f>
        <v>-1.1125664181303117</v>
      </c>
      <c r="L131" s="4">
        <v>0</v>
      </c>
      <c r="M131" s="4">
        <f>L131-H131</f>
        <v>0</v>
      </c>
      <c r="N131" s="4">
        <v>0</v>
      </c>
      <c r="O131" s="4">
        <f>N131-G131</f>
        <v>0</v>
      </c>
      <c r="P131" s="4">
        <f>SUM(O131,M131)</f>
        <v>0</v>
      </c>
      <c r="Q131" s="6">
        <f>P131/$I$122</f>
        <v>0</v>
      </c>
      <c r="R131" s="5" t="s">
        <v>183</v>
      </c>
      <c r="S131" s="5" t="s">
        <v>167</v>
      </c>
    </row>
    <row r="132" spans="1:19" x14ac:dyDescent="0.25">
      <c r="A132" s="3" t="s">
        <v>130</v>
      </c>
      <c r="B132" s="4">
        <v>7.0792124999999997</v>
      </c>
      <c r="C132" s="4">
        <v>5.515011087818697E-2</v>
      </c>
      <c r="D132" s="4">
        <v>0</v>
      </c>
      <c r="E132" s="4">
        <f>F132-D132</f>
        <v>0</v>
      </c>
      <c r="F132" s="4">
        <v>0</v>
      </c>
      <c r="G132" s="4">
        <v>0</v>
      </c>
      <c r="H132" s="4">
        <v>0</v>
      </c>
      <c r="I132" s="4">
        <f>SUM(G132:H132)</f>
        <v>0</v>
      </c>
      <c r="J132" s="5">
        <f>IF(C132=0,"NA",B132/C132)</f>
        <v>128.36261590908202</v>
      </c>
      <c r="K132" s="4">
        <f>B132-C132</f>
        <v>7.0240623891218128</v>
      </c>
      <c r="L132" s="4">
        <v>0</v>
      </c>
      <c r="M132" s="4">
        <f>L132-H132</f>
        <v>0</v>
      </c>
      <c r="N132" s="4">
        <v>0</v>
      </c>
      <c r="O132" s="4">
        <f>N132-G132</f>
        <v>0</v>
      </c>
      <c r="P132" s="4">
        <f>SUM(O132,M132)</f>
        <v>0</v>
      </c>
      <c r="Q132" s="6">
        <f>P132/$I$122</f>
        <v>0</v>
      </c>
      <c r="R132" s="5" t="s">
        <v>183</v>
      </c>
      <c r="S132" s="5" t="s">
        <v>167</v>
      </c>
    </row>
    <row r="133" spans="1:19" x14ac:dyDescent="0.25">
      <c r="A133" s="3" t="s">
        <v>131</v>
      </c>
      <c r="B133" s="4">
        <v>2.5485164999999999</v>
      </c>
      <c r="C133" s="4">
        <v>4.7383162662889527E-2</v>
      </c>
      <c r="D133" s="4">
        <v>0</v>
      </c>
      <c r="E133" s="4">
        <f>F133-D133</f>
        <v>0</v>
      </c>
      <c r="F133" s="4">
        <v>0</v>
      </c>
      <c r="G133" s="4">
        <v>0</v>
      </c>
      <c r="H133" s="4">
        <v>0</v>
      </c>
      <c r="I133" s="4">
        <f>SUM(G133:H133)</f>
        <v>0</v>
      </c>
      <c r="J133" s="5">
        <f>IF(C133=0,"NA",B133/C133)</f>
        <v>53.785276388821487</v>
      </c>
      <c r="K133" s="4">
        <f>B133-C133</f>
        <v>2.5011333373371105</v>
      </c>
      <c r="L133" s="4">
        <v>0</v>
      </c>
      <c r="M133" s="4">
        <f>L133-H133</f>
        <v>0</v>
      </c>
      <c r="N133" s="4">
        <v>0</v>
      </c>
      <c r="O133" s="4">
        <f>N133-G133</f>
        <v>0</v>
      </c>
      <c r="P133" s="4">
        <f>SUM(O133,M133)</f>
        <v>0</v>
      </c>
      <c r="Q133" s="6">
        <f>P133/$I$122</f>
        <v>0</v>
      </c>
      <c r="R133" s="5" t="s">
        <v>183</v>
      </c>
      <c r="S133" s="5" t="s">
        <v>167</v>
      </c>
    </row>
    <row r="134" spans="1:19" x14ac:dyDescent="0.25">
      <c r="A134" s="3" t="s">
        <v>132</v>
      </c>
      <c r="B134" s="4">
        <v>0</v>
      </c>
      <c r="C134" s="4">
        <v>0</v>
      </c>
      <c r="D134" s="4">
        <v>0</v>
      </c>
      <c r="E134" s="4">
        <f>F134-D134</f>
        <v>0</v>
      </c>
      <c r="F134" s="4">
        <v>0</v>
      </c>
      <c r="G134" s="4">
        <v>0</v>
      </c>
      <c r="H134" s="4">
        <v>0</v>
      </c>
      <c r="I134" s="4">
        <f>SUM(G134:H134)</f>
        <v>0</v>
      </c>
      <c r="J134" s="5" t="str">
        <f>IF(C134=0,"NA",B134/C134)</f>
        <v>NA</v>
      </c>
      <c r="K134" s="4">
        <f>B134-C134</f>
        <v>0</v>
      </c>
      <c r="L134" s="4">
        <v>0</v>
      </c>
      <c r="M134" s="4">
        <f>L134-H134</f>
        <v>0</v>
      </c>
      <c r="N134" s="4">
        <v>0</v>
      </c>
      <c r="O134" s="4">
        <f>N134-G134</f>
        <v>0</v>
      </c>
      <c r="P134" s="4">
        <f>SUM(O134,M134)</f>
        <v>0</v>
      </c>
      <c r="Q134" s="6">
        <f>P134/$I$122</f>
        <v>0</v>
      </c>
      <c r="R134" s="5" t="s">
        <v>183</v>
      </c>
      <c r="S134" s="5" t="s">
        <v>167</v>
      </c>
    </row>
    <row r="135" spans="1:19" x14ac:dyDescent="0.25">
      <c r="A135" s="3" t="s">
        <v>133</v>
      </c>
      <c r="B135" s="4">
        <v>84.950549999999993</v>
      </c>
      <c r="C135" s="4">
        <v>0</v>
      </c>
      <c r="D135" s="4">
        <v>0</v>
      </c>
      <c r="E135" s="4">
        <f>F135-D135</f>
        <v>0</v>
      </c>
      <c r="F135" s="4">
        <v>0</v>
      </c>
      <c r="G135" s="4">
        <v>0</v>
      </c>
      <c r="H135" s="4">
        <v>0</v>
      </c>
      <c r="I135" s="4">
        <f>SUM(G135:H135)</f>
        <v>0</v>
      </c>
      <c r="J135" s="5" t="str">
        <f>IF(C135=0,"NA",B135/C135)</f>
        <v>NA</v>
      </c>
      <c r="K135" s="4">
        <f>B135-C135</f>
        <v>84.950549999999993</v>
      </c>
      <c r="L135" s="4">
        <v>0</v>
      </c>
      <c r="M135" s="4">
        <f>L135-H135</f>
        <v>0</v>
      </c>
      <c r="N135" s="4">
        <v>0</v>
      </c>
      <c r="O135" s="4">
        <f>N135-G135</f>
        <v>0</v>
      </c>
      <c r="P135" s="4">
        <f>SUM(O135,M135)</f>
        <v>0</v>
      </c>
      <c r="Q135" s="6">
        <f>P135/$I$122</f>
        <v>0</v>
      </c>
      <c r="R135" s="5" t="s">
        <v>183</v>
      </c>
      <c r="S135" s="5" t="s">
        <v>167</v>
      </c>
    </row>
    <row r="136" spans="1:19" x14ac:dyDescent="0.25">
      <c r="A136" s="3" t="s">
        <v>134</v>
      </c>
      <c r="B136" s="4">
        <v>0</v>
      </c>
      <c r="C136" s="4">
        <v>6.969660056657224E-3</v>
      </c>
      <c r="D136" s="4">
        <v>0</v>
      </c>
      <c r="E136" s="4">
        <f>F136-D136</f>
        <v>0</v>
      </c>
      <c r="F136" s="4">
        <v>0</v>
      </c>
      <c r="G136" s="4">
        <v>0</v>
      </c>
      <c r="H136" s="4">
        <v>0</v>
      </c>
      <c r="I136" s="4">
        <f>SUM(G136:H136)</f>
        <v>0</v>
      </c>
      <c r="J136" s="5">
        <f>IF(C136=0,"NA",B136/C136)</f>
        <v>0</v>
      </c>
      <c r="K136" s="4">
        <f>B136-C136</f>
        <v>-6.969660056657224E-3</v>
      </c>
      <c r="L136" s="4">
        <v>0</v>
      </c>
      <c r="M136" s="4">
        <f>L136-H136</f>
        <v>0</v>
      </c>
      <c r="N136" s="4">
        <v>0</v>
      </c>
      <c r="O136" s="4">
        <f>N136-G136</f>
        <v>0</v>
      </c>
      <c r="P136" s="4">
        <f>SUM(O136,M136)</f>
        <v>0</v>
      </c>
      <c r="Q136" s="6">
        <f>P136/$I$122</f>
        <v>0</v>
      </c>
      <c r="R136" s="5" t="s">
        <v>183</v>
      </c>
      <c r="S136" s="5" t="s">
        <v>167</v>
      </c>
    </row>
    <row r="137" spans="1:19" x14ac:dyDescent="0.25">
      <c r="A137" s="3" t="s">
        <v>135</v>
      </c>
      <c r="B137" s="4">
        <v>0</v>
      </c>
      <c r="C137" s="4">
        <v>0</v>
      </c>
      <c r="D137" s="4">
        <v>0</v>
      </c>
      <c r="E137" s="4">
        <f>F137-D137</f>
        <v>0</v>
      </c>
      <c r="F137" s="4">
        <v>0</v>
      </c>
      <c r="G137" s="4">
        <v>0</v>
      </c>
      <c r="H137" s="4">
        <v>0</v>
      </c>
      <c r="I137" s="4">
        <f>SUM(G137:H137)</f>
        <v>0</v>
      </c>
      <c r="J137" s="5" t="str">
        <f>IF(C137=0,"NA",B137/C137)</f>
        <v>NA</v>
      </c>
      <c r="K137" s="4">
        <f>B137-C137</f>
        <v>0</v>
      </c>
      <c r="L137" s="4">
        <v>0</v>
      </c>
      <c r="M137" s="4">
        <f>L137-H137</f>
        <v>0</v>
      </c>
      <c r="N137" s="4">
        <v>0</v>
      </c>
      <c r="O137" s="4">
        <f>N137-G137</f>
        <v>0</v>
      </c>
      <c r="P137" s="4">
        <f>SUM(O137,M137)</f>
        <v>0</v>
      </c>
      <c r="Q137" s="6">
        <f>P137/$I$122</f>
        <v>0</v>
      </c>
      <c r="R137" s="5" t="s">
        <v>183</v>
      </c>
      <c r="S137" s="5" t="s">
        <v>167</v>
      </c>
    </row>
    <row r="138" spans="1:19" x14ac:dyDescent="0.25">
      <c r="A138" s="3" t="s">
        <v>136</v>
      </c>
      <c r="B138" s="4">
        <v>0</v>
      </c>
      <c r="C138" s="4">
        <v>0</v>
      </c>
      <c r="D138" s="4">
        <v>0</v>
      </c>
      <c r="E138" s="4">
        <f>F138-D138</f>
        <v>0</v>
      </c>
      <c r="F138" s="4">
        <v>0</v>
      </c>
      <c r="G138" s="4">
        <v>0</v>
      </c>
      <c r="H138" s="4">
        <v>0</v>
      </c>
      <c r="I138" s="4">
        <f>SUM(G138:H138)</f>
        <v>0</v>
      </c>
      <c r="J138" s="5" t="str">
        <f>IF(C138=0,"NA",B138/C138)</f>
        <v>NA</v>
      </c>
      <c r="K138" s="4">
        <f>B138-C138</f>
        <v>0</v>
      </c>
      <c r="L138" s="4">
        <v>0</v>
      </c>
      <c r="M138" s="4">
        <f>L138-H138</f>
        <v>0</v>
      </c>
      <c r="N138" s="4">
        <v>0</v>
      </c>
      <c r="O138" s="4">
        <f>N138-G138</f>
        <v>0</v>
      </c>
      <c r="P138" s="4">
        <f>SUM(O138,M138)</f>
        <v>0</v>
      </c>
      <c r="Q138" s="6">
        <f>P138/$I$122</f>
        <v>0</v>
      </c>
      <c r="R138" s="5" t="s">
        <v>183</v>
      </c>
      <c r="S138" s="5" t="s">
        <v>167</v>
      </c>
    </row>
    <row r="139" spans="1:19" x14ac:dyDescent="0.25">
      <c r="A139" s="3" t="s">
        <v>137</v>
      </c>
      <c r="B139" s="4">
        <v>6.2297069999999994</v>
      </c>
      <c r="C139" s="4">
        <v>9.1262948980169983E-2</v>
      </c>
      <c r="D139" s="4">
        <v>0</v>
      </c>
      <c r="E139" s="4">
        <f>F139-D139</f>
        <v>0</v>
      </c>
      <c r="F139" s="4">
        <v>0</v>
      </c>
      <c r="G139" s="4">
        <v>0</v>
      </c>
      <c r="H139" s="4">
        <v>0</v>
      </c>
      <c r="I139" s="4">
        <f>SUM(G139:H139)</f>
        <v>0</v>
      </c>
      <c r="J139" s="5">
        <f>IF(C139=0,"NA",B139/C139)</f>
        <v>68.261074944593531</v>
      </c>
      <c r="K139" s="4">
        <f>B139-C139</f>
        <v>6.138444051019829</v>
      </c>
      <c r="L139" s="4">
        <v>0</v>
      </c>
      <c r="M139" s="4">
        <f>L139-H139</f>
        <v>0</v>
      </c>
      <c r="N139" s="4">
        <v>0</v>
      </c>
      <c r="O139" s="4">
        <f>N139-G139</f>
        <v>0</v>
      </c>
      <c r="P139" s="4">
        <f>SUM(O139,M139)</f>
        <v>0</v>
      </c>
      <c r="Q139" s="6">
        <f>P139/$I$122</f>
        <v>0</v>
      </c>
      <c r="R139" s="5" t="s">
        <v>183</v>
      </c>
      <c r="S139" s="5" t="s">
        <v>167</v>
      </c>
    </row>
    <row r="140" spans="1:19" x14ac:dyDescent="0.25">
      <c r="A140" s="3" t="s">
        <v>138</v>
      </c>
      <c r="B140" s="4">
        <v>5.6633700000000005</v>
      </c>
      <c r="C140" s="4">
        <v>1.848344371104816E-2</v>
      </c>
      <c r="D140" s="4">
        <v>0</v>
      </c>
      <c r="E140" s="4">
        <f>F140-D140</f>
        <v>0</v>
      </c>
      <c r="F140" s="4">
        <v>0</v>
      </c>
      <c r="G140" s="4">
        <v>0</v>
      </c>
      <c r="H140" s="4">
        <v>0</v>
      </c>
      <c r="I140" s="4">
        <f>SUM(G140:H140)</f>
        <v>0</v>
      </c>
      <c r="J140" s="5">
        <f>IF(C140=0,"NA",B140/C140)</f>
        <v>306.40231812510234</v>
      </c>
      <c r="K140" s="4">
        <f>B140-C140</f>
        <v>5.6448865562889523</v>
      </c>
      <c r="L140" s="4">
        <v>0</v>
      </c>
      <c r="M140" s="4">
        <f>L140-H140</f>
        <v>0</v>
      </c>
      <c r="N140" s="4">
        <v>0</v>
      </c>
      <c r="O140" s="4">
        <f>N140-G140</f>
        <v>0</v>
      </c>
      <c r="P140" s="4">
        <f>SUM(O140,M140)</f>
        <v>0</v>
      </c>
      <c r="Q140" s="6">
        <f>P140/$I$122</f>
        <v>0</v>
      </c>
      <c r="R140" s="5" t="s">
        <v>183</v>
      </c>
      <c r="S140" s="5" t="s">
        <v>167</v>
      </c>
    </row>
    <row r="141" spans="1:19" x14ac:dyDescent="0.25">
      <c r="A141" s="3" t="s">
        <v>139</v>
      </c>
      <c r="B141" s="4">
        <v>6.5128754999999998</v>
      </c>
      <c r="C141" s="4">
        <v>1.3185650407932012</v>
      </c>
      <c r="D141" s="4">
        <v>0</v>
      </c>
      <c r="E141" s="4">
        <f>F141-D141</f>
        <v>0</v>
      </c>
      <c r="F141" s="4">
        <v>0</v>
      </c>
      <c r="G141" s="4">
        <v>0</v>
      </c>
      <c r="H141" s="4">
        <v>0</v>
      </c>
      <c r="I141" s="4">
        <f>SUM(G141:H141)</f>
        <v>0</v>
      </c>
      <c r="J141" s="5">
        <f>IF(C141=0,"NA",B141/C141)</f>
        <v>4.9393661279553482</v>
      </c>
      <c r="K141" s="4">
        <f>B141-C141</f>
        <v>5.1943104592067986</v>
      </c>
      <c r="L141" s="4">
        <v>0</v>
      </c>
      <c r="M141" s="4">
        <f>L141-H141</f>
        <v>0</v>
      </c>
      <c r="N141" s="4">
        <v>0</v>
      </c>
      <c r="O141" s="4">
        <f>N141-G141</f>
        <v>0</v>
      </c>
      <c r="P141" s="4">
        <f>SUM(O141,M141)</f>
        <v>0</v>
      </c>
      <c r="Q141" s="6">
        <f>P141/$I$122</f>
        <v>0</v>
      </c>
      <c r="R141" s="5" t="s">
        <v>183</v>
      </c>
      <c r="S141" s="5" t="s">
        <v>167</v>
      </c>
    </row>
    <row r="142" spans="1:19" x14ac:dyDescent="0.25">
      <c r="A142" s="3" t="s">
        <v>140</v>
      </c>
      <c r="B142" s="4">
        <v>171.54347729999998</v>
      </c>
      <c r="C142" s="4">
        <v>36.373526232294623</v>
      </c>
      <c r="D142" s="4">
        <v>0</v>
      </c>
      <c r="E142" s="4">
        <f>F142-D142</f>
        <v>0</v>
      </c>
      <c r="F142" s="4">
        <v>0</v>
      </c>
      <c r="G142" s="4">
        <v>0</v>
      </c>
      <c r="H142" s="4">
        <v>0</v>
      </c>
      <c r="I142" s="4">
        <f>SUM(G142:H142)</f>
        <v>0</v>
      </c>
      <c r="J142" s="5">
        <f>IF(C142=0,"NA",B142/C142)</f>
        <v>4.7161629643620664</v>
      </c>
      <c r="K142" s="4">
        <f>B142-C142</f>
        <v>135.16995106770537</v>
      </c>
      <c r="L142" s="4">
        <v>0</v>
      </c>
      <c r="M142" s="4">
        <f>L142-H142</f>
        <v>0</v>
      </c>
      <c r="N142" s="4">
        <v>0</v>
      </c>
      <c r="O142" s="4">
        <f>N142-G142</f>
        <v>0</v>
      </c>
      <c r="P142" s="4">
        <f>SUM(O142,M142)</f>
        <v>0</v>
      </c>
      <c r="Q142" s="6">
        <f>P142/$I$122</f>
        <v>0</v>
      </c>
      <c r="R142" s="5">
        <v>5221</v>
      </c>
      <c r="S142" s="5" t="s">
        <v>167</v>
      </c>
    </row>
    <row r="143" spans="1:19" x14ac:dyDescent="0.25">
      <c r="A143" s="3" t="s">
        <v>141</v>
      </c>
      <c r="B143" s="4">
        <v>0</v>
      </c>
      <c r="C143" s="4">
        <v>6.042695269121813</v>
      </c>
      <c r="D143" s="4">
        <v>0</v>
      </c>
      <c r="E143" s="4">
        <f>F143-D143</f>
        <v>0</v>
      </c>
      <c r="F143" s="4">
        <v>0</v>
      </c>
      <c r="G143" s="4">
        <v>0</v>
      </c>
      <c r="H143" s="4">
        <v>0</v>
      </c>
      <c r="I143" s="4">
        <f>SUM(G143:H143)</f>
        <v>0</v>
      </c>
      <c r="J143" s="5">
        <f>IF(C143=0,"NA",B143/C143)</f>
        <v>0</v>
      </c>
      <c r="K143" s="4">
        <f>B143-C143</f>
        <v>-6.042695269121813</v>
      </c>
      <c r="L143" s="4">
        <v>0</v>
      </c>
      <c r="M143" s="4">
        <f>L143-H143</f>
        <v>0</v>
      </c>
      <c r="N143" s="4">
        <v>0</v>
      </c>
      <c r="O143" s="4">
        <f>N143-G143</f>
        <v>0</v>
      </c>
      <c r="P143" s="4">
        <f>SUM(O143,M143)</f>
        <v>0</v>
      </c>
      <c r="Q143" s="6">
        <f>P143/$I$122</f>
        <v>0</v>
      </c>
      <c r="R143" s="5" t="s">
        <v>183</v>
      </c>
      <c r="S143" s="5" t="s">
        <v>167</v>
      </c>
    </row>
    <row r="144" spans="1:19" x14ac:dyDescent="0.25">
      <c r="A144" s="3" t="s">
        <v>142</v>
      </c>
      <c r="B144" s="4">
        <v>0</v>
      </c>
      <c r="C144" s="4">
        <v>0</v>
      </c>
      <c r="D144" s="4">
        <v>0</v>
      </c>
      <c r="E144" s="4">
        <f>F144-D144</f>
        <v>0</v>
      </c>
      <c r="F144" s="4">
        <v>0</v>
      </c>
      <c r="G144" s="4">
        <v>0</v>
      </c>
      <c r="H144" s="4">
        <v>0</v>
      </c>
      <c r="I144" s="4">
        <f>SUM(G144:H144)</f>
        <v>0</v>
      </c>
      <c r="J144" s="5" t="str">
        <f>IF(C144=0,"NA",B144/C144)</f>
        <v>NA</v>
      </c>
      <c r="K144" s="4">
        <f>B144-C144</f>
        <v>0</v>
      </c>
      <c r="L144" s="4">
        <v>0</v>
      </c>
      <c r="M144" s="4">
        <f>L144-H144</f>
        <v>0</v>
      </c>
      <c r="N144" s="4">
        <v>0</v>
      </c>
      <c r="O144" s="4">
        <f>N144-G144</f>
        <v>0</v>
      </c>
      <c r="P144" s="4">
        <f>SUM(O144,M144)</f>
        <v>0</v>
      </c>
      <c r="Q144" s="6">
        <f>P144/$I$122</f>
        <v>0</v>
      </c>
      <c r="R144" s="5" t="s">
        <v>183</v>
      </c>
      <c r="S144" s="5" t="s">
        <v>167</v>
      </c>
    </row>
    <row r="145" spans="1:19" x14ac:dyDescent="0.25">
      <c r="A145" s="3" t="s">
        <v>143</v>
      </c>
      <c r="B145" s="4">
        <v>297.75167775</v>
      </c>
      <c r="C145" s="4">
        <v>25.733375569405101</v>
      </c>
      <c r="D145" s="4">
        <v>8.6660000000000004</v>
      </c>
      <c r="E145" s="4">
        <f>F145-D145</f>
        <v>0.46014905615268731</v>
      </c>
      <c r="F145" s="4">
        <v>9.1261490561526877</v>
      </c>
      <c r="G145" s="4">
        <f>(1.58-0.11-0.13)*1.4</f>
        <v>1.8759999999999997</v>
      </c>
      <c r="H145" s="4">
        <v>0</v>
      </c>
      <c r="I145" s="4">
        <f>SUM(G145:H145)</f>
        <v>1.8759999999999997</v>
      </c>
      <c r="J145" s="5">
        <f>IF(C145=0,"NA",B145/C145)</f>
        <v>11.570642061588011</v>
      </c>
      <c r="K145" s="4">
        <f>B145-C145</f>
        <v>272.0183021805949</v>
      </c>
      <c r="L145" s="4">
        <v>0</v>
      </c>
      <c r="M145" s="4">
        <f>L145-H145</f>
        <v>0</v>
      </c>
      <c r="N145" s="4">
        <v>2.38</v>
      </c>
      <c r="O145" s="4">
        <f>N145-G145</f>
        <v>0.50400000000000023</v>
      </c>
      <c r="P145" s="4">
        <f>SUM(O145,M145)</f>
        <v>0.50400000000000023</v>
      </c>
      <c r="Q145" s="6">
        <f>P145/$I$122</f>
        <v>3.4235975023336053E-3</v>
      </c>
      <c r="R145" s="5">
        <v>3355</v>
      </c>
      <c r="S145" s="5" t="s">
        <v>167</v>
      </c>
    </row>
    <row r="146" spans="1:19" x14ac:dyDescent="0.25">
      <c r="A146" s="3" t="s">
        <v>144</v>
      </c>
      <c r="B146" s="4">
        <v>65.128754999999998</v>
      </c>
      <c r="C146" s="4">
        <v>1.4582770762039661</v>
      </c>
      <c r="D146" s="4">
        <v>0</v>
      </c>
      <c r="E146" s="4">
        <f>F146-D146</f>
        <v>0</v>
      </c>
      <c r="F146" s="4">
        <v>0</v>
      </c>
      <c r="G146" s="4">
        <v>0</v>
      </c>
      <c r="H146" s="4">
        <v>0</v>
      </c>
      <c r="I146" s="4">
        <f>SUM(G146:H146)</f>
        <v>0</v>
      </c>
      <c r="J146" s="5">
        <f>IF(C146=0,"NA",B146/C146)</f>
        <v>44.661440588188043</v>
      </c>
      <c r="K146" s="4">
        <f>B146-C146</f>
        <v>63.670477923796035</v>
      </c>
      <c r="L146" s="4">
        <v>0</v>
      </c>
      <c r="M146" s="4">
        <f>L146-H146</f>
        <v>0</v>
      </c>
      <c r="N146" s="4">
        <v>0</v>
      </c>
      <c r="O146" s="4">
        <f>N146-G146</f>
        <v>0</v>
      </c>
      <c r="P146" s="4">
        <f>SUM(O146,M146)</f>
        <v>0</v>
      </c>
      <c r="Q146" s="6">
        <f>P146/$I$122</f>
        <v>0</v>
      </c>
      <c r="R146" s="5" t="s">
        <v>183</v>
      </c>
      <c r="S146" s="5" t="s">
        <v>167</v>
      </c>
    </row>
    <row r="147" spans="1:19" x14ac:dyDescent="0.25">
      <c r="A147" s="3" t="s">
        <v>145</v>
      </c>
      <c r="B147" s="4">
        <v>3.7944579000000003</v>
      </c>
      <c r="C147" s="4">
        <v>0.39358897365439094</v>
      </c>
      <c r="D147" s="4">
        <v>0</v>
      </c>
      <c r="E147" s="4">
        <f>F147-D147</f>
        <v>0</v>
      </c>
      <c r="F147" s="4">
        <v>0</v>
      </c>
      <c r="G147" s="4">
        <v>0</v>
      </c>
      <c r="H147" s="4">
        <v>0</v>
      </c>
      <c r="I147" s="4">
        <f>SUM(G147:H147)</f>
        <v>0</v>
      </c>
      <c r="J147" s="5">
        <f>IF(C147=0,"NA",B147/C147)</f>
        <v>9.6406610804394646</v>
      </c>
      <c r="K147" s="4">
        <f>B147-C147</f>
        <v>3.4008689263456091</v>
      </c>
      <c r="L147" s="4">
        <v>0</v>
      </c>
      <c r="M147" s="4">
        <f>L147-H147</f>
        <v>0</v>
      </c>
      <c r="N147" s="4">
        <v>0</v>
      </c>
      <c r="O147" s="4">
        <f>N147-G147</f>
        <v>0</v>
      </c>
      <c r="P147" s="4">
        <f>SUM(O147,M147)</f>
        <v>0</v>
      </c>
      <c r="Q147" s="6">
        <f>P147/$I$122</f>
        <v>0</v>
      </c>
      <c r="R147" s="5" t="s">
        <v>183</v>
      </c>
      <c r="S147" s="5" t="s">
        <v>167</v>
      </c>
    </row>
    <row r="148" spans="1:19" x14ac:dyDescent="0.25">
      <c r="A148" s="3" t="s">
        <v>146</v>
      </c>
      <c r="B148" s="4">
        <v>0.5</v>
      </c>
      <c r="C148" s="4">
        <v>0</v>
      </c>
      <c r="D148" s="4">
        <v>0</v>
      </c>
      <c r="E148" s="4">
        <f>F148-D148</f>
        <v>0</v>
      </c>
      <c r="F148" s="4">
        <v>0</v>
      </c>
      <c r="G148" s="4">
        <v>0</v>
      </c>
      <c r="H148" s="4">
        <v>0</v>
      </c>
      <c r="I148" s="4">
        <f>SUM(G148:H148)</f>
        <v>0</v>
      </c>
      <c r="J148" s="5" t="str">
        <f>IF(C148=0,"NA",B148/C148)</f>
        <v>NA</v>
      </c>
      <c r="K148" s="4">
        <f>B148-C148</f>
        <v>0.5</v>
      </c>
      <c r="L148" s="4">
        <v>0</v>
      </c>
      <c r="M148" s="4">
        <f>L148-H148</f>
        <v>0</v>
      </c>
      <c r="N148" s="4">
        <v>0</v>
      </c>
      <c r="O148" s="4">
        <f>N148-G148</f>
        <v>0</v>
      </c>
      <c r="P148" s="4">
        <f>SUM(O148,M148)</f>
        <v>0</v>
      </c>
      <c r="Q148" s="6">
        <f>P148/$I$122</f>
        <v>0</v>
      </c>
      <c r="R148" s="5" t="s">
        <v>183</v>
      </c>
      <c r="S148" s="5" t="s">
        <v>167</v>
      </c>
    </row>
    <row r="149" spans="1:19" x14ac:dyDescent="0.25">
      <c r="A149" s="3" t="s">
        <v>147</v>
      </c>
      <c r="B149" s="4">
        <v>39</v>
      </c>
      <c r="C149" s="4">
        <v>18.922626784702551</v>
      </c>
      <c r="D149" s="4">
        <v>0</v>
      </c>
      <c r="E149" s="4">
        <f>F149-D149</f>
        <v>0</v>
      </c>
      <c r="F149" s="4">
        <v>0</v>
      </c>
      <c r="G149" s="4">
        <v>0</v>
      </c>
      <c r="H149" s="4">
        <v>0</v>
      </c>
      <c r="I149" s="4">
        <f>SUM(G149:H149)</f>
        <v>0</v>
      </c>
      <c r="J149" s="5">
        <f>IF(C149=0,"NA",B149/C149)</f>
        <v>2.0610246369985177</v>
      </c>
      <c r="K149" s="4">
        <f>B149-C149</f>
        <v>20.077373215297449</v>
      </c>
      <c r="L149" s="4">
        <v>0</v>
      </c>
      <c r="M149" s="4">
        <f>L149-H149</f>
        <v>0</v>
      </c>
      <c r="N149" s="4">
        <v>0</v>
      </c>
      <c r="O149" s="4">
        <f>N149-G149</f>
        <v>0</v>
      </c>
      <c r="P149" s="4">
        <f>SUM(O149,M149)</f>
        <v>0</v>
      </c>
      <c r="Q149" s="6">
        <f>P149/$I$122</f>
        <v>0</v>
      </c>
      <c r="R149" s="5">
        <v>0</v>
      </c>
      <c r="S149" s="5" t="s">
        <v>167</v>
      </c>
    </row>
    <row r="150" spans="1:19" x14ac:dyDescent="0.25">
      <c r="A150" s="3" t="s">
        <v>148</v>
      </c>
      <c r="B150" s="4">
        <v>215.09800000000001</v>
      </c>
      <c r="C150" s="4">
        <v>63.786233257790379</v>
      </c>
      <c r="D150" s="4">
        <v>8.427999999999999</v>
      </c>
      <c r="E150" s="4">
        <f>F150-D150</f>
        <v>0</v>
      </c>
      <c r="F150" s="4">
        <v>8.427999999999999</v>
      </c>
      <c r="G150" s="4">
        <v>0</v>
      </c>
      <c r="H150" s="4">
        <v>0</v>
      </c>
      <c r="I150" s="4">
        <f>SUM(G150:H150)</f>
        <v>0</v>
      </c>
      <c r="J150" s="5">
        <f>IF(C150=0,"NA",B150/C150)</f>
        <v>3.372169651885339</v>
      </c>
      <c r="K150" s="4">
        <f>B150-C150</f>
        <v>151.31176674220964</v>
      </c>
      <c r="L150" s="4">
        <v>0</v>
      </c>
      <c r="M150" s="4">
        <f>L150-H150</f>
        <v>0</v>
      </c>
      <c r="N150" s="4">
        <v>10.34</v>
      </c>
      <c r="O150" s="4">
        <f>N150-G150</f>
        <v>10.34</v>
      </c>
      <c r="P150" s="4">
        <f>SUM(O150,M150)</f>
        <v>10.34</v>
      </c>
      <c r="Q150" s="6">
        <f>P150/$I$122</f>
        <v>7.0238091615336229E-2</v>
      </c>
      <c r="R150" s="5">
        <v>3476</v>
      </c>
      <c r="S150" s="5" t="s">
        <v>167</v>
      </c>
    </row>
    <row r="151" spans="1:19" x14ac:dyDescent="0.25">
      <c r="A151" s="3" t="s">
        <v>149</v>
      </c>
      <c r="B151" s="4">
        <v>6.38</v>
      </c>
      <c r="C151" s="4">
        <v>32.496092747875352</v>
      </c>
      <c r="D151" s="4">
        <v>0</v>
      </c>
      <c r="E151" s="4">
        <f>F151-D151</f>
        <v>0</v>
      </c>
      <c r="F151" s="4">
        <v>0</v>
      </c>
      <c r="G151" s="4">
        <v>0</v>
      </c>
      <c r="H151" s="4">
        <v>0</v>
      </c>
      <c r="I151" s="4">
        <f>SUM(G151:H151)</f>
        <v>0</v>
      </c>
      <c r="J151" s="5">
        <f>IF(C151=0,"NA",B151/C151)</f>
        <v>0.19633129587301337</v>
      </c>
      <c r="K151" s="4">
        <f>B151-C151</f>
        <v>-26.116092747875353</v>
      </c>
      <c r="L151" s="4">
        <v>0</v>
      </c>
      <c r="M151" s="4">
        <f>L151-H151</f>
        <v>0</v>
      </c>
      <c r="N151" s="4">
        <v>0</v>
      </c>
      <c r="O151" s="4">
        <f>N151-G151</f>
        <v>0</v>
      </c>
      <c r="P151" s="4">
        <f>SUM(O151,M151)</f>
        <v>0</v>
      </c>
      <c r="Q151" s="6">
        <f>P151/$I$122</f>
        <v>0</v>
      </c>
      <c r="R151" s="5">
        <v>639</v>
      </c>
      <c r="S151" s="5" t="s">
        <v>167</v>
      </c>
    </row>
    <row r="152" spans="1:19" x14ac:dyDescent="0.25">
      <c r="A152" s="3" t="s">
        <v>150</v>
      </c>
      <c r="B152" s="4">
        <v>465.40499999999997</v>
      </c>
      <c r="C152" s="4">
        <v>977.84129005665727</v>
      </c>
      <c r="D152" s="4">
        <v>93.841999999999999</v>
      </c>
      <c r="E152" s="4">
        <f>F152-D152</f>
        <v>85.475590634469413</v>
      </c>
      <c r="F152" s="4">
        <v>179.31759063446941</v>
      </c>
      <c r="G152" s="4">
        <f>(21.47-2.91-3.38)*1.4</f>
        <v>21.251999999999999</v>
      </c>
      <c r="H152" s="4">
        <v>0</v>
      </c>
      <c r="I152" s="4">
        <f>SUM(G152:H152)</f>
        <v>21.251999999999999</v>
      </c>
      <c r="J152" s="5">
        <f>IF(C152=0,"NA",B152/C152)</f>
        <v>0.47595147058377324</v>
      </c>
      <c r="K152" s="4">
        <f>B152-C152</f>
        <v>-512.4362900566573</v>
      </c>
      <c r="L152" s="4">
        <v>0</v>
      </c>
      <c r="M152" s="4">
        <f>L152-H152</f>
        <v>0</v>
      </c>
      <c r="N152" s="4">
        <v>101.2</v>
      </c>
      <c r="O152" s="4">
        <f>N152-G152</f>
        <v>79.948000000000008</v>
      </c>
      <c r="P152" s="4">
        <f>SUM(O152,M152)</f>
        <v>79.948000000000008</v>
      </c>
      <c r="Q152" s="6">
        <f>P152/$I$122</f>
        <v>0.54307494665985512</v>
      </c>
      <c r="R152" s="5">
        <v>4362</v>
      </c>
      <c r="S152" s="5" t="s">
        <v>167</v>
      </c>
    </row>
    <row r="153" spans="1:19" x14ac:dyDescent="0.25">
      <c r="A153" s="3" t="s">
        <v>151</v>
      </c>
      <c r="B153" s="4">
        <v>0</v>
      </c>
      <c r="C153" s="4">
        <v>0</v>
      </c>
      <c r="D153" s="4">
        <v>0</v>
      </c>
      <c r="E153" s="4">
        <f>F153-D153</f>
        <v>0</v>
      </c>
      <c r="F153" s="4">
        <v>0</v>
      </c>
      <c r="G153" s="4">
        <v>0</v>
      </c>
      <c r="H153" s="4">
        <v>0</v>
      </c>
      <c r="I153" s="4">
        <f>SUM(G153:H153)</f>
        <v>0</v>
      </c>
      <c r="J153" s="5" t="str">
        <f>IF(C153=0,"NA",B153/C153)</f>
        <v>NA</v>
      </c>
      <c r="K153" s="4">
        <f>B153-C153</f>
        <v>0</v>
      </c>
      <c r="L153" s="4">
        <v>0</v>
      </c>
      <c r="M153" s="4">
        <f>L153-H153</f>
        <v>0</v>
      </c>
      <c r="N153" s="4">
        <v>0</v>
      </c>
      <c r="O153" s="4">
        <f>N153-G153</f>
        <v>0</v>
      </c>
      <c r="P153" s="4">
        <f>SUM(O153,M153)</f>
        <v>0</v>
      </c>
      <c r="Q153" s="6">
        <f>P153/$I$122</f>
        <v>0</v>
      </c>
      <c r="R153" s="5" t="s">
        <v>183</v>
      </c>
      <c r="S153" s="5" t="s">
        <v>167</v>
      </c>
    </row>
    <row r="154" spans="1:19" x14ac:dyDescent="0.25">
      <c r="A154" s="3" t="s">
        <v>152</v>
      </c>
      <c r="B154" s="4">
        <v>200.37200000000001</v>
      </c>
      <c r="C154" s="4">
        <v>15.947918130311615</v>
      </c>
      <c r="D154" s="4">
        <v>0</v>
      </c>
      <c r="E154" s="4">
        <f>F154-D154</f>
        <v>0</v>
      </c>
      <c r="F154" s="4">
        <v>0</v>
      </c>
      <c r="G154" s="4">
        <v>0</v>
      </c>
      <c r="H154" s="4">
        <v>0</v>
      </c>
      <c r="I154" s="4">
        <f>SUM(G154:H154)</f>
        <v>0</v>
      </c>
      <c r="J154" s="5">
        <f>IF(C154=0,"NA",B154/C154)</f>
        <v>12.564147769178749</v>
      </c>
      <c r="K154" s="4">
        <f>B154-C154</f>
        <v>184.42408186968839</v>
      </c>
      <c r="L154" s="4">
        <v>0</v>
      </c>
      <c r="M154" s="4">
        <f>L154-H154</f>
        <v>0</v>
      </c>
      <c r="N154" s="4">
        <v>0</v>
      </c>
      <c r="O154" s="4">
        <f>N154-G154</f>
        <v>0</v>
      </c>
      <c r="P154" s="4">
        <f>SUM(O154,M154)</f>
        <v>0</v>
      </c>
      <c r="Q154" s="6">
        <f>P154/$I$122</f>
        <v>0</v>
      </c>
      <c r="R154" s="5">
        <v>3443</v>
      </c>
      <c r="S154" s="5" t="s">
        <v>168</v>
      </c>
    </row>
    <row r="155" spans="1:19" x14ac:dyDescent="0.25">
      <c r="A155" s="3" t="s">
        <v>153</v>
      </c>
      <c r="B155" s="4">
        <v>24.7</v>
      </c>
      <c r="C155" s="4">
        <v>7.0139195949008499</v>
      </c>
      <c r="D155" s="4">
        <v>0</v>
      </c>
      <c r="E155" s="4">
        <f>F155-D155</f>
        <v>0</v>
      </c>
      <c r="F155" s="4">
        <v>0</v>
      </c>
      <c r="G155" s="4">
        <v>0</v>
      </c>
      <c r="H155" s="4">
        <v>0</v>
      </c>
      <c r="I155" s="4">
        <f>SUM(G155:H155)</f>
        <v>0</v>
      </c>
      <c r="J155" s="5">
        <f>IF(C155=0,"NA",B155/C155)</f>
        <v>3.5215687413863437</v>
      </c>
      <c r="K155" s="4">
        <f>B155-C155</f>
        <v>17.686080405099148</v>
      </c>
      <c r="L155" s="4">
        <v>0</v>
      </c>
      <c r="M155" s="4">
        <f>L155-H155</f>
        <v>0</v>
      </c>
      <c r="N155" s="4">
        <v>0</v>
      </c>
      <c r="O155" s="4">
        <f>N155-G155</f>
        <v>0</v>
      </c>
      <c r="P155" s="4">
        <f>SUM(O155,M155)</f>
        <v>0</v>
      </c>
      <c r="Q155" s="6">
        <f>P155/$I$122</f>
        <v>0</v>
      </c>
      <c r="R155" s="5">
        <v>6253</v>
      </c>
      <c r="S155" s="5"/>
    </row>
    <row r="156" spans="1:19" x14ac:dyDescent="0.25">
      <c r="A156" s="3" t="s">
        <v>154</v>
      </c>
      <c r="B156" s="4">
        <v>0</v>
      </c>
      <c r="C156" s="4">
        <v>0</v>
      </c>
      <c r="D156" s="4">
        <v>0</v>
      </c>
      <c r="E156" s="4">
        <f>F156-D156</f>
        <v>0</v>
      </c>
      <c r="F156" s="4">
        <v>0</v>
      </c>
      <c r="G156" s="4">
        <v>0</v>
      </c>
      <c r="H156" s="4">
        <v>0</v>
      </c>
      <c r="I156" s="4">
        <f>SUM(G156:H156)</f>
        <v>0</v>
      </c>
      <c r="J156" s="5" t="str">
        <f>IF(C156=0,"NA",B156/C156)</f>
        <v>NA</v>
      </c>
      <c r="K156" s="4">
        <f>B156-C156</f>
        <v>0</v>
      </c>
      <c r="L156" s="4">
        <v>0</v>
      </c>
      <c r="M156" s="4">
        <f>L156-H156</f>
        <v>0</v>
      </c>
      <c r="N156" s="4">
        <v>0</v>
      </c>
      <c r="O156" s="4">
        <f>N156-G156</f>
        <v>0</v>
      </c>
      <c r="P156" s="4">
        <f>SUM(O156,M156)</f>
        <v>0</v>
      </c>
      <c r="Q156" s="6">
        <f>P156/$I$122</f>
        <v>0</v>
      </c>
      <c r="R156" s="5" t="s">
        <v>183</v>
      </c>
      <c r="S156" s="5" t="s">
        <v>167</v>
      </c>
    </row>
    <row r="157" spans="1:19" x14ac:dyDescent="0.25">
      <c r="A157" s="3" t="s">
        <v>155</v>
      </c>
      <c r="B157" s="4">
        <v>0</v>
      </c>
      <c r="C157" s="4">
        <v>0</v>
      </c>
      <c r="D157" s="4">
        <v>0</v>
      </c>
      <c r="E157" s="4">
        <f>F157-D157</f>
        <v>0</v>
      </c>
      <c r="F157" s="4">
        <v>0</v>
      </c>
      <c r="G157" s="4">
        <v>0</v>
      </c>
      <c r="H157" s="4">
        <v>0</v>
      </c>
      <c r="I157" s="4">
        <f>SUM(G157:H157)</f>
        <v>0</v>
      </c>
      <c r="J157" s="5" t="str">
        <f>IF(C157=0,"NA",B157/C157)</f>
        <v>NA</v>
      </c>
      <c r="K157" s="4">
        <f>B157-C157</f>
        <v>0</v>
      </c>
      <c r="L157" s="4">
        <v>0</v>
      </c>
      <c r="M157" s="4">
        <f>L157-H157</f>
        <v>0</v>
      </c>
      <c r="N157" s="4">
        <v>0</v>
      </c>
      <c r="O157" s="4">
        <f>N157-G157</f>
        <v>0</v>
      </c>
      <c r="P157" s="4">
        <f>SUM(O157,M157)</f>
        <v>0</v>
      </c>
      <c r="Q157" s="6">
        <f>P157/$I$122</f>
        <v>0</v>
      </c>
      <c r="R157" s="5" t="s">
        <v>183</v>
      </c>
      <c r="S157" s="5" t="s">
        <v>167</v>
      </c>
    </row>
    <row r="158" spans="1:19" x14ac:dyDescent="0.25">
      <c r="F158" s="4"/>
    </row>
    <row r="159" spans="1:19" x14ac:dyDescent="0.25">
      <c r="D159" s="4"/>
      <c r="F159" s="4"/>
      <c r="G159" s="4"/>
    </row>
  </sheetData>
  <autoFilter ref="A1:S157" xr:uid="{00000000-0001-0000-0000-000000000000}">
    <sortState xmlns:xlrd2="http://schemas.microsoft.com/office/spreadsheetml/2017/richdata2" ref="A2:S157">
      <sortCondition ref="A1:A157"/>
    </sortState>
  </autoFilter>
  <conditionalFormatting sqref="Q2:Q157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{29E03CF3-2942-4492-B3D7-43E1C02EA01E}</x14:id>
        </ext>
      </extLst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E03CF3-2942-4492-B3D7-43E1C02EA0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Q2:Q157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gas_data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Lorenzo Rinaldi</cp:lastModifiedBy>
  <dcterms:created xsi:type="dcterms:W3CDTF">2023-07-17T08:46:26Z</dcterms:created>
  <dcterms:modified xsi:type="dcterms:W3CDTF">2023-07-17T13:58:21Z</dcterms:modified>
</cp:coreProperties>
</file>