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hidePivotFieldList="1"/>
  <xr:revisionPtr revIDLastSave="136" documentId="8_{E7D7F194-C1FF-44AF-8799-B14E50B4043D}" xr6:coauthVersionLast="47" xr6:coauthVersionMax="47" xr10:uidLastSave="{9C0E34BD-93FA-234E-8458-98A624B91C32}"/>
  <bookViews>
    <workbookView xWindow="19200" yWindow="500" windowWidth="19200" windowHeight="20040" firstSheet="1" activeTab="1" xr2:uid="{00000000-000D-0000-FFFF-FFFF00000000}"/>
  </bookViews>
  <sheets>
    <sheet name="Presentation" sheetId="23" r:id="rId1"/>
    <sheet name="Trip Analysis" sheetId="1" r:id="rId2"/>
    <sheet name="Master" sheetId="3" r:id="rId3"/>
  </sheets>
  <definedNames>
    <definedName name="Control">tblCon.[Control]</definedName>
    <definedName name="Cooling">tblC[Cooling]</definedName>
    <definedName name="Diagnostic">tblDiag.[Diagnostic]</definedName>
    <definedName name="Electricity">Master!$M$2</definedName>
    <definedName name="Human_Error">#REF!</definedName>
    <definedName name="ID">Table14[ID]</definedName>
    <definedName name="Magnet">Table14[Magnet]</definedName>
    <definedName name="Modes1">Modes[Machine Modes]</definedName>
    <definedName name="_xlnm.Print_Area" localSheetId="1">'Trip Analysis'!$A$109:$H$131</definedName>
    <definedName name="PS">tblPS[PS]</definedName>
    <definedName name="RF">tblRF[RF]</definedName>
    <definedName name="TripsTypes">Master!$E$1:$S$1</definedName>
    <definedName name="Unknown">Master!$K$2</definedName>
    <definedName name="Vacuum">tblVC[Vacuum]</definedName>
    <definedName name="Wiggler">Table14[ID]</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307" i="1" l="1"/>
  <c r="G295" i="1"/>
  <c r="I225" i="1"/>
  <c r="G225" i="1"/>
  <c r="H225" i="1" s="1"/>
  <c r="I432" i="1"/>
  <c r="G432" i="1"/>
  <c r="H432" i="1" s="1"/>
  <c r="I433" i="1"/>
  <c r="G433" i="1"/>
  <c r="H433" i="1" s="1"/>
  <c r="G267" i="1"/>
  <c r="H267" i="1" s="1"/>
  <c r="I267" i="1"/>
  <c r="G447" i="1"/>
  <c r="H447" i="1" s="1"/>
  <c r="I447" i="1"/>
  <c r="G400" i="1"/>
  <c r="H400" i="1" s="1"/>
  <c r="I400" i="1"/>
  <c r="B36" i="23"/>
  <c r="G431" i="1" l="1"/>
  <c r="H431" i="1" s="1"/>
  <c r="I431" i="1"/>
  <c r="G434" i="1"/>
  <c r="H434" i="1" s="1"/>
  <c r="I434" i="1"/>
  <c r="G435" i="1"/>
  <c r="H435" i="1" s="1"/>
  <c r="I435" i="1"/>
  <c r="G436" i="1"/>
  <c r="H436" i="1" s="1"/>
  <c r="I436" i="1"/>
  <c r="G437" i="1"/>
  <c r="H437" i="1" s="1"/>
  <c r="I437" i="1"/>
  <c r="G438" i="1"/>
  <c r="H438" i="1" s="1"/>
  <c r="I438" i="1"/>
  <c r="G439" i="1"/>
  <c r="H439" i="1" s="1"/>
  <c r="I439" i="1"/>
  <c r="G440" i="1"/>
  <c r="H440" i="1" s="1"/>
  <c r="I440" i="1"/>
  <c r="G441" i="1"/>
  <c r="H441" i="1" s="1"/>
  <c r="I441" i="1"/>
  <c r="G442" i="1"/>
  <c r="H442" i="1" s="1"/>
  <c r="I442" i="1"/>
  <c r="G443" i="1"/>
  <c r="H443" i="1" s="1"/>
  <c r="I443" i="1"/>
  <c r="G444" i="1"/>
  <c r="H444" i="1" s="1"/>
  <c r="I444" i="1"/>
  <c r="G445" i="1"/>
  <c r="H445" i="1" s="1"/>
  <c r="I445" i="1"/>
  <c r="G446" i="1"/>
  <c r="H446" i="1" s="1"/>
  <c r="I446" i="1"/>
  <c r="G448" i="1"/>
  <c r="H448" i="1" s="1"/>
  <c r="I448" i="1"/>
  <c r="G449" i="1"/>
  <c r="H449" i="1" s="1"/>
  <c r="I449" i="1"/>
  <c r="G450" i="1"/>
  <c r="H450" i="1" s="1"/>
  <c r="I450" i="1"/>
  <c r="G451" i="1"/>
  <c r="H451" i="1" s="1"/>
  <c r="I451" i="1"/>
  <c r="G452" i="1"/>
  <c r="H452" i="1" s="1"/>
  <c r="I452" i="1"/>
  <c r="G453" i="1"/>
  <c r="H453" i="1" s="1"/>
  <c r="I453" i="1"/>
  <c r="G454" i="1"/>
  <c r="H454" i="1" s="1"/>
  <c r="I454" i="1"/>
  <c r="G455" i="1"/>
  <c r="H455" i="1" s="1"/>
  <c r="I455" i="1"/>
  <c r="G456" i="1"/>
  <c r="H456" i="1" s="1"/>
  <c r="I456" i="1"/>
  <c r="G457" i="1"/>
  <c r="H457" i="1" s="1"/>
  <c r="I457" i="1"/>
  <c r="G458" i="1"/>
  <c r="H458" i="1" s="1"/>
  <c r="I458" i="1"/>
  <c r="G459" i="1"/>
  <c r="H459" i="1" s="1"/>
  <c r="I459" i="1"/>
  <c r="G460" i="1"/>
  <c r="H460" i="1" s="1"/>
  <c r="I460" i="1"/>
  <c r="G461" i="1"/>
  <c r="H461" i="1" s="1"/>
  <c r="I461" i="1"/>
  <c r="G462" i="1"/>
  <c r="H462" i="1" s="1"/>
  <c r="I462" i="1"/>
  <c r="G463" i="1"/>
  <c r="H463" i="1" s="1"/>
  <c r="I463" i="1"/>
  <c r="G464" i="1"/>
  <c r="H464" i="1" s="1"/>
  <c r="I464" i="1"/>
  <c r="G465" i="1"/>
  <c r="H465" i="1" s="1"/>
  <c r="I465" i="1"/>
  <c r="G466" i="1"/>
  <c r="H466" i="1" s="1"/>
  <c r="I466" i="1"/>
  <c r="G467" i="1"/>
  <c r="H467" i="1" s="1"/>
  <c r="I467" i="1"/>
  <c r="G468" i="1"/>
  <c r="H468" i="1" s="1"/>
  <c r="I468" i="1"/>
  <c r="G469" i="1"/>
  <c r="H469" i="1" s="1"/>
  <c r="I469" i="1"/>
  <c r="G470" i="1"/>
  <c r="H470" i="1" s="1"/>
  <c r="I470" i="1"/>
  <c r="G471" i="1"/>
  <c r="H471" i="1" s="1"/>
  <c r="I471" i="1"/>
  <c r="G472" i="1"/>
  <c r="H472" i="1" s="1"/>
  <c r="I472" i="1"/>
  <c r="G473" i="1"/>
  <c r="H473" i="1" s="1"/>
  <c r="I473" i="1"/>
  <c r="G474" i="1"/>
  <c r="H474" i="1" s="1"/>
  <c r="I474" i="1"/>
  <c r="G475" i="1"/>
  <c r="H475" i="1" s="1"/>
  <c r="I475" i="1"/>
  <c r="G476" i="1"/>
  <c r="H476" i="1" s="1"/>
  <c r="I476" i="1"/>
  <c r="G477" i="1"/>
  <c r="H477" i="1" s="1"/>
  <c r="I477" i="1"/>
  <c r="G478" i="1"/>
  <c r="H478" i="1" s="1"/>
  <c r="I478" i="1"/>
  <c r="G479" i="1"/>
  <c r="H479" i="1" s="1"/>
  <c r="I479" i="1"/>
  <c r="G480" i="1"/>
  <c r="H480" i="1" s="1"/>
  <c r="I480" i="1"/>
  <c r="G481" i="1"/>
  <c r="H481" i="1" s="1"/>
  <c r="I481" i="1"/>
  <c r="G482" i="1"/>
  <c r="H482" i="1" s="1"/>
  <c r="I482" i="1"/>
  <c r="G483" i="1"/>
  <c r="H483" i="1" s="1"/>
  <c r="I483" i="1"/>
  <c r="G484" i="1"/>
  <c r="H484" i="1" s="1"/>
  <c r="I484" i="1"/>
  <c r="G485" i="1"/>
  <c r="H485" i="1" s="1"/>
  <c r="I485" i="1"/>
  <c r="G486" i="1"/>
  <c r="H486" i="1" s="1"/>
  <c r="I486" i="1"/>
  <c r="G487" i="1"/>
  <c r="H487" i="1" s="1"/>
  <c r="I487" i="1"/>
  <c r="G488" i="1"/>
  <c r="H488" i="1" s="1"/>
  <c r="I488" i="1"/>
  <c r="G489" i="1"/>
  <c r="H489" i="1" s="1"/>
  <c r="I489" i="1"/>
  <c r="G490" i="1"/>
  <c r="H490" i="1" s="1"/>
  <c r="I490" i="1"/>
  <c r="G491" i="1"/>
  <c r="H491" i="1" s="1"/>
  <c r="I491" i="1"/>
  <c r="G492" i="1"/>
  <c r="H492" i="1" s="1"/>
  <c r="I492" i="1"/>
  <c r="G493" i="1"/>
  <c r="H493" i="1" s="1"/>
  <c r="I493" i="1"/>
  <c r="G494" i="1"/>
  <c r="H494" i="1" s="1"/>
  <c r="I494" i="1"/>
  <c r="G495" i="1"/>
  <c r="H495" i="1" s="1"/>
  <c r="I495" i="1"/>
  <c r="G496" i="1"/>
  <c r="H496" i="1" s="1"/>
  <c r="I496" i="1"/>
  <c r="G497" i="1"/>
  <c r="H497" i="1" s="1"/>
  <c r="I497" i="1"/>
  <c r="G498" i="1"/>
  <c r="H498" i="1" s="1"/>
  <c r="I498" i="1"/>
  <c r="G499" i="1"/>
  <c r="H499" i="1" s="1"/>
  <c r="I499" i="1"/>
  <c r="G500" i="1"/>
  <c r="H500" i="1" s="1"/>
  <c r="I500" i="1"/>
  <c r="G501" i="1"/>
  <c r="H501" i="1" s="1"/>
  <c r="I501" i="1"/>
  <c r="G502" i="1"/>
  <c r="H502" i="1" s="1"/>
  <c r="I502" i="1"/>
  <c r="G503" i="1"/>
  <c r="H503" i="1" s="1"/>
  <c r="I503" i="1"/>
  <c r="G504" i="1"/>
  <c r="H504" i="1" s="1"/>
  <c r="I504" i="1"/>
  <c r="G505" i="1"/>
  <c r="H505" i="1" s="1"/>
  <c r="I505" i="1"/>
  <c r="G506" i="1"/>
  <c r="H506" i="1" s="1"/>
  <c r="I506" i="1"/>
  <c r="G507" i="1"/>
  <c r="H507" i="1" s="1"/>
  <c r="I507" i="1"/>
  <c r="G508" i="1"/>
  <c r="H508" i="1" s="1"/>
  <c r="I508" i="1"/>
  <c r="G509" i="1"/>
  <c r="H509" i="1" s="1"/>
  <c r="I509" i="1"/>
  <c r="G510" i="1"/>
  <c r="H510" i="1" s="1"/>
  <c r="I510" i="1"/>
  <c r="G511" i="1"/>
  <c r="H511" i="1" s="1"/>
  <c r="I511" i="1"/>
  <c r="G512" i="1"/>
  <c r="H512" i="1" s="1"/>
  <c r="I512" i="1"/>
  <c r="G513" i="1"/>
  <c r="H513" i="1" s="1"/>
  <c r="I513" i="1"/>
  <c r="G514" i="1"/>
  <c r="H514" i="1" s="1"/>
  <c r="I514" i="1"/>
  <c r="G515" i="1"/>
  <c r="H515" i="1" s="1"/>
  <c r="I515" i="1"/>
  <c r="G516" i="1"/>
  <c r="H516" i="1" s="1"/>
  <c r="I516" i="1"/>
  <c r="G517" i="1"/>
  <c r="H517" i="1" s="1"/>
  <c r="I517" i="1"/>
  <c r="G518" i="1"/>
  <c r="H518" i="1" s="1"/>
  <c r="I518" i="1"/>
  <c r="G519" i="1"/>
  <c r="H519" i="1" s="1"/>
  <c r="I519" i="1"/>
  <c r="G520" i="1"/>
  <c r="H520" i="1" s="1"/>
  <c r="I520" i="1"/>
  <c r="G521" i="1"/>
  <c r="H521" i="1" s="1"/>
  <c r="I521" i="1"/>
  <c r="G522" i="1"/>
  <c r="H522" i="1" s="1"/>
  <c r="I522" i="1"/>
  <c r="G523" i="1"/>
  <c r="H523" i="1" s="1"/>
  <c r="I523" i="1"/>
  <c r="G524" i="1"/>
  <c r="H524" i="1" s="1"/>
  <c r="I524" i="1"/>
  <c r="G525" i="1"/>
  <c r="H525" i="1" s="1"/>
  <c r="I525" i="1"/>
  <c r="G526" i="1"/>
  <c r="H526" i="1" s="1"/>
  <c r="I526" i="1"/>
  <c r="G527" i="1"/>
  <c r="H527" i="1" s="1"/>
  <c r="I527" i="1"/>
  <c r="G528" i="1"/>
  <c r="H528" i="1" s="1"/>
  <c r="I528" i="1"/>
  <c r="G529" i="1"/>
  <c r="H529" i="1" s="1"/>
  <c r="I529" i="1"/>
  <c r="G530" i="1"/>
  <c r="H530" i="1" s="1"/>
  <c r="I530" i="1"/>
  <c r="G531" i="1"/>
  <c r="H531" i="1" s="1"/>
  <c r="I531" i="1"/>
  <c r="G532" i="1"/>
  <c r="H532" i="1" s="1"/>
  <c r="I532" i="1"/>
  <c r="G533" i="1"/>
  <c r="H533" i="1" s="1"/>
  <c r="I533" i="1"/>
  <c r="G534" i="1"/>
  <c r="H534" i="1" s="1"/>
  <c r="I534" i="1"/>
  <c r="G535" i="1"/>
  <c r="H535" i="1" s="1"/>
  <c r="I535" i="1"/>
  <c r="G536" i="1"/>
  <c r="H536" i="1" s="1"/>
  <c r="I536" i="1"/>
  <c r="G537" i="1"/>
  <c r="H537" i="1" s="1"/>
  <c r="I537" i="1"/>
  <c r="G538" i="1"/>
  <c r="H538" i="1" s="1"/>
  <c r="I538" i="1"/>
  <c r="G539" i="1"/>
  <c r="H539" i="1" s="1"/>
  <c r="I539" i="1"/>
  <c r="G540" i="1"/>
  <c r="H540" i="1" s="1"/>
  <c r="I540" i="1"/>
  <c r="G541" i="1"/>
  <c r="H541" i="1" s="1"/>
  <c r="I541" i="1"/>
  <c r="G542" i="1"/>
  <c r="H542" i="1" s="1"/>
  <c r="I542" i="1"/>
  <c r="G543" i="1"/>
  <c r="H543" i="1" s="1"/>
  <c r="I543" i="1"/>
  <c r="G544" i="1"/>
  <c r="H544" i="1" s="1"/>
  <c r="I544" i="1"/>
  <c r="G545" i="1"/>
  <c r="H545" i="1" s="1"/>
  <c r="I545" i="1"/>
  <c r="G546" i="1"/>
  <c r="H546" i="1" s="1"/>
  <c r="I546" i="1"/>
  <c r="G547" i="1"/>
  <c r="H547" i="1" s="1"/>
  <c r="I547" i="1"/>
  <c r="G548" i="1"/>
  <c r="H548" i="1" s="1"/>
  <c r="I548" i="1"/>
  <c r="G549" i="1"/>
  <c r="H549" i="1" s="1"/>
  <c r="I549" i="1"/>
  <c r="G550" i="1"/>
  <c r="H550" i="1" s="1"/>
  <c r="I550" i="1"/>
  <c r="G551" i="1"/>
  <c r="H551" i="1" s="1"/>
  <c r="I551" i="1"/>
  <c r="G552" i="1"/>
  <c r="H552" i="1" s="1"/>
  <c r="I552" i="1"/>
  <c r="G553" i="1"/>
  <c r="H553" i="1" s="1"/>
  <c r="I553" i="1"/>
  <c r="G554" i="1"/>
  <c r="H554" i="1" s="1"/>
  <c r="I554" i="1"/>
  <c r="G555" i="1"/>
  <c r="H555" i="1" s="1"/>
  <c r="I555" i="1"/>
  <c r="G556" i="1"/>
  <c r="H556" i="1" s="1"/>
  <c r="I556" i="1"/>
  <c r="G557" i="1"/>
  <c r="H557" i="1" s="1"/>
  <c r="I557" i="1"/>
  <c r="G558" i="1"/>
  <c r="H558" i="1" s="1"/>
  <c r="I558" i="1"/>
  <c r="G559" i="1"/>
  <c r="H559" i="1" s="1"/>
  <c r="I559" i="1"/>
  <c r="G560" i="1"/>
  <c r="H560" i="1" s="1"/>
  <c r="I560" i="1"/>
  <c r="G561" i="1"/>
  <c r="H561" i="1" s="1"/>
  <c r="I561" i="1"/>
  <c r="G562" i="1"/>
  <c r="H562" i="1" s="1"/>
  <c r="I562" i="1"/>
  <c r="G563" i="1"/>
  <c r="H563" i="1" s="1"/>
  <c r="I563" i="1"/>
  <c r="G564" i="1"/>
  <c r="H564" i="1" s="1"/>
  <c r="I564" i="1"/>
  <c r="G565" i="1"/>
  <c r="H565" i="1" s="1"/>
  <c r="I565" i="1"/>
  <c r="G566" i="1"/>
  <c r="H566" i="1" s="1"/>
  <c r="I566" i="1"/>
  <c r="G567" i="1"/>
  <c r="H567" i="1" s="1"/>
  <c r="I567" i="1"/>
  <c r="G568" i="1"/>
  <c r="H568" i="1" s="1"/>
  <c r="I568" i="1"/>
  <c r="G569" i="1"/>
  <c r="H569" i="1" s="1"/>
  <c r="I569" i="1"/>
  <c r="G570" i="1"/>
  <c r="H570" i="1" s="1"/>
  <c r="I570" i="1"/>
  <c r="G571" i="1"/>
  <c r="H571" i="1" s="1"/>
  <c r="I571" i="1"/>
  <c r="G572" i="1"/>
  <c r="H572" i="1" s="1"/>
  <c r="I572" i="1"/>
  <c r="G573" i="1"/>
  <c r="H573" i="1" s="1"/>
  <c r="I573" i="1"/>
  <c r="G574" i="1"/>
  <c r="H574" i="1" s="1"/>
  <c r="I574" i="1"/>
  <c r="G575" i="1"/>
  <c r="H575" i="1" s="1"/>
  <c r="I575" i="1"/>
  <c r="G576" i="1"/>
  <c r="H576" i="1" s="1"/>
  <c r="I576" i="1"/>
  <c r="G577" i="1"/>
  <c r="H577" i="1" s="1"/>
  <c r="I577" i="1"/>
  <c r="G578" i="1"/>
  <c r="H578" i="1" s="1"/>
  <c r="I578" i="1"/>
  <c r="G579" i="1"/>
  <c r="H579" i="1" s="1"/>
  <c r="I579" i="1"/>
  <c r="G580" i="1"/>
  <c r="H580" i="1" s="1"/>
  <c r="I580" i="1"/>
  <c r="G581" i="1"/>
  <c r="H581" i="1" s="1"/>
  <c r="I581" i="1"/>
  <c r="G582" i="1"/>
  <c r="H582" i="1" s="1"/>
  <c r="I582" i="1"/>
  <c r="G583" i="1"/>
  <c r="H583" i="1" s="1"/>
  <c r="I583" i="1"/>
  <c r="G584" i="1"/>
  <c r="H584" i="1" s="1"/>
  <c r="I584" i="1"/>
  <c r="G585" i="1"/>
  <c r="H585" i="1" s="1"/>
  <c r="I585" i="1"/>
  <c r="G586" i="1"/>
  <c r="H586" i="1" s="1"/>
  <c r="I586" i="1"/>
  <c r="G587" i="1"/>
  <c r="H587" i="1" s="1"/>
  <c r="I587" i="1"/>
  <c r="G588" i="1"/>
  <c r="H588" i="1" s="1"/>
  <c r="I588" i="1"/>
  <c r="G589" i="1"/>
  <c r="H589" i="1" s="1"/>
  <c r="I589" i="1"/>
  <c r="G590" i="1"/>
  <c r="H590" i="1" s="1"/>
  <c r="I590" i="1"/>
  <c r="G591" i="1"/>
  <c r="H591" i="1" s="1"/>
  <c r="I591" i="1"/>
  <c r="G592" i="1"/>
  <c r="H592" i="1" s="1"/>
  <c r="I592" i="1"/>
  <c r="G593" i="1"/>
  <c r="H593" i="1" s="1"/>
  <c r="I593" i="1"/>
  <c r="G594" i="1"/>
  <c r="H594" i="1" s="1"/>
  <c r="I594" i="1"/>
  <c r="G595" i="1"/>
  <c r="H595" i="1" s="1"/>
  <c r="I595" i="1"/>
  <c r="G596" i="1"/>
  <c r="H596" i="1" s="1"/>
  <c r="I596" i="1"/>
  <c r="G597" i="1"/>
  <c r="H597" i="1" s="1"/>
  <c r="I597" i="1"/>
  <c r="G598" i="1"/>
  <c r="H598" i="1" s="1"/>
  <c r="I598" i="1"/>
  <c r="G599" i="1"/>
  <c r="H599" i="1" s="1"/>
  <c r="I599" i="1"/>
  <c r="G600" i="1"/>
  <c r="H600" i="1" s="1"/>
  <c r="I600" i="1"/>
  <c r="G601" i="1"/>
  <c r="H601" i="1" s="1"/>
  <c r="I601" i="1"/>
  <c r="G602" i="1"/>
  <c r="H602" i="1" s="1"/>
  <c r="I602" i="1"/>
  <c r="G603" i="1"/>
  <c r="H603" i="1" s="1"/>
  <c r="I603" i="1"/>
  <c r="G604" i="1"/>
  <c r="H604" i="1" s="1"/>
  <c r="I604" i="1"/>
  <c r="G605" i="1"/>
  <c r="H605" i="1" s="1"/>
  <c r="I605" i="1"/>
  <c r="G606" i="1"/>
  <c r="H606" i="1" s="1"/>
  <c r="I606" i="1"/>
  <c r="G607" i="1"/>
  <c r="H607" i="1" s="1"/>
  <c r="I607" i="1"/>
  <c r="G608" i="1"/>
  <c r="H608" i="1" s="1"/>
  <c r="I608" i="1"/>
  <c r="G609" i="1"/>
  <c r="H609" i="1" s="1"/>
  <c r="I609" i="1"/>
  <c r="G610" i="1"/>
  <c r="H610" i="1" s="1"/>
  <c r="I610" i="1"/>
  <c r="G611" i="1"/>
  <c r="H611" i="1" s="1"/>
  <c r="I611" i="1"/>
  <c r="G612" i="1"/>
  <c r="H612" i="1" s="1"/>
  <c r="I612" i="1"/>
  <c r="G613" i="1"/>
  <c r="H613" i="1" s="1"/>
  <c r="I613" i="1"/>
  <c r="G614" i="1"/>
  <c r="H614" i="1" s="1"/>
  <c r="I614" i="1"/>
  <c r="G615" i="1"/>
  <c r="H615" i="1" s="1"/>
  <c r="I615" i="1"/>
  <c r="G616" i="1"/>
  <c r="H616" i="1" s="1"/>
  <c r="I616" i="1"/>
  <c r="G617" i="1"/>
  <c r="H617" i="1" s="1"/>
  <c r="I617" i="1"/>
  <c r="G618" i="1"/>
  <c r="H618" i="1" s="1"/>
  <c r="I618" i="1"/>
  <c r="G619" i="1"/>
  <c r="H619" i="1" s="1"/>
  <c r="I619" i="1"/>
  <c r="G620" i="1"/>
  <c r="H620" i="1" s="1"/>
  <c r="I620" i="1"/>
  <c r="G621" i="1"/>
  <c r="H621" i="1" s="1"/>
  <c r="I621" i="1"/>
  <c r="G622" i="1"/>
  <c r="H622" i="1" s="1"/>
  <c r="I622" i="1"/>
  <c r="G623" i="1"/>
  <c r="H623" i="1" s="1"/>
  <c r="I623" i="1"/>
  <c r="G624" i="1"/>
  <c r="H624" i="1" s="1"/>
  <c r="I624" i="1"/>
  <c r="G625" i="1"/>
  <c r="H625" i="1" s="1"/>
  <c r="I625" i="1"/>
  <c r="G626" i="1"/>
  <c r="H626" i="1" s="1"/>
  <c r="I626" i="1"/>
  <c r="G627" i="1"/>
  <c r="H627" i="1" s="1"/>
  <c r="I627" i="1"/>
  <c r="G628" i="1"/>
  <c r="H628" i="1" s="1"/>
  <c r="I628" i="1"/>
  <c r="G629" i="1"/>
  <c r="H629" i="1" s="1"/>
  <c r="I629" i="1"/>
  <c r="G630" i="1"/>
  <c r="H630" i="1" s="1"/>
  <c r="I630" i="1"/>
  <c r="G631" i="1"/>
  <c r="H631" i="1" s="1"/>
  <c r="I631" i="1"/>
  <c r="G632" i="1"/>
  <c r="H632" i="1" s="1"/>
  <c r="I632" i="1"/>
  <c r="G633" i="1"/>
  <c r="H633" i="1" s="1"/>
  <c r="I633" i="1"/>
  <c r="G634" i="1"/>
  <c r="H634" i="1" s="1"/>
  <c r="I634" i="1"/>
  <c r="G635" i="1"/>
  <c r="H635" i="1" s="1"/>
  <c r="I635" i="1"/>
  <c r="G636" i="1"/>
  <c r="H636" i="1" s="1"/>
  <c r="I636" i="1"/>
  <c r="G637" i="1"/>
  <c r="H637" i="1" s="1"/>
  <c r="I637" i="1"/>
  <c r="G638" i="1"/>
  <c r="H638" i="1" s="1"/>
  <c r="I638" i="1"/>
  <c r="G639" i="1"/>
  <c r="H639" i="1" s="1"/>
  <c r="I639" i="1"/>
  <c r="G640" i="1"/>
  <c r="H640" i="1" s="1"/>
  <c r="I640" i="1"/>
  <c r="G641" i="1"/>
  <c r="H641" i="1" s="1"/>
  <c r="I641" i="1"/>
  <c r="G642" i="1"/>
  <c r="H642" i="1" s="1"/>
  <c r="I642" i="1"/>
  <c r="G643" i="1"/>
  <c r="H643" i="1" s="1"/>
  <c r="I643" i="1"/>
  <c r="G644" i="1"/>
  <c r="H644" i="1" s="1"/>
  <c r="I644" i="1"/>
  <c r="G645" i="1"/>
  <c r="H645" i="1" s="1"/>
  <c r="I645" i="1"/>
  <c r="G646" i="1"/>
  <c r="H646" i="1" s="1"/>
  <c r="I646" i="1"/>
  <c r="G647" i="1"/>
  <c r="H647" i="1" s="1"/>
  <c r="I647" i="1"/>
  <c r="G648" i="1"/>
  <c r="H648" i="1" s="1"/>
  <c r="I648" i="1"/>
  <c r="G649" i="1"/>
  <c r="H649" i="1" s="1"/>
  <c r="I649" i="1"/>
  <c r="G650" i="1"/>
  <c r="H650" i="1" s="1"/>
  <c r="I650" i="1"/>
  <c r="G651" i="1"/>
  <c r="H651" i="1" s="1"/>
  <c r="I651" i="1"/>
  <c r="G652" i="1"/>
  <c r="H652" i="1" s="1"/>
  <c r="I652" i="1"/>
  <c r="G653" i="1"/>
  <c r="H653" i="1" s="1"/>
  <c r="I653" i="1"/>
  <c r="G654" i="1"/>
  <c r="H654" i="1" s="1"/>
  <c r="I654" i="1"/>
  <c r="G655" i="1"/>
  <c r="H655" i="1" s="1"/>
  <c r="I655" i="1"/>
  <c r="G656" i="1"/>
  <c r="H656" i="1" s="1"/>
  <c r="I656" i="1"/>
  <c r="G657" i="1"/>
  <c r="H657" i="1" s="1"/>
  <c r="I657" i="1"/>
  <c r="G658" i="1"/>
  <c r="H658" i="1" s="1"/>
  <c r="I658" i="1"/>
  <c r="G659" i="1"/>
  <c r="H659" i="1" s="1"/>
  <c r="I659" i="1"/>
  <c r="G660" i="1"/>
  <c r="H660" i="1" s="1"/>
  <c r="I660" i="1"/>
  <c r="G661" i="1"/>
  <c r="H661" i="1" s="1"/>
  <c r="I661" i="1"/>
  <c r="G662" i="1"/>
  <c r="H662" i="1" s="1"/>
  <c r="I662" i="1"/>
  <c r="G663" i="1"/>
  <c r="H663" i="1" s="1"/>
  <c r="I663" i="1"/>
  <c r="G664" i="1"/>
  <c r="H664" i="1" s="1"/>
  <c r="I664" i="1"/>
  <c r="G665" i="1"/>
  <c r="H665" i="1" s="1"/>
  <c r="I665" i="1"/>
  <c r="G666" i="1"/>
  <c r="H666" i="1" s="1"/>
  <c r="I666" i="1"/>
  <c r="G667" i="1"/>
  <c r="H667" i="1" s="1"/>
  <c r="I667" i="1"/>
  <c r="G668" i="1"/>
  <c r="H668" i="1" s="1"/>
  <c r="I668" i="1"/>
  <c r="G669" i="1"/>
  <c r="H669" i="1" s="1"/>
  <c r="I669" i="1"/>
  <c r="G670" i="1"/>
  <c r="H670" i="1" s="1"/>
  <c r="I670" i="1"/>
  <c r="G671" i="1"/>
  <c r="H671" i="1" s="1"/>
  <c r="I671" i="1"/>
  <c r="G672" i="1"/>
  <c r="H672" i="1" s="1"/>
  <c r="I672" i="1"/>
  <c r="G673" i="1"/>
  <c r="H673" i="1" s="1"/>
  <c r="I673" i="1"/>
  <c r="G674" i="1"/>
  <c r="H674" i="1" s="1"/>
  <c r="I674" i="1"/>
  <c r="G675" i="1"/>
  <c r="H675" i="1" s="1"/>
  <c r="I675" i="1"/>
  <c r="G676" i="1"/>
  <c r="H676" i="1" s="1"/>
  <c r="I676" i="1"/>
  <c r="G677" i="1"/>
  <c r="H677" i="1" s="1"/>
  <c r="I677" i="1"/>
  <c r="G678" i="1"/>
  <c r="H678" i="1" s="1"/>
  <c r="I678" i="1"/>
  <c r="G679" i="1"/>
  <c r="H679" i="1" s="1"/>
  <c r="I679" i="1"/>
  <c r="G680" i="1"/>
  <c r="H680" i="1" s="1"/>
  <c r="I680" i="1"/>
  <c r="G681" i="1"/>
  <c r="H681" i="1" s="1"/>
  <c r="I681" i="1"/>
  <c r="G682" i="1"/>
  <c r="H682" i="1" s="1"/>
  <c r="I682" i="1"/>
  <c r="G683" i="1"/>
  <c r="H683" i="1" s="1"/>
  <c r="I683" i="1"/>
  <c r="G684" i="1"/>
  <c r="H684" i="1" s="1"/>
  <c r="I684" i="1"/>
  <c r="G685" i="1"/>
  <c r="H685" i="1" s="1"/>
  <c r="I685" i="1"/>
  <c r="G686" i="1"/>
  <c r="H686" i="1" s="1"/>
  <c r="I686" i="1"/>
  <c r="G687" i="1"/>
  <c r="H687" i="1" s="1"/>
  <c r="I687" i="1"/>
  <c r="G688" i="1"/>
  <c r="H688" i="1" s="1"/>
  <c r="I688" i="1"/>
  <c r="G689" i="1"/>
  <c r="H689" i="1" s="1"/>
  <c r="I689" i="1"/>
  <c r="G690" i="1"/>
  <c r="H690" i="1" s="1"/>
  <c r="I690" i="1"/>
  <c r="G691" i="1"/>
  <c r="H691" i="1" s="1"/>
  <c r="I691" i="1"/>
  <c r="G692" i="1"/>
  <c r="H692" i="1" s="1"/>
  <c r="I692" i="1"/>
  <c r="G693" i="1"/>
  <c r="H693" i="1" s="1"/>
  <c r="I693" i="1"/>
  <c r="G694" i="1"/>
  <c r="H694" i="1" s="1"/>
  <c r="I694" i="1"/>
  <c r="G695" i="1"/>
  <c r="H695" i="1" s="1"/>
  <c r="I695" i="1"/>
  <c r="G696" i="1"/>
  <c r="H696" i="1" s="1"/>
  <c r="I696" i="1"/>
  <c r="G697" i="1"/>
  <c r="H697" i="1" s="1"/>
  <c r="I697" i="1"/>
  <c r="G698" i="1"/>
  <c r="H698" i="1" s="1"/>
  <c r="I698" i="1"/>
  <c r="G699" i="1"/>
  <c r="H699" i="1" s="1"/>
  <c r="I699" i="1"/>
  <c r="G700" i="1"/>
  <c r="H700" i="1" s="1"/>
  <c r="I700" i="1"/>
  <c r="G701" i="1"/>
  <c r="H701" i="1" s="1"/>
  <c r="I701" i="1"/>
  <c r="G702" i="1"/>
  <c r="H702" i="1" s="1"/>
  <c r="I702" i="1"/>
  <c r="G703" i="1"/>
  <c r="H703" i="1" s="1"/>
  <c r="I703" i="1"/>
  <c r="G704" i="1"/>
  <c r="H704" i="1" s="1"/>
  <c r="I704" i="1"/>
  <c r="G705" i="1"/>
  <c r="H705" i="1" s="1"/>
  <c r="I705" i="1"/>
  <c r="G706" i="1"/>
  <c r="H706" i="1" s="1"/>
  <c r="I706" i="1"/>
  <c r="G707" i="1"/>
  <c r="H707" i="1" s="1"/>
  <c r="I707" i="1"/>
  <c r="G708" i="1"/>
  <c r="H708" i="1" s="1"/>
  <c r="I708" i="1"/>
  <c r="G709" i="1"/>
  <c r="H709" i="1" s="1"/>
  <c r="I709" i="1"/>
  <c r="G710" i="1"/>
  <c r="H710" i="1" s="1"/>
  <c r="I710" i="1"/>
  <c r="G711" i="1"/>
  <c r="H711" i="1" s="1"/>
  <c r="I711" i="1"/>
  <c r="G712" i="1"/>
  <c r="H712" i="1" s="1"/>
  <c r="I712" i="1"/>
  <c r="G713" i="1"/>
  <c r="H713" i="1" s="1"/>
  <c r="I713" i="1"/>
  <c r="G714" i="1"/>
  <c r="H714" i="1" s="1"/>
  <c r="I714" i="1"/>
  <c r="G715" i="1"/>
  <c r="H715" i="1" s="1"/>
  <c r="I715" i="1"/>
  <c r="G716" i="1"/>
  <c r="H716" i="1" s="1"/>
  <c r="I716" i="1"/>
  <c r="G717" i="1"/>
  <c r="H717" i="1" s="1"/>
  <c r="I717" i="1"/>
  <c r="G718" i="1"/>
  <c r="H718" i="1" s="1"/>
  <c r="I718" i="1"/>
  <c r="G719" i="1"/>
  <c r="H719" i="1" s="1"/>
  <c r="I719" i="1"/>
  <c r="G720" i="1"/>
  <c r="H720" i="1" s="1"/>
  <c r="I720" i="1"/>
  <c r="G721" i="1"/>
  <c r="H721" i="1" s="1"/>
  <c r="I721" i="1"/>
  <c r="G722" i="1"/>
  <c r="H722" i="1" s="1"/>
  <c r="I722" i="1"/>
  <c r="G723" i="1"/>
  <c r="H723" i="1" s="1"/>
  <c r="I723" i="1"/>
  <c r="G724" i="1"/>
  <c r="H724" i="1" s="1"/>
  <c r="I724" i="1"/>
  <c r="G725" i="1"/>
  <c r="H725" i="1" s="1"/>
  <c r="I725" i="1"/>
  <c r="G726" i="1"/>
  <c r="H726" i="1" s="1"/>
  <c r="I726" i="1"/>
  <c r="G727" i="1"/>
  <c r="H727" i="1" s="1"/>
  <c r="I727" i="1"/>
  <c r="G728" i="1"/>
  <c r="H728" i="1" s="1"/>
  <c r="I728" i="1"/>
  <c r="G729" i="1"/>
  <c r="H729" i="1" s="1"/>
  <c r="I729" i="1"/>
  <c r="G730" i="1"/>
  <c r="H730" i="1" s="1"/>
  <c r="I730" i="1"/>
  <c r="G731" i="1"/>
  <c r="H731" i="1" s="1"/>
  <c r="I731" i="1"/>
  <c r="G732" i="1"/>
  <c r="H732" i="1" s="1"/>
  <c r="I732" i="1"/>
  <c r="G733" i="1"/>
  <c r="H733" i="1" s="1"/>
  <c r="I733" i="1"/>
  <c r="G734" i="1"/>
  <c r="H734" i="1" s="1"/>
  <c r="I734" i="1"/>
  <c r="G735" i="1"/>
  <c r="H735" i="1" s="1"/>
  <c r="I735" i="1"/>
  <c r="G736" i="1"/>
  <c r="H736" i="1" s="1"/>
  <c r="I736" i="1"/>
  <c r="G737" i="1"/>
  <c r="H737" i="1" s="1"/>
  <c r="I737" i="1"/>
  <c r="G738" i="1"/>
  <c r="H738" i="1" s="1"/>
  <c r="I738" i="1"/>
  <c r="G739" i="1"/>
  <c r="H739" i="1" s="1"/>
  <c r="I739" i="1"/>
  <c r="G740" i="1"/>
  <c r="H740" i="1" s="1"/>
  <c r="I740" i="1"/>
  <c r="G741" i="1"/>
  <c r="H741" i="1" s="1"/>
  <c r="I741" i="1"/>
  <c r="G742" i="1"/>
  <c r="H742" i="1" s="1"/>
  <c r="I742" i="1"/>
  <c r="G743" i="1"/>
  <c r="H743" i="1" s="1"/>
  <c r="I743" i="1"/>
  <c r="G744" i="1"/>
  <c r="H744" i="1" s="1"/>
  <c r="I744" i="1"/>
  <c r="G745" i="1"/>
  <c r="H745" i="1" s="1"/>
  <c r="I745" i="1"/>
  <c r="G746" i="1"/>
  <c r="H746" i="1" s="1"/>
  <c r="I746" i="1"/>
  <c r="G747" i="1"/>
  <c r="H747" i="1" s="1"/>
  <c r="I747" i="1"/>
  <c r="G748" i="1"/>
  <c r="H748" i="1" s="1"/>
  <c r="I748" i="1"/>
  <c r="G749" i="1"/>
  <c r="H749" i="1" s="1"/>
  <c r="I749" i="1"/>
  <c r="G750" i="1"/>
  <c r="H750" i="1" s="1"/>
  <c r="I750" i="1"/>
  <c r="G751" i="1"/>
  <c r="H751" i="1" s="1"/>
  <c r="I751" i="1"/>
  <c r="G752" i="1"/>
  <c r="H752" i="1" s="1"/>
  <c r="I752" i="1"/>
  <c r="G753" i="1"/>
  <c r="H753" i="1" s="1"/>
  <c r="I753" i="1"/>
  <c r="G754" i="1"/>
  <c r="H754" i="1" s="1"/>
  <c r="I754" i="1"/>
  <c r="G755" i="1"/>
  <c r="H755" i="1" s="1"/>
  <c r="I755" i="1"/>
  <c r="G756" i="1"/>
  <c r="H756" i="1" s="1"/>
  <c r="I756" i="1"/>
  <c r="G757" i="1"/>
  <c r="H757" i="1" s="1"/>
  <c r="I757" i="1"/>
  <c r="G758" i="1"/>
  <c r="H758" i="1" s="1"/>
  <c r="I758" i="1"/>
  <c r="G759" i="1"/>
  <c r="H759" i="1" s="1"/>
  <c r="I759" i="1"/>
  <c r="G760" i="1"/>
  <c r="H760" i="1" s="1"/>
  <c r="I760" i="1"/>
  <c r="G761" i="1"/>
  <c r="H761" i="1" s="1"/>
  <c r="I761" i="1"/>
  <c r="G762" i="1"/>
  <c r="H762" i="1" s="1"/>
  <c r="I762" i="1"/>
  <c r="G763" i="1"/>
  <c r="H763" i="1" s="1"/>
  <c r="I763" i="1"/>
  <c r="G764" i="1"/>
  <c r="H764" i="1" s="1"/>
  <c r="I764" i="1"/>
  <c r="G765" i="1"/>
  <c r="H765" i="1" s="1"/>
  <c r="I765" i="1"/>
  <c r="G766" i="1"/>
  <c r="H766" i="1" s="1"/>
  <c r="I766" i="1"/>
  <c r="G767" i="1"/>
  <c r="H767" i="1" s="1"/>
  <c r="I767" i="1"/>
  <c r="G768" i="1"/>
  <c r="H768" i="1" s="1"/>
  <c r="I768" i="1"/>
  <c r="G769" i="1"/>
  <c r="H769" i="1" s="1"/>
  <c r="I769" i="1"/>
  <c r="G770" i="1"/>
  <c r="H770" i="1" s="1"/>
  <c r="I770" i="1"/>
  <c r="G771" i="1"/>
  <c r="H771" i="1" s="1"/>
  <c r="I771" i="1"/>
  <c r="G772" i="1"/>
  <c r="H772" i="1" s="1"/>
  <c r="I772" i="1"/>
  <c r="G773" i="1"/>
  <c r="H773" i="1" s="1"/>
  <c r="I773" i="1"/>
  <c r="G774" i="1"/>
  <c r="H774" i="1" s="1"/>
  <c r="I774" i="1"/>
  <c r="G775" i="1"/>
  <c r="H775" i="1" s="1"/>
  <c r="I775" i="1"/>
  <c r="G776" i="1"/>
  <c r="H776" i="1" s="1"/>
  <c r="I776" i="1"/>
  <c r="G777" i="1"/>
  <c r="H777" i="1" s="1"/>
  <c r="I777" i="1"/>
  <c r="G778" i="1"/>
  <c r="H778" i="1" s="1"/>
  <c r="I778" i="1"/>
  <c r="G779" i="1"/>
  <c r="H779" i="1" s="1"/>
  <c r="I779" i="1"/>
  <c r="G780" i="1"/>
  <c r="H780" i="1" s="1"/>
  <c r="I780" i="1"/>
  <c r="G781" i="1"/>
  <c r="H781" i="1" s="1"/>
  <c r="I781" i="1"/>
  <c r="G782" i="1"/>
  <c r="H782" i="1" s="1"/>
  <c r="I782" i="1"/>
  <c r="G783" i="1"/>
  <c r="H783" i="1" s="1"/>
  <c r="I783" i="1"/>
  <c r="G784" i="1"/>
  <c r="H784" i="1" s="1"/>
  <c r="I784" i="1"/>
  <c r="G785" i="1"/>
  <c r="H785" i="1" s="1"/>
  <c r="I785" i="1"/>
  <c r="G786" i="1"/>
  <c r="H786" i="1" s="1"/>
  <c r="I786" i="1"/>
  <c r="G787" i="1"/>
  <c r="H787" i="1" s="1"/>
  <c r="I787" i="1"/>
  <c r="G788" i="1"/>
  <c r="H788" i="1" s="1"/>
  <c r="I788" i="1"/>
  <c r="G789" i="1"/>
  <c r="H789" i="1" s="1"/>
  <c r="I789" i="1"/>
  <c r="G790" i="1"/>
  <c r="H790" i="1" s="1"/>
  <c r="I790" i="1"/>
  <c r="G791" i="1"/>
  <c r="H791" i="1" s="1"/>
  <c r="I791" i="1"/>
  <c r="G792" i="1"/>
  <c r="H792" i="1" s="1"/>
  <c r="I792" i="1"/>
  <c r="G793" i="1"/>
  <c r="H793" i="1" s="1"/>
  <c r="I793" i="1"/>
  <c r="G794" i="1"/>
  <c r="H794" i="1" s="1"/>
  <c r="I794" i="1"/>
  <c r="G795" i="1"/>
  <c r="H795" i="1" s="1"/>
  <c r="I795" i="1"/>
  <c r="G796" i="1"/>
  <c r="H796" i="1" s="1"/>
  <c r="I796" i="1"/>
  <c r="G797" i="1"/>
  <c r="H797" i="1" s="1"/>
  <c r="I797" i="1"/>
  <c r="G798" i="1"/>
  <c r="H798" i="1" s="1"/>
  <c r="I798" i="1"/>
  <c r="G799" i="1"/>
  <c r="H799" i="1" s="1"/>
  <c r="I799" i="1"/>
  <c r="G800" i="1"/>
  <c r="H800" i="1" s="1"/>
  <c r="I800" i="1"/>
  <c r="G801" i="1"/>
  <c r="H801" i="1" s="1"/>
  <c r="I801" i="1"/>
  <c r="G802" i="1"/>
  <c r="H802" i="1" s="1"/>
  <c r="I802" i="1"/>
  <c r="G803" i="1"/>
  <c r="H803" i="1" s="1"/>
  <c r="I803" i="1"/>
  <c r="G804" i="1"/>
  <c r="H804" i="1" s="1"/>
  <c r="I804" i="1"/>
  <c r="G805" i="1"/>
  <c r="H805" i="1" s="1"/>
  <c r="I805" i="1"/>
  <c r="G806" i="1"/>
  <c r="H806" i="1" s="1"/>
  <c r="I806" i="1"/>
  <c r="G807" i="1"/>
  <c r="H807" i="1" s="1"/>
  <c r="I807" i="1"/>
  <c r="G808" i="1"/>
  <c r="H808" i="1" s="1"/>
  <c r="I808" i="1"/>
  <c r="G809" i="1"/>
  <c r="H809" i="1" s="1"/>
  <c r="I809" i="1"/>
  <c r="G810" i="1"/>
  <c r="H810" i="1" s="1"/>
  <c r="I810" i="1"/>
  <c r="G811" i="1"/>
  <c r="H811" i="1" s="1"/>
  <c r="I811" i="1"/>
  <c r="G812" i="1"/>
  <c r="H812" i="1" s="1"/>
  <c r="I812" i="1"/>
  <c r="G813" i="1"/>
  <c r="H813" i="1" s="1"/>
  <c r="I813" i="1"/>
  <c r="G814" i="1"/>
  <c r="H814" i="1" s="1"/>
  <c r="I814" i="1"/>
  <c r="G815" i="1"/>
  <c r="H815" i="1" s="1"/>
  <c r="I815" i="1"/>
  <c r="G816" i="1"/>
  <c r="H816" i="1" s="1"/>
  <c r="I816" i="1"/>
  <c r="G817" i="1"/>
  <c r="H817" i="1" s="1"/>
  <c r="I817" i="1"/>
  <c r="G818" i="1"/>
  <c r="H818" i="1" s="1"/>
  <c r="I818" i="1"/>
  <c r="G819" i="1"/>
  <c r="H819" i="1" s="1"/>
  <c r="I819" i="1"/>
  <c r="G820" i="1"/>
  <c r="H820" i="1" s="1"/>
  <c r="I820" i="1"/>
  <c r="G821" i="1"/>
  <c r="H821" i="1" s="1"/>
  <c r="I821" i="1"/>
  <c r="G822" i="1"/>
  <c r="H822" i="1" s="1"/>
  <c r="I822" i="1"/>
  <c r="G823" i="1"/>
  <c r="H823" i="1" s="1"/>
  <c r="I823" i="1"/>
  <c r="G824" i="1"/>
  <c r="H824" i="1" s="1"/>
  <c r="I824" i="1"/>
  <c r="G825" i="1"/>
  <c r="H825" i="1" s="1"/>
  <c r="I825" i="1"/>
  <c r="G826" i="1"/>
  <c r="H826" i="1" s="1"/>
  <c r="I826" i="1"/>
  <c r="G827" i="1"/>
  <c r="H827" i="1" s="1"/>
  <c r="I827" i="1"/>
  <c r="G828" i="1"/>
  <c r="H828" i="1" s="1"/>
  <c r="I828" i="1"/>
  <c r="G829" i="1"/>
  <c r="H829" i="1" s="1"/>
  <c r="I829" i="1"/>
  <c r="G830" i="1"/>
  <c r="H830" i="1" s="1"/>
  <c r="I830" i="1"/>
  <c r="G831" i="1"/>
  <c r="H831" i="1" s="1"/>
  <c r="I831" i="1"/>
  <c r="G832" i="1"/>
  <c r="H832" i="1" s="1"/>
  <c r="I832" i="1"/>
  <c r="G833" i="1"/>
  <c r="H833" i="1" s="1"/>
  <c r="I833" i="1"/>
  <c r="G834" i="1"/>
  <c r="H834" i="1" s="1"/>
  <c r="I834" i="1"/>
  <c r="G835" i="1"/>
  <c r="H835" i="1" s="1"/>
  <c r="I835" i="1"/>
  <c r="G836" i="1"/>
  <c r="H836" i="1" s="1"/>
  <c r="I836" i="1"/>
  <c r="G837" i="1"/>
  <c r="H837" i="1" s="1"/>
  <c r="I837" i="1"/>
  <c r="G838" i="1"/>
  <c r="H838" i="1" s="1"/>
  <c r="I838" i="1"/>
  <c r="G839" i="1"/>
  <c r="H839" i="1" s="1"/>
  <c r="I839" i="1"/>
  <c r="G840" i="1"/>
  <c r="H840" i="1" s="1"/>
  <c r="I840" i="1"/>
  <c r="G841" i="1"/>
  <c r="H841" i="1" s="1"/>
  <c r="I841" i="1"/>
  <c r="G842" i="1"/>
  <c r="H842" i="1" s="1"/>
  <c r="I842" i="1"/>
  <c r="G843" i="1"/>
  <c r="H843" i="1" s="1"/>
  <c r="I843" i="1"/>
  <c r="G844" i="1"/>
  <c r="H844" i="1" s="1"/>
  <c r="I844" i="1"/>
  <c r="G845" i="1"/>
  <c r="H845" i="1" s="1"/>
  <c r="I845" i="1"/>
  <c r="G430" i="1"/>
  <c r="H430" i="1" s="1"/>
  <c r="I430" i="1"/>
  <c r="G429" i="1"/>
  <c r="H429" i="1" s="1"/>
  <c r="I429" i="1"/>
  <c r="G428" i="1"/>
  <c r="H428" i="1" s="1"/>
  <c r="I428" i="1"/>
  <c r="G427" i="1"/>
  <c r="H427" i="1" s="1"/>
  <c r="I427" i="1"/>
  <c r="G426" i="1"/>
  <c r="H426" i="1" s="1"/>
  <c r="I426" i="1"/>
  <c r="G425" i="1"/>
  <c r="H425" i="1" s="1"/>
  <c r="I425" i="1"/>
  <c r="G424" i="1"/>
  <c r="H424" i="1" s="1"/>
  <c r="I424" i="1"/>
  <c r="G423" i="1"/>
  <c r="H423" i="1" s="1"/>
  <c r="I423" i="1"/>
  <c r="G422" i="1"/>
  <c r="H422" i="1" s="1"/>
  <c r="I422" i="1"/>
  <c r="G420" i="1"/>
  <c r="H420" i="1" s="1"/>
  <c r="I420" i="1"/>
  <c r="G421" i="1"/>
  <c r="H421" i="1" s="1"/>
  <c r="I421" i="1"/>
  <c r="G419" i="1"/>
  <c r="H419" i="1" s="1"/>
  <c r="I419" i="1"/>
  <c r="G418" i="1"/>
  <c r="H418" i="1" s="1"/>
  <c r="I418" i="1"/>
  <c r="G417" i="1"/>
  <c r="H417" i="1" s="1"/>
  <c r="I417" i="1"/>
  <c r="G416" i="1"/>
  <c r="H416" i="1" s="1"/>
  <c r="I416" i="1"/>
  <c r="G415" i="1"/>
  <c r="H415" i="1" s="1"/>
  <c r="I415" i="1"/>
  <c r="G414" i="1"/>
  <c r="H414" i="1" s="1"/>
  <c r="I414" i="1"/>
  <c r="G396" i="1" l="1"/>
  <c r="H396" i="1" s="1"/>
  <c r="G397" i="1"/>
  <c r="H397" i="1" s="1"/>
  <c r="G398" i="1"/>
  <c r="H398" i="1" s="1"/>
  <c r="G399" i="1"/>
  <c r="H399"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I396" i="1"/>
  <c r="I397" i="1"/>
  <c r="I398" i="1"/>
  <c r="I399" i="1"/>
  <c r="I401" i="1"/>
  <c r="I402" i="1"/>
  <c r="I403" i="1"/>
  <c r="I404" i="1"/>
  <c r="I405" i="1"/>
  <c r="I406" i="1"/>
  <c r="I407" i="1"/>
  <c r="I408" i="1"/>
  <c r="I409" i="1"/>
  <c r="I410" i="1"/>
  <c r="I411" i="1"/>
  <c r="I412" i="1"/>
  <c r="I413" i="1"/>
  <c r="G387" i="1"/>
  <c r="H387" i="1" s="1"/>
  <c r="G388" i="1"/>
  <c r="H388" i="1" s="1"/>
  <c r="G389" i="1"/>
  <c r="H389" i="1" s="1"/>
  <c r="G390" i="1"/>
  <c r="H390" i="1" s="1"/>
  <c r="G391" i="1"/>
  <c r="H391" i="1" s="1"/>
  <c r="G392" i="1"/>
  <c r="H392" i="1" s="1"/>
  <c r="G393" i="1"/>
  <c r="H393" i="1" s="1"/>
  <c r="G394" i="1"/>
  <c r="H394" i="1" s="1"/>
  <c r="G395" i="1"/>
  <c r="H395" i="1" s="1"/>
  <c r="I387" i="1"/>
  <c r="I388" i="1"/>
  <c r="I389" i="1"/>
  <c r="I390" i="1"/>
  <c r="I391" i="1"/>
  <c r="I392" i="1"/>
  <c r="I393" i="1"/>
  <c r="I394" i="1"/>
  <c r="I395" i="1"/>
  <c r="I385" i="1"/>
  <c r="G385" i="1"/>
  <c r="H385" i="1" s="1"/>
  <c r="G386" i="1"/>
  <c r="H386" i="1" s="1"/>
  <c r="I386" i="1"/>
  <c r="I384" i="1"/>
  <c r="G384" i="1"/>
  <c r="H384" i="1" s="1"/>
  <c r="I383" i="1"/>
  <c r="G383" i="1"/>
  <c r="H383" i="1" s="1"/>
  <c r="I382" i="1"/>
  <c r="G382" i="1"/>
  <c r="H382" i="1" s="1"/>
  <c r="I381" i="1"/>
  <c r="G381" i="1"/>
  <c r="H381" i="1" s="1"/>
  <c r="I380" i="1"/>
  <c r="G380" i="1"/>
  <c r="H380" i="1" s="1"/>
  <c r="I379" i="1"/>
  <c r="G379" i="1"/>
  <c r="H379" i="1" s="1"/>
  <c r="I378" i="1" l="1"/>
  <c r="G378" i="1"/>
  <c r="H378" i="1" s="1"/>
  <c r="I377" i="1"/>
  <c r="G377" i="1"/>
  <c r="H377" i="1" s="1"/>
  <c r="I375" i="1"/>
  <c r="G375" i="1"/>
  <c r="H375" i="1" s="1"/>
  <c r="I374" i="1"/>
  <c r="G374" i="1"/>
  <c r="H374" i="1" s="1"/>
  <c r="G376" i="1"/>
  <c r="H376" i="1" s="1"/>
  <c r="I376" i="1"/>
  <c r="I370" i="1" l="1"/>
  <c r="G370" i="1"/>
  <c r="H370" i="1" s="1"/>
  <c r="I368" i="1"/>
  <c r="G368" i="1"/>
  <c r="H368" i="1" s="1"/>
  <c r="G369" i="1"/>
  <c r="H369" i="1" s="1"/>
  <c r="G371" i="1"/>
  <c r="H371" i="1" s="1"/>
  <c r="G372" i="1"/>
  <c r="H372" i="1" s="1"/>
  <c r="G373" i="1"/>
  <c r="H373" i="1" s="1"/>
  <c r="I369" i="1"/>
  <c r="I371" i="1"/>
  <c r="I372" i="1"/>
  <c r="I373" i="1"/>
  <c r="G342" i="1" l="1"/>
  <c r="H342" i="1" s="1"/>
  <c r="I342" i="1"/>
  <c r="B34" i="23" l="1"/>
  <c r="G365" i="1"/>
  <c r="H365" i="1" s="1"/>
  <c r="G366" i="1"/>
  <c r="H366" i="1" s="1"/>
  <c r="G367" i="1"/>
  <c r="H367" i="1" s="1"/>
  <c r="I365" i="1"/>
  <c r="I366" i="1"/>
  <c r="I367" i="1"/>
  <c r="I359" i="1"/>
  <c r="G359" i="1"/>
  <c r="H359" i="1" s="1"/>
  <c r="G358" i="1"/>
  <c r="H358" i="1" s="1"/>
  <c r="G360" i="1"/>
  <c r="H360" i="1" s="1"/>
  <c r="G361" i="1"/>
  <c r="H361" i="1" s="1"/>
  <c r="G362" i="1"/>
  <c r="H362" i="1" s="1"/>
  <c r="G363" i="1"/>
  <c r="H363" i="1" s="1"/>
  <c r="G364" i="1"/>
  <c r="H364" i="1" s="1"/>
  <c r="I358" i="1"/>
  <c r="I360" i="1"/>
  <c r="I361" i="1"/>
  <c r="I362" i="1"/>
  <c r="I363" i="1"/>
  <c r="I364" i="1"/>
  <c r="G351" i="1"/>
  <c r="H351" i="1" s="1"/>
  <c r="G352" i="1"/>
  <c r="H352" i="1" s="1"/>
  <c r="G353" i="1"/>
  <c r="H353" i="1" s="1"/>
  <c r="G354" i="1"/>
  <c r="H354" i="1" s="1"/>
  <c r="G355" i="1"/>
  <c r="H355" i="1" s="1"/>
  <c r="G356" i="1"/>
  <c r="H356" i="1" s="1"/>
  <c r="G357" i="1"/>
  <c r="H357" i="1" s="1"/>
  <c r="I351" i="1"/>
  <c r="I352" i="1"/>
  <c r="I353" i="1"/>
  <c r="I354" i="1"/>
  <c r="I355" i="1"/>
  <c r="I356" i="1"/>
  <c r="I357" i="1"/>
  <c r="G344" i="1"/>
  <c r="H344" i="1" s="1"/>
  <c r="I344" i="1"/>
  <c r="G345" i="1"/>
  <c r="H345" i="1" s="1"/>
  <c r="I345" i="1"/>
  <c r="G346" i="1"/>
  <c r="H346" i="1" s="1"/>
  <c r="I346" i="1"/>
  <c r="G347" i="1"/>
  <c r="H347" i="1" s="1"/>
  <c r="I347" i="1"/>
  <c r="G348" i="1"/>
  <c r="H348" i="1" s="1"/>
  <c r="I348" i="1"/>
  <c r="G349" i="1"/>
  <c r="H349" i="1" s="1"/>
  <c r="I349" i="1"/>
  <c r="G350" i="1"/>
  <c r="H350" i="1" s="1"/>
  <c r="I350" i="1"/>
  <c r="I334" i="1"/>
  <c r="G334" i="1"/>
  <c r="H334" i="1" s="1"/>
  <c r="I331" i="1"/>
  <c r="G331" i="1"/>
  <c r="H331" i="1" s="1"/>
  <c r="G340" i="1"/>
  <c r="H340" i="1" s="1"/>
  <c r="I340" i="1"/>
  <c r="G341" i="1"/>
  <c r="H341" i="1" s="1"/>
  <c r="I341" i="1"/>
  <c r="G343" i="1"/>
  <c r="H343" i="1" s="1"/>
  <c r="I343" i="1"/>
  <c r="I329" i="1"/>
  <c r="G329" i="1"/>
  <c r="H329" i="1" s="1"/>
  <c r="G332" i="1"/>
  <c r="H332" i="1" s="1"/>
  <c r="G333" i="1"/>
  <c r="H333" i="1" s="1"/>
  <c r="G335" i="1"/>
  <c r="H335" i="1" s="1"/>
  <c r="G336" i="1"/>
  <c r="H336" i="1" s="1"/>
  <c r="G337" i="1"/>
  <c r="H337" i="1" s="1"/>
  <c r="G338" i="1"/>
  <c r="H338" i="1" s="1"/>
  <c r="G339" i="1"/>
  <c r="H339" i="1" s="1"/>
  <c r="I332" i="1"/>
  <c r="I333" i="1"/>
  <c r="I335" i="1"/>
  <c r="I336" i="1"/>
  <c r="I337" i="1"/>
  <c r="I338" i="1"/>
  <c r="I339" i="1"/>
  <c r="G328" i="1"/>
  <c r="H328" i="1" s="1"/>
  <c r="G330" i="1"/>
  <c r="H330" i="1" s="1"/>
  <c r="I328" i="1"/>
  <c r="I330" i="1"/>
  <c r="I327" i="1"/>
  <c r="G327" i="1"/>
  <c r="H327" i="1" s="1"/>
  <c r="I324" i="1"/>
  <c r="G324" i="1"/>
  <c r="H324" i="1" s="1"/>
  <c r="I320" i="1"/>
  <c r="G320" i="1"/>
  <c r="H320" i="1" s="1"/>
  <c r="G321" i="1"/>
  <c r="H321" i="1" s="1"/>
  <c r="I321" i="1"/>
  <c r="G322" i="1"/>
  <c r="H322" i="1" s="1"/>
  <c r="I322" i="1"/>
  <c r="G323" i="1"/>
  <c r="H323" i="1" s="1"/>
  <c r="I323" i="1"/>
  <c r="G325" i="1"/>
  <c r="H325" i="1" s="1"/>
  <c r="I325" i="1"/>
  <c r="G326" i="1"/>
  <c r="H326" i="1" s="1"/>
  <c r="I326" i="1"/>
  <c r="G313" i="1"/>
  <c r="H313" i="1" s="1"/>
  <c r="I313" i="1"/>
  <c r="G314" i="1"/>
  <c r="H314" i="1" s="1"/>
  <c r="I314" i="1"/>
  <c r="G315" i="1"/>
  <c r="H315" i="1" s="1"/>
  <c r="I315" i="1"/>
  <c r="G316" i="1"/>
  <c r="H316" i="1" s="1"/>
  <c r="I316" i="1"/>
  <c r="G317" i="1"/>
  <c r="H317" i="1" s="1"/>
  <c r="I317" i="1"/>
  <c r="G318" i="1"/>
  <c r="H318" i="1" s="1"/>
  <c r="I318" i="1"/>
  <c r="G319" i="1"/>
  <c r="H319" i="1" s="1"/>
  <c r="I319" i="1"/>
  <c r="G310" i="1"/>
  <c r="H310" i="1" s="1"/>
  <c r="I310" i="1"/>
  <c r="G311" i="1"/>
  <c r="H311" i="1" s="1"/>
  <c r="I311" i="1"/>
  <c r="G312" i="1"/>
  <c r="H312" i="1" s="1"/>
  <c r="I312" i="1"/>
  <c r="G309" i="1"/>
  <c r="H309" i="1" s="1"/>
  <c r="I309" i="1"/>
  <c r="G277" i="1"/>
  <c r="H277" i="1" s="1"/>
  <c r="I277" i="1"/>
  <c r="B29" i="23"/>
  <c r="C29" i="23" l="1"/>
  <c r="I256" i="1"/>
  <c r="G256" i="1"/>
  <c r="H256" i="1" s="1"/>
  <c r="I255" i="1"/>
  <c r="G255" i="1"/>
  <c r="H255" i="1" s="1"/>
  <c r="I254" i="1"/>
  <c r="G254" i="1"/>
  <c r="H254" i="1" s="1"/>
  <c r="I253" i="1"/>
  <c r="G253" i="1"/>
  <c r="H253" i="1" s="1"/>
  <c r="B37" i="23"/>
  <c r="G300" i="1" l="1"/>
  <c r="H300" i="1" s="1"/>
  <c r="I300" i="1"/>
  <c r="G294" i="1"/>
  <c r="H294" i="1" s="1"/>
  <c r="I294" i="1"/>
  <c r="G308" i="1"/>
  <c r="H308" i="1" s="1"/>
  <c r="I308" i="1"/>
  <c r="G302" i="1"/>
  <c r="H302" i="1" s="1"/>
  <c r="I302" i="1"/>
  <c r="G265" i="1" l="1"/>
  <c r="H265" i="1" s="1"/>
  <c r="I265" i="1"/>
  <c r="G245" i="1" l="1"/>
  <c r="H245" i="1" s="1"/>
  <c r="I245" i="1"/>
  <c r="G244" i="1" l="1"/>
  <c r="H244" i="1" s="1"/>
  <c r="I244" i="1"/>
  <c r="G236" i="1"/>
  <c r="H236" i="1" s="1"/>
  <c r="I236" i="1"/>
  <c r="G220" i="1"/>
  <c r="H220" i="1" s="1"/>
  <c r="I220" i="1"/>
  <c r="G297" i="1" l="1"/>
  <c r="H297" i="1" s="1"/>
  <c r="I297" i="1"/>
  <c r="G298" i="1"/>
  <c r="H298" i="1" s="1"/>
  <c r="I298" i="1"/>
  <c r="G299" i="1"/>
  <c r="H299" i="1" s="1"/>
  <c r="I299" i="1"/>
  <c r="G301" i="1"/>
  <c r="H301" i="1" s="1"/>
  <c r="I301" i="1"/>
  <c r="G303" i="1"/>
  <c r="H303" i="1" s="1"/>
  <c r="I303" i="1"/>
  <c r="G304" i="1"/>
  <c r="H304" i="1" s="1"/>
  <c r="I304" i="1"/>
  <c r="G305" i="1"/>
  <c r="H305" i="1" s="1"/>
  <c r="I305" i="1"/>
  <c r="H307" i="1"/>
  <c r="I307" i="1"/>
  <c r="G306" i="1"/>
  <c r="H306" i="1" s="1"/>
  <c r="I306" i="1"/>
  <c r="G292" i="1"/>
  <c r="H292" i="1" s="1"/>
  <c r="I292" i="1"/>
  <c r="G293" i="1"/>
  <c r="H293" i="1" s="1"/>
  <c r="I293" i="1"/>
  <c r="H295" i="1"/>
  <c r="I295" i="1"/>
  <c r="G296" i="1"/>
  <c r="H296" i="1" s="1"/>
  <c r="I296" i="1"/>
  <c r="G281" i="1"/>
  <c r="H281" i="1" s="1"/>
  <c r="I281" i="1"/>
  <c r="G282" i="1"/>
  <c r="H282" i="1" s="1"/>
  <c r="I282" i="1"/>
  <c r="G283" i="1"/>
  <c r="H283" i="1" s="1"/>
  <c r="I283" i="1"/>
  <c r="G284" i="1"/>
  <c r="H284" i="1" s="1"/>
  <c r="I284" i="1"/>
  <c r="G285" i="1"/>
  <c r="H285" i="1" s="1"/>
  <c r="I285" i="1"/>
  <c r="G286" i="1"/>
  <c r="H286" i="1" s="1"/>
  <c r="I286" i="1"/>
  <c r="G287" i="1"/>
  <c r="H287" i="1" s="1"/>
  <c r="I287" i="1"/>
  <c r="G288" i="1"/>
  <c r="H288" i="1" s="1"/>
  <c r="I288" i="1"/>
  <c r="G289" i="1"/>
  <c r="H289" i="1" s="1"/>
  <c r="I289" i="1"/>
  <c r="G290" i="1"/>
  <c r="H290" i="1" s="1"/>
  <c r="I290" i="1"/>
  <c r="G291" i="1"/>
  <c r="H291" i="1" s="1"/>
  <c r="I291" i="1"/>
  <c r="I263" i="1"/>
  <c r="G263" i="1"/>
  <c r="H263" i="1" s="1"/>
  <c r="G259" i="1"/>
  <c r="H259" i="1" s="1"/>
  <c r="I259" i="1"/>
  <c r="G260" i="1"/>
  <c r="H260" i="1" s="1"/>
  <c r="I260" i="1"/>
  <c r="G261" i="1"/>
  <c r="H261" i="1" s="1"/>
  <c r="I261" i="1"/>
  <c r="G262" i="1"/>
  <c r="H262" i="1" s="1"/>
  <c r="I262" i="1"/>
  <c r="G264" i="1"/>
  <c r="H264" i="1" s="1"/>
  <c r="I264" i="1"/>
  <c r="G266" i="1"/>
  <c r="H266" i="1" s="1"/>
  <c r="I266" i="1"/>
  <c r="G268" i="1"/>
  <c r="H268" i="1" s="1"/>
  <c r="I268" i="1"/>
  <c r="G269" i="1"/>
  <c r="H269" i="1" s="1"/>
  <c r="I269" i="1"/>
  <c r="G270" i="1"/>
  <c r="H270" i="1" s="1"/>
  <c r="I270" i="1"/>
  <c r="G271" i="1"/>
  <c r="H271" i="1" s="1"/>
  <c r="I271" i="1"/>
  <c r="G272" i="1"/>
  <c r="H272" i="1" s="1"/>
  <c r="I272" i="1"/>
  <c r="G273" i="1"/>
  <c r="H273" i="1" s="1"/>
  <c r="I273" i="1"/>
  <c r="G274" i="1"/>
  <c r="H274" i="1" s="1"/>
  <c r="I274" i="1"/>
  <c r="G275" i="1"/>
  <c r="H275" i="1" s="1"/>
  <c r="I275" i="1"/>
  <c r="G276" i="1"/>
  <c r="H276" i="1" s="1"/>
  <c r="I276" i="1"/>
  <c r="G278" i="1"/>
  <c r="H278" i="1" s="1"/>
  <c r="I278" i="1"/>
  <c r="G279" i="1"/>
  <c r="H279" i="1" s="1"/>
  <c r="I279" i="1"/>
  <c r="G280" i="1"/>
  <c r="H280" i="1" s="1"/>
  <c r="I280" i="1"/>
  <c r="I257" i="1"/>
  <c r="G257" i="1"/>
  <c r="H257" i="1" s="1"/>
  <c r="G252" i="1"/>
  <c r="H252" i="1" s="1"/>
  <c r="I252" i="1"/>
  <c r="G258" i="1"/>
  <c r="H258" i="1" s="1"/>
  <c r="I258" i="1"/>
  <c r="G248" i="1"/>
  <c r="H248" i="1" s="1"/>
  <c r="I248" i="1"/>
  <c r="G249" i="1"/>
  <c r="H249" i="1" s="1"/>
  <c r="I249" i="1"/>
  <c r="G250" i="1"/>
  <c r="H250" i="1" s="1"/>
  <c r="I250" i="1"/>
  <c r="G251" i="1"/>
  <c r="H251" i="1" s="1"/>
  <c r="I251" i="1"/>
  <c r="G247" i="1" l="1"/>
  <c r="H247" i="1" s="1"/>
  <c r="I247" i="1"/>
  <c r="G246" i="1"/>
  <c r="H246" i="1" s="1"/>
  <c r="I246" i="1"/>
  <c r="I243" i="1"/>
  <c r="G243" i="1"/>
  <c r="H243" i="1" s="1"/>
  <c r="I242" i="1"/>
  <c r="G242" i="1"/>
  <c r="H242" i="1" s="1"/>
  <c r="G241" i="1"/>
  <c r="H241" i="1" s="1"/>
  <c r="I241" i="1"/>
  <c r="I240" i="1"/>
  <c r="G240" i="1"/>
  <c r="H240" i="1" s="1"/>
  <c r="G239" i="1"/>
  <c r="H239" i="1" s="1"/>
  <c r="I239" i="1"/>
  <c r="G238" i="1"/>
  <c r="H238" i="1" s="1"/>
  <c r="I238" i="1"/>
  <c r="G237" i="1"/>
  <c r="H237" i="1" s="1"/>
  <c r="I237" i="1"/>
  <c r="G235" i="1"/>
  <c r="H235" i="1" s="1"/>
  <c r="I235" i="1"/>
  <c r="I234" i="1"/>
  <c r="G234" i="1"/>
  <c r="H234" i="1" s="1"/>
  <c r="I233" i="1"/>
  <c r="G233" i="1"/>
  <c r="H233" i="1" s="1"/>
  <c r="I232" i="1"/>
  <c r="G232" i="1"/>
  <c r="H232" i="1" s="1"/>
  <c r="I231" i="1"/>
  <c r="G231" i="1"/>
  <c r="H231" i="1" s="1"/>
  <c r="I230" i="1"/>
  <c r="G230" i="1"/>
  <c r="H230" i="1" s="1"/>
  <c r="I229" i="1"/>
  <c r="G229" i="1"/>
  <c r="H229" i="1" s="1"/>
  <c r="I228" i="1"/>
  <c r="G228" i="1"/>
  <c r="H228" i="1" s="1"/>
  <c r="G227" i="1"/>
  <c r="H227" i="1" s="1"/>
  <c r="I227" i="1"/>
  <c r="I226" i="1"/>
  <c r="G226" i="1"/>
  <c r="H226" i="1" s="1"/>
  <c r="I224" i="1"/>
  <c r="G224" i="1"/>
  <c r="H224" i="1" s="1"/>
  <c r="I223" i="1"/>
  <c r="G223" i="1"/>
  <c r="H223" i="1" s="1"/>
  <c r="I222" i="1"/>
  <c r="G222" i="1"/>
  <c r="H222" i="1" s="1"/>
  <c r="I221" i="1"/>
  <c r="G221" i="1"/>
  <c r="H221" i="1" s="1"/>
  <c r="I219" i="1"/>
  <c r="G219" i="1"/>
  <c r="H219" i="1" s="1"/>
  <c r="G218" i="1"/>
  <c r="H218" i="1" s="1"/>
  <c r="I217" i="1"/>
  <c r="G217" i="1"/>
  <c r="H217" i="1" s="1"/>
  <c r="G216" i="1"/>
  <c r="H216" i="1" s="1"/>
  <c r="I215" i="1"/>
  <c r="G215" i="1"/>
  <c r="H215" i="1" s="1"/>
  <c r="I214" i="1"/>
  <c r="G214" i="1"/>
  <c r="H214" i="1" s="1"/>
  <c r="I213" i="1"/>
  <c r="G213" i="1"/>
  <c r="H213" i="1" s="1"/>
  <c r="I212" i="1"/>
  <c r="G212" i="1"/>
  <c r="H212" i="1" s="1"/>
  <c r="I211" i="1"/>
  <c r="G211" i="1"/>
  <c r="H211" i="1" s="1"/>
  <c r="I210" i="1"/>
  <c r="G210" i="1"/>
  <c r="H210" i="1" s="1"/>
  <c r="I208" i="1"/>
  <c r="I209" i="1"/>
  <c r="G209" i="1"/>
  <c r="H209" i="1" s="1"/>
  <c r="G208" i="1"/>
  <c r="H208" i="1" s="1"/>
  <c r="I207" i="1"/>
  <c r="G207" i="1"/>
  <c r="H207" i="1" s="1"/>
  <c r="I206" i="1"/>
  <c r="G206" i="1"/>
  <c r="H206" i="1" s="1"/>
  <c r="I205" i="1"/>
  <c r="G205" i="1"/>
  <c r="H205" i="1" s="1"/>
  <c r="G204" i="1" l="1"/>
  <c r="H204" i="1" s="1"/>
  <c r="I204" i="1"/>
  <c r="I203" i="1"/>
  <c r="G203" i="1"/>
  <c r="H203" i="1" s="1"/>
  <c r="G202" i="1"/>
  <c r="H202" i="1" s="1"/>
  <c r="I202" i="1"/>
  <c r="G201" i="1"/>
  <c r="H201" i="1" s="1"/>
  <c r="I201" i="1"/>
  <c r="G200" i="1"/>
  <c r="H200" i="1" s="1"/>
  <c r="I200" i="1"/>
  <c r="G199" i="1"/>
  <c r="H199" i="1" s="1"/>
  <c r="I199" i="1"/>
  <c r="G198" i="1"/>
  <c r="H198" i="1" s="1"/>
  <c r="I198" i="1"/>
  <c r="G197" i="1"/>
  <c r="H197" i="1" s="1"/>
  <c r="I197" i="1"/>
  <c r="G196" i="1"/>
  <c r="H196" i="1" s="1"/>
  <c r="I196" i="1"/>
  <c r="G195" i="1"/>
  <c r="H195" i="1" s="1"/>
  <c r="I195" i="1"/>
  <c r="G194" i="1"/>
  <c r="H194" i="1" s="1"/>
  <c r="I194" i="1"/>
  <c r="I193" i="1"/>
  <c r="G193" i="1"/>
  <c r="H193" i="1" s="1"/>
  <c r="G192" i="1"/>
  <c r="H192" i="1" s="1"/>
  <c r="I192" i="1"/>
  <c r="I191" i="1"/>
  <c r="G191" i="1"/>
  <c r="H191" i="1" s="1"/>
  <c r="I190" i="1"/>
  <c r="G190" i="1"/>
  <c r="H190" i="1" s="1"/>
  <c r="G189" i="1"/>
  <c r="H189" i="1" s="1"/>
  <c r="I188" i="1"/>
  <c r="G188" i="1"/>
  <c r="H188" i="1" s="1"/>
  <c r="I187" i="1"/>
  <c r="G187" i="1"/>
  <c r="H187" i="1" s="1"/>
  <c r="I186" i="1"/>
  <c r="G186" i="1"/>
  <c r="H186" i="1" s="1"/>
  <c r="I185" i="1"/>
  <c r="G185" i="1"/>
  <c r="H185" i="1" s="1"/>
  <c r="G184" i="1"/>
  <c r="H184" i="1" s="1"/>
  <c r="I122" i="1" l="1"/>
  <c r="I121" i="1"/>
  <c r="I123" i="1"/>
  <c r="I131" i="1"/>
  <c r="I154" i="1"/>
  <c r="I155" i="1"/>
  <c r="I179" i="1"/>
  <c r="I168" i="1"/>
  <c r="I167" i="1"/>
  <c r="G173" i="1"/>
  <c r="H173" i="1" s="1"/>
  <c r="I173" i="1"/>
  <c r="G171" i="1"/>
  <c r="H171" i="1" s="1"/>
  <c r="I171" i="1"/>
  <c r="G172" i="1"/>
  <c r="H172" i="1" s="1"/>
  <c r="I172" i="1"/>
  <c r="I183" i="1"/>
  <c r="I157" i="1"/>
  <c r="I158" i="1"/>
  <c r="I132" i="1"/>
  <c r="I130" i="1"/>
  <c r="I129" i="1"/>
  <c r="I128" i="1"/>
  <c r="I127" i="1"/>
  <c r="I126" i="1"/>
  <c r="I125" i="1"/>
  <c r="I124" i="1"/>
  <c r="I120" i="1"/>
  <c r="I116" i="1"/>
  <c r="I115" i="1"/>
  <c r="I114" i="1"/>
  <c r="I113" i="1"/>
  <c r="I112" i="1"/>
  <c r="I107" i="1"/>
  <c r="I106" i="1"/>
  <c r="I105" i="1"/>
  <c r="I102" i="1"/>
  <c r="I47" i="1"/>
  <c r="G47" i="1"/>
  <c r="H47" i="1" s="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3" i="1"/>
  <c r="I104" i="1"/>
  <c r="I108" i="1"/>
  <c r="I109" i="1"/>
  <c r="I110" i="1"/>
  <c r="I111" i="1"/>
  <c r="I117" i="1"/>
  <c r="I118" i="1"/>
  <c r="I119" i="1"/>
  <c r="I133" i="1"/>
  <c r="I134" i="1"/>
  <c r="I135" i="1"/>
  <c r="I136" i="1"/>
  <c r="I137" i="1"/>
  <c r="I138" i="1"/>
  <c r="I139" i="1"/>
  <c r="I140" i="1"/>
  <c r="I141" i="1"/>
  <c r="I142" i="1"/>
  <c r="I143" i="1"/>
  <c r="I144" i="1"/>
  <c r="I145" i="1"/>
  <c r="I146" i="1"/>
  <c r="I147" i="1"/>
  <c r="I148" i="1"/>
  <c r="I149" i="1"/>
  <c r="I150" i="1"/>
  <c r="I151" i="1"/>
  <c r="I152" i="1"/>
  <c r="I153" i="1"/>
  <c r="I156" i="1"/>
  <c r="I159" i="1"/>
  <c r="I160" i="1"/>
  <c r="I161" i="1"/>
  <c r="I162" i="1"/>
  <c r="I163" i="1"/>
  <c r="I164" i="1"/>
  <c r="I165" i="1"/>
  <c r="I166" i="1"/>
  <c r="I169" i="1"/>
  <c r="I170" i="1"/>
  <c r="I174" i="1"/>
  <c r="I175" i="1"/>
  <c r="I176" i="1"/>
  <c r="I177" i="1"/>
  <c r="I178" i="1"/>
  <c r="I180" i="1"/>
  <c r="I181" i="1"/>
  <c r="I182" i="1"/>
  <c r="G183" i="1"/>
  <c r="H183" i="1" s="1"/>
  <c r="G182" i="1"/>
  <c r="H182" i="1" s="1"/>
  <c r="G181" i="1"/>
  <c r="H181" i="1" s="1"/>
  <c r="G180" i="1"/>
  <c r="H180" i="1" s="1"/>
  <c r="G179" i="1"/>
  <c r="H179" i="1" s="1"/>
  <c r="G178" i="1"/>
  <c r="H178" i="1" s="1"/>
  <c r="G177" i="1"/>
  <c r="H177" i="1" s="1"/>
  <c r="G176" i="1"/>
  <c r="H176" i="1" s="1"/>
  <c r="G175" i="1"/>
  <c r="H175" i="1" s="1"/>
  <c r="G174" i="1"/>
  <c r="H174" i="1" s="1"/>
  <c r="G170" i="1"/>
  <c r="H170" i="1" s="1"/>
  <c r="G169" i="1"/>
  <c r="H169" i="1" s="1"/>
  <c r="G168" i="1"/>
  <c r="H168" i="1" s="1"/>
  <c r="G167" i="1"/>
  <c r="H167" i="1" s="1"/>
  <c r="G166" i="1"/>
  <c r="H166" i="1" s="1"/>
  <c r="G165" i="1"/>
  <c r="H165" i="1" s="1"/>
  <c r="G164" i="1"/>
  <c r="H164" i="1" s="1"/>
  <c r="G163" i="1"/>
  <c r="H163" i="1" s="1"/>
  <c r="G162" i="1"/>
  <c r="H162" i="1" s="1"/>
  <c r="G161" i="1"/>
  <c r="H161" i="1" s="1"/>
  <c r="G160" i="1"/>
  <c r="H160" i="1" s="1"/>
  <c r="G159" i="1"/>
  <c r="H159" i="1" s="1"/>
  <c r="G158" i="1"/>
  <c r="H158" i="1" s="1"/>
  <c r="G157" i="1"/>
  <c r="H157" i="1" s="1"/>
  <c r="G156" i="1"/>
  <c r="H156" i="1" s="1"/>
  <c r="G155" i="1"/>
  <c r="H155" i="1" s="1"/>
  <c r="G154" i="1"/>
  <c r="H154" i="1" s="1"/>
  <c r="G153" i="1"/>
  <c r="H153" i="1" s="1"/>
  <c r="G152" i="1"/>
  <c r="H152" i="1" s="1"/>
  <c r="G151" i="1"/>
  <c r="H151" i="1" s="1"/>
  <c r="G150" i="1"/>
  <c r="H150" i="1" s="1"/>
  <c r="G149" i="1"/>
  <c r="H149" i="1" s="1"/>
  <c r="G148" i="1"/>
  <c r="H148" i="1" s="1"/>
  <c r="G147" i="1"/>
  <c r="H147" i="1" s="1"/>
  <c r="G146" i="1"/>
  <c r="H146" i="1" s="1"/>
  <c r="G145" i="1"/>
  <c r="H145" i="1" s="1"/>
  <c r="G144" i="1"/>
  <c r="H144" i="1" s="1"/>
  <c r="G143" i="1"/>
  <c r="H143" i="1" s="1"/>
  <c r="G142" i="1"/>
  <c r="H142" i="1" s="1"/>
  <c r="G141" i="1"/>
  <c r="H141" i="1" s="1"/>
  <c r="G140" i="1"/>
  <c r="H140" i="1" s="1"/>
  <c r="G139" i="1"/>
  <c r="H139" i="1" s="1"/>
  <c r="G138" i="1"/>
  <c r="H138" i="1" s="1"/>
  <c r="G137" i="1"/>
  <c r="H137" i="1" s="1"/>
  <c r="G136" i="1"/>
  <c r="H136" i="1" s="1"/>
  <c r="G135" i="1"/>
  <c r="H135" i="1" s="1"/>
  <c r="G134" i="1"/>
  <c r="H134" i="1" s="1"/>
  <c r="G133" i="1"/>
  <c r="H133" i="1" s="1"/>
  <c r="G132" i="1"/>
  <c r="H132" i="1" s="1"/>
  <c r="G129" i="1"/>
  <c r="H129" i="1" s="1"/>
  <c r="G128" i="1"/>
  <c r="H128" i="1" s="1"/>
  <c r="G126" i="1"/>
  <c r="H126" i="1" s="1"/>
  <c r="G119" i="1"/>
  <c r="H119" i="1" s="1"/>
  <c r="G118" i="1"/>
  <c r="H118" i="1" s="1"/>
  <c r="G117" i="1"/>
  <c r="H117" i="1" s="1"/>
  <c r="G131" i="1"/>
  <c r="H131" i="1" s="1"/>
  <c r="G130" i="1"/>
  <c r="H130" i="1" s="1"/>
  <c r="G127" i="1"/>
  <c r="H127" i="1" s="1"/>
  <c r="G125" i="1"/>
  <c r="H125" i="1" s="1"/>
  <c r="G124" i="1"/>
  <c r="H124" i="1" s="1"/>
  <c r="G123" i="1"/>
  <c r="H123" i="1" s="1"/>
  <c r="G122" i="1"/>
  <c r="H122" i="1" s="1"/>
  <c r="G121" i="1"/>
  <c r="H121" i="1" s="1"/>
  <c r="G120" i="1"/>
  <c r="H120" i="1" s="1"/>
  <c r="G116" i="1"/>
  <c r="H116" i="1" s="1"/>
  <c r="G115" i="1"/>
  <c r="H115" i="1" s="1"/>
  <c r="G114" i="1"/>
  <c r="H114" i="1" s="1"/>
  <c r="G113" i="1"/>
  <c r="H113" i="1" s="1"/>
  <c r="G112" i="1"/>
  <c r="H112" i="1" s="1"/>
  <c r="G111" i="1"/>
  <c r="H111" i="1" s="1"/>
  <c r="G110" i="1"/>
  <c r="H110" i="1" s="1"/>
  <c r="G109" i="1"/>
  <c r="H109" i="1" s="1"/>
  <c r="G108" i="1"/>
  <c r="H108" i="1" s="1"/>
  <c r="G107" i="1"/>
  <c r="H107" i="1" s="1"/>
  <c r="G106" i="1"/>
  <c r="H106" i="1" s="1"/>
  <c r="G105" i="1"/>
  <c r="H105" i="1" s="1"/>
  <c r="G104" i="1"/>
  <c r="H104" i="1" s="1"/>
  <c r="G103" i="1"/>
  <c r="H103" i="1" s="1"/>
  <c r="G102" i="1"/>
  <c r="H102" i="1" s="1"/>
  <c r="G99" i="1"/>
  <c r="H99" i="1" s="1"/>
  <c r="G100" i="1"/>
  <c r="H100" i="1" s="1"/>
  <c r="G101" i="1"/>
  <c r="H101" i="1" s="1"/>
  <c r="G96" i="1"/>
  <c r="H96" i="1" s="1"/>
  <c r="G97" i="1"/>
  <c r="H97" i="1" s="1"/>
  <c r="G98" i="1"/>
  <c r="H98" i="1" s="1"/>
  <c r="G90" i="1"/>
  <c r="H90" i="1" s="1"/>
  <c r="G91" i="1"/>
  <c r="H91" i="1" s="1"/>
  <c r="G92" i="1"/>
  <c r="H92" i="1" s="1"/>
  <c r="G93" i="1"/>
  <c r="H93" i="1" s="1"/>
  <c r="G94" i="1"/>
  <c r="H94" i="1" s="1"/>
  <c r="G95" i="1"/>
  <c r="H95" i="1" s="1"/>
  <c r="G88" i="1"/>
  <c r="H88" i="1" s="1"/>
  <c r="G87" i="1"/>
  <c r="H87" i="1" s="1"/>
  <c r="G86" i="1"/>
  <c r="H86" i="1" s="1"/>
  <c r="G85" i="1"/>
  <c r="H85" i="1" s="1"/>
  <c r="G89" i="1"/>
  <c r="H89" i="1" s="1"/>
  <c r="G83" i="1"/>
  <c r="H83" i="1" s="1"/>
  <c r="G82" i="1"/>
  <c r="H82" i="1" s="1"/>
  <c r="G81" i="1"/>
  <c r="H81" i="1" s="1"/>
  <c r="G80" i="1"/>
  <c r="H80" i="1" s="1"/>
  <c r="G78" i="1"/>
  <c r="H78" i="1" s="1"/>
  <c r="G84" i="1"/>
  <c r="H84" i="1" s="1"/>
  <c r="G76" i="1"/>
  <c r="H76" i="1" s="1"/>
  <c r="G74" i="1"/>
  <c r="H74" i="1" s="1"/>
  <c r="G79" i="1"/>
  <c r="H79" i="1" s="1"/>
  <c r="G77" i="1"/>
  <c r="H77" i="1" s="1"/>
  <c r="G75" i="1"/>
  <c r="H75" i="1" s="1"/>
  <c r="G73" i="1"/>
  <c r="H73" i="1" s="1"/>
  <c r="B35" i="23"/>
  <c r="G22" i="1"/>
  <c r="H22" i="1" s="1"/>
  <c r="G21" i="1"/>
  <c r="H21" i="1" s="1"/>
  <c r="G17" i="1"/>
  <c r="H17" i="1" s="1"/>
  <c r="G12" i="1"/>
  <c r="H12" i="1" s="1"/>
  <c r="G8" i="1"/>
  <c r="H8" i="1" s="1"/>
  <c r="G4" i="1"/>
  <c r="H4" i="1" s="1"/>
  <c r="G3" i="1"/>
  <c r="H3" i="1" s="1"/>
  <c r="G2" i="1"/>
  <c r="H2" i="1" s="1"/>
  <c r="G64" i="1"/>
  <c r="H64" i="1" s="1"/>
  <c r="G65" i="1"/>
  <c r="H65" i="1" s="1"/>
  <c r="G66" i="1"/>
  <c r="H66" i="1" s="1"/>
  <c r="G67" i="1"/>
  <c r="H67" i="1" s="1"/>
  <c r="G68" i="1"/>
  <c r="H68" i="1" s="1"/>
  <c r="G69" i="1"/>
  <c r="H69" i="1" s="1"/>
  <c r="G70" i="1"/>
  <c r="H70" i="1" s="1"/>
  <c r="G71" i="1"/>
  <c r="H71" i="1" s="1"/>
  <c r="G72" i="1"/>
  <c r="H72" i="1" s="1"/>
  <c r="G7" i="1"/>
  <c r="H7" i="1" s="1"/>
  <c r="G6" i="1"/>
  <c r="H6" i="1" s="1"/>
  <c r="G5" i="1"/>
  <c r="H5" i="1" s="1"/>
  <c r="G11" i="1"/>
  <c r="H11" i="1" s="1"/>
  <c r="G10" i="1"/>
  <c r="H10" i="1" s="1"/>
  <c r="G9" i="1"/>
  <c r="H9" i="1" s="1"/>
  <c r="G18" i="1"/>
  <c r="H18" i="1" s="1"/>
  <c r="G16" i="1"/>
  <c r="H16" i="1" s="1"/>
  <c r="G15" i="1"/>
  <c r="H15" i="1" s="1"/>
  <c r="G14" i="1"/>
  <c r="H14" i="1" s="1"/>
  <c r="G13" i="1"/>
  <c r="H13" i="1" s="1"/>
  <c r="G19" i="1"/>
  <c r="H19" i="1" s="1"/>
  <c r="G20" i="1"/>
  <c r="H20" i="1" s="1"/>
  <c r="G24" i="1"/>
  <c r="H24" i="1" s="1"/>
  <c r="G25" i="1"/>
  <c r="H25" i="1" s="1"/>
  <c r="G23" i="1"/>
  <c r="H23" i="1" s="1"/>
  <c r="G27" i="1"/>
  <c r="H27" i="1" s="1"/>
  <c r="G26" i="1"/>
  <c r="H26" i="1" s="1"/>
  <c r="G30" i="1"/>
  <c r="H30" i="1" s="1"/>
  <c r="G29" i="1"/>
  <c r="H29" i="1" s="1"/>
  <c r="G28" i="1"/>
  <c r="H28" i="1" s="1"/>
  <c r="G31" i="1"/>
  <c r="H31" i="1" s="1"/>
  <c r="G32" i="1"/>
  <c r="H32" i="1" s="1"/>
  <c r="G35" i="1"/>
  <c r="H35" i="1" s="1"/>
  <c r="G34" i="1"/>
  <c r="H34" i="1" s="1"/>
  <c r="G33" i="1"/>
  <c r="H33" i="1" s="1"/>
  <c r="G37" i="1"/>
  <c r="H37" i="1" s="1"/>
  <c r="G36" i="1"/>
  <c r="H36" i="1" s="1"/>
  <c r="G38" i="1"/>
  <c r="H38" i="1" s="1"/>
  <c r="G39" i="1"/>
  <c r="H39" i="1" s="1"/>
  <c r="G40" i="1"/>
  <c r="H40" i="1" s="1"/>
  <c r="G41" i="1"/>
  <c r="H41" i="1" s="1"/>
  <c r="G42" i="1"/>
  <c r="H42" i="1" s="1"/>
  <c r="G43" i="1"/>
  <c r="H43" i="1" s="1"/>
  <c r="G44" i="1"/>
  <c r="H44" i="1" s="1"/>
  <c r="G45" i="1"/>
  <c r="H45" i="1" s="1"/>
  <c r="G46" i="1"/>
  <c r="H46"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4"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Sudden drop in the quadropoles current in SR.</t>
        </r>
      </text>
    </comment>
    <comment ref="B20" authorId="0" shapeId="0" xr:uid="{00000000-0006-0000-0100-000002000000}">
      <text>
        <r>
          <rPr>
            <b/>
            <sz val="9"/>
            <color rgb="FF000000"/>
            <rFont val="Tahoma"/>
            <family val="2"/>
          </rPr>
          <t>Author:</t>
        </r>
        <r>
          <rPr>
            <sz val="9"/>
            <color rgb="FF000000"/>
            <rFont val="Tahoma"/>
            <family val="2"/>
          </rPr>
          <t xml:space="preserve">
</t>
        </r>
        <r>
          <rPr>
            <sz val="9"/>
            <color rgb="FF000000"/>
            <rFont val="Tahoma"/>
            <family val="2"/>
          </rPr>
          <t>BEAM LOST DUE TO STEP TUNE BEFORE CORRECT OPTICS</t>
        </r>
      </text>
    </comment>
    <comment ref="B23" authorId="0" shapeId="0" xr:uid="{00000000-0006-0000-0100-000003000000}">
      <text>
        <r>
          <rPr>
            <b/>
            <sz val="9"/>
            <color rgb="FF000000"/>
            <rFont val="Tahoma"/>
            <family val="2"/>
          </rPr>
          <t>Author:</t>
        </r>
        <r>
          <rPr>
            <sz val="9"/>
            <color rgb="FF000000"/>
            <rFont val="Tahoma"/>
            <family val="2"/>
          </rPr>
          <t xml:space="preserve">
</t>
        </r>
        <r>
          <rPr>
            <sz val="9"/>
            <color rgb="FF000000"/>
            <rFont val="Tahoma"/>
            <family val="2"/>
          </rPr>
          <t xml:space="preserve">beam lost at Energy 800
</t>
        </r>
        <r>
          <rPr>
            <sz val="9"/>
            <color rgb="FF000000"/>
            <rFont val="Tahoma"/>
            <family val="2"/>
          </rPr>
          <t>Mev</t>
        </r>
      </text>
    </comment>
    <comment ref="B26" authorId="0" shapeId="0" xr:uid="{00000000-0006-0000-0100-000004000000}">
      <text>
        <r>
          <rPr>
            <b/>
            <sz val="9"/>
            <color rgb="FF000000"/>
            <rFont val="Tahoma"/>
            <family val="2"/>
          </rPr>
          <t>Author:</t>
        </r>
        <r>
          <rPr>
            <sz val="9"/>
            <color rgb="FF000000"/>
            <rFont val="Tahoma"/>
            <family val="2"/>
          </rPr>
          <t xml:space="preserve">
</t>
        </r>
        <r>
          <rPr>
            <sz val="9"/>
            <color rgb="FF000000"/>
            <rFont val="Tahoma"/>
            <family val="2"/>
          </rPr>
          <t xml:space="preserve">beam lost at Energy 800
</t>
        </r>
        <r>
          <rPr>
            <sz val="9"/>
            <color rgb="FF000000"/>
            <rFont val="Tahoma"/>
            <family val="2"/>
          </rPr>
          <t>Mev</t>
        </r>
      </text>
    </comment>
    <comment ref="B33" authorId="0" shapeId="0" xr:uid="{00000000-0006-0000-0100-000005000000}">
      <text>
        <r>
          <rPr>
            <b/>
            <sz val="9"/>
            <color rgb="FF000000"/>
            <rFont val="Tahoma"/>
            <family val="2"/>
          </rPr>
          <t>Author:</t>
        </r>
        <r>
          <rPr>
            <sz val="9"/>
            <color rgb="FF000000"/>
            <rFont val="Tahoma"/>
            <family val="2"/>
          </rPr>
          <t xml:space="preserve">
</t>
        </r>
        <r>
          <rPr>
            <sz val="9"/>
            <color rgb="FF000000"/>
            <rFont val="Tahoma"/>
            <family val="2"/>
          </rPr>
          <t>SR bending magnet couldn't be cycled; due to communication error.</t>
        </r>
      </text>
    </comment>
    <comment ref="B37" authorId="0" shapeId="0" xr:uid="{00000000-0006-0000-0100-000006000000}">
      <text>
        <r>
          <rPr>
            <b/>
            <sz val="9"/>
            <color rgb="FF000000"/>
            <rFont val="Tahoma"/>
            <family val="2"/>
          </rPr>
          <t>Author:</t>
        </r>
        <r>
          <rPr>
            <sz val="9"/>
            <color rgb="FF000000"/>
            <rFont val="Tahoma"/>
            <family val="2"/>
          </rPr>
          <t xml:space="preserve">
</t>
        </r>
        <r>
          <rPr>
            <sz val="9"/>
            <color rgb="FF000000"/>
            <rFont val="Tahoma"/>
            <family val="2"/>
          </rPr>
          <t>Beam lost due to BPM interlock, the root cause is unknown</t>
        </r>
      </text>
    </comment>
    <comment ref="B44" authorId="0" shapeId="0" xr:uid="{00000000-0006-0000-0100-000007000000}">
      <text>
        <r>
          <rPr>
            <b/>
            <sz val="9"/>
            <color indexed="81"/>
            <rFont val="Tahoma"/>
            <family val="2"/>
          </rPr>
          <t>Author:</t>
        </r>
        <r>
          <rPr>
            <sz val="9"/>
            <color indexed="81"/>
            <rFont val="Tahoma"/>
            <family val="2"/>
          </rPr>
          <t xml:space="preserve">
and HAB3</t>
        </r>
      </text>
    </comment>
    <comment ref="B49" authorId="0" shapeId="0" xr:uid="{00000000-0006-0000-0100-000008000000}">
      <text>
        <r>
          <rPr>
            <b/>
            <sz val="9"/>
            <color indexed="81"/>
            <rFont val="Tahoma"/>
            <family val="2"/>
          </rPr>
          <t>Author:</t>
        </r>
        <r>
          <rPr>
            <sz val="9"/>
            <color indexed="81"/>
            <rFont val="Tahoma"/>
            <family val="2"/>
          </rPr>
          <t xml:space="preserve">
Electricity Fluctuation
Three of PLC's UPS have been failed
SR Dipole &amp; RF power supply main circuit breakers were tripped
Microtron magnet tripped
Cooling fault at SR C06 QD2 &amp; HAB3 due to flow switch stuck up</t>
        </r>
      </text>
    </comment>
    <comment ref="B54" authorId="0" shapeId="0" xr:uid="{00000000-0006-0000-0100-000009000000}">
      <text>
        <r>
          <rPr>
            <b/>
            <sz val="9"/>
            <color rgb="FF000000"/>
            <rFont val="Tahoma"/>
            <family val="2"/>
          </rPr>
          <t>Author:</t>
        </r>
        <r>
          <rPr>
            <sz val="9"/>
            <color rgb="FF000000"/>
            <rFont val="Tahoma"/>
            <family val="2"/>
          </rPr>
          <t xml:space="preserve">
</t>
        </r>
        <r>
          <rPr>
            <sz val="9"/>
            <color rgb="FF000000"/>
            <rFont val="Tahoma"/>
            <family val="2"/>
          </rPr>
          <t>and HAB3</t>
        </r>
      </text>
    </comment>
    <comment ref="B58" authorId="0" shapeId="0" xr:uid="{00000000-0006-0000-0100-00000A000000}">
      <text>
        <r>
          <rPr>
            <b/>
            <sz val="9"/>
            <color indexed="81"/>
            <rFont val="Tahoma"/>
            <family val="2"/>
          </rPr>
          <t>Author:</t>
        </r>
        <r>
          <rPr>
            <sz val="9"/>
            <color indexed="81"/>
            <rFont val="Tahoma"/>
            <family val="2"/>
          </rPr>
          <t xml:space="preserve">
 Short circuit happened on Triplet #1 QD which cut off the power on the Trim coils, TL1 correctors and the microtron vacuum gauge</t>
        </r>
      </text>
    </comment>
    <comment ref="H76" authorId="0" shapeId="0" xr:uid="{00000000-0006-0000-0100-00000B000000}">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Exelcuding the non-user time and holidays</t>
        </r>
      </text>
    </comment>
    <comment ref="B77" authorId="0" shapeId="0" xr:uid="{00000000-0006-0000-0100-00000C000000}">
      <text>
        <r>
          <rPr>
            <b/>
            <sz val="9"/>
            <color indexed="81"/>
            <rFont val="Tahoma"/>
            <family val="2"/>
          </rPr>
          <t>Author:</t>
        </r>
        <r>
          <rPr>
            <sz val="9"/>
            <color indexed="81"/>
            <rFont val="Tahoma"/>
            <family val="2"/>
          </rPr>
          <t xml:space="preserve">
RF tripped while ramping, due to EPICS gate way didn't give permission to Matlab to write on the LLEs, you can see below that the RF cavities voltage didn't change while ramping.</t>
        </r>
      </text>
    </comment>
    <comment ref="B78" authorId="0" shapeId="0" xr:uid="{00000000-0006-0000-0100-00000D000000}">
      <text>
        <r>
          <rPr>
            <b/>
            <sz val="9"/>
            <color rgb="FF000000"/>
            <rFont val="Tahoma"/>
            <family val="2"/>
          </rPr>
          <t>Author:</t>
        </r>
        <r>
          <rPr>
            <sz val="9"/>
            <color rgb="FF000000"/>
            <rFont val="Tahoma"/>
            <family val="2"/>
          </rPr>
          <t xml:space="preserve">
</t>
        </r>
        <r>
          <rPr>
            <sz val="9"/>
            <color rgb="FF000000"/>
            <rFont val="Tahoma"/>
            <family val="2"/>
          </rPr>
          <t>RF tripped while ramping, due to EPICS gate way didn't give permission to Matlab to write on the LLEs, you can see below that the RF cavities voltage didn't change while ramping.</t>
        </r>
      </text>
    </comment>
    <comment ref="B79" authorId="0" shapeId="0" xr:uid="{00000000-0006-0000-0100-00000E000000}">
      <text>
        <r>
          <rPr>
            <b/>
            <sz val="9"/>
            <color indexed="81"/>
            <rFont val="Tahoma"/>
            <family val="2"/>
          </rPr>
          <t>Author:</t>
        </r>
        <r>
          <rPr>
            <sz val="9"/>
            <color indexed="81"/>
            <rFont val="Tahoma"/>
            <family val="2"/>
          </rPr>
          <t xml:space="preserve">
Beam lost; due to BPM interlock, after ramping, whenever We enable the BPM interlock, we lose the beam.</t>
        </r>
      </text>
    </comment>
    <comment ref="B85" authorId="0" shapeId="0" xr:uid="{00000000-0006-0000-0100-00000F000000}">
      <text>
        <r>
          <rPr>
            <b/>
            <sz val="9"/>
            <color indexed="81"/>
            <rFont val="Tahoma"/>
            <family val="2"/>
          </rPr>
          <t>Author:</t>
        </r>
        <r>
          <rPr>
            <sz val="9"/>
            <color indexed="81"/>
            <rFont val="Tahoma"/>
            <family val="2"/>
          </rPr>
          <t xml:space="preserve">
but it doesn't show any interlock related to power supply, it just shows RF interlock</t>
        </r>
      </text>
    </comment>
    <comment ref="B86" authorId="0" shapeId="0" xr:uid="{00000000-0006-0000-0100-000010000000}">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but it doesn't show any interlock related to power supply, it just shows RF interlock</t>
        </r>
      </text>
    </comment>
    <comment ref="B87" authorId="0" shapeId="0" xr:uid="{00000000-0006-0000-0100-000011000000}">
      <text>
        <r>
          <rPr>
            <b/>
            <sz val="9"/>
            <color indexed="81"/>
            <rFont val="Tahoma"/>
            <family val="2"/>
          </rPr>
          <t>Author:</t>
        </r>
        <r>
          <rPr>
            <sz val="9"/>
            <color indexed="81"/>
            <rFont val="Tahoma"/>
            <family val="2"/>
          </rPr>
          <t xml:space="preserve">
but it doesn't show any interlock related to power supply, it just shows RF interlock</t>
        </r>
      </text>
    </comment>
    <comment ref="B88" authorId="0" shapeId="0" xr:uid="{00000000-0006-0000-0100-000012000000}">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but it doesn't show any interlock related to power supply, it just shows RF interlock</t>
        </r>
      </text>
    </comment>
    <comment ref="B90" authorId="0" shapeId="0" xr:uid="{00000000-0006-0000-0100-000013000000}">
      <text>
        <r>
          <rPr>
            <b/>
            <sz val="9"/>
            <color indexed="81"/>
            <rFont val="Tahoma"/>
            <family val="2"/>
          </rPr>
          <t>Author:</t>
        </r>
        <r>
          <rPr>
            <sz val="9"/>
            <color indexed="81"/>
            <rFont val="Tahoma"/>
            <family val="2"/>
          </rPr>
          <t xml:space="preserve">
The reason of the fault is still unknown but the power Supply group is working on it to find the root cause of the trip. The power supply group did change the crowbar of dipole power supply.</t>
        </r>
      </text>
    </comment>
    <comment ref="B92" authorId="0" shapeId="0" xr:uid="{00000000-0006-0000-0100-000014000000}">
      <text>
        <r>
          <rPr>
            <b/>
            <sz val="9"/>
            <color rgb="FF000000"/>
            <rFont val="Tahoma"/>
            <family val="2"/>
          </rPr>
          <t>Author:</t>
        </r>
        <r>
          <rPr>
            <sz val="9"/>
            <color rgb="FF000000"/>
            <rFont val="Tahoma"/>
            <family val="2"/>
          </rPr>
          <t xml:space="preserve">
</t>
        </r>
        <r>
          <rPr>
            <sz val="9"/>
            <color rgb="FF000000"/>
            <rFont val="Tahoma"/>
            <family val="2"/>
          </rPr>
          <t xml:space="preserve">it shows on the screen that it's heating-up, but when we check the cabinet, we see that the Aux. Gun voltage rising up till 2.3 Kv, but the filament current still zero.
</t>
        </r>
        <r>
          <rPr>
            <sz val="9"/>
            <color rgb="FF000000"/>
            <rFont val="Tahoma"/>
            <family val="2"/>
          </rPr>
          <t>The problem was due to the filament potentiometer current was set to zero by mistake.</t>
        </r>
      </text>
    </comment>
    <comment ref="B95" authorId="0" shapeId="0" xr:uid="{00000000-0006-0000-0100-000015000000}">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PCO interlock</t>
        </r>
      </text>
    </comment>
    <comment ref="B98" authorId="0" shapeId="0" xr:uid="{00000000-0006-0000-0100-000016000000}">
      <text>
        <r>
          <rPr>
            <b/>
            <sz val="9"/>
            <color indexed="81"/>
            <rFont val="Tahoma"/>
            <family val="2"/>
          </rPr>
          <t>Author:</t>
        </r>
        <r>
          <rPr>
            <sz val="9"/>
            <color indexed="81"/>
            <rFont val="Tahoma"/>
            <family val="2"/>
          </rPr>
          <t xml:space="preserve">
C13_QF1&amp;QF2
C13_QD1&amp;QD2
C14_QF1
C15_QF1
C16_QF2</t>
        </r>
      </text>
    </comment>
    <comment ref="B100" authorId="0" shapeId="0" xr:uid="{00000000-0006-0000-0100-000017000000}">
      <text>
        <r>
          <rPr>
            <b/>
            <sz val="9"/>
            <color rgb="FF000000"/>
            <rFont val="Tahoma"/>
            <family val="2"/>
          </rPr>
          <t>Author:</t>
        </r>
        <r>
          <rPr>
            <sz val="9"/>
            <color rgb="FF000000"/>
            <rFont val="Tahoma"/>
            <family val="2"/>
          </rPr>
          <t xml:space="preserve">
</t>
        </r>
        <r>
          <rPr>
            <sz val="9"/>
            <color rgb="FF000000"/>
            <rFont val="Tahoma"/>
            <family val="2"/>
          </rPr>
          <t xml:space="preserve">Beam was't lost, it didn't affect the beam.
</t>
        </r>
        <r>
          <rPr>
            <sz val="9"/>
            <color rgb="FF000000"/>
            <rFont val="Tahoma"/>
            <family val="2"/>
          </rPr>
          <t>It was in user time, but I put it in decay because the beam wan't affected.</t>
        </r>
      </text>
    </comment>
    <comment ref="B101" authorId="0" shapeId="0" xr:uid="{00000000-0006-0000-0100-000018000000}">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there was no actual interlock either in storage ring IMG1 nor in front end IMG1</t>
        </r>
      </text>
    </comment>
    <comment ref="B102" authorId="0" shapeId="0" xr:uid="{00000000-0006-0000-0100-000019000000}">
      <text>
        <r>
          <rPr>
            <b/>
            <sz val="9"/>
            <color indexed="81"/>
            <rFont val="Tahoma"/>
            <family val="2"/>
          </rPr>
          <t>Author:</t>
        </r>
        <r>
          <rPr>
            <sz val="9"/>
            <color indexed="81"/>
            <rFont val="Tahoma"/>
            <family val="2"/>
          </rPr>
          <t xml:space="preserve">
Control group changed the Power supply of the booster RF control signals.</t>
        </r>
      </text>
    </comment>
    <comment ref="B104" authorId="0" shapeId="0" xr:uid="{00000000-0006-0000-0100-00001A000000}">
      <text>
        <r>
          <rPr>
            <b/>
            <sz val="9"/>
            <color indexed="81"/>
            <rFont val="Tahoma"/>
            <family val="2"/>
          </rPr>
          <t>Author:</t>
        </r>
        <r>
          <rPr>
            <sz val="9"/>
            <color indexed="81"/>
            <rFont val="Tahoma"/>
            <family val="2"/>
          </rPr>
          <t xml:space="preserve">
 orbit correction was not working at top energy.</t>
        </r>
      </text>
    </comment>
    <comment ref="B106" authorId="0" shapeId="0" xr:uid="{00000000-0006-0000-0100-00001B000000}">
      <text>
        <r>
          <rPr>
            <b/>
            <sz val="9"/>
            <color indexed="81"/>
            <rFont val="Tahoma"/>
            <family val="2"/>
          </rPr>
          <t>Author:</t>
        </r>
        <r>
          <rPr>
            <sz val="9"/>
            <color indexed="81"/>
            <rFont val="Tahoma"/>
            <family val="2"/>
          </rPr>
          <t xml:space="preserve">
IEarth ILK in the Cell 04 QD2 Power Supply.</t>
        </r>
      </text>
    </comment>
    <comment ref="B107" authorId="0" shapeId="0" xr:uid="{00000000-0006-0000-0100-00001C000000}">
      <text>
        <r>
          <rPr>
            <b/>
            <sz val="9"/>
            <color indexed="81"/>
            <rFont val="Tahoma"/>
            <family val="2"/>
          </rPr>
          <t>Author:</t>
        </r>
        <r>
          <rPr>
            <sz val="9"/>
            <color indexed="81"/>
            <rFont val="Tahoma"/>
            <family val="2"/>
          </rPr>
          <t xml:space="preserve">
We noticed a huge phase error oscillation on cavity4 at the time of beam lost, we reset the RF system, and tried to start the RF, but We failed; due to the big phase error in cavity3&amp;4. We contacted Darweesh, and with his help, we reduced the phase error in both cavities, and started RF again.</t>
        </r>
      </text>
    </comment>
    <comment ref="B110" authorId="0" shapeId="0" xr:uid="{00000000-0006-0000-0100-00001D000000}">
      <text>
        <r>
          <rPr>
            <b/>
            <sz val="9"/>
            <color rgb="FF000000"/>
            <rFont val="Tahoma"/>
            <family val="2"/>
          </rPr>
          <t>Author:</t>
        </r>
        <r>
          <rPr>
            <sz val="9"/>
            <color rgb="FF000000"/>
            <rFont val="Tahoma"/>
            <family val="2"/>
          </rPr>
          <t xml:space="preserve">
</t>
        </r>
        <r>
          <rPr>
            <sz val="9"/>
            <color rgb="FF000000"/>
            <rFont val="Tahoma"/>
            <family val="2"/>
          </rPr>
          <t>happened 6 times</t>
        </r>
      </text>
    </comment>
    <comment ref="B114" authorId="0" shapeId="0" xr:uid="{00000000-0006-0000-0100-00001E000000}">
      <text>
        <r>
          <rPr>
            <b/>
            <sz val="9"/>
            <color indexed="81"/>
            <rFont val="Tahoma"/>
            <family val="2"/>
          </rPr>
          <t>Author:</t>
        </r>
        <r>
          <rPr>
            <sz val="9"/>
            <color indexed="81"/>
            <rFont val="Tahoma"/>
            <family val="2"/>
          </rPr>
          <t xml:space="preserve">
While ramping</t>
        </r>
      </text>
    </comment>
    <comment ref="B115" authorId="0" shapeId="0" xr:uid="{00000000-0006-0000-0100-00001F000000}">
      <text>
        <r>
          <rPr>
            <b/>
            <sz val="9"/>
            <color indexed="81"/>
            <rFont val="Tahoma"/>
            <family val="2"/>
          </rPr>
          <t>Author:</t>
        </r>
        <r>
          <rPr>
            <sz val="9"/>
            <color indexed="81"/>
            <rFont val="Tahoma"/>
            <family val="2"/>
          </rPr>
          <t xml:space="preserve">
While ramping</t>
        </r>
      </text>
    </comment>
    <comment ref="B119" authorId="0" shapeId="0" xr:uid="{00000000-0006-0000-0100-000020000000}">
      <text>
        <r>
          <rPr>
            <b/>
            <sz val="9"/>
            <color rgb="FF000000"/>
            <rFont val="Tahoma"/>
            <family val="2"/>
          </rPr>
          <t>Author:</t>
        </r>
        <r>
          <rPr>
            <sz val="9"/>
            <color rgb="FF000000"/>
            <rFont val="Tahoma"/>
            <family val="2"/>
          </rPr>
          <t xml:space="preserve">
</t>
        </r>
        <r>
          <rPr>
            <sz val="9"/>
            <color rgb="FF000000"/>
            <rFont val="Tahoma"/>
            <family val="2"/>
          </rPr>
          <t>A huge saturation while injection, we killed the beam and reinject again.</t>
        </r>
      </text>
    </comment>
    <comment ref="B120" authorId="0" shapeId="0" xr:uid="{00000000-0006-0000-0100-000021000000}">
      <text>
        <r>
          <rPr>
            <b/>
            <sz val="9"/>
            <color indexed="81"/>
            <rFont val="Tahoma"/>
            <family val="2"/>
          </rPr>
          <t>Author:</t>
        </r>
        <r>
          <rPr>
            <sz val="9"/>
            <color indexed="81"/>
            <rFont val="Tahoma"/>
            <family val="2"/>
          </rPr>
          <t xml:space="preserve">
Changing the aux. gun didn't take too much time, but due to vacuum leake we took about three days.</t>
        </r>
      </text>
    </comment>
    <comment ref="B121" authorId="0" shapeId="0" xr:uid="{00000000-0006-0000-0100-000022000000}">
      <text>
        <r>
          <rPr>
            <b/>
            <sz val="9"/>
            <color indexed="81"/>
            <rFont val="Tahoma"/>
            <family val="2"/>
          </rPr>
          <t>Author:</t>
        </r>
        <r>
          <rPr>
            <sz val="9"/>
            <color indexed="81"/>
            <rFont val="Tahoma"/>
            <family val="2"/>
          </rPr>
          <t xml:space="preserve">
Changing the aux. gun didn't take too much time, but due to vacuum leake we took about three days.</t>
        </r>
      </text>
    </comment>
    <comment ref="B125" authorId="0" shapeId="0" xr:uid="{00000000-0006-0000-0100-000023000000}">
      <text>
        <r>
          <rPr>
            <b/>
            <sz val="9"/>
            <color rgb="FF000000"/>
            <rFont val="Tahoma"/>
            <family val="2"/>
          </rPr>
          <t>Author:</t>
        </r>
        <r>
          <rPr>
            <sz val="9"/>
            <color rgb="FF000000"/>
            <rFont val="Tahoma"/>
            <family val="2"/>
          </rPr>
          <t xml:space="preserve">
</t>
        </r>
        <r>
          <rPr>
            <sz val="9"/>
            <color rgb="FF000000"/>
            <rFont val="Tahoma"/>
            <family val="2"/>
          </rPr>
          <t>loose connection of a cable in the PLC communication module</t>
        </r>
      </text>
    </comment>
    <comment ref="B126" authorId="0" shapeId="0" xr:uid="{00000000-0006-0000-0100-000024000000}">
      <text>
        <r>
          <rPr>
            <b/>
            <sz val="9"/>
            <color indexed="81"/>
            <rFont val="Tahoma"/>
            <family val="2"/>
          </rPr>
          <t>Author:</t>
        </r>
        <r>
          <rPr>
            <sz val="9"/>
            <color indexed="81"/>
            <rFont val="Tahoma"/>
            <family val="2"/>
          </rPr>
          <t xml:space="preserve">
loose connection of a cable in the PLC communication module</t>
        </r>
      </text>
    </comment>
    <comment ref="B127" authorId="0" shapeId="0" xr:uid="{00000000-0006-0000-0100-000025000000}">
      <text>
        <r>
          <rPr>
            <b/>
            <sz val="9"/>
            <color indexed="81"/>
            <rFont val="Tahoma"/>
            <family val="2"/>
          </rPr>
          <t>Author:</t>
        </r>
        <r>
          <rPr>
            <sz val="9"/>
            <color indexed="81"/>
            <rFont val="Tahoma"/>
            <family val="2"/>
          </rPr>
          <t xml:space="preserve">
loose connection of a cable in the PLC communication module</t>
        </r>
      </text>
    </comment>
    <comment ref="B134" authorId="0" shapeId="0" xr:uid="{00000000-0006-0000-0100-000026000000}">
      <text>
        <r>
          <rPr>
            <b/>
            <sz val="9"/>
            <color rgb="FF000000"/>
            <rFont val="Tahoma"/>
            <family val="2"/>
          </rPr>
          <t>Author:</t>
        </r>
        <r>
          <rPr>
            <sz val="9"/>
            <color rgb="FF000000"/>
            <rFont val="Tahoma"/>
            <family val="2"/>
          </rPr>
          <t xml:space="preserve">
</t>
        </r>
        <r>
          <rPr>
            <sz val="9"/>
            <color rgb="FF000000"/>
            <rFont val="Tahoma"/>
            <family val="2"/>
          </rPr>
          <t>Beam lost due to RF trip while ramping</t>
        </r>
      </text>
    </comment>
    <comment ref="B135" authorId="0" shapeId="0" xr:uid="{00000000-0006-0000-0100-000027000000}">
      <text>
        <r>
          <rPr>
            <b/>
            <sz val="9"/>
            <color rgb="FF000000"/>
            <rFont val="Tahoma"/>
            <family val="2"/>
          </rPr>
          <t>Author:</t>
        </r>
        <r>
          <rPr>
            <sz val="9"/>
            <color rgb="FF000000"/>
            <rFont val="Tahoma"/>
            <family val="2"/>
          </rPr>
          <t xml:space="preserve">
</t>
        </r>
        <r>
          <rPr>
            <sz val="9"/>
            <color rgb="FF000000"/>
            <rFont val="Tahoma"/>
            <family val="2"/>
          </rPr>
          <t>Beam lost due to RF trip while ramping</t>
        </r>
      </text>
    </comment>
    <comment ref="B138" authorId="0" shapeId="0" xr:uid="{00000000-0006-0000-0100-000028000000}">
      <text>
        <r>
          <rPr>
            <b/>
            <sz val="9"/>
            <color rgb="FF000000"/>
            <rFont val="Tahoma"/>
            <family val="2"/>
          </rPr>
          <t>Author:</t>
        </r>
        <r>
          <rPr>
            <sz val="9"/>
            <color rgb="FF000000"/>
            <rFont val="Tahoma"/>
            <family val="2"/>
          </rPr>
          <t xml:space="preserve">
</t>
        </r>
        <r>
          <rPr>
            <sz val="9"/>
            <color rgb="FF000000"/>
            <rFont val="Tahoma"/>
            <family val="2"/>
          </rPr>
          <t>Beam lost due to RF trip while ramping</t>
        </r>
      </text>
    </comment>
    <comment ref="B139" authorId="0" shapeId="0" xr:uid="{00000000-0006-0000-0100-000029000000}">
      <text>
        <r>
          <rPr>
            <b/>
            <sz val="9"/>
            <color rgb="FF000000"/>
            <rFont val="Tahoma"/>
            <family val="2"/>
          </rPr>
          <t>Author:</t>
        </r>
        <r>
          <rPr>
            <sz val="9"/>
            <color rgb="FF000000"/>
            <rFont val="Tahoma"/>
            <family val="2"/>
          </rPr>
          <t xml:space="preserve">
</t>
        </r>
        <r>
          <rPr>
            <sz val="9"/>
            <color rgb="FF000000"/>
            <rFont val="Tahoma"/>
            <family val="2"/>
          </rPr>
          <t>Beam lost due to RF trip while ramping</t>
        </r>
      </text>
    </comment>
    <comment ref="B140" authorId="0" shapeId="0" xr:uid="{00000000-0006-0000-0100-00002A000000}">
      <text>
        <r>
          <rPr>
            <b/>
            <sz val="9"/>
            <color indexed="81"/>
            <rFont val="Tahoma"/>
            <family val="2"/>
          </rPr>
          <t>Author:</t>
        </r>
        <r>
          <rPr>
            <sz val="9"/>
            <color indexed="81"/>
            <rFont val="Tahoma"/>
            <family val="2"/>
          </rPr>
          <t xml:space="preserve">
Beam lost due to RF trip while ramping</t>
        </r>
      </text>
    </comment>
    <comment ref="B142" authorId="0" shapeId="0" xr:uid="{00000000-0006-0000-0100-00002B000000}">
      <text>
        <r>
          <rPr>
            <b/>
            <sz val="9"/>
            <color rgb="FF000000"/>
            <rFont val="Tahoma"/>
            <family val="2"/>
          </rPr>
          <t>Author:</t>
        </r>
        <r>
          <rPr>
            <sz val="9"/>
            <color rgb="FF000000"/>
            <rFont val="Tahoma"/>
            <family val="2"/>
          </rPr>
          <t xml:space="preserve">
</t>
        </r>
        <r>
          <rPr>
            <sz val="9"/>
            <color rgb="FF000000"/>
            <rFont val="Tahoma"/>
            <family val="2"/>
          </rPr>
          <t>Beam lost due to RF trip while ramping</t>
        </r>
      </text>
    </comment>
    <comment ref="B150" authorId="0" shapeId="0" xr:uid="{00000000-0006-0000-0100-00002C000000}">
      <text>
        <r>
          <rPr>
            <b/>
            <sz val="9"/>
            <color indexed="81"/>
            <rFont val="Tahoma"/>
            <family val="2"/>
          </rPr>
          <t>Author:</t>
        </r>
        <r>
          <rPr>
            <sz val="9"/>
            <color indexed="81"/>
            <rFont val="Tahoma"/>
            <family val="2"/>
          </rPr>
          <t xml:space="preserve">
We consider it in decay mode, because it didn't disturbe the beam.</t>
        </r>
      </text>
    </comment>
    <comment ref="B151" authorId="0" shapeId="0" xr:uid="{00000000-0006-0000-0100-00002D000000}">
      <text>
        <r>
          <rPr>
            <b/>
            <sz val="9"/>
            <color indexed="81"/>
            <rFont val="Tahoma"/>
            <family val="2"/>
          </rPr>
          <t>Author:</t>
        </r>
        <r>
          <rPr>
            <sz val="9"/>
            <color indexed="81"/>
            <rFont val="Tahoma"/>
            <family val="2"/>
          </rPr>
          <t xml:space="preserve">
We consider it in decay mode, because it didn't disturbe the beam.</t>
        </r>
      </text>
    </comment>
    <comment ref="B153" authorId="0" shapeId="0" xr:uid="{00000000-0006-0000-0100-00002E000000}">
      <text>
        <r>
          <rPr>
            <b/>
            <sz val="9"/>
            <color indexed="81"/>
            <rFont val="Tahoma"/>
            <family val="2"/>
          </rPr>
          <t>Author:</t>
        </r>
        <r>
          <rPr>
            <sz val="9"/>
            <color indexed="81"/>
            <rFont val="Tahoma"/>
            <family val="2"/>
          </rPr>
          <t xml:space="preserve">
control group and Yazeed entered the SR tunnel to fix and calibrate the Wiggler.</t>
        </r>
      </text>
    </comment>
    <comment ref="B157" authorId="0" shapeId="0" xr:uid="{00000000-0006-0000-0100-00002F000000}">
      <text>
        <r>
          <rPr>
            <b/>
            <sz val="9"/>
            <color rgb="FF000000"/>
            <rFont val="Tahoma"/>
            <family val="2"/>
          </rPr>
          <t>Author:</t>
        </r>
        <r>
          <rPr>
            <sz val="9"/>
            <color rgb="FF000000"/>
            <rFont val="Tahoma"/>
            <family val="2"/>
          </rPr>
          <t xml:space="preserve">
</t>
        </r>
        <r>
          <rPr>
            <sz val="9"/>
            <color rgb="FF000000"/>
            <rFont val="Tahoma"/>
            <family val="2"/>
          </rPr>
          <t>The lost due to the human error in material science beamline by accidentally turning off some vacuum gauges.</t>
        </r>
      </text>
    </comment>
    <comment ref="B158" authorId="0" shapeId="0" xr:uid="{00000000-0006-0000-0100-000030000000}">
      <text>
        <r>
          <rPr>
            <b/>
            <sz val="9"/>
            <color rgb="FF000000"/>
            <rFont val="Tahoma"/>
            <family val="2"/>
          </rPr>
          <t>Author:</t>
        </r>
        <r>
          <rPr>
            <sz val="9"/>
            <color rgb="FF000000"/>
            <rFont val="Tahoma"/>
            <family val="2"/>
          </rPr>
          <t xml:space="preserve">
</t>
        </r>
        <r>
          <rPr>
            <sz val="9"/>
            <color rgb="FF000000"/>
            <rFont val="Tahoma"/>
            <family val="2"/>
          </rPr>
          <t>control group and Yazeed entered the SR tunnel to fix and calibrate the Wiggler.</t>
        </r>
      </text>
    </comment>
    <comment ref="B160" authorId="0" shapeId="0" xr:uid="{00000000-0006-0000-0100-000031000000}">
      <text>
        <r>
          <rPr>
            <b/>
            <sz val="9"/>
            <color rgb="FF000000"/>
            <rFont val="Tahoma"/>
            <family val="2"/>
          </rPr>
          <t>Author:</t>
        </r>
        <r>
          <rPr>
            <sz val="9"/>
            <color rgb="FF000000"/>
            <rFont val="Tahoma"/>
            <family val="2"/>
          </rPr>
          <t xml:space="preserve">
</t>
        </r>
        <r>
          <rPr>
            <sz val="9"/>
            <color rgb="FF000000"/>
            <rFont val="Tahoma"/>
            <family val="2"/>
          </rPr>
          <t xml:space="preserve">Beam lost while ramping due to RF voltage stopped increasing with SR-BM current, after overcoming the phase errors issue in RF cavities. Ramping script need to be reviewed according to RF group feedback.
</t>
        </r>
      </text>
    </comment>
    <comment ref="B166" authorId="0" shapeId="0" xr:uid="{00000000-0006-0000-0100-000032000000}">
      <text>
        <r>
          <rPr>
            <b/>
            <sz val="9"/>
            <color indexed="81"/>
            <rFont val="Tahoma"/>
            <family val="2"/>
          </rPr>
          <t>Author:</t>
        </r>
        <r>
          <rPr>
            <sz val="9"/>
            <color indexed="81"/>
            <rFont val="Tahoma"/>
            <family val="2"/>
          </rPr>
          <t xml:space="preserve">
Gihan turned on the circuit breaker of the experimental hutch at that morning, and it tripped.</t>
        </r>
      </text>
    </comment>
    <comment ref="B174" authorId="0" shapeId="0" xr:uid="{00000000-0006-0000-0100-000033000000}">
      <text>
        <r>
          <rPr>
            <b/>
            <sz val="9"/>
            <color indexed="81"/>
            <rFont val="Tahoma"/>
            <family val="2"/>
          </rPr>
          <t>Author:</t>
        </r>
        <r>
          <rPr>
            <sz val="9"/>
            <color indexed="81"/>
            <rFont val="Tahoma"/>
            <family val="2"/>
          </rPr>
          <t xml:space="preserve">
While Ramping</t>
        </r>
      </text>
    </comment>
    <comment ref="B177" authorId="0" shapeId="0" xr:uid="{00000000-0006-0000-0100-000034000000}">
      <text>
        <r>
          <rPr>
            <b/>
            <sz val="9"/>
            <color indexed="81"/>
            <rFont val="Tahoma"/>
            <family val="2"/>
          </rPr>
          <t>Author:</t>
        </r>
        <r>
          <rPr>
            <sz val="9"/>
            <color indexed="81"/>
            <rFont val="Tahoma"/>
            <family val="2"/>
          </rPr>
          <t xml:space="preserve">
The beam lost due to cooling and its human fault since i didn't notice cooling alarm.</t>
        </r>
      </text>
    </comment>
    <comment ref="B178" authorId="0" shapeId="0" xr:uid="{00000000-0006-0000-0100-000035000000}">
      <text>
        <r>
          <rPr>
            <b/>
            <sz val="9"/>
            <color rgb="FF000000"/>
            <rFont val="Tahoma"/>
            <family val="2"/>
          </rPr>
          <t>Author:</t>
        </r>
        <r>
          <rPr>
            <sz val="9"/>
            <color rgb="FF000000"/>
            <rFont val="Tahoma"/>
            <family val="2"/>
          </rPr>
          <t xml:space="preserve">
</t>
        </r>
        <r>
          <rPr>
            <sz val="9"/>
            <color rgb="FF000000"/>
            <rFont val="Tahoma"/>
            <family val="2"/>
          </rPr>
          <t>While Ramping</t>
        </r>
      </text>
    </comment>
    <comment ref="B179" authorId="0" shapeId="0" xr:uid="{00000000-0006-0000-0100-000036000000}">
      <text>
        <r>
          <rPr>
            <b/>
            <sz val="9"/>
            <color indexed="81"/>
            <rFont val="Tahoma"/>
            <family val="2"/>
          </rPr>
          <t>Author:</t>
        </r>
        <r>
          <rPr>
            <sz val="9"/>
            <color indexed="81"/>
            <rFont val="Tahoma"/>
            <family val="2"/>
          </rPr>
          <t xml:space="preserve">
Beam lost due to fake alarm of cooling system high temperature on QD2 in cell#9.</t>
        </r>
      </text>
    </comment>
    <comment ref="B180" authorId="0" shapeId="0" xr:uid="{00000000-0006-0000-0100-000037000000}">
      <text>
        <r>
          <rPr>
            <b/>
            <sz val="9"/>
            <color indexed="81"/>
            <rFont val="Tahoma"/>
            <family val="2"/>
          </rPr>
          <t>Author:</t>
        </r>
        <r>
          <rPr>
            <sz val="9"/>
            <color indexed="81"/>
            <rFont val="Tahoma"/>
            <family val="2"/>
          </rPr>
          <t xml:space="preserve">
RF Cavity#2 Limit switch CCW in LLE1 were active even though the limit switch is not hit.</t>
        </r>
      </text>
    </comment>
    <comment ref="B182" authorId="0" shapeId="0" xr:uid="{00000000-0006-0000-0100-000038000000}">
      <text>
        <r>
          <rPr>
            <b/>
            <sz val="9"/>
            <color rgb="FF000000"/>
            <rFont val="Tahoma"/>
            <family val="2"/>
          </rPr>
          <t>Author:</t>
        </r>
        <r>
          <rPr>
            <sz val="9"/>
            <color rgb="FF000000"/>
            <rFont val="Tahoma"/>
            <family val="2"/>
          </rPr>
          <t xml:space="preserve">
</t>
        </r>
        <r>
          <rPr>
            <sz val="9"/>
            <color rgb="FF000000"/>
            <rFont val="Tahoma"/>
            <family val="2"/>
          </rPr>
          <t xml:space="preserve"> Libera4-BPM disconnection during injection, which stopped orbit correction and big shift in master oscillator frequency, and beam lost!</t>
        </r>
      </text>
    </comment>
    <comment ref="B185" authorId="0" shapeId="0" xr:uid="{00000000-0006-0000-0100-000039000000}">
      <text>
        <r>
          <rPr>
            <b/>
            <sz val="9"/>
            <color indexed="81"/>
            <rFont val="Tahoma"/>
            <family val="2"/>
          </rPr>
          <t>Unknown global interlock</t>
        </r>
      </text>
    </comment>
    <comment ref="B187" authorId="0" shapeId="0" xr:uid="{00000000-0006-0000-0100-00003A000000}">
      <text>
        <r>
          <rPr>
            <b/>
            <sz val="9"/>
            <color indexed="81"/>
            <rFont val="Tahoma"/>
            <family val="2"/>
          </rPr>
          <t>Overload on the usage of memory of IO. The register GUI of AGPS was open twice and there was a huge request on IOCs, which consume 100% of IOC memory usage. One of them has been closed, and the problem has been solved.</t>
        </r>
        <r>
          <rPr>
            <sz val="9"/>
            <color indexed="81"/>
            <rFont val="Tahoma"/>
            <family val="2"/>
          </rPr>
          <t xml:space="preserve">
</t>
        </r>
      </text>
    </comment>
    <comment ref="B188" authorId="0" shapeId="0" xr:uid="{00000000-0006-0000-0100-00003B000000}">
      <text>
        <r>
          <rPr>
            <b/>
            <sz val="9"/>
            <color rgb="FF000000"/>
            <rFont val="Tahoma"/>
            <family val="2"/>
          </rPr>
          <t>Beam lost while ramping due to unknown global interlock.</t>
        </r>
      </text>
    </comment>
    <comment ref="B189" authorId="0" shapeId="0" xr:uid="{00000000-0006-0000-0100-00003C000000}">
      <text>
        <r>
          <rPr>
            <b/>
            <sz val="9"/>
            <color rgb="FF000000"/>
            <rFont val="Tahoma"/>
            <family val="2"/>
          </rPr>
          <t>Unknown global interlock</t>
        </r>
      </text>
    </comment>
    <comment ref="B190" authorId="0" shapeId="0" xr:uid="{00000000-0006-0000-0100-00003D000000}">
      <text>
        <r>
          <rPr>
            <sz val="9"/>
            <color indexed="81"/>
            <rFont val="Tahoma"/>
            <family val="2"/>
          </rPr>
          <t>Beam lost while ramping due to something wrong with tuner motion box of RF cavity (Big difference in klystron phase)</t>
        </r>
      </text>
    </comment>
    <comment ref="B191" authorId="0" shapeId="0" xr:uid="{00000000-0006-0000-0100-00003E000000}">
      <text>
        <r>
          <rPr>
            <sz val="9"/>
            <color indexed="81"/>
            <rFont val="Tahoma"/>
            <family val="2"/>
          </rPr>
          <t xml:space="preserve"> Beam lost due to RF at full Energy  (Big difference in klystron phase)
</t>
        </r>
      </text>
    </comment>
    <comment ref="B194" authorId="0" shapeId="0" xr:uid="{00000000-0006-0000-0100-00003F000000}">
      <text>
        <r>
          <rPr>
            <b/>
            <sz val="9"/>
            <color indexed="81"/>
            <rFont val="Tahoma"/>
            <family val="2"/>
          </rPr>
          <t>Beam lost while ramping due to unknown global interlock.</t>
        </r>
      </text>
    </comment>
    <comment ref="B196" authorId="0" shapeId="0" xr:uid="{00000000-0006-0000-0100-000040000000}">
      <text>
        <r>
          <rPr>
            <b/>
            <sz val="9"/>
            <color rgb="FF000000"/>
            <rFont val="Tahoma"/>
            <family val="2"/>
          </rPr>
          <t>Unknown global interlock</t>
        </r>
      </text>
    </comment>
    <comment ref="B197" authorId="0" shapeId="0" xr:uid="{00000000-0006-0000-0100-000041000000}">
      <text>
        <r>
          <rPr>
            <b/>
            <sz val="9"/>
            <color indexed="81"/>
            <rFont val="Tahoma"/>
            <family val="2"/>
          </rPr>
          <t>Unknown global interlock</t>
        </r>
        <r>
          <rPr>
            <sz val="9"/>
            <color indexed="81"/>
            <rFont val="Tahoma"/>
            <family val="2"/>
          </rPr>
          <t xml:space="preserve">
</t>
        </r>
      </text>
    </comment>
    <comment ref="B201" authorId="0" shapeId="0" xr:uid="{00000000-0006-0000-0100-000042000000}">
      <text>
        <r>
          <rPr>
            <sz val="9"/>
            <color indexed="81"/>
            <rFont val="Tahoma"/>
            <family val="2"/>
          </rPr>
          <t xml:space="preserve"> Beam lost due to RF at full Energy  (Big difference in klystron phase)
</t>
        </r>
      </text>
    </comment>
    <comment ref="B203" authorId="0" shapeId="0" xr:uid="{00000000-0006-0000-0100-000043000000}">
      <text>
        <r>
          <rPr>
            <sz val="9"/>
            <color indexed="81"/>
            <rFont val="Tahoma"/>
            <family val="2"/>
          </rPr>
          <t xml:space="preserve"> Beam lost due to RF while ramping (Big difference in klystron phase) Tuner problem</t>
        </r>
      </text>
    </comment>
    <comment ref="B204" authorId="0" shapeId="0" xr:uid="{00000000-0006-0000-0100-000044000000}">
      <text>
        <r>
          <rPr>
            <b/>
            <sz val="9"/>
            <color indexed="81"/>
            <rFont val="Tahoma"/>
            <family val="2"/>
          </rPr>
          <t>Darweesh saw sharp turbulence in water flow to amplifiers</t>
        </r>
        <r>
          <rPr>
            <sz val="9"/>
            <color indexed="81"/>
            <rFont val="Tahoma"/>
            <family val="2"/>
          </rPr>
          <t xml:space="preserve">
</t>
        </r>
      </text>
    </comment>
    <comment ref="B215" authorId="0" shapeId="0" xr:uid="{1FD8BF3C-2014-46BC-801B-6986BB81AFED}">
      <text>
        <r>
          <rPr>
            <b/>
            <sz val="9"/>
            <color indexed="81"/>
            <rFont val="Tahoma"/>
            <family val="2"/>
          </rPr>
          <t>While Ramping</t>
        </r>
      </text>
    </comment>
    <comment ref="B216" authorId="0" shapeId="0" xr:uid="{E1E786FD-7E97-42B5-B324-FC7FCCF047AC}">
      <text>
        <r>
          <rPr>
            <b/>
            <sz val="9"/>
            <color indexed="81"/>
            <rFont val="Tahoma"/>
            <family val="2"/>
          </rPr>
          <t>While Ramping</t>
        </r>
      </text>
    </comment>
    <comment ref="B220" authorId="0" shapeId="0" xr:uid="{7CA22C2F-F57A-4EEA-99DB-197262FC6990}">
      <text>
        <r>
          <rPr>
            <b/>
            <sz val="9"/>
            <color indexed="81"/>
            <rFont val="Tahoma"/>
            <family val="2"/>
          </rPr>
          <t>there was a huge instability in "Y" plane; close to vertical tune</t>
        </r>
      </text>
    </comment>
    <comment ref="B234" authorId="0" shapeId="0" xr:uid="{21524F60-6B49-42FF-A695-A2FCDB4AA02C}">
      <text>
        <r>
          <rPr>
            <b/>
            <sz val="9"/>
            <color indexed="81"/>
            <rFont val="Tahoma"/>
            <family val="2"/>
          </rPr>
          <t xml:space="preserve"> it gives interlock even the interlock cable disconnected, After this interlock we decided to change the LLE.</t>
        </r>
      </text>
    </comment>
    <comment ref="B244" authorId="0" shapeId="0" xr:uid="{47CA5958-4E2B-420A-A322-FA1C3AA049CF}">
      <text>
        <r>
          <rPr>
            <b/>
            <sz val="9"/>
            <color indexed="81"/>
            <rFont val="Tahoma"/>
            <family val="2"/>
          </rPr>
          <t>starts to appear lower than 150mA</t>
        </r>
      </text>
    </comment>
    <comment ref="B246" authorId="0" shapeId="0" xr:uid="{64704FF3-B491-4C79-B73F-EDDCB3AA5430}">
      <text>
        <r>
          <rPr>
            <b/>
            <sz val="9"/>
            <color indexed="81"/>
            <rFont val="Tahoma"/>
            <family val="2"/>
          </rPr>
          <t>One of gauge controllers was disconnected</t>
        </r>
      </text>
    </comment>
    <comment ref="B249" authorId="0" shapeId="0" xr:uid="{A726CA3F-5C11-48EB-B83C-D57166C7B7EF}">
      <text>
        <r>
          <rPr>
            <b/>
            <sz val="9"/>
            <color indexed="81"/>
            <rFont val="Tahoma"/>
            <family val="2"/>
          </rPr>
          <t>even though there was no alarm on the correction matlab session !</t>
        </r>
        <r>
          <rPr>
            <sz val="9"/>
            <color indexed="81"/>
            <rFont val="Tahoma"/>
            <family val="2"/>
          </rPr>
          <t xml:space="preserve">
</t>
        </r>
      </text>
    </comment>
    <comment ref="B251" authorId="0" shapeId="0" xr:uid="{11BEAD6E-148F-4FB8-A746-5D5946D77972}">
      <text>
        <r>
          <rPr>
            <b/>
            <sz val="9"/>
            <color indexed="81"/>
            <rFont val="Tahoma"/>
            <family val="2"/>
          </rPr>
          <t>We faced a high tuner error for cavity#2, which took time until return it manually to the acceptable range.</t>
        </r>
      </text>
    </comment>
    <comment ref="B252" authorId="0" shapeId="0" xr:uid="{5FBAB70A-7E90-417F-A2A1-B7BF3D29B261}">
      <text>
        <r>
          <rPr>
            <b/>
            <sz val="9"/>
            <color indexed="81"/>
            <rFont val="Tahoma"/>
            <family val="2"/>
          </rPr>
          <t>Mahmoud AbdLatif and Yazeed asked for restricted access to the SR</t>
        </r>
        <r>
          <rPr>
            <sz val="9"/>
            <color indexed="81"/>
            <rFont val="Tahoma"/>
            <family val="2"/>
          </rPr>
          <t xml:space="preserve">
</t>
        </r>
      </text>
    </comment>
    <comment ref="B265" authorId="0" shapeId="0" xr:uid="{B0F781F2-E2FF-4959-AA13-68B95DA812B3}">
      <text>
        <r>
          <rPr>
            <b/>
            <sz val="9"/>
            <color rgb="FF000000"/>
            <rFont val="Tahoma"/>
            <family val="2"/>
          </rPr>
          <t>We couldn’t injection into SR</t>
        </r>
      </text>
    </comment>
    <comment ref="B268" authorId="0" shapeId="0" xr:uid="{17577DC3-E360-43D1-B379-9BDA47CBA21F}">
      <text>
        <r>
          <rPr>
            <b/>
            <sz val="9"/>
            <color rgb="FF000000"/>
            <rFont val="Tahoma"/>
            <family val="2"/>
          </rPr>
          <t>communication in MPS PLC which caused all SR-SHUTTERS closed and kill the RF</t>
        </r>
      </text>
    </comment>
    <comment ref="B275" authorId="0" shapeId="0" xr:uid="{89FCEF70-1189-4D09-B465-25A74ED691A3}">
      <text>
        <r>
          <rPr>
            <b/>
            <sz val="9"/>
            <color rgb="FF000000"/>
            <rFont val="Tahoma"/>
            <family val="2"/>
          </rPr>
          <t>PLC communication Error in the IMGs which cause the MPS interlock in the PLC ,communication module was replaced by the Control Group.</t>
        </r>
      </text>
    </comment>
    <comment ref="B276" authorId="0" shapeId="0" xr:uid="{EE7881F4-9A69-4A43-9E1A-EB302B566543}">
      <text>
        <r>
          <rPr>
            <sz val="9"/>
            <color rgb="FF000000"/>
            <rFont val="Tahoma"/>
            <family val="2"/>
          </rPr>
          <t xml:space="preserve">Someone hit accidentally
</t>
        </r>
      </text>
    </comment>
    <comment ref="B277" authorId="0" shapeId="0" xr:uid="{5F20B6F4-83D6-472E-ACC5-0EF1C954A900}">
      <text>
        <r>
          <rPr>
            <sz val="9"/>
            <color rgb="FF000000"/>
            <rFont val="Tahoma"/>
            <family val="2"/>
          </rPr>
          <t xml:space="preserve">Someone hit accidentally
</t>
        </r>
      </text>
    </comment>
    <comment ref="B279" authorId="0" shapeId="0" xr:uid="{00C97786-8DFE-4F36-AB51-2BA7961ECBDA}">
      <text>
        <r>
          <rPr>
            <b/>
            <sz val="9"/>
            <color rgb="FF000000"/>
            <rFont val="Tahoma"/>
            <family val="2"/>
          </rPr>
          <t>So RF group entered to SR in restricted mode and fix it</t>
        </r>
      </text>
    </comment>
    <comment ref="B296" authorId="0" shapeId="0" xr:uid="{6B0FBC8B-24EA-4930-A4E8-C786A3267F74}">
      <text>
        <r>
          <rPr>
            <b/>
            <sz val="9"/>
            <color indexed="81"/>
            <rFont val="Tahoma"/>
            <family val="2"/>
          </rPr>
          <t>Fake Vacuum interlock, from IMG channel</t>
        </r>
      </text>
    </comment>
    <comment ref="B298" authorId="0" shapeId="0" xr:uid="{C9021681-A465-4100-83E8-A69F88B3F11B}">
      <text>
        <r>
          <rPr>
            <b/>
            <sz val="9"/>
            <color indexed="81"/>
            <rFont val="Tahoma"/>
            <family val="2"/>
          </rPr>
          <t>Fake Vacuum interlock, from IMG channel</t>
        </r>
      </text>
    </comment>
    <comment ref="B301" authorId="0" shapeId="0" xr:uid="{89B53254-C358-44DF-893A-D64D4FC9C24D}">
      <text>
        <r>
          <rPr>
            <b/>
            <sz val="9"/>
            <color rgb="FF000000"/>
            <rFont val="Tahoma"/>
            <family val="2"/>
          </rPr>
          <t>Fake Vacuum interlock, from IMG channel</t>
        </r>
      </text>
    </comment>
    <comment ref="B303" authorId="0" shapeId="0" xr:uid="{18FB96DF-08DA-4223-8B5E-15A8C599C3C5}">
      <text>
        <r>
          <rPr>
            <b/>
            <sz val="9"/>
            <color rgb="FF000000"/>
            <rFont val="Tahoma"/>
            <family val="2"/>
          </rPr>
          <t>Fake Vacuum interlock, from IMG channel</t>
        </r>
      </text>
    </comment>
    <comment ref="B304" authorId="0" shapeId="0" xr:uid="{792CC5BB-0395-4684-B99B-AE2E302D51E6}">
      <text>
        <r>
          <rPr>
            <b/>
            <sz val="9"/>
            <color rgb="FF000000"/>
            <rFont val="Tahoma"/>
            <family val="2"/>
          </rPr>
          <t>Fake Vacuum interlock, from IMG channel</t>
        </r>
      </text>
    </comment>
    <comment ref="B309" authorId="0" shapeId="0" xr:uid="{2CEEC6D2-BAEB-492E-A472-E11153F1E3E5}">
      <text>
        <r>
          <rPr>
            <b/>
            <sz val="9"/>
            <color rgb="FF000000"/>
            <rFont val="Tahoma"/>
            <family val="2"/>
          </rPr>
          <t xml:space="preserve"> It's something related to some new changed and modifications on control system.</t>
        </r>
        <r>
          <rPr>
            <sz val="9"/>
            <color rgb="FF000000"/>
            <rFont val="Tahoma"/>
            <family val="2"/>
          </rPr>
          <t xml:space="preserve">
</t>
        </r>
      </text>
    </comment>
    <comment ref="B323" authorId="0" shapeId="0" xr:uid="{64919C23-5BFF-446F-9F6D-D2ABB0837464}">
      <text>
        <r>
          <rPr>
            <b/>
            <sz val="9"/>
            <color rgb="FF000000"/>
            <rFont val="Tahoma"/>
            <family val="2"/>
          </rPr>
          <t>See the sharp edge of QF1 cell#11 while ramping</t>
        </r>
        <r>
          <rPr>
            <sz val="9"/>
            <color rgb="FF000000"/>
            <rFont val="Tahoma"/>
            <family val="2"/>
          </rPr>
          <t xml:space="preserve">
</t>
        </r>
      </text>
    </comment>
    <comment ref="B339" authorId="0" shapeId="0" xr:uid="{805C8C48-C3B6-4E4B-84B0-CB9781F50290}">
      <text>
        <r>
          <rPr>
            <b/>
            <sz val="9"/>
            <color rgb="FF000000"/>
            <rFont val="Tahoma"/>
            <family val="2"/>
          </rPr>
          <t xml:space="preserve">AGPS trigger on Emission interlock due to microtron dipole was off (the current was zero without any indication) </t>
        </r>
      </text>
    </comment>
    <comment ref="B340" authorId="0" shapeId="0" xr:uid="{E5488565-778C-4E59-A62A-9E834EFC7A2D}">
      <text>
        <r>
          <rPr>
            <b/>
            <sz val="9"/>
            <color rgb="FF000000"/>
            <rFont val="Tahoma"/>
            <family val="2"/>
          </rPr>
          <t xml:space="preserve">AGPS trigger on Emission interlock due to microtron dipole was off (the current was zero without any indication) </t>
        </r>
      </text>
    </comment>
    <comment ref="B341" authorId="0" shapeId="0" xr:uid="{C79C8364-E371-4CC5-9416-6D6110134F53}">
      <text>
        <r>
          <rPr>
            <b/>
            <sz val="9"/>
            <color indexed="81"/>
            <rFont val="Tahoma"/>
            <family val="2"/>
          </rPr>
          <t>(one of the motors speed was 1mm/s, the other was 0.5mm/s);so the motor open with tilt correction speed which is 0.1mm/s, this was due to the power cut on last Sunday.</t>
        </r>
      </text>
    </comment>
    <comment ref="B345" authorId="0" shapeId="0" xr:uid="{A415E203-C9AF-442F-8541-E03825A56E03}">
      <text>
        <r>
          <rPr>
            <b/>
            <sz val="9"/>
            <color rgb="FF000000"/>
            <rFont val="Tahoma"/>
            <family val="2"/>
          </rPr>
          <t>Beam got lost while ramping due to vacuum interlock in cell#9</t>
        </r>
      </text>
    </comment>
    <comment ref="B348" authorId="0" shapeId="0" xr:uid="{FD9CED83-2D1F-42C6-A148-03C0FEF17F0F}">
      <text>
        <r>
          <rPr>
            <b/>
            <sz val="9"/>
            <color rgb="FF000000"/>
            <rFont val="Tahoma"/>
            <family val="2"/>
          </rPr>
          <t>so MS beamline scientist request to kill the beam to enter restricted access to SR</t>
        </r>
      </text>
    </comment>
    <comment ref="B349" authorId="0" shapeId="0" xr:uid="{D8D3A859-CE83-4D34-A50E-C64786C7BAA7}">
      <text>
        <r>
          <rPr>
            <b/>
            <sz val="9"/>
            <color rgb="FF000000"/>
            <rFont val="Tahoma"/>
            <family val="2"/>
          </rPr>
          <t>so MS beamline scientist request to kill the beam to enter restricted access to SR</t>
        </r>
      </text>
    </comment>
    <comment ref="B353" authorId="0" shapeId="0" xr:uid="{0F046895-7E51-4522-858C-A643DD0C2D1E}">
      <text>
        <r>
          <rPr>
            <b/>
            <sz val="9"/>
            <color rgb="FF000000"/>
            <rFont val="Tahoma"/>
            <family val="2"/>
          </rPr>
          <t xml:space="preserve">AGPS trigger on Emission interlock due to microtron dipole was off (the current was zero without any indication) </t>
        </r>
      </text>
    </comment>
    <comment ref="B361" authorId="0" shapeId="0" xr:uid="{8EE676BC-31F3-46D4-A3F1-0B5BEFFCA558}">
      <text>
        <r>
          <rPr>
            <b/>
            <sz val="9"/>
            <color rgb="FF000000"/>
            <rFont val="Tahoma"/>
            <family val="2"/>
          </rPr>
          <t>it might be related to not run FF for HESEB while it's closing</t>
        </r>
        <r>
          <rPr>
            <sz val="9"/>
            <color rgb="FF000000"/>
            <rFont val="Tahoma"/>
            <family val="2"/>
          </rPr>
          <t xml:space="preserve">
</t>
        </r>
      </text>
    </comment>
    <comment ref="B371" authorId="0" shapeId="0" xr:uid="{8C08F725-ADE5-4815-8E71-68525414C7FF}">
      <text>
        <r>
          <rPr>
            <b/>
            <sz val="9"/>
            <color rgb="FF000000"/>
            <rFont val="Tahoma"/>
            <family val="2"/>
          </rPr>
          <t>BbB feedback ??</t>
        </r>
      </text>
    </comment>
    <comment ref="B441" authorId="0" shapeId="0" xr:uid="{34A0DDE9-AFAA-4E64-83AB-23E7D3E72704}">
      <text>
        <r>
          <rPr>
            <b/>
            <sz val="9"/>
            <color rgb="FF000000"/>
            <rFont val="Tahoma"/>
            <family val="2"/>
          </rPr>
          <t xml:space="preserve">RF Comment: 
</t>
        </r>
        <r>
          <rPr>
            <sz val="9"/>
            <color rgb="FF000000"/>
            <rFont val="Tahoma"/>
            <family val="2"/>
          </rPr>
          <t xml:space="preserve">no specific misbehavior were seen in the LLE pv's and most probably the trip happened due to driven instability in the machine.
</t>
        </r>
      </text>
    </comment>
  </commentList>
</comments>
</file>

<file path=xl/sharedStrings.xml><?xml version="1.0" encoding="utf-8"?>
<sst xmlns="http://schemas.openxmlformats.org/spreadsheetml/2006/main" count="2220" uniqueCount="431">
  <si>
    <t>Abbriviations</t>
  </si>
  <si>
    <r>
      <t xml:space="preserve">MTBF= </t>
    </r>
    <r>
      <rPr>
        <b/>
        <sz val="11"/>
        <color theme="9"/>
        <rFont val="Calibri"/>
        <family val="2"/>
        <scheme val="minor"/>
      </rPr>
      <t>Mean Time Between Failures</t>
    </r>
  </si>
  <si>
    <r>
      <t xml:space="preserve">MTTR= </t>
    </r>
    <r>
      <rPr>
        <b/>
        <sz val="11"/>
        <color theme="9"/>
        <rFont val="Calibri"/>
        <family val="2"/>
        <scheme val="minor"/>
      </rPr>
      <t>Mean Time To Repair</t>
    </r>
  </si>
  <si>
    <t>Equations</t>
  </si>
  <si>
    <r>
      <rPr>
        <b/>
        <sz val="11"/>
        <color theme="1"/>
        <rFont val="Calibri"/>
        <family val="2"/>
        <scheme val="minor"/>
      </rPr>
      <t>Beam Availability=</t>
    </r>
    <r>
      <rPr>
        <b/>
        <sz val="11"/>
        <color theme="9"/>
        <rFont val="Calibri"/>
        <family val="2"/>
        <scheme val="minor"/>
      </rPr>
      <t xml:space="preserve"> (Beam Availability Time)/(Real User Time-InjectionTime)</t>
    </r>
  </si>
  <si>
    <r>
      <rPr>
        <b/>
        <sz val="11"/>
        <color theme="1"/>
        <rFont val="Calibri"/>
        <family val="2"/>
        <scheme val="minor"/>
      </rPr>
      <t>Ultimate Beam Availability=</t>
    </r>
    <r>
      <rPr>
        <b/>
        <sz val="11"/>
        <color theme="9"/>
        <rFont val="Calibri"/>
        <family val="2"/>
        <scheme val="minor"/>
      </rPr>
      <t xml:space="preserve"> (Beam Availability Time)/(Real User Time)</t>
    </r>
  </si>
  <si>
    <r>
      <rPr>
        <b/>
        <sz val="11"/>
        <color theme="1"/>
        <rFont val="Calibri"/>
        <family val="2"/>
        <scheme val="minor"/>
      </rPr>
      <t>Total Down Time=</t>
    </r>
    <r>
      <rPr>
        <b/>
        <sz val="11"/>
        <color theme="9"/>
        <rFont val="Calibri"/>
        <family val="2"/>
        <scheme val="minor"/>
      </rPr>
      <t xml:space="preserve"> (Failures Time) + (Injection Delay Time)</t>
    </r>
  </si>
  <si>
    <r>
      <rPr>
        <b/>
        <sz val="11"/>
        <color theme="1"/>
        <rFont val="Calibri"/>
        <family val="2"/>
        <scheme val="minor"/>
      </rPr>
      <t>MTBF=</t>
    </r>
    <r>
      <rPr>
        <b/>
        <sz val="11"/>
        <color theme="9"/>
        <rFont val="Calibri"/>
        <family val="2"/>
        <scheme val="minor"/>
      </rPr>
      <t xml:space="preserve"> (Beam Availability Time)/(# of Failuers)</t>
    </r>
  </si>
  <si>
    <r>
      <rPr>
        <b/>
        <sz val="11"/>
        <color theme="1"/>
        <rFont val="Calibri"/>
        <family val="2"/>
        <scheme val="minor"/>
      </rPr>
      <t xml:space="preserve">MTTR= </t>
    </r>
    <r>
      <rPr>
        <b/>
        <sz val="11"/>
        <color theme="9"/>
        <rFont val="Calibri"/>
        <family val="2"/>
        <scheme val="minor"/>
      </rPr>
      <t>(FailuersTime)/(# of Failuers)</t>
    </r>
  </si>
  <si>
    <t>Machine Mode</t>
  </si>
  <si>
    <t>(Multiple Items)</t>
  </si>
  <si>
    <t xml:space="preserve">Start Time  </t>
  </si>
  <si>
    <t>Row Labels</t>
  </si>
  <si>
    <t>Sum of Failures Time (min)</t>
  </si>
  <si>
    <t>Count of Failures</t>
  </si>
  <si>
    <t>RF</t>
  </si>
  <si>
    <t>PS</t>
  </si>
  <si>
    <t>Cooling</t>
  </si>
  <si>
    <t>Power Grid</t>
  </si>
  <si>
    <t>Electrical</t>
  </si>
  <si>
    <t>Control</t>
  </si>
  <si>
    <t>Vacuum</t>
  </si>
  <si>
    <t>ID</t>
  </si>
  <si>
    <t>Microtron</t>
  </si>
  <si>
    <t>Diagnostic</t>
  </si>
  <si>
    <t>Human Error</t>
  </si>
  <si>
    <t>Unknown</t>
  </si>
  <si>
    <t>Grand Total</t>
  </si>
  <si>
    <t>SubSystem Failures Time (H)</t>
  </si>
  <si>
    <t>Failure time at injection time</t>
  </si>
  <si>
    <t>No. of failures  in user time</t>
  </si>
  <si>
    <t xml:space="preserve">Beam Availability </t>
  </si>
  <si>
    <t xml:space="preserve">Ultimate Beam Availability </t>
  </si>
  <si>
    <t>MTBF (H)</t>
  </si>
  <si>
    <t>MTTR (H)</t>
  </si>
  <si>
    <t>Hours</t>
  </si>
  <si>
    <t>InjectionTime:</t>
  </si>
  <si>
    <t>Real UserTime:</t>
  </si>
  <si>
    <t>Beam Availability Time:</t>
  </si>
  <si>
    <t>Trip Description</t>
  </si>
  <si>
    <t>System</t>
  </si>
  <si>
    <t>Trip Category</t>
  </si>
  <si>
    <t>Du</t>
  </si>
  <si>
    <t>Break Down Time</t>
  </si>
  <si>
    <t>Column1</t>
  </si>
  <si>
    <t>User Time</t>
  </si>
  <si>
    <t>Shutter Stuck</t>
  </si>
  <si>
    <t>Front End</t>
  </si>
  <si>
    <t>Pneumatic</t>
  </si>
  <si>
    <t>Beam lost_Unknown</t>
  </si>
  <si>
    <t>Server Hanged</t>
  </si>
  <si>
    <t>Network</t>
  </si>
  <si>
    <t>SR_BM_PS due to cooling</t>
  </si>
  <si>
    <t>Electricity Dip</t>
  </si>
  <si>
    <t>Power Grid Dip</t>
  </si>
  <si>
    <t xml:space="preserve">Non-Interrupting </t>
  </si>
  <si>
    <t>MIC_VA</t>
  </si>
  <si>
    <t>SR_HAB2_C06_CO</t>
  </si>
  <si>
    <t>Flow Switch</t>
  </si>
  <si>
    <t>Current drop in SR_QD</t>
  </si>
  <si>
    <t>QD</t>
  </si>
  <si>
    <t>Beam lost_Human</t>
  </si>
  <si>
    <t xml:space="preserve">Chillers </t>
  </si>
  <si>
    <t>Injection</t>
  </si>
  <si>
    <t>SR_BM_PS</t>
  </si>
  <si>
    <t>SR_BM</t>
  </si>
  <si>
    <t xml:space="preserve">Heat Exchangers </t>
  </si>
  <si>
    <t>SR_BM couldn't be cycled due to communication error</t>
  </si>
  <si>
    <t>Communication error</t>
  </si>
  <si>
    <t>Arcing in Cavity4</t>
  </si>
  <si>
    <t>Cavity4</t>
  </si>
  <si>
    <t>Booster RF fault</t>
  </si>
  <si>
    <t>Booster</t>
  </si>
  <si>
    <t>LB2 stuck</t>
  </si>
  <si>
    <t>Libera 2</t>
  </si>
  <si>
    <t>Three way valve actuator hanged</t>
  </si>
  <si>
    <t>Primary</t>
  </si>
  <si>
    <t>BO_VA</t>
  </si>
  <si>
    <t>Ion Pump</t>
  </si>
  <si>
    <t>SR_VA_C03</t>
  </si>
  <si>
    <t>Gauge Controller</t>
  </si>
  <si>
    <t>SR_QD2_C06_CO</t>
  </si>
  <si>
    <t>BO_RF_CAV1_REV</t>
  </si>
  <si>
    <t>SR_VA_C14_SRM</t>
  </si>
  <si>
    <t>TL1_Triplet_QD1</t>
  </si>
  <si>
    <t>Triplet</t>
  </si>
  <si>
    <t>Iearth fault in C11_QF2</t>
  </si>
  <si>
    <t>QF</t>
  </si>
  <si>
    <t>Current drop in C11_QF2</t>
  </si>
  <si>
    <t>BM_RC filtration circuit was burned out</t>
  </si>
  <si>
    <t>RF tripped while ramping, due to EPICS gate way didn't give permission to Matlab to write on the LLEs.</t>
  </si>
  <si>
    <t>EPICS gate way</t>
  </si>
  <si>
    <t>Beam lost; due to BPM interlock.</t>
  </si>
  <si>
    <t>Current drop in C14_QF1</t>
  </si>
  <si>
    <t>Beam killed by MPS (SR-MAIN OPERATION KEY OFF by mistake)</t>
  </si>
  <si>
    <t>Filament couldn't run, after changing the Aux. Gun</t>
  </si>
  <si>
    <t>SR_VA_C01</t>
  </si>
  <si>
    <t>RF Interlock</t>
  </si>
  <si>
    <t>Free</t>
  </si>
  <si>
    <t>Current drop in multiple QFs &amp; QDs</t>
  </si>
  <si>
    <t>QF &amp; QD</t>
  </si>
  <si>
    <t>Klysron-Phase Correction</t>
  </si>
  <si>
    <t>Klystron Phase Correction</t>
  </si>
  <si>
    <t>SR_VA_C08</t>
  </si>
  <si>
    <t xml:space="preserve">BO_RF Interlock </t>
  </si>
  <si>
    <t>Power Supplies</t>
  </si>
  <si>
    <t>Iearth fault in C04_QD2</t>
  </si>
  <si>
    <t>Wave guide pressure fault</t>
  </si>
  <si>
    <t>Beam lost_due to  FILK system</t>
  </si>
  <si>
    <t>Machine Time</t>
  </si>
  <si>
    <t>SR_BM_C07_CO</t>
  </si>
  <si>
    <t>XAF Beam line closed the gate valve 1 by mistake</t>
  </si>
  <si>
    <t>Reverse power SSA1-DIS09</t>
  </si>
  <si>
    <t>SSA1</t>
  </si>
  <si>
    <t>Emission Fault</t>
  </si>
  <si>
    <t>RF Went inside SR as restricted acees for checking subsystem.</t>
  </si>
  <si>
    <t>RF  replaced some module in SSA</t>
  </si>
  <si>
    <t>Tuners 2 and 3</t>
  </si>
  <si>
    <t>Vacuum Leakage after changing the aux. gun</t>
  </si>
  <si>
    <t>Beam lost due to BPM interlock</t>
  </si>
  <si>
    <t>Beam lost due to RF trip</t>
  </si>
  <si>
    <t>Beam lost due to loose connection of the cable in the PLC communication module</t>
  </si>
  <si>
    <t>Beam lost due to human error</t>
  </si>
  <si>
    <t>Bypass the fast interlock system</t>
  </si>
  <si>
    <t>SR_BM_CROWBAR interlock</t>
  </si>
  <si>
    <t xml:space="preserve">RF oscillation </t>
  </si>
  <si>
    <t>Chiller was in Local instead of Remote mode after electricity dip</t>
  </si>
  <si>
    <t>LLE1 Reflected Power</t>
  </si>
  <si>
    <t>SSA1 Water Flow</t>
  </si>
  <si>
    <t>Libera7 disconnection</t>
  </si>
  <si>
    <t>Glitch in the Q3 Fast interlock</t>
  </si>
  <si>
    <t>Fast Interlock</t>
  </si>
  <si>
    <t>Flow Switch of RF Cooling Racks</t>
  </si>
  <si>
    <t>SR_HAB4_C05_CO</t>
  </si>
  <si>
    <t>Heat Absorber</t>
  </si>
  <si>
    <t>Wiggler Downstream Kill Switch</t>
  </si>
  <si>
    <t>Wiggler</t>
  </si>
  <si>
    <t>Booster Dipole PS Interlock</t>
  </si>
  <si>
    <t>BO_BM</t>
  </si>
  <si>
    <t>HVPS Interlock</t>
  </si>
  <si>
    <t>Modulator</t>
  </si>
  <si>
    <t>SR_VA_IMG2_C03</t>
  </si>
  <si>
    <t>Wiggler Calibration</t>
  </si>
  <si>
    <t>SR_BM_C09_CO</t>
  </si>
  <si>
    <t>SR_BM_C12_CO</t>
  </si>
  <si>
    <t>Beam lost while ramping due to RF voltage stopped increasing with SR-BM current (ramping script)</t>
  </si>
  <si>
    <t>Beam lost due to arcing in cavity 4</t>
  </si>
  <si>
    <t>Beam lost due to vacuum in the cavity 4</t>
  </si>
  <si>
    <t>Interlock in C04_QD2</t>
  </si>
  <si>
    <t>MPS interlock at IR shutter</t>
  </si>
  <si>
    <t>SR_BM_PS_PCO</t>
  </si>
  <si>
    <t>PCO</t>
  </si>
  <si>
    <t>Beam Lost due to cable loose at RF system and it gives fake vacuum signal</t>
  </si>
  <si>
    <t>Beam lost due to Chiller 2 was off since starting of the morning injection</t>
  </si>
  <si>
    <t>Beam lost due to loosen connection on the magnet side</t>
  </si>
  <si>
    <t>Magnet</t>
  </si>
  <si>
    <t>Beam lost due to cavity 2 limit switch was active</t>
  </si>
  <si>
    <t>Beam lost due to RF test</t>
  </si>
  <si>
    <t>Beam lost due to Libera4-BPM disconnection</t>
  </si>
  <si>
    <t>Phase failure in quadrant#1 sub-main distribution board</t>
  </si>
  <si>
    <t>AGPS Gun sparking</t>
  </si>
  <si>
    <t>Aux. Gun</t>
  </si>
  <si>
    <t>TL2 magnet &amp; Microtron dipole PS communication Error</t>
  </si>
  <si>
    <t>RF group did small test in service area</t>
  </si>
  <si>
    <t>Beam lost due to RF interlock</t>
  </si>
  <si>
    <t>Beam lost due to slow ADC channel 0</t>
  </si>
  <si>
    <t>Beam lost due to Vacuum in the cavity 3</t>
  </si>
  <si>
    <t>Cavity3</t>
  </si>
  <si>
    <t>Beam lost due to Vacuum in the cavity 4</t>
  </si>
  <si>
    <t>Beam lost due to slow ADC channel 2</t>
  </si>
  <si>
    <t>Beam lost due to Vacuum in cell #8</t>
  </si>
  <si>
    <t>Beam lost due to vacuum interlock at cell #8</t>
  </si>
  <si>
    <t>Beam lost due some changes in RF parameters after the power cut (Cavity #1 forward power high limit was 60 instead of 85)</t>
  </si>
  <si>
    <t>Beam lost due to Forward power in Cavity 1&amp;3</t>
  </si>
  <si>
    <t>AGPS Filament OverVoltage</t>
  </si>
  <si>
    <t>Beam lost due to RF interlock happened after changing some RF parameters mistakenly</t>
  </si>
  <si>
    <r>
      <t xml:space="preserve">Beam lost due to insufficient air; due to both of the air compressors turned off </t>
    </r>
    <r>
      <rPr>
        <b/>
        <u/>
        <sz val="11"/>
        <color rgb="FFFF0000"/>
        <rFont val="Calibri"/>
        <family val="2"/>
        <scheme val="minor"/>
      </rPr>
      <t>due to human mistake</t>
    </r>
  </si>
  <si>
    <t>Beam lost due to electricity dip</t>
  </si>
  <si>
    <t>flow switch interlock on the MS beamline front end</t>
  </si>
  <si>
    <t>Beam lost due to check valve of RF cooling water pump was clogged</t>
  </si>
  <si>
    <t>RF Secondary Pumps</t>
  </si>
  <si>
    <t>Beam lost due to Vacuum in RF cavitities</t>
  </si>
  <si>
    <t xml:space="preserve"> Beam lost due to BPM2 at cell #15 (BPM number 58) exceeded the orbit interlock limit</t>
  </si>
  <si>
    <t>Beam Position Monitor</t>
  </si>
  <si>
    <t>Beam lost due to cavities interaction with beam instability</t>
  </si>
  <si>
    <t>Beamline Preparation</t>
  </si>
  <si>
    <t>Current limit interlock in QD</t>
  </si>
  <si>
    <t>Beam lost while bumping, due to BPM interlock was enabled</t>
  </si>
  <si>
    <t>Correction was not running properly</t>
  </si>
  <si>
    <t>Beam Lost after enabling the BPM directly. We figured out that the min X limit was 1mm instead of -1mm.</t>
  </si>
  <si>
    <t>Beam lost while increasing RF voltage to 400 KV, reflected power.</t>
  </si>
  <si>
    <t>MS beamline scientist asked to enter restricted access to SR with vacuum group  to install rotating fillter</t>
  </si>
  <si>
    <t>Beam got lost due to RF interlock</t>
  </si>
  <si>
    <t>MS beamline scientist asked to enter restricted access to SR with vacuum group to install rotating fillter</t>
  </si>
  <si>
    <t>Beam lost due to Cavity 3 Interlock</t>
  </si>
  <si>
    <t>Beam lost due to BPM interlock.</t>
  </si>
  <si>
    <t>Extraction kicker trigger problem, there was a short circuit in PFN cable of the transformer.</t>
  </si>
  <si>
    <t>Beam lost due to BPM interlock, libera#1 shows disconnection.</t>
  </si>
  <si>
    <t>Beam lost due to MPS communication fault</t>
  </si>
  <si>
    <t>Water flow interlock at HESEB fixed mask at the front end</t>
  </si>
  <si>
    <t>HESEB beamline scientist asked to enter restricted access to SR with Mechanical group for alignment</t>
  </si>
  <si>
    <t>Flow interlock at RF cavity#1 cooling rack</t>
  </si>
  <si>
    <t>Heat absorbers interlock in C6 &amp; C3, water flow interlock at HESEB front end, photon shutter &amp; fixed mask.</t>
  </si>
  <si>
    <t>Water flow interlock at HESEB front end, photon shutter &amp; fixed mask.</t>
  </si>
  <si>
    <t>C7_SF1_Flow Interlock</t>
  </si>
  <si>
    <t>leakage on cell #7 on the crotch absorber connection</t>
  </si>
  <si>
    <t>Microtron high voltage fuse was busted</t>
  </si>
  <si>
    <t>Tuner of cavity#4 was not moving</t>
  </si>
  <si>
    <t>SR_VA_IMG_C14</t>
  </si>
  <si>
    <t>Beam lost due to water flowmeter interlock at amplifier#3 inlet</t>
  </si>
  <si>
    <t>SSA Flowmeter</t>
  </si>
  <si>
    <t>Vacuum interlock at microtron</t>
  </si>
  <si>
    <t>Mechanical group entered  SR to check the mechanical problem with undulator while opening/closing.</t>
  </si>
  <si>
    <t>AGPS Gun Spark interlock</t>
  </si>
  <si>
    <t>Water flow interlock at MS front end</t>
  </si>
  <si>
    <t>Beam lost due to wrong procedure while implementing the orbit bump</t>
  </si>
  <si>
    <t>Beam lost due to coupler#4 high temperature (Inlet/Outlet cooling pipes were closed)</t>
  </si>
  <si>
    <t>Beam lost due to cooling interlock at Cavity#4 flow switch</t>
  </si>
  <si>
    <t>Beam lost due to Reflected power in Cavity 2&amp;3</t>
  </si>
  <si>
    <t>Failure happened to the Cell06 QD1 power supply, we couldn’t cycle magnets in properly</t>
  </si>
  <si>
    <t>XAFS Vacuum Interlock</t>
  </si>
  <si>
    <t>Beam lost due to vacuum interlock at HESEB front end</t>
  </si>
  <si>
    <t>Beam lost when we turn the machine status to "User Time" instead of Injection.</t>
  </si>
  <si>
    <t xml:space="preserve">Beam lost due to IR mirror thermocouples (MPS from BL side) </t>
  </si>
  <si>
    <t>Electricity Dip yesterday (3/12/2022)</t>
  </si>
  <si>
    <t>Beam lost due to known reason</t>
  </si>
  <si>
    <t>Beam lost while doing bump for HESEB</t>
  </si>
  <si>
    <t>Vacuum Interlock at microtron, which turned-off magnetron filament</t>
  </si>
  <si>
    <t>Microtron HV PS fuse busted</t>
  </si>
  <si>
    <t>Beam lost due to thermo-couple interlock at RF cavities</t>
  </si>
  <si>
    <t>Encountered saturation while injection, and we couldn't exceed 132mA, so we decided to kill the beam and  re-inject again</t>
  </si>
  <si>
    <t xml:space="preserve">MS wiggler has High tilt alarm while opening </t>
  </si>
  <si>
    <t>Beam lost due to water flow interlock at SSA#3</t>
  </si>
  <si>
    <t>Beam lost due IR thermocouple#4 high temperature interlock</t>
  </si>
  <si>
    <t>Beam lost due to global interlock, it might be the "heseb_ff" script that killed the beam due to code bug</t>
  </si>
  <si>
    <t>Air flow interlock at RF cavities; due to solenoid valve wasn't opening (solenoid valve malfunction)</t>
  </si>
  <si>
    <t xml:space="preserve">Cavity#2 tune error was high (about -70), it was hitting CW limit, and after moving some connection it showed CW &amp; CCW limits together!! </t>
  </si>
  <si>
    <t>We struggle while injection, we inject 10mA and got saturation, we couldn't exceed it. We discovered that the BbB feedback system in X-Plane was running (It was not included in "Start_up_srrf" to turn-off the BbB in X)</t>
  </si>
  <si>
    <t>Water flow interlock at HESEB front end</t>
  </si>
  <si>
    <t>One of the Emergency Push Buttons was hit accidentally, which leads to open SR tunnel (while entering restricted access to SR to solve previous problem)</t>
  </si>
  <si>
    <t>Injection to SR was late due to AGPS interlock</t>
  </si>
  <si>
    <t>Injection to SR was late due to problem while opening BEATS wiggler</t>
  </si>
  <si>
    <t>There was a problem in closing MS wiggler; due to tilt error due to earthquake in Turkey !!</t>
  </si>
  <si>
    <t>IMG1 vacuum spike interlock at MS front end (Fake Interlock)</t>
  </si>
  <si>
    <t>Injection was late due to aging of cathode, HV of AGPS increased to 2450V to overcome the problem temporary</t>
  </si>
  <si>
    <t>Beam lost due to SSA#4 inlet water flow interlock, due to stuck flow turbine</t>
  </si>
  <si>
    <t>AGPS trigger on Emission interlock</t>
  </si>
  <si>
    <t>Microtron Dipole current was zero due to unknown reason</t>
  </si>
  <si>
    <t>MS Wiggler didn't open due to different speed set-points between the motors</t>
  </si>
  <si>
    <t xml:space="preserve">Water flow interlock at PNHL </t>
  </si>
  <si>
    <t>Beam lost due to RF interlock (Water flow outlet AMP3)</t>
  </si>
  <si>
    <t xml:space="preserve">Beam got lose due to a human mistake; instead of turning ON the MTBF for tune measurement, RF group operated it as feedback by mistake which made a beam blowup. </t>
  </si>
  <si>
    <t>SR Libra#7 IOC hanged, so the correction was not running in a correct way</t>
  </si>
  <si>
    <t>Trigger sequencer was not triggering-on the AGPS</t>
  </si>
  <si>
    <t>Beam got lost after enabling BPM interlock (Due to bpm_default command it returned the limit values of HESEB BPM to 1mm instead of 1.5mm))</t>
  </si>
  <si>
    <t>Water flow interlock at MS beamline rotation filter</t>
  </si>
  <si>
    <t>Beam got lost due to IR THC#4 interlock; due to C11-QD1-PS current was decreasing</t>
  </si>
  <si>
    <t>Electricity Cut</t>
  </si>
  <si>
    <t xml:space="preserve">Heat absorber interlock at (SRC08-VA-HAB2-FLS2) </t>
  </si>
  <si>
    <t>The beam lost while ramping (2.3 Gev) due to vacuum interlock at SR (SRC14-VA-IMG1); most probably we forgot to turn-on the orbit correction or to include RF Frequency option in correction.</t>
  </si>
  <si>
    <t>Beam lost due to RF amplifier 3 water flow outlet interlock</t>
  </si>
  <si>
    <t>Beam lost due to RF amplifier 3 REV Power interlock, Spare LLE problem</t>
  </si>
  <si>
    <t>Water flow interlock at ID11 shutter</t>
  </si>
  <si>
    <t>Beam got lost due to high temperature at IR THC#4; due to larger vertical beam size 90um, instead of 87um</t>
  </si>
  <si>
    <t>Beam got lost when running FF for BEATS after closing it to 30 (Human Error), due to distortion of orbit which exceeded the BPM interlock limits</t>
  </si>
  <si>
    <t xml:space="preserve">Beam got lost due to IR THC#4 interlock, even there was no temperature rising, the root cause still unknown </t>
  </si>
  <si>
    <t>Beam lost due to human error; the BPM interlock got enabled before run "beats_ff"</t>
  </si>
  <si>
    <t>Beam got lost due to IR THC#4 interlock, even there was no temperature rising, the root cause still unknown</t>
  </si>
  <si>
    <t>Booster RF Interlock</t>
  </si>
  <si>
    <t>SR Cell-14 Vacuum interlock, the master oscillator didn't response to orbit correction (might be a human error)</t>
  </si>
  <si>
    <t>Beam got lost due to IR THC#4 interlock</t>
  </si>
  <si>
    <t>We encountered a problem while closing the MS wiggler due to power cut happened on Friday, solved by control group</t>
  </si>
  <si>
    <t>Beam lost due to RF interlock; still under investigation.</t>
  </si>
  <si>
    <t>Beam lost due to Quadrupole current deviation interlock; it seems related to a communication error, not to a real deviation  (gateWay).</t>
  </si>
  <si>
    <t xml:space="preserve">Beam lost while ramping due to RF ref.power </t>
  </si>
  <si>
    <t>Electricity dip</t>
  </si>
  <si>
    <t xml:space="preserve">Beam lost while ramping (RF vacuum interlock) </t>
  </si>
  <si>
    <t>Beam lost due to beam blowing-up while ramping (the correction was working fine, but we noticed that it was slower than it used to be</t>
  </si>
  <si>
    <t>Quadrant#3 PS gateway was not responding , so the control group replaced it with another one.</t>
  </si>
  <si>
    <t xml:space="preserve">ID 10 was not open </t>
  </si>
  <si>
    <t>ID10</t>
  </si>
  <si>
    <t>Beam lost due to SCR02 QD1 &amp; QD2 went to zero current, so after troubleshooting we found out that there was a phase failure (one phase missing).</t>
  </si>
  <si>
    <t>While doing cycling, SCR02 QD1 &amp; QD2 was giving zero Ampere, so after trouble shooting we found out that there was a phase failure (one phase missing), then power supply group came and changed the burned cables.</t>
  </si>
  <si>
    <t xml:space="preserve">Microtron magnet interlock due to power dip </t>
  </si>
  <si>
    <t>The beam late due to ID10 was not open</t>
  </si>
  <si>
    <t>Beam lost while ramping, and there was saturation while injection.</t>
  </si>
  <si>
    <t>Beam lost due to cooling chillers turned off (both of them)</t>
  </si>
  <si>
    <t>We lost the beam because one of the chillers tripped, chiller flow switch failure.</t>
  </si>
  <si>
    <t>AGPS HV OverCurrent interlock, the cause still unknown; but sofian tighten some HV cable connection (Cause injection late, but not affecting on beam availability)</t>
  </si>
  <si>
    <t>AGPS HV OverCurrent interlock, the cause still unknown (Cause injection late, but not affecting on beam availability)</t>
  </si>
  <si>
    <t>Beam lost due to water flow inlet interlock at amplifier#2.</t>
  </si>
  <si>
    <t xml:space="preserve"> Beam lost while ramping due to unknown cause (might related to RF ramping curve)</t>
  </si>
  <si>
    <t>SR BM problem, BWM fiber receiver found faulty which caused IGBT damaged and output filet damaged as well.</t>
  </si>
  <si>
    <t>Beam lost due to Cooling interlock</t>
  </si>
  <si>
    <t>Beam lost due to SR-PS-SD1 earth leakage interlock (The water conductivity was high; due to bad water quality, which increased the Iearth)</t>
  </si>
  <si>
    <t>HV over current fault (happened twice); PS group changed control cable between PS and the controller.</t>
  </si>
  <si>
    <t>Beam lost due to earth leakage in SD1 sextupole. It's due to cooling interlock (Water conductivity was high).</t>
  </si>
  <si>
    <t>Beam lost due to quadrupoles current deviation interlock due to SRC15-PS-QF1 went to zero instantaneously, then came back to normal value (gateWay).</t>
  </si>
  <si>
    <t>Beam lost due to sextupoles current deviation due to SD PS earth leakage interlock  (The water conductivity was high; due to bad water quality, which increased the Iearth)</t>
  </si>
  <si>
    <t>Vacuum interlock in microtron</t>
  </si>
  <si>
    <t>Beam lost due to SRC06-QF1 cooling flow interlock.</t>
  </si>
  <si>
    <t xml:space="preserve"> There was a vacuum interlock at microtron (It seems a fake interlock).</t>
  </si>
  <si>
    <t>There was a vacuum interlock at microtron its seems the fault is repeatly every night at the same time between ( 23 :20 to 23:45 ) and its a fake fault .</t>
  </si>
  <si>
    <t>Beam lost due to RF cavity#4 out air interlock (It seems a fake interlock);Control Team increase the time of cavity 4 air out temp interlock to 15 sec</t>
  </si>
  <si>
    <t>Beam loast while ramping due to RF cooling rack thermocouple swaped without change the set points</t>
  </si>
  <si>
    <t xml:space="preserve">Beam lost While ramping due to RF ramping not work </t>
  </si>
  <si>
    <t xml:space="preserve"> Beam lost due to problem in the dipole and vertical corrector power supplies gateway.</t>
  </si>
  <si>
    <t>Beam lost due to SR-PS-SD1 SO interlock</t>
  </si>
  <si>
    <t>Beam got lost due to C3-RF-HAB3 cooling interlock (This is perdicted to happen after the water replacement due to air bubbles</t>
  </si>
  <si>
    <t>SRC6-CO-QF1 flow interlock; due to defected magnetic switch, control &amp; cooling groups entered SR restricted access and replaced it with new one.</t>
  </si>
  <si>
    <t>Microtron vacuum interlock (Seems to be fake), and wave-guide pressure interlock.</t>
  </si>
  <si>
    <t xml:space="preserve"> Beam lost due to quadruple current deviation interlock; but unfortunately there was no indication at all on the archiver that shows any deviation in any of the quadruples !! (gateWay)</t>
  </si>
  <si>
    <t>Vacuum interlock in the Micotron : Its seems fake fault because the pressure in micotron wasn't changed at all</t>
  </si>
  <si>
    <t xml:space="preserve"> Beam lost due to fault on SRC15-PS-QD1 its seems fake fault too because the current decreasing to Zero and go back to normal only in 1 second (gateWay).</t>
  </si>
  <si>
    <t>Beam lost due to Quadruples interlock current deviation interlock (SRC09-QF1) there was no indication on PS GUI! (gateWay).</t>
  </si>
  <si>
    <t>Beam Lost due to an issue in rf amplifier 4 cooling</t>
  </si>
  <si>
    <t>Beam lost due to quadrupols current deviation interlock due to SRC15-PS-QD1 current went to zero instantaneously, then came back to normal value (gateWay).</t>
  </si>
  <si>
    <t>Injection was late because of the control Team Replaced the gateway 3-Q4</t>
  </si>
  <si>
    <t>Quadrupoles current deviation, there was no indication on PS GUI! (gateWay).</t>
  </si>
  <si>
    <t xml:space="preserve">Beam lost Due to Electrical failure on SR  main circuit Breaker </t>
  </si>
  <si>
    <t>Beam lost due to RF failure delta water flow on amplifier 4 , the RF Team changed the flow meter to slove this problem</t>
  </si>
  <si>
    <t>Beam lost due to RF failure water flow outlet on amplifier 4</t>
  </si>
  <si>
    <t>Beam lost due to motion Team failure</t>
  </si>
  <si>
    <t>Beam Lost while Ramping its seems a correction fault</t>
  </si>
  <si>
    <t>Cooling issue in MS beam line front End</t>
  </si>
  <si>
    <t>Beam lost while Ramping</t>
  </si>
  <si>
    <t>Libra 1 was down due to the power dip happened twice</t>
  </si>
  <si>
    <t>we killed the Beam because of a problem in the correction</t>
  </si>
  <si>
    <t>Beam lost due to spark in Cavity#4</t>
  </si>
  <si>
    <t>Beam lost During Ramping RF cavity #3 amplifier, RF group changed cooling rack temperature set-point from 62C to 61.5C.</t>
  </si>
  <si>
    <t>Beam lost while ramping at 2.0GeV, because when we run ramping script, it opened a matlab session and for the first time it requests a password, and we didn't notice it, so the magnets start to ramp but RF wasn't, so the beam get lost.</t>
  </si>
  <si>
    <t>Beam lost while ramping due to RF interlock</t>
  </si>
  <si>
    <t>Beam lost suddenly while ramping within one minutes from 250mA to 40mA; with no clear reason.</t>
  </si>
  <si>
    <t xml:space="preserve">Trigger On Emission Fault due to Microtron dipole current was zero (Dipole was off) due to unknown reason. </t>
  </si>
  <si>
    <t>Booster extraction kicker was not working, the power supplies group found the base of Thyrotron (in Booster Extraction kicker )is damaged so PS group changed it with a new base and thyrotron.</t>
  </si>
  <si>
    <t>Wave-guide pressure interlock</t>
  </si>
  <si>
    <t>Beam lost due to Cavity2 Tuner Motion Box Stuck</t>
  </si>
  <si>
    <t>Beam lost due to electricity fluctation, Which cause SR-BM to get damaged (fixed by changing some electrocnics boards and resistors)</t>
  </si>
  <si>
    <t>Beam lost due to SRC15-BPM2 is interlocked (LBR12-BPM1); the BPM module is replaced with spare one</t>
  </si>
  <si>
    <t xml:space="preserve">Beam lost due to dipole interlock due to Chiller3 interlock (Freeze protection) </t>
  </si>
  <si>
    <t>Beam lost due Cooling Rack #2 had lost 3 3Phase Contactors (burned out); Pump, Heater1 and Heater2. RF group changed it.</t>
  </si>
  <si>
    <t>Trips</t>
  </si>
  <si>
    <t>Machine Modes</t>
  </si>
  <si>
    <t>LLE1</t>
  </si>
  <si>
    <t>Microtron Magnat</t>
  </si>
  <si>
    <t>Ion Pump Controller</t>
  </si>
  <si>
    <t xml:space="preserve">Chillers Pumps </t>
  </si>
  <si>
    <t>VME Crate</t>
  </si>
  <si>
    <t>Server</t>
  </si>
  <si>
    <t>ID09</t>
  </si>
  <si>
    <t>LLE2</t>
  </si>
  <si>
    <t>Ion Pump Splitter</t>
  </si>
  <si>
    <t>Moxa Terminal Server</t>
  </si>
  <si>
    <t>Beam Current Monitor</t>
  </si>
  <si>
    <t>During Ramp</t>
  </si>
  <si>
    <t>Vaccum</t>
  </si>
  <si>
    <t>Signal Gen.</t>
  </si>
  <si>
    <t>Magnetron</t>
  </si>
  <si>
    <t>Programmable Logic Controller</t>
  </si>
  <si>
    <t>Faraday Cup</t>
  </si>
  <si>
    <t>ID11</t>
  </si>
  <si>
    <t>Foil Monitor</t>
  </si>
  <si>
    <t>SSA2</t>
  </si>
  <si>
    <t>Trim Coil</t>
  </si>
  <si>
    <t>Pirani Gauge</t>
  </si>
  <si>
    <t>SR Secondary Pumps</t>
  </si>
  <si>
    <t>Libera 1</t>
  </si>
  <si>
    <t>SSA3</t>
  </si>
  <si>
    <t>Inverted Magnetron Gauge</t>
  </si>
  <si>
    <t>SSA4</t>
  </si>
  <si>
    <t>Gate Valve</t>
  </si>
  <si>
    <t>BO Secondary Pumps</t>
  </si>
  <si>
    <t>Libera 3</t>
  </si>
  <si>
    <t>Cavity1</t>
  </si>
  <si>
    <t>Residual Gas Analyzer</t>
  </si>
  <si>
    <t>BL Secondary Pumps</t>
  </si>
  <si>
    <t>Fast Current Transformer</t>
  </si>
  <si>
    <t xml:space="preserve">Electricity </t>
  </si>
  <si>
    <t>Cavity2</t>
  </si>
  <si>
    <t>Titanium Sublimation Pump Controller</t>
  </si>
  <si>
    <t>New Parametric Current Transformer</t>
  </si>
  <si>
    <t>Titanium Sublimation Pump</t>
  </si>
  <si>
    <t>Direct Current Current Transformer</t>
  </si>
  <si>
    <t>SF</t>
  </si>
  <si>
    <t>Fast Valve Controller</t>
  </si>
  <si>
    <t>Camera</t>
  </si>
  <si>
    <t>SD</t>
  </si>
  <si>
    <t>Fast Valve</t>
  </si>
  <si>
    <t>Shaker</t>
  </si>
  <si>
    <t>HC</t>
  </si>
  <si>
    <t>Multiplexer</t>
  </si>
  <si>
    <t>VC</t>
  </si>
  <si>
    <t>Signal Switcher</t>
  </si>
  <si>
    <t>SQ</t>
  </si>
  <si>
    <t>BO_INJ_SP</t>
  </si>
  <si>
    <t>BO_INJ_KC</t>
  </si>
  <si>
    <t>BO_EX_SP</t>
  </si>
  <si>
    <t>BO_EX_KC</t>
  </si>
  <si>
    <t>SR_INJ_SP</t>
  </si>
  <si>
    <t>SR_INJ_KC</t>
  </si>
  <si>
    <t>Start Time</t>
  </si>
  <si>
    <t>End Time</t>
  </si>
  <si>
    <t>No</t>
  </si>
  <si>
    <t>Yes</t>
  </si>
  <si>
    <t>Consider</t>
  </si>
  <si>
    <t>5 min</t>
  </si>
  <si>
    <t>Column2</t>
  </si>
  <si>
    <t>6 min</t>
  </si>
  <si>
    <t>Unknown recorded at 7:00</t>
  </si>
  <si>
    <t>Added by AB MZ</t>
  </si>
  <si>
    <t>Column3</t>
  </si>
  <si>
    <t>3 min</t>
  </si>
  <si>
    <t>7 min</t>
  </si>
  <si>
    <t>Possible noise</t>
  </si>
  <si>
    <t xml:space="preserve">Time entered maniually </t>
  </si>
  <si>
    <t>1 Min</t>
  </si>
  <si>
    <t xml:space="preserve">Cause beam blowup </t>
  </si>
  <si>
    <t>0 .. 1 no previous indication</t>
  </si>
  <si>
    <t>20 min</t>
  </si>
  <si>
    <t xml:space="preserve">HESEB new entry </t>
  </si>
  <si>
    <t>1 min</t>
  </si>
  <si>
    <t xml:space="preserve">4 min </t>
  </si>
  <si>
    <t>15 Min</t>
  </si>
  <si>
    <t>3 Min</t>
  </si>
  <si>
    <t>2 min</t>
  </si>
  <si>
    <t>13 Min</t>
  </si>
  <si>
    <t>8 min</t>
  </si>
  <si>
    <t>9 min</t>
  </si>
  <si>
    <t>Check your self data reate</t>
  </si>
  <si>
    <t>10 Min</t>
  </si>
  <si>
    <t>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</si>
</sst>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m/d/yy\ h:mm;@"/>
    <numFmt numFmtId="166" formatCode="[h]:mm:ss;@"/>
    <numFmt numFmtId="167" formatCode="0.0"/>
    <numFmt numFmtId="168" formatCode="0.0%"/>
  </numFmts>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9"/>
      <name val="Calibri"/>
      <family val="2"/>
      <scheme val="minor"/>
    </font>
    <font>
      <b/>
      <sz val="11"/>
      <color rgb="FF92D050"/>
      <name val="Calibri"/>
      <family val="2"/>
      <scheme val="minor"/>
    </font>
    <font>
      <b/>
      <sz val="14"/>
      <color rgb="FF595959"/>
      <name val="Calibri"/>
      <family val="2"/>
      <scheme val="minor"/>
    </font>
    <font>
      <b/>
      <u/>
      <sz val="11"/>
      <color rgb="FFFF0000"/>
      <name val="Calibri"/>
      <family val="2"/>
      <scheme val="minor"/>
    </font>
    <font>
      <sz val="8"/>
      <name val="Calibri"/>
      <family val="2"/>
      <scheme val="minor"/>
    </font>
    <font>
      <b/>
      <sz val="9"/>
      <color rgb="FF000000"/>
      <name val="Tahoma"/>
      <family val="2"/>
    </font>
    <font>
      <sz val="9"/>
      <color rgb="FF000000"/>
      <name val="Tahoma"/>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
      <patternFill patternType="solid">
        <fgColor theme="9" tint="-0.249977111117893"/>
        <bgColor indexed="64"/>
      </patternFill>
    </fill>
    <fill>
      <patternFill patternType="solid">
        <fgColor theme="5"/>
        <bgColor indexed="64"/>
      </patternFill>
    </fill>
    <fill>
      <patternFill patternType="solid">
        <fgColor theme="5"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4" fillId="0" borderId="0" applyFont="0" applyFill="0" applyBorder="0" applyAlignment="0" applyProtection="0"/>
  </cellStyleXfs>
  <cellXfs count="84">
    <xf numFmtId="0" fontId="0" fillId="0" borderId="0" xfId="0"/>
    <xf numFmtId="0" fontId="0" fillId="2" borderId="2" xfId="0" applyFill="1" applyBorder="1"/>
    <xf numFmtId="0" fontId="0" fillId="0" borderId="2" xfId="0" applyBorder="1"/>
    <xf numFmtId="0" fontId="1" fillId="0" borderId="3" xfId="0" applyFont="1" applyBorder="1" applyAlignment="1">
      <alignment horizontal="left" vertical="center"/>
    </xf>
    <xf numFmtId="0" fontId="1" fillId="0" borderId="4" xfId="0" applyFont="1" applyBorder="1" applyAlignment="1">
      <alignment horizontal="left" vertical="center"/>
    </xf>
    <xf numFmtId="164" fontId="1" fillId="0" borderId="4" xfId="0" applyNumberFormat="1" applyFont="1" applyBorder="1" applyAlignment="1">
      <alignment horizontal="left" vertical="center"/>
    </xf>
    <xf numFmtId="166" fontId="1" fillId="0" borderId="5" xfId="0" applyNumberFormat="1" applyFont="1" applyBorder="1" applyAlignment="1">
      <alignment horizontal="left" vertical="center"/>
    </xf>
    <xf numFmtId="0" fontId="0" fillId="0" borderId="0" xfId="0" pivotButton="1"/>
    <xf numFmtId="0" fontId="0" fillId="0" borderId="0" xfId="0" applyAlignment="1">
      <alignment horizontal="left"/>
    </xf>
    <xf numFmtId="0" fontId="1" fillId="0" borderId="4"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166" fontId="0" fillId="0" borderId="0" xfId="0" applyNumberFormat="1" applyAlignment="1">
      <alignment horizontal="left" vertical="center"/>
    </xf>
    <xf numFmtId="0" fontId="0" fillId="0" borderId="1" xfId="0" applyBorder="1" applyAlignment="1">
      <alignment horizontal="left" vertical="center"/>
    </xf>
    <xf numFmtId="165" fontId="0" fillId="0" borderId="1" xfId="0" applyNumberFormat="1" applyBorder="1" applyAlignment="1">
      <alignment horizontal="left" vertical="center"/>
    </xf>
    <xf numFmtId="166" fontId="0" fillId="0" borderId="1" xfId="0" applyNumberFormat="1" applyBorder="1" applyAlignment="1">
      <alignment horizontal="left" vertical="center"/>
    </xf>
    <xf numFmtId="1" fontId="0" fillId="0" borderId="1" xfId="0" applyNumberForma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49" fontId="0" fillId="0" borderId="1" xfId="0" applyNumberFormat="1" applyBorder="1" applyAlignment="1">
      <alignment horizontal="left" vertical="center"/>
    </xf>
    <xf numFmtId="0" fontId="1" fillId="0" borderId="0" xfId="0" applyFont="1"/>
    <xf numFmtId="0" fontId="0" fillId="0" borderId="1" xfId="0" applyBorder="1"/>
    <xf numFmtId="1" fontId="0" fillId="0" borderId="0" xfId="0" applyNumberFormat="1"/>
    <xf numFmtId="0" fontId="5" fillId="0" borderId="0" xfId="0" applyFont="1"/>
    <xf numFmtId="0" fontId="0" fillId="0" borderId="1" xfId="0" applyBorder="1" applyAlignment="1">
      <alignment horizontal="center" vertical="center"/>
    </xf>
    <xf numFmtId="0" fontId="1" fillId="3" borderId="1" xfId="0" applyFont="1" applyFill="1" applyBorder="1" applyAlignment="1">
      <alignment horizontal="left"/>
    </xf>
    <xf numFmtId="167" fontId="1" fillId="0" borderId="0" xfId="0" applyNumberFormat="1" applyFont="1" applyAlignment="1">
      <alignment horizontal="center"/>
    </xf>
    <xf numFmtId="168" fontId="1" fillId="4" borderId="1" xfId="1" applyNumberFormat="1" applyFont="1" applyFill="1" applyBorder="1" applyAlignment="1">
      <alignment horizontal="center"/>
    </xf>
    <xf numFmtId="0" fontId="1" fillId="5" borderId="0" xfId="0" applyFont="1" applyFill="1"/>
    <xf numFmtId="167" fontId="1" fillId="4" borderId="1" xfId="0" applyNumberFormat="1" applyFont="1" applyFill="1" applyBorder="1" applyAlignment="1">
      <alignment horizontal="center"/>
    </xf>
    <xf numFmtId="0" fontId="7" fillId="0" borderId="0" xfId="0" applyFont="1" applyAlignment="1">
      <alignment horizontal="center" vertical="center" readingOrder="1"/>
    </xf>
    <xf numFmtId="0" fontId="0" fillId="5" borderId="0" xfId="0" applyFill="1"/>
    <xf numFmtId="0" fontId="0" fillId="0" borderId="6" xfId="0" applyBorder="1" applyAlignment="1">
      <alignment horizontal="left" vertical="center"/>
    </xf>
    <xf numFmtId="49" fontId="0" fillId="0" borderId="6" xfId="0" applyNumberFormat="1" applyBorder="1" applyAlignment="1">
      <alignment horizontal="left" vertical="center" wrapText="1"/>
    </xf>
    <xf numFmtId="165" fontId="0" fillId="0" borderId="6" xfId="0" applyNumberFormat="1" applyBorder="1" applyAlignment="1">
      <alignment horizontal="left" vertical="center"/>
    </xf>
    <xf numFmtId="166" fontId="0" fillId="0" borderId="6" xfId="0" applyNumberFormat="1" applyBorder="1" applyAlignment="1">
      <alignment horizontal="left" vertical="center"/>
    </xf>
    <xf numFmtId="1" fontId="0" fillId="0" borderId="6" xfId="0" applyNumberFormat="1" applyBorder="1" applyAlignment="1">
      <alignment horizontal="left" vertical="center"/>
    </xf>
    <xf numFmtId="167" fontId="1" fillId="0" borderId="1" xfId="0" applyNumberFormat="1" applyFont="1" applyBorder="1" applyAlignment="1">
      <alignment horizontal="center"/>
    </xf>
    <xf numFmtId="20" fontId="0" fillId="0" borderId="0" xfId="0" applyNumberFormat="1" applyAlignment="1">
      <alignment horizontal="left" vertical="center"/>
    </xf>
    <xf numFmtId="2" fontId="0" fillId="4" borderId="0" xfId="0" applyNumberFormat="1" applyFill="1" applyAlignment="1">
      <alignment horizontal="left" vertical="center"/>
    </xf>
    <xf numFmtId="167" fontId="1" fillId="0" borderId="1" xfId="0" applyNumberFormat="1" applyFont="1" applyBorder="1" applyAlignment="1">
      <alignment horizontal="center" vertical="center"/>
    </xf>
    <xf numFmtId="167" fontId="1" fillId="0" borderId="0" xfId="0" applyNumberFormat="1" applyFont="1" applyAlignment="1">
      <alignment horizontal="center" vertical="center"/>
    </xf>
    <xf numFmtId="0" fontId="0" fillId="0" borderId="0" xfId="0" applyAlignment="1">
      <alignment horizont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165" fontId="0" fillId="5" borderId="1" xfId="0" applyNumberFormat="1" applyFill="1" applyBorder="1" applyAlignment="1">
      <alignment horizontal="left" vertical="center"/>
    </xf>
    <xf numFmtId="166" fontId="0" fillId="5" borderId="1" xfId="0" applyNumberFormat="1" applyFill="1" applyBorder="1" applyAlignment="1">
      <alignment horizontal="left" vertical="center"/>
    </xf>
    <xf numFmtId="1" fontId="0" fillId="5" borderId="1" xfId="0" applyNumberFormat="1" applyFill="1" applyBorder="1" applyAlignment="1">
      <alignment horizontal="left" vertical="center"/>
    </xf>
    <xf numFmtId="20" fontId="0" fillId="5" borderId="0" xfId="0" applyNumberFormat="1" applyFill="1" applyAlignment="1">
      <alignment horizontal="left" vertical="center"/>
    </xf>
    <xf numFmtId="0" fontId="0" fillId="0" borderId="0" xfId="0" applyAlignment="1">
      <alignment horizontal="center" vertical="center"/>
    </xf>
    <xf numFmtId="49" fontId="0" fillId="5" borderId="6" xfId="0" applyNumberFormat="1" applyFill="1" applyBorder="1" applyAlignment="1">
      <alignment horizontal="left" vertical="center" wrapText="1"/>
    </xf>
    <xf numFmtId="0" fontId="0" fillId="5" borderId="6" xfId="0" applyFill="1" applyBorder="1" applyAlignment="1">
      <alignment horizontal="left" vertical="center"/>
    </xf>
    <xf numFmtId="165" fontId="0" fillId="5" borderId="6" xfId="0" applyNumberFormat="1" applyFill="1" applyBorder="1" applyAlignment="1">
      <alignment horizontal="left" vertical="center"/>
    </xf>
    <xf numFmtId="166" fontId="0" fillId="5" borderId="6" xfId="0" applyNumberFormat="1" applyFill="1" applyBorder="1" applyAlignment="1">
      <alignment horizontal="left" vertical="center"/>
    </xf>
    <xf numFmtId="1" fontId="0" fillId="5" borderId="6" xfId="0" applyNumberFormat="1" applyFill="1" applyBorder="1" applyAlignment="1">
      <alignment horizontal="left" vertical="center"/>
    </xf>
    <xf numFmtId="0" fontId="0" fillId="5" borderId="0" xfId="0" applyFill="1" applyAlignment="1">
      <alignment horizontal="left" vertical="center"/>
    </xf>
    <xf numFmtId="0" fontId="0" fillId="8" borderId="6" xfId="0" applyFill="1" applyBorder="1" applyAlignment="1">
      <alignment horizontal="left" vertical="center"/>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xf>
    <xf numFmtId="165" fontId="0" fillId="8" borderId="6" xfId="0" applyNumberFormat="1" applyFill="1" applyBorder="1" applyAlignment="1">
      <alignment horizontal="left" vertical="center"/>
    </xf>
    <xf numFmtId="1" fontId="0" fillId="8" borderId="1" xfId="0" applyNumberFormat="1" applyFill="1" applyBorder="1" applyAlignment="1">
      <alignment horizontal="left" vertical="center"/>
    </xf>
    <xf numFmtId="0" fontId="0" fillId="8" borderId="0" xfId="0" applyFill="1" applyAlignment="1">
      <alignment horizontal="left" vertical="center"/>
    </xf>
    <xf numFmtId="0" fontId="0" fillId="8" borderId="0" xfId="0" applyFill="1"/>
    <xf numFmtId="0" fontId="0" fillId="8" borderId="1" xfId="0" applyFill="1" applyBorder="1"/>
    <xf numFmtId="166" fontId="0" fillId="8" borderId="6" xfId="0" applyNumberFormat="1" applyFill="1" applyBorder="1" applyAlignment="1">
      <alignment horizontal="left" vertical="center"/>
    </xf>
    <xf numFmtId="1" fontId="0" fillId="8" borderId="6" xfId="0" applyNumberFormat="1" applyFill="1" applyBorder="1" applyAlignment="1">
      <alignment horizontal="left" vertical="center"/>
    </xf>
    <xf numFmtId="20" fontId="0" fillId="8" borderId="0" xfId="0" applyNumberFormat="1" applyFill="1" applyAlignment="1">
      <alignment horizontal="left" vertical="center"/>
    </xf>
    <xf numFmtId="0" fontId="0" fillId="9" borderId="1" xfId="0" applyFill="1" applyBorder="1" applyAlignment="1">
      <alignment horizontal="left" vertical="center"/>
    </xf>
    <xf numFmtId="49" fontId="0" fillId="9" borderId="1" xfId="0" applyNumberFormat="1" applyFill="1" applyBorder="1" applyAlignment="1">
      <alignment horizontal="left" vertical="center" wrapText="1"/>
    </xf>
    <xf numFmtId="166" fontId="0" fillId="9" borderId="1" xfId="0" applyNumberFormat="1" applyFill="1" applyBorder="1" applyAlignment="1">
      <alignment horizontal="left" vertical="center"/>
    </xf>
    <xf numFmtId="1" fontId="0" fillId="9" borderId="1" xfId="0" applyNumberFormat="1" applyFill="1" applyBorder="1" applyAlignment="1">
      <alignment horizontal="left" vertical="center"/>
    </xf>
    <xf numFmtId="20" fontId="0" fillId="9" borderId="0" xfId="0" applyNumberFormat="1" applyFill="1" applyAlignment="1">
      <alignment horizontal="left" vertical="center"/>
    </xf>
    <xf numFmtId="0" fontId="0" fillId="9" borderId="0" xfId="0" applyFill="1" applyAlignment="1">
      <alignment horizontal="left" vertical="center"/>
    </xf>
    <xf numFmtId="0" fontId="0" fillId="9" borderId="0" xfId="0" applyFill="1"/>
    <xf numFmtId="165" fontId="1" fillId="0" borderId="1" xfId="0" applyNumberFormat="1" applyFont="1" applyBorder="1" applyAlignment="1">
      <alignment horizontal="left" vertical="center"/>
    </xf>
    <xf numFmtId="165" fontId="1" fillId="0" borderId="6" xfId="0" applyNumberFormat="1" applyFont="1" applyBorder="1" applyAlignment="1">
      <alignment horizontal="left" vertical="center"/>
    </xf>
    <xf numFmtId="165" fontId="1" fillId="8" borderId="6" xfId="0" applyNumberFormat="1" applyFont="1" applyFill="1" applyBorder="1" applyAlignment="1">
      <alignment horizontal="left" vertical="center"/>
    </xf>
    <xf numFmtId="165" fontId="1" fillId="9" borderId="1" xfId="0" applyNumberFormat="1" applyFont="1" applyFill="1" applyBorder="1" applyAlignment="1">
      <alignment horizontal="left" vertical="center"/>
    </xf>
    <xf numFmtId="165" fontId="1" fillId="6" borderId="1" xfId="0" applyNumberFormat="1" applyFont="1" applyFill="1" applyBorder="1" applyAlignment="1">
      <alignment horizontal="left" vertical="center"/>
    </xf>
    <xf numFmtId="165" fontId="1" fillId="5" borderId="1" xfId="0" applyNumberFormat="1" applyFont="1" applyFill="1" applyBorder="1" applyAlignment="1">
      <alignment horizontal="left" vertical="center"/>
    </xf>
    <xf numFmtId="165" fontId="1" fillId="5" borderId="6" xfId="0" applyNumberFormat="1" applyFont="1" applyFill="1" applyBorder="1" applyAlignment="1">
      <alignment horizontal="left" vertical="center"/>
    </xf>
    <xf numFmtId="165" fontId="1" fillId="7" borderId="1" xfId="0" applyNumberFormat="1" applyFont="1" applyFill="1" applyBorder="1" applyAlignment="1">
      <alignment horizontal="left" vertical="center"/>
    </xf>
    <xf numFmtId="0" fontId="6" fillId="0" borderId="0" xfId="0" applyFont="1" applyAlignment="1">
      <alignment horizontal="left" wrapText="1"/>
    </xf>
  </cellXfs>
  <cellStyles count="2">
    <cellStyle name="Normal" xfId="0" builtinId="0"/>
    <cellStyle name="Per cent" xfId="1" builtinId="5"/>
  </cellStyles>
  <dxfs count="29">
    <dxf>
      <font>
        <color rgb="FF9C0006"/>
      </font>
      <fill>
        <patternFill>
          <bgColor rgb="FFFFC7CE"/>
        </patternFill>
      </fill>
    </dxf>
    <dxf>
      <font>
        <color rgb="FF9C0006"/>
      </font>
      <fill>
        <patternFill>
          <bgColor rgb="FFFFC7CE"/>
        </patternFill>
      </fill>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9" formatCode="h:mm"/>
      <alignment horizontal="left" vertical="center" textRotation="0" wrapText="0" indent="0" justifyLastLine="0" shrinkToFit="0" readingOrder="0"/>
    </dxf>
    <dxf>
      <numFmt numFmtId="1" formatCode="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h]:mm:ss;@"/>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h:mm;@"/>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bottom/>
      </border>
    </dxf>
    <dxf>
      <alignment vertical="center" readingOrder="0"/>
    </dxf>
    <dxf>
      <alignment horizontal="center" readingOrder="0"/>
    </dxf>
    <dxf>
      <numFmt numFmtId="1" formatCode="0"/>
    </dxf>
    <dxf>
      <numFmt numFmtId="167" formatCode="0.0"/>
    </dxf>
    <dxf>
      <numFmt numFmtId="2" formatCode="0.00"/>
    </dxf>
    <dxf>
      <numFmt numFmtId="170" formatCode="0.000"/>
    </dxf>
    <dxf>
      <numFmt numFmtId="171" formatCode="0.0000"/>
    </dxf>
    <dxf>
      <numFmt numFmtId="172" formatCode="0.00000"/>
    </dxf>
    <dxf>
      <numFmt numFmtId="173" formatCode="0.000000"/>
    </dxf>
    <dxf>
      <numFmt numFmtId="174" formatCode="0.0000000"/>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1.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 Statistic V8-2.xlsx]Presentation!PivotTable3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Machine DownTime during UserTime</a:t>
            </a:r>
          </a:p>
        </c:rich>
      </c:tx>
      <c:layout>
        <c:manualLayout>
          <c:xMode val="edge"/>
          <c:yMode val="edge"/>
          <c:x val="0.22016576401363208"/>
          <c:y val="0.10484110462305504"/>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lumMod val="60000"/>
            </a:schemeClr>
          </a:solidFill>
          <a:ln w="19050">
            <a:solidFill>
              <a:schemeClr val="lt1"/>
            </a:solidFill>
          </a:ln>
          <a:effectLst/>
        </c:spPr>
        <c:dLbl>
          <c:idx val="0"/>
          <c:layout>
            <c:manualLayout>
              <c:x val="0.21269296740994845"/>
              <c:y val="-4.6825781683908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2">
              <a:lumMod val="60000"/>
            </a:schemeClr>
          </a:solidFill>
          <a:ln w="19050">
            <a:solidFill>
              <a:schemeClr val="lt1"/>
            </a:solidFill>
          </a:ln>
          <a:effectLst/>
        </c:spPr>
        <c:dLbl>
          <c:idx val="0"/>
          <c:layout>
            <c:manualLayout>
              <c:x val="-0.11206403659233848"/>
              <c:y val="-7.99988693725127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6"/>
          </a:solidFill>
          <a:ln w="19050">
            <a:solidFill>
              <a:schemeClr val="lt1"/>
            </a:solidFill>
          </a:ln>
          <a:effectLst/>
        </c:spPr>
        <c:dLbl>
          <c:idx val="0"/>
          <c:layout>
            <c:manualLayout>
              <c:x val="-2.7444253859348199E-2"/>
              <c:y val="7.9487150308480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lumMod val="80000"/>
              <a:lumOff val="20000"/>
            </a:schemeClr>
          </a:solidFill>
          <a:ln w="19050">
            <a:solidFill>
              <a:schemeClr val="lt1"/>
            </a:solidFill>
          </a:ln>
          <a:effectLst/>
        </c:spPr>
        <c:dLbl>
          <c:idx val="0"/>
          <c:layout>
            <c:manualLayout>
              <c:x val="-0.10520297312750143"/>
              <c:y val="3.17331234734764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6">
              <a:lumMod val="60000"/>
            </a:schemeClr>
          </a:solidFill>
          <a:ln w="19050">
            <a:solidFill>
              <a:schemeClr val="lt1"/>
            </a:solidFill>
          </a:ln>
          <a:effectLst/>
        </c:spPr>
        <c:dLbl>
          <c:idx val="0"/>
          <c:layout>
            <c:manualLayout>
              <c:x val="-5.2601486563750716E-2"/>
              <c:y val="1.29366911011907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5">
              <a:lumMod val="60000"/>
            </a:schemeClr>
          </a:solidFill>
          <a:ln w="19050">
            <a:solidFill>
              <a:schemeClr val="lt1"/>
            </a:solidFill>
          </a:ln>
          <a:effectLst/>
        </c:spPr>
        <c:dLbl>
          <c:idx val="0"/>
          <c:layout>
            <c:manualLayout>
              <c:x val="-0.18753573470554602"/>
              <c:y val="-6.258463646104786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4">
              <a:lumMod val="60000"/>
            </a:schemeClr>
          </a:solidFill>
          <a:ln w="19050">
            <a:solidFill>
              <a:schemeClr val="lt1"/>
            </a:solidFill>
          </a:ln>
          <a:effectLst/>
        </c:spPr>
        <c:dLbl>
          <c:idx val="0"/>
          <c:layout>
            <c:manualLayout>
              <c:x val="-2.7444253859348199E-2"/>
              <c:y val="-6.08575247802736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3">
              <a:lumMod val="60000"/>
            </a:schemeClr>
          </a:solidFill>
          <a:ln w="19050">
            <a:solidFill>
              <a:schemeClr val="lt1"/>
            </a:solidFill>
          </a:ln>
          <a:effectLst/>
        </c:spPr>
        <c:dLbl>
          <c:idx val="0"/>
          <c:layout>
            <c:manualLayout>
              <c:x val="8.9193825042881647E-2"/>
              <c:y val="-0.12066566794571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5"/>
          </a:solidFill>
          <a:ln w="19050">
            <a:solidFill>
              <a:schemeClr val="lt1"/>
            </a:solidFill>
          </a:ln>
          <a:effectLst/>
        </c:spPr>
        <c:dLbl>
          <c:idx val="0"/>
          <c:layout>
            <c:manualLayout>
              <c:x val="-3.1323005722054979E-2"/>
              <c:y val="-0.131418008766768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3"/>
          </a:solidFill>
          <a:ln w="19050">
            <a:solidFill>
              <a:schemeClr val="lt1"/>
            </a:solidFill>
          </a:ln>
          <a:effectLst/>
        </c:spPr>
        <c:dLbl>
          <c:idx val="0"/>
          <c:layout>
            <c:manualLayout>
              <c:x val="-0.19210977701543738"/>
              <c:y val="-2.92208471556826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w="19050">
            <a:solidFill>
              <a:schemeClr val="lt1"/>
            </a:solidFill>
          </a:ln>
          <a:effectLst/>
        </c:spPr>
        <c:dLbl>
          <c:idx val="0"/>
          <c:layout>
            <c:manualLayout>
              <c:x val="-1.8296169239565466E-2"/>
              <c:y val="-4.80388201681918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9A94919-FD2B-40BD-9CF3-79BBB7B31C66}"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C7086530-0B4E-4EDC-BF06-1C0203E8A217}"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4"/>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6F12298-0A62-4B81-A200-10875BFDAA50}"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DF47BB8-E517-450B-BB69-A15439913C27}"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1">
              <a:lumMod val="60000"/>
            </a:schemeClr>
          </a:solidFill>
          <a:ln w="19050">
            <a:solidFill>
              <a:schemeClr val="lt1"/>
            </a:solidFill>
          </a:ln>
          <a:effectLst/>
        </c:spPr>
      </c:pivotFmt>
      <c:pivotFmt>
        <c:idx val="21"/>
        <c:spPr>
          <a:solidFill>
            <a:schemeClr val="accent2">
              <a:lumMod val="60000"/>
            </a:schemeClr>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3">
              <a:lumMod val="60000"/>
            </a:schemeClr>
          </a:solidFill>
          <a:ln w="19050">
            <a:solidFill>
              <a:schemeClr val="lt1"/>
            </a:solidFill>
          </a:ln>
          <a:effectLst/>
        </c:spPr>
      </c:pivotFmt>
      <c:pivotFmt>
        <c:idx val="24"/>
        <c:spPr>
          <a:solidFill>
            <a:schemeClr val="accent4">
              <a:lumMod val="60000"/>
            </a:schemeClr>
          </a:solidFill>
          <a:ln w="19050">
            <a:solidFill>
              <a:schemeClr val="lt1"/>
            </a:solidFill>
          </a:ln>
          <a:effectLst/>
        </c:spPr>
      </c:pivotFmt>
      <c:pivotFmt>
        <c:idx val="25"/>
        <c:spPr>
          <a:solidFill>
            <a:schemeClr val="accent5">
              <a:lumMod val="60000"/>
            </a:schemeClr>
          </a:solidFill>
          <a:ln w="19050">
            <a:solidFill>
              <a:schemeClr val="lt1"/>
            </a:solidFill>
          </a:ln>
          <a:effectLst/>
        </c:spPr>
      </c:pivotFmt>
      <c:pivotFmt>
        <c:idx val="26"/>
        <c:spPr>
          <a:solidFill>
            <a:schemeClr val="accent6">
              <a:lumMod val="60000"/>
            </a:schemeClr>
          </a:solidFill>
          <a:ln w="19050">
            <a:solidFill>
              <a:schemeClr val="lt1"/>
            </a:solidFill>
          </a:ln>
          <a:effectLst/>
        </c:spPr>
      </c:pivotFmt>
      <c:pivotFmt>
        <c:idx val="27"/>
        <c:spPr>
          <a:solidFill>
            <a:schemeClr val="accent1">
              <a:lumMod val="80000"/>
              <a:lumOff val="20000"/>
            </a:schemeClr>
          </a:solidFill>
          <a:ln w="19050">
            <a:solidFill>
              <a:schemeClr val="lt1"/>
            </a:solidFill>
          </a:ln>
          <a:effectLst/>
        </c:spPr>
      </c:pivotFmt>
      <c:pivotFmt>
        <c:idx val="28"/>
        <c:dLbl>
          <c:idx val="0"/>
          <c:layout>
            <c:manualLayout>
              <c:x val="-0.137221269296741"/>
              <c:y val="2.79720177038643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dLbl>
          <c:idx val="0"/>
          <c:layout>
            <c:manualLayout>
              <c:x val="-5.7175528873642079E-2"/>
              <c:y val="2.7972017703864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2391545224942937"/>
          <c:y val="0.31785183828278102"/>
          <c:w val="0.50214448751367491"/>
          <c:h val="0.60736550301880765"/>
        </c:manualLayout>
      </c:layout>
      <c:pieChart>
        <c:varyColors val="1"/>
        <c:ser>
          <c:idx val="0"/>
          <c:order val="0"/>
          <c:tx>
            <c:strRef>
              <c:f>Presentation!$B$13</c:f>
              <c:strCache>
                <c:ptCount val="1"/>
                <c:pt idx="0">
                  <c:v>Sum of Failures Time (min)</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493-4EB7-BA55-69E04851028A}"/>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493-4EB7-BA55-69E04851028A}"/>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E-FA3A-49EA-99B1-EB13E84BFD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93-4EB7-BA55-69E04851028A}"/>
              </c:ext>
            </c:extLst>
          </c:dPt>
          <c:dPt>
            <c:idx val="4"/>
            <c:bubble3D val="0"/>
            <c:extLst>
              <c:ext xmlns:c16="http://schemas.microsoft.com/office/drawing/2014/chart" uri="{C3380CC4-5D6E-409C-BE32-E72D297353CC}">
                <c16:uniqueId val="{00000005-FA3A-49EA-99B1-EB13E84BFDF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3-FA3A-49EA-99B1-EB13E84BFDFD}"/>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4-FA3A-49EA-99B1-EB13E84BFDFD}"/>
              </c:ext>
            </c:extLst>
          </c:dPt>
          <c:dPt>
            <c:idx val="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6-FA3A-49EA-99B1-EB13E84BFDFD}"/>
              </c:ext>
            </c:extLst>
          </c:dPt>
          <c:dPt>
            <c:idx val="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FA3A-49EA-99B1-EB13E84BFDFD}"/>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0C-FA3A-49EA-99B1-EB13E84BFDFD}"/>
              </c:ext>
            </c:extLst>
          </c:dPt>
          <c:dPt>
            <c:idx val="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B-FA3A-49EA-99B1-EB13E84BFDFD}"/>
              </c:ext>
            </c:extLst>
          </c:dPt>
          <c:dPt>
            <c:idx val="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FA3A-49EA-99B1-EB13E84BFDFD}"/>
              </c:ext>
            </c:extLst>
          </c:dPt>
          <c:dPt>
            <c:idx val="12"/>
            <c:bubble3D val="0"/>
            <c:extLst>
              <c:ext xmlns:c16="http://schemas.microsoft.com/office/drawing/2014/chart" uri="{C3380CC4-5D6E-409C-BE32-E72D297353CC}">
                <c16:uniqueId val="{0000000A-FA3A-49EA-99B1-EB13E84BFDFD}"/>
              </c:ext>
            </c:extLst>
          </c:dPt>
          <c:dLbls>
            <c:dLbl>
              <c:idx val="0"/>
              <c:tx>
                <c:rich>
                  <a:bodyPr/>
                  <a:lstStyle/>
                  <a:p>
                    <a:fld id="{49A94919-FD2B-40BD-9CF3-79BBB7B31C66}" type="CATEGORYNAME">
                      <a:rPr lang="en-US"/>
                      <a:pPr/>
                      <a:t>[CATEGORY NAME]</a:t>
                    </a:fld>
                    <a:r>
                      <a:rPr lang="en-US" baseline="0"/>
                      <a:t>
</a:t>
                    </a:r>
                    <a:fld id="{C7086530-0B4E-4EDC-BF06-1C0203E8A217}"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493-4EB7-BA55-69E04851028A}"/>
                </c:ext>
              </c:extLst>
            </c:dLbl>
            <c:dLbl>
              <c:idx val="1"/>
              <c:layout>
                <c:manualLayout>
                  <c:x val="-2.7444253859348199E-2"/>
                  <c:y val="7.94871503084805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493-4EB7-BA55-69E04851028A}"/>
                </c:ext>
              </c:extLst>
            </c:dLbl>
            <c:dLbl>
              <c:idx val="2"/>
              <c:layout>
                <c:manualLayout>
                  <c:x val="-1.8296169239565466E-2"/>
                  <c:y val="-4.80388201681918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A3A-49EA-99B1-EB13E84BFDFD}"/>
                </c:ext>
              </c:extLst>
            </c:dLbl>
            <c:dLbl>
              <c:idx val="3"/>
              <c:tx>
                <c:rich>
                  <a:bodyPr/>
                  <a:lstStyle/>
                  <a:p>
                    <a:fld id="{A6F12298-0A62-4B81-A200-10875BFDAA50}" type="CATEGORYNAME">
                      <a:rPr lang="en-US"/>
                      <a:pPr/>
                      <a:t>[CATEGORY NAME]</a:t>
                    </a:fld>
                    <a:r>
                      <a:rPr lang="en-US" baseline="0"/>
                      <a:t>
</a:t>
                    </a:r>
                    <a:fld id="{3DF47BB8-E517-450B-BB69-A15439913C27}"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493-4EB7-BA55-69E04851028A}"/>
                </c:ext>
              </c:extLst>
            </c:dLbl>
            <c:dLbl>
              <c:idx val="4"/>
              <c:layout>
                <c:manualLayout>
                  <c:x val="-5.7175528873642079E-2"/>
                  <c:y val="2.79720177038644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3A-49EA-99B1-EB13E84BFDFD}"/>
                </c:ext>
              </c:extLst>
            </c:dLbl>
            <c:dLbl>
              <c:idx val="5"/>
              <c:layout>
                <c:manualLayout>
                  <c:x val="-5.2601486563750716E-2"/>
                  <c:y val="1.29366911011907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3A-49EA-99B1-EB13E84BFDFD}"/>
                </c:ext>
              </c:extLst>
            </c:dLbl>
            <c:dLbl>
              <c:idx val="6"/>
              <c:layout>
                <c:manualLayout>
                  <c:x val="-0.19210977701543738"/>
                  <c:y val="-2.92208471556826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A3A-49EA-99B1-EB13E84BFDFD}"/>
                </c:ext>
              </c:extLst>
            </c:dLbl>
            <c:dLbl>
              <c:idx val="7"/>
              <c:layout>
                <c:manualLayout>
                  <c:x val="-0.18753573470554602"/>
                  <c:y val="-6.25846364610478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A3A-49EA-99B1-EB13E84BFDFD}"/>
                </c:ext>
              </c:extLst>
            </c:dLbl>
            <c:dLbl>
              <c:idx val="8"/>
              <c:layout>
                <c:manualLayout>
                  <c:x val="-0.11206403659233848"/>
                  <c:y val="-7.99988693725127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A3A-49EA-99B1-EB13E84BFDFD}"/>
                </c:ext>
              </c:extLst>
            </c:dLbl>
            <c:dLbl>
              <c:idx val="9"/>
              <c:layout>
                <c:manualLayout>
                  <c:x val="-3.1323005722054979E-2"/>
                  <c:y val="-0.13141800876676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FA3A-49EA-99B1-EB13E84BFDFD}"/>
                </c:ext>
              </c:extLst>
            </c:dLbl>
            <c:dLbl>
              <c:idx val="10"/>
              <c:layout>
                <c:manualLayout>
                  <c:x val="8.9193825042881647E-2"/>
                  <c:y val="-0.120665667945719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A3A-49EA-99B1-EB13E84BFDFD}"/>
                </c:ext>
              </c:extLst>
            </c:dLbl>
            <c:dLbl>
              <c:idx val="11"/>
              <c:layout>
                <c:manualLayout>
                  <c:x val="0.21269296740994845"/>
                  <c:y val="-4.6825781683908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A3A-49EA-99B1-EB13E84BFDF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Presentation!$A$14:$A$26</c:f>
              <c:strCache>
                <c:ptCount val="12"/>
                <c:pt idx="0">
                  <c:v>RF</c:v>
                </c:pt>
                <c:pt idx="1">
                  <c:v>PS</c:v>
                </c:pt>
                <c:pt idx="2">
                  <c:v>Cooling</c:v>
                </c:pt>
                <c:pt idx="3">
                  <c:v>Power Grid</c:v>
                </c:pt>
                <c:pt idx="4">
                  <c:v>Electrical</c:v>
                </c:pt>
                <c:pt idx="5">
                  <c:v>Control</c:v>
                </c:pt>
                <c:pt idx="6">
                  <c:v>Vacuum</c:v>
                </c:pt>
                <c:pt idx="7">
                  <c:v>ID</c:v>
                </c:pt>
                <c:pt idx="8">
                  <c:v>Microtron</c:v>
                </c:pt>
                <c:pt idx="9">
                  <c:v>Diagnostic</c:v>
                </c:pt>
                <c:pt idx="10">
                  <c:v>Human Error</c:v>
                </c:pt>
                <c:pt idx="11">
                  <c:v>Unknown</c:v>
                </c:pt>
              </c:strCache>
            </c:strRef>
          </c:cat>
          <c:val>
            <c:numRef>
              <c:f>Presentation!$B$14:$B$26</c:f>
              <c:numCache>
                <c:formatCode>0</c:formatCode>
                <c:ptCount val="12"/>
                <c:pt idx="0">
                  <c:v>4207.9999999911524</c:v>
                </c:pt>
                <c:pt idx="1">
                  <c:v>2962.9999999981374</c:v>
                </c:pt>
                <c:pt idx="2">
                  <c:v>1727.0000000135042</c:v>
                </c:pt>
                <c:pt idx="3">
                  <c:v>1435.0000000046566</c:v>
                </c:pt>
                <c:pt idx="4">
                  <c:v>994.00000001303852</c:v>
                </c:pt>
                <c:pt idx="5">
                  <c:v>869.00000000372529</c:v>
                </c:pt>
                <c:pt idx="6">
                  <c:v>505.00000000116415</c:v>
                </c:pt>
                <c:pt idx="7">
                  <c:v>271.9999999855645</c:v>
                </c:pt>
                <c:pt idx="8">
                  <c:v>204.00000000488944</c:v>
                </c:pt>
                <c:pt idx="9">
                  <c:v>149.99999998603016</c:v>
                </c:pt>
                <c:pt idx="10">
                  <c:v>147.00000000768341</c:v>
                </c:pt>
                <c:pt idx="11">
                  <c:v>98.000000005122274</c:v>
                </c:pt>
              </c:numCache>
            </c:numRef>
          </c:val>
          <c:extLst>
            <c:ext xmlns:c16="http://schemas.microsoft.com/office/drawing/2014/chart" uri="{C3380CC4-5D6E-409C-BE32-E72D297353CC}">
              <c16:uniqueId val="{00000000-FA3A-49EA-99B1-EB13E84BFDFD}"/>
            </c:ext>
          </c:extLst>
        </c:ser>
        <c:ser>
          <c:idx val="1"/>
          <c:order val="1"/>
          <c:tx>
            <c:strRef>
              <c:f>Presentation!$C$13</c:f>
              <c:strCache>
                <c:ptCount val="1"/>
                <c:pt idx="0">
                  <c:v>Count of Failures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1B-7493-4EB7-BA55-69E04851028A}"/>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1D-7493-4EB7-BA55-69E04851028A}"/>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1F-7493-4EB7-BA55-69E048510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7493-4EB7-BA55-69E04851028A}"/>
              </c:ext>
            </c:extLst>
          </c:dPt>
          <c:dPt>
            <c:idx val="4"/>
            <c:bubble3D val="0"/>
            <c:extLst>
              <c:ext xmlns:c16="http://schemas.microsoft.com/office/drawing/2014/chart" uri="{C3380CC4-5D6E-409C-BE32-E72D297353CC}">
                <c16:uniqueId val="{00000023-7493-4EB7-BA55-69E04851028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5-7493-4EB7-BA55-69E04851028A}"/>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27-7493-4EB7-BA55-69E04851028A}"/>
              </c:ext>
            </c:extLst>
          </c:dPt>
          <c:dPt>
            <c:idx val="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9-7493-4EB7-BA55-69E04851028A}"/>
              </c:ext>
            </c:extLst>
          </c:dPt>
          <c:dPt>
            <c:idx val="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B-7493-4EB7-BA55-69E04851028A}"/>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2D-7493-4EB7-BA55-69E04851028A}"/>
              </c:ext>
            </c:extLst>
          </c:dPt>
          <c:dPt>
            <c:idx val="1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F-7493-4EB7-BA55-69E04851028A}"/>
              </c:ext>
            </c:extLst>
          </c:dPt>
          <c:dPt>
            <c:idx val="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1-7493-4EB7-BA55-69E04851028A}"/>
              </c:ext>
            </c:extLst>
          </c:dPt>
          <c:dPt>
            <c:idx val="12"/>
            <c:bubble3D val="0"/>
            <c:extLst>
              <c:ext xmlns:c16="http://schemas.microsoft.com/office/drawing/2014/chart" uri="{C3380CC4-5D6E-409C-BE32-E72D297353CC}">
                <c16:uniqueId val="{00000033-7493-4EB7-BA55-69E04851028A}"/>
              </c:ext>
            </c:extLst>
          </c:dPt>
          <c:cat>
            <c:strRef>
              <c:f>Presentation!$A$14:$A$26</c:f>
              <c:strCache>
                <c:ptCount val="12"/>
                <c:pt idx="0">
                  <c:v>RF</c:v>
                </c:pt>
                <c:pt idx="1">
                  <c:v>PS</c:v>
                </c:pt>
                <c:pt idx="2">
                  <c:v>Cooling</c:v>
                </c:pt>
                <c:pt idx="3">
                  <c:v>Power Grid</c:v>
                </c:pt>
                <c:pt idx="4">
                  <c:v>Electrical</c:v>
                </c:pt>
                <c:pt idx="5">
                  <c:v>Control</c:v>
                </c:pt>
                <c:pt idx="6">
                  <c:v>Vacuum</c:v>
                </c:pt>
                <c:pt idx="7">
                  <c:v>ID</c:v>
                </c:pt>
                <c:pt idx="8">
                  <c:v>Microtron</c:v>
                </c:pt>
                <c:pt idx="9">
                  <c:v>Diagnostic</c:v>
                </c:pt>
                <c:pt idx="10">
                  <c:v>Human Error</c:v>
                </c:pt>
                <c:pt idx="11">
                  <c:v>Unknown</c:v>
                </c:pt>
              </c:strCache>
            </c:strRef>
          </c:cat>
          <c:val>
            <c:numRef>
              <c:f>Presentation!$C$14:$C$26</c:f>
              <c:numCache>
                <c:formatCode>0</c:formatCode>
                <c:ptCount val="12"/>
                <c:pt idx="0">
                  <c:v>35</c:v>
                </c:pt>
                <c:pt idx="1">
                  <c:v>4</c:v>
                </c:pt>
                <c:pt idx="2">
                  <c:v>16</c:v>
                </c:pt>
                <c:pt idx="3">
                  <c:v>7</c:v>
                </c:pt>
                <c:pt idx="4">
                  <c:v>2</c:v>
                </c:pt>
                <c:pt idx="5">
                  <c:v>11</c:v>
                </c:pt>
                <c:pt idx="6">
                  <c:v>1</c:v>
                </c:pt>
                <c:pt idx="7">
                  <c:v>6</c:v>
                </c:pt>
                <c:pt idx="8">
                  <c:v>7</c:v>
                </c:pt>
                <c:pt idx="9">
                  <c:v>2</c:v>
                </c:pt>
                <c:pt idx="10">
                  <c:v>10</c:v>
                </c:pt>
                <c:pt idx="11">
                  <c:v>7</c:v>
                </c:pt>
              </c:numCache>
            </c:numRef>
          </c:val>
          <c:extLst>
            <c:ext xmlns:c16="http://schemas.microsoft.com/office/drawing/2014/chart" uri="{C3380CC4-5D6E-409C-BE32-E72D297353CC}">
              <c16:uniqueId val="{00000001-FA3A-49EA-99B1-EB13E84BFDF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390525</xdr:colOff>
      <xdr:row>8</xdr:row>
      <xdr:rowOff>180973</xdr:rowOff>
    </xdr:from>
    <xdr:to>
      <xdr:col>12</xdr:col>
      <xdr:colOff>457200</xdr:colOff>
      <xdr:row>37</xdr:row>
      <xdr:rowOff>57150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8.515103703707" createdVersion="6" refreshedVersion="7" minRefreshableVersion="3" recordCount="841" xr:uid="{00000000-000A-0000-FFFF-FFFF2D000000}">
  <cacheSource type="worksheet">
    <worksheetSource name="Analysis"/>
  </cacheSource>
  <cacheFields count="9">
    <cacheField name="Machine Mode" numFmtId="0">
      <sharedItems containsBlank="1" count="8">
        <s v="User Time"/>
        <s v="Non-Interrupting "/>
        <s v="Injection"/>
        <s v="Free"/>
        <s v="Machine Time"/>
        <s v="Beamline Preparation"/>
        <m/>
        <s v="Decay" u="1"/>
      </sharedItems>
    </cacheField>
    <cacheField name="Trip Description" numFmtId="0">
      <sharedItems containsBlank="1"/>
    </cacheField>
    <cacheField name="System" numFmtId="0">
      <sharedItems containsBlank="1" count="16">
        <s v="Front End"/>
        <s v="Unknown"/>
        <s v="Network"/>
        <s v="Cooling"/>
        <s v="Power Grid"/>
        <s v="Vacuum"/>
        <s v="PS"/>
        <s v="Human Error"/>
        <s v="Control"/>
        <s v="RF"/>
        <s v="Diagnostic"/>
        <s v="Microtron"/>
        <s v="ID"/>
        <s v="Magnet"/>
        <s v="Electrical"/>
        <m/>
      </sharedItems>
    </cacheField>
    <cacheField name="Trip Category" numFmtId="0">
      <sharedItems containsBlank="1"/>
    </cacheField>
    <cacheField name="Start Time  " numFmtId="165">
      <sharedItems containsNonDate="0" containsDate="1" containsString="0" containsBlank="1" minDate="2020-03-16T16:09:00" maxDate="2023-12-22T07:06:00" count="463">
        <d v="2020-03-16T16:09:00"/>
        <d v="2020-06-08T13:03:00"/>
        <d v="2020-06-08T19:00:00"/>
        <d v="2020-06-09T09:30:00"/>
        <d v="2020-06-09T11:24:00"/>
        <d v="2020-06-09T15:41:00"/>
        <d v="2020-06-09T19:04:00"/>
        <d v="2020-06-10T13:51:00"/>
        <d v="2020-06-10T16:57:00"/>
        <d v="2020-06-10T17:57:00"/>
        <d v="2020-06-11T09:10:00"/>
        <d v="2020-06-14T09:30:00"/>
        <d v="2020-06-14T10:50:00"/>
        <d v="2020-06-14T13:10:00"/>
        <d v="2020-06-14T13:50:00"/>
        <d v="2020-06-14T14:17:00"/>
        <d v="2020-06-14T16:01:00"/>
        <d v="2020-06-16T07:03:00"/>
        <d v="2020-06-16T10:24:00"/>
        <d v="2020-06-18T10:44:00"/>
        <d v="2020-06-18T08:00:00"/>
        <d v="2020-06-23T09:07:00"/>
        <d v="2020-06-23T09:44:00"/>
        <d v="2020-06-23T10:55:00"/>
        <d v="2020-06-25T10:44:00"/>
        <d v="2020-06-25T00:12:00"/>
        <d v="2020-06-30T09:00:00"/>
        <d v="2020-06-30T09:30:00"/>
        <d v="2020-06-30T10:00:00"/>
        <d v="2020-07-01T09:44:00"/>
        <d v="2020-07-02T13:46:00"/>
        <d v="2020-07-06T09:30:00"/>
        <d v="2020-07-06T12:35:00"/>
        <d v="2020-07-06T15:44:00"/>
        <d v="2020-07-07T08:20:00"/>
        <d v="2020-07-07T08:46:00"/>
        <d v="2020-07-08T09:00:00"/>
        <d v="2020-07-09T09:05:00"/>
        <d v="2020-07-23T09:25:00"/>
        <d v="2020-07-23T09:56:00"/>
        <d v="2020-07-27T09:00:00"/>
        <d v="2020-07-27T13:33:00"/>
        <d v="2020-07-27T22:33:00"/>
        <d v="2020-07-29T09:05:00"/>
        <d v="2020-08-04T08:00:00"/>
        <d v="2020-08-09T08:00:00"/>
        <d v="2020-08-17T03:35:00"/>
        <d v="2020-08-19T04:43:00"/>
        <d v="2020-08-25T09:29:00"/>
        <d v="2020-08-25T09:51:00"/>
        <d v="2020-08-25T10:56:00"/>
        <d v="2020-08-26T23:12:00"/>
        <d v="2020-08-27T13:04:00"/>
        <d v="2020-09-09T23:16:00"/>
        <d v="2020-09-17T02:09:00"/>
        <d v="2020-09-17T08:35:00"/>
        <d v="2020-09-21T09:00:00"/>
        <d v="2020-09-22T08:22:00"/>
        <d v="2020-09-22T03:55:00"/>
        <d v="2020-09-23T09:00:00"/>
        <d v="2020-09-23T16:49:00"/>
        <d v="2020-09-23T17:12:00"/>
        <d v="2020-10-07T05:59:00"/>
        <d v="2020-10-08T03:55:00"/>
        <d v="2020-10-12T11:48:00"/>
        <d v="2020-10-20T08:59:00"/>
        <d v="2020-10-20T09:23:00"/>
        <d v="2020-10-21T08:40:00"/>
        <d v="2020-10-21T09:05:00"/>
        <d v="2020-10-22T09:00:00"/>
        <d v="2020-10-22T09:30:00"/>
        <d v="2020-11-17T12:15:00"/>
        <d v="2020-11-17T18:53:00"/>
        <d v="2020-11-17T20:24:00"/>
        <d v="2020-11-17T21:07:00"/>
        <d v="2020-11-24T09:18:00"/>
        <d v="2020-11-24T09:36:00"/>
        <d v="2020-11-24T11:07:00"/>
        <d v="2020-11-24T11:40:00"/>
        <d v="2020-11-24T12:12:00"/>
        <d v="2020-11-24T13:48:00"/>
        <d v="2020-11-24T14:21:00"/>
        <d v="2020-12-01T09:32:00"/>
        <d v="2020-12-01T10:13:00"/>
        <d v="2020-12-01T10:50:00"/>
        <d v="2020-12-01T11:29:00"/>
        <d v="2020-12-01T12:48:00"/>
        <d v="2020-12-02T10:21:00"/>
        <d v="2020-12-02T12:39:00"/>
        <d v="2020-12-05T14:04:00"/>
        <d v="2020-12-08T08:30:00"/>
        <d v="2020-12-08T21:56:00"/>
        <d v="2020-12-09T18:10:00"/>
        <d v="2020-12-15T08:45:00"/>
        <d v="2020-12-15T16:14:00"/>
        <d v="2020-12-16T17:02:00"/>
        <d v="2020-12-18T15:20:00"/>
        <d v="2020-12-20T12:50:00"/>
        <d v="2020-12-23T13:16:00"/>
        <d v="2020-12-24T22:14:00"/>
        <d v="2021-02-08T15:00:00"/>
        <d v="2021-02-09T12:56:00"/>
        <d v="2021-02-11T09:45:00"/>
        <d v="2021-02-16T12:07:00"/>
        <d v="2021-02-24T10:55:00"/>
        <d v="2021-02-24T19:02:00"/>
        <d v="2021-02-27T09:00:00"/>
        <d v="2021-03-02T09:15:00"/>
        <d v="2021-03-03T08:20:00"/>
        <d v="2021-03-14T10:00:00"/>
        <d v="2021-03-16T09:30:00"/>
        <d v="2021-03-20T09:11:00"/>
        <d v="2021-03-21T09:35:00"/>
        <d v="2021-03-22T09:44:00"/>
        <d v="2021-03-22T18:40:00"/>
        <d v="2021-03-23T09:02:00"/>
        <d v="2021-03-29T09:02:00"/>
        <d v="2021-04-01T08:21:00"/>
        <d v="2021-04-13T09:26:00"/>
        <d v="2021-04-13T15:00:00"/>
        <d v="2021-04-14T18:17:00"/>
        <d v="2021-04-16T14:26:00"/>
        <d v="2021-04-17T11:50:00"/>
        <d v="2021-04-19T09:33:00"/>
        <d v="2021-04-19T16:00:00"/>
        <d v="2021-04-20T14:13:00"/>
        <d v="2021-04-20T15:11:00"/>
        <d v="2021-04-25T09:17:00"/>
        <d v="2021-04-25T13:16:00"/>
        <d v="2021-04-26T01:55:00"/>
        <d v="2021-05-20T14:40:00"/>
        <d v="2021-05-21T11:45:00"/>
        <d v="2021-05-27T09:26:00"/>
        <d v="2021-05-30T09:22:00"/>
        <d v="2021-05-31T16:51:00"/>
        <d v="2021-05-31T20:28:00"/>
        <d v="2021-06-03T09:25:00"/>
        <d v="2021-06-07T09:29:00"/>
        <d v="2021-06-22T09:11:00"/>
        <d v="2021-06-22T09:45:00"/>
        <d v="2021-06-23T09:35:00"/>
        <d v="2021-06-23T10:28:00"/>
        <d v="2021-06-29T14:11:00"/>
        <d v="2021-06-30T14:41:00"/>
        <d v="2021-07-01T09:42:00"/>
        <d v="2021-07-10T15:05:00"/>
        <d v="2021-07-10T17:05:00"/>
        <d v="2021-08-17T08:05:00"/>
        <d v="2021-08-18T09:00:00"/>
        <d v="2021-08-19T09:00:00"/>
        <d v="2021-08-21T12:08:00"/>
        <d v="2021-08-22T09:00:00"/>
        <d v="2021-08-24T01:07:00"/>
        <d v="2021-08-30T20:30:00"/>
        <d v="2021-08-31T10:16:00"/>
        <d v="2021-09-02T19:14:00"/>
        <d v="2021-09-02T21:14:00"/>
        <d v="2021-09-03T11:50:00"/>
        <d v="2021-09-23T10:42:00"/>
        <d v="2021-09-23T19:01:00"/>
        <d v="2021-09-25T18:55:00"/>
        <d v="2021-09-25T20:21:00"/>
        <d v="2021-09-25T21:08:00"/>
        <d v="2021-09-25T22:12:00"/>
        <d v="2021-09-28T08:25:00"/>
        <d v="2021-09-29T04:30:00"/>
        <d v="2021-10-06T07:11:00"/>
        <d v="2021-10-07T13:34:00"/>
        <d v="2021-10-07T17:37:00"/>
        <d v="2021-10-20T08:56:00"/>
        <d v="2021-10-20T09:37:00"/>
        <d v="2021-10-20T12:38:00"/>
        <d v="2021-10-25T08:44:00"/>
        <d v="2021-10-25T14:33:00"/>
        <d v="2021-10-26T10:45:00"/>
        <d v="2021-10-28T10:21:00"/>
        <d v="2021-11-03T09:28:00"/>
        <d v="2021-11-07T05:59:00"/>
        <d v="2021-11-07T08:43:00"/>
        <d v="2021-11-09T08:38:00"/>
        <d v="2021-11-10T08:49:00"/>
        <d v="2021-11-11T22:18:00"/>
        <d v="2021-11-22T03:15:00"/>
        <d v="2021-11-22T17:07:00"/>
        <d v="2021-11-27T08:15:00"/>
        <d v="2021-11-28T09:00:00"/>
        <d v="2021-11-28T11:12:00"/>
        <d v="2021-11-30T03:37:00"/>
        <d v="2021-11-30T08:26:00"/>
        <d v="2021-12-01T08:59:00"/>
        <d v="2021-12-02T08:20:00"/>
        <d v="2021-12-02T08:35:00"/>
        <d v="2021-12-07T15:38:00"/>
        <d v="2021-12-13T12:23:00"/>
        <d v="2021-12-13T19:08:00"/>
        <d v="2021-12-14T08:19:00"/>
        <d v="2021-12-15T08:20:00"/>
        <d v="2021-12-15T08:32:00"/>
        <d v="2021-12-15T10:33:00"/>
        <d v="2021-12-15T11:07:00"/>
        <d v="2021-12-15T11:26:00"/>
        <d v="2021-12-16T08:18:00"/>
        <d v="2021-12-22T08:54:00"/>
        <d v="2022-02-16T06:50:00"/>
        <d v="2022-02-20T18:35:00"/>
        <d v="2022-02-20T19:10:00"/>
        <d v="2022-02-21T05:51:00"/>
        <d v="2022-02-21T08:40:00"/>
        <d v="2022-02-21T12:17:00"/>
        <d v="2022-02-23T09:05:00"/>
        <d v="2022-02-23T09:48:00"/>
        <d v="2022-02-26T09:30:00"/>
        <d v="2022-02-26T23:59:00"/>
        <d v="2022-03-03T11:53:00"/>
        <d v="2022-03-03T12:16:00"/>
        <d v="2022-03-03T12:46:00"/>
        <d v="2022-03-05T12:37:00"/>
        <d v="2022-03-07T06:59:00"/>
        <d v="2022-03-07T08:00:00"/>
        <d v="2022-03-07T08:43:00"/>
        <d v="2022-03-08T17:41:00"/>
        <d v="2022-03-09T10:50:00"/>
        <d v="2022-03-09T16:09:00"/>
        <d v="2022-03-13T08:46:00"/>
        <d v="2022-03-13T10:18:00"/>
        <d v="2022-03-13T10:36:00"/>
        <d v="2022-03-13T13:07:00"/>
        <d v="2022-03-13T13:35:00"/>
        <d v="2022-03-13T23:00:00"/>
        <d v="2022-03-14T08:28:00"/>
        <d v="2022-03-14T12:13:00"/>
        <d v="2022-03-14T13:53:00"/>
        <d v="2022-03-15T08:26:00"/>
        <d v="2022-03-18T06:48:00"/>
        <d v="2022-03-21T08:10:00"/>
        <d v="2022-03-23T09:04:00"/>
        <d v="2022-03-24T11:44:00"/>
        <d v="2022-03-26T05:49:00"/>
        <d v="2022-03-28T08:30:00"/>
        <d v="2022-03-30T09:46:00"/>
        <d v="2022-03-30T10:03:00"/>
        <d v="2022-04-01T05:10:00"/>
        <d v="2022-04-03T08:00:00"/>
        <d v="2022-06-07T14:58:00"/>
        <d v="2022-06-09T15:38:00"/>
        <d v="2022-06-15T19:18:00"/>
        <d v="2022-06-15T21:25:00"/>
        <d v="2022-06-15T22:36:00"/>
        <d v="2022-06-15T23:49:00"/>
        <d v="2022-06-20T11:41:00"/>
        <d v="2022-06-18T08:00:00"/>
        <d v="2022-06-18T09:00:00"/>
        <d v="2022-06-18T17:21:00"/>
        <d v="2022-06-18T22:41:00"/>
        <d v="2022-06-22T15:53:00"/>
        <d v="2022-06-23T04:48:00"/>
        <d v="2022-06-26T10:37:00"/>
        <d v="2022-06-26T16:44:00"/>
        <d v="2022-06-27T09:27:00"/>
        <d v="2022-06-28T09:38:00"/>
        <d v="2022-06-28T15:30:00"/>
        <d v="2022-06-30T18:05:00"/>
        <d v="2022-07-04T08:00:00"/>
        <d v="2022-07-05T06:22:00"/>
        <d v="2022-07-17T08:25:00"/>
        <d v="2022-07-20T13:04:00"/>
        <d v="2022-07-21T08:50:00"/>
        <d v="2022-07-25T16:03:00"/>
        <d v="2022-07-26T08:25:00"/>
        <d v="2022-07-26T09:00:00"/>
        <d v="2022-07-26T12:11:00"/>
        <d v="2022-08-04T03:00:00"/>
        <d v="2022-08-04T15:00:00"/>
        <d v="2022-08-07T08:00:00"/>
        <d v="2022-08-06T19:19:00"/>
        <d v="2022-08-07T08:30:00"/>
        <d v="2022-08-07T09:30:00"/>
        <d v="2022-08-08T02:30:00"/>
        <d v="2022-09-19T10:26:00"/>
        <d v="2022-09-20T08:00:00"/>
        <d v="2022-09-21T10:00:00"/>
        <d v="2022-09-22T08:00:00"/>
        <d v="2022-09-22T10:00:00"/>
        <d v="2022-09-27T08:30:00"/>
        <d v="2022-09-28T08:48:00"/>
        <d v="2022-10-03T08:15:00"/>
        <d v="2022-10-03T08:58:00"/>
        <d v="2022-10-04T08:10:00"/>
        <d v="2022-10-05T08:20:00"/>
        <d v="2022-10-06T08:20:00"/>
        <d v="2022-10-26T08:00:00"/>
        <d v="2022-10-27T08:00:00"/>
        <d v="2022-10-30T08:00:00"/>
        <d v="2022-10-30T18:40:00"/>
        <d v="2022-10-30T19:12:00"/>
        <d v="2022-10-31T06:44:00"/>
        <d v="2022-10-31T12:04:00"/>
        <d v="2022-10-31T13:00:00"/>
        <d v="2022-11-01T06:40:00"/>
        <d v="2022-11-01T08:30:00"/>
        <d v="2022-11-01T14:49:00"/>
        <d v="2022-11-02T18:46:00"/>
        <d v="2022-11-02T23:18:00"/>
        <d v="2022-11-03T11:08:00"/>
        <d v="2022-11-03T11:18:00"/>
        <d v="2022-11-03T22:45:00"/>
        <d v="2022-11-30T08:52:00"/>
        <d v="2022-12-01T15:04:00"/>
        <d v="2022-12-04T08:15:00"/>
        <d v="2022-12-04T20:10:00"/>
        <d v="2022-12-05T08:56:00"/>
        <d v="2022-12-06T08:00:00"/>
        <d v="2022-12-06T08:30:00"/>
        <d v="2022-12-07T10:22:00"/>
        <d v="2022-12-07T10:48:00"/>
        <d v="2022-12-14T11:45:00"/>
        <d v="2022-12-19T08:05:00"/>
        <d v="2022-12-22T06:40:00"/>
        <d v="2022-12-25T13:09:00"/>
        <d v="2022-12-26T09:13:00"/>
        <d v="2022-12-26T09:52:00"/>
        <d v="2022-12-26T17:16:00"/>
        <d v="2022-12-27T00:09:00"/>
        <d v="2022-12-27T09:40:00"/>
        <d v="2022-12-27T10:59:00"/>
        <d v="2022-12-29T08:11:00"/>
        <d v="2022-12-29T18:27:00"/>
        <d v="2023-01-30T08:40:00"/>
        <d v="2023-01-30T08:50:00"/>
        <d v="2023-02-02T08:20:00"/>
        <d v="2023-02-02T08:37:00"/>
        <d v="2023-02-06T08:50:00"/>
        <d v="2023-02-08T00:05:00"/>
        <d v="2023-02-08T08:30:00"/>
        <d v="2023-02-09T08:30:00"/>
        <d v="2023-02-18T08:38:00"/>
        <d v="2023-02-20T08:00:00"/>
        <d v="2023-02-21T08:00:00"/>
        <d v="2023-03-08T08:15:00"/>
        <d v="2023-03-10T01:45:00"/>
        <d v="2023-03-13T18:31:00"/>
        <d v="2023-03-14T15:08:00"/>
        <d v="2023-03-23T09:30:00"/>
        <d v="2023-04-04T08:10:00"/>
        <d v="2023-04-04T09:12:00"/>
        <d v="2023-04-04T10:02:00"/>
        <d v="2023-04-05T10:39:00"/>
        <d v="2023-04-06T23:30:00"/>
        <d v="2023-04-07T10:30:00"/>
        <d v="2023-04-10T04:23:00"/>
        <d v="2023-04-12T08:20:00"/>
        <d v="2023-04-16T08:31:00"/>
        <d v="2023-05-09T08:07:00"/>
        <d v="2023-05-09T08:45:00"/>
        <d v="2023-05-09T15:13:00"/>
        <d v="2023-05-10T18:22:00"/>
        <d v="2023-05-10T21:20:00"/>
        <d v="2023-05-11T18:00:00"/>
        <d v="2023-05-14T09:24:00"/>
        <d v="2023-05-14T10:03:00"/>
        <d v="2023-05-18T15:03:00"/>
        <d v="2023-05-18T19:59:00"/>
        <d v="2023-05-21T08:38:00"/>
        <d v="2023-05-23T15:57:00"/>
        <d v="2023-06-06T08:12:00"/>
        <d v="2023-06-07T08:08:00"/>
        <d v="2023-06-07T08:41:00"/>
        <d v="2023-06-08T08:15:00"/>
        <d v="2023-06-08T17:22:00"/>
        <d v="2023-06-09T06:31:00"/>
        <d v="2023-06-11T08:40:00"/>
        <d v="2023-06-12T08:14:00"/>
        <d v="2023-06-13T08:31:00"/>
        <d v="2023-06-13T08:37:00"/>
        <d v="2023-06-14T08:19:00"/>
        <d v="2023-06-15T08:11:00"/>
        <d v="2023-06-15T08:22:00"/>
        <d v="2023-06-18T08:31:00"/>
        <d v="2023-06-19T08:37:00"/>
        <d v="2023-06-19T14:24:00"/>
        <d v="2023-06-21T08:40:00"/>
        <d v="2023-06-21T08:20:00"/>
        <d v="2023-06-22T05:19:00"/>
        <d v="2023-07-17T08:33:00"/>
        <d v="2023-07-20T08:15:00"/>
        <d v="2023-07-21T08:00:00"/>
        <d v="2023-07-21T22:35:00"/>
        <d v="2023-07-22T08:00:00"/>
        <d v="2023-07-23T17:08:00"/>
        <d v="2023-07-24T08:15:00"/>
        <d v="2023-07-30T08:31:00"/>
        <d v="2023-07-30T21:22:00"/>
        <d v="2023-07-31T01:08:00"/>
        <d v="2023-08-01T08:10:00"/>
        <d v="2023-08-01T10:20:00"/>
        <d v="2023-08-01T10:27:00"/>
        <d v="2023-08-02T08:39:00"/>
        <d v="2023-09-03T08:00:00"/>
        <d v="2023-09-07T21:42:00"/>
        <d v="2023-09-10T23:03:00"/>
        <d v="2023-09-11T08:20:00"/>
        <d v="2023-09-11T16:40:00"/>
        <d v="2023-09-12T01:36:00"/>
        <d v="2023-09-12T20:27:00"/>
        <d v="2023-09-12T23:30:00"/>
        <d v="2023-09-13T15:43:00"/>
        <d v="2023-09-13T23:40:00"/>
        <d v="2023-09-14T23:44:00"/>
        <d v="2023-09-16T20:55:00"/>
        <d v="2023-09-18T09:01:00"/>
        <d v="2023-09-18T09:21:00"/>
        <d v="2023-09-20T17:43:00"/>
        <d v="2023-09-21T10:28:00"/>
        <d v="2023-09-23T03:21:00"/>
        <d v="2023-09-26T13:20:00"/>
        <d v="2023-09-26T23:26:00"/>
        <d v="2023-10-02T22:22:00"/>
        <d v="2023-10-02T23:48:00"/>
        <d v="2023-10-03T06:15:00"/>
        <d v="2023-10-03T19:59:00"/>
        <d v="2023-10-05T04:48:00"/>
        <d v="2023-10-08T15:15:00"/>
        <d v="2023-10-09T08:15:00"/>
        <d v="2023-10-09T09:32:00"/>
        <d v="2023-10-10T06:47:00"/>
        <d v="2023-10-11T09:05:00"/>
        <d v="2023-10-11T10:14:00"/>
        <d v="2023-10-11T10:54:00"/>
        <d v="2023-10-11T08:35:00"/>
        <d v="2023-10-18T09:36:00"/>
        <d v="2023-10-19T08:33:00"/>
        <d v="2023-10-22T08:15:00"/>
        <d v="2023-10-22T09:21:00"/>
        <d v="2023-10-22T22:41:00"/>
        <d v="2023-10-25T08:35:00"/>
        <d v="2023-11-12T08:34:00"/>
        <d v="2023-11-16T08:33:00"/>
        <d v="2023-11-19T08:50:00"/>
        <d v="2023-11-20T09:00:00"/>
        <d v="2023-11-20T09:10:00"/>
        <d v="2023-12-03T08:15:00"/>
        <d v="2023-12-03T22:22:00"/>
        <d v="2023-12-05T22:23:00"/>
        <d v="2023-12-06T08:00:00"/>
        <d v="2023-12-10T15:27:00"/>
        <d v="2023-12-16T15:19:00"/>
        <d v="2023-12-22T07:06:00"/>
        <m/>
        <d v="2022-03-13T10:35:00" u="1"/>
        <d v="2022-10-31T12:22:00" u="1"/>
        <d v="2022-10-30T03:51:00" u="1"/>
        <d v="2021-04-14T17:25:00" u="1"/>
        <d v="2021-10-28T10:23:00" u="1"/>
        <d v="2023-04-10T08:00:00" u="1"/>
        <d v="2022-06-18T02:48:00" u="1"/>
        <d v="2022-06-21T14:06:00" u="1"/>
        <d v="2022-03-21T09:04:00" u="1"/>
        <d v="2023-02-09T10:14:00" u="1"/>
        <d v="2023-02-08T08:00:00" u="1"/>
        <d v="2020-09-22T08:41:00" u="1"/>
        <d v="2021-08-24T09:00:00" u="1"/>
        <d v="2023-04-06T10:30:00" u="1"/>
        <d v="2021-10-25T20:44:00" u="1"/>
      </sharedItems>
    </cacheField>
    <cacheField name="End Time " numFmtId="165">
      <sharedItems containsNonDate="0" containsDate="1" containsString="0" containsBlank="1" minDate="2020-03-16T16:37:00" maxDate="2023-12-23T08:00:00"/>
    </cacheField>
    <cacheField name="Du" numFmtId="166">
      <sharedItems containsSemiMixedTypes="0" containsNonDate="0" containsDate="1" containsString="0" minDate="1899-12-30T00:00:00" maxDate="1900-01-05T00:00:00"/>
    </cacheField>
    <cacheField name="Break Down Time" numFmtId="1">
      <sharedItems containsSemiMixedTypes="0" containsString="0" containsNumber="1" minValue="0" maxValue="7200"/>
    </cacheField>
    <cacheField name="Column1" numFmtId="0">
      <sharedItems containsDate="1" containsString="0" containsBlank="1" containsMixedTypes="1" minDate="1901-08-22T00:00:00" maxDate="1901-08-23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1">
  <r>
    <x v="0"/>
    <s v="Shutter Stuck"/>
    <x v="0"/>
    <s v="Pneumatic"/>
    <x v="0"/>
    <d v="2020-03-16T16:37:00"/>
    <d v="1899-12-30T00:28:00"/>
    <n v="27.999999996973202"/>
    <d v="1901-08-22T00:00:00"/>
  </r>
  <r>
    <x v="0"/>
    <s v="Beam lost_Unknown"/>
    <x v="1"/>
    <s v="Unknown"/>
    <x v="1"/>
    <d v="2020-06-08T13:10:00"/>
    <d v="1899-12-30T00:07:00"/>
    <n v="7.0000000018626451"/>
    <d v="1901-08-22T00:00:00"/>
  </r>
  <r>
    <x v="0"/>
    <s v="Shutter Stuck"/>
    <x v="0"/>
    <s v="Pneumatic"/>
    <x v="2"/>
    <d v="2020-06-08T20:00:00"/>
    <d v="1899-12-30T01:00:00"/>
    <n v="60.000000006984919"/>
    <d v="1901-08-22T00:00:00"/>
  </r>
  <r>
    <x v="0"/>
    <s v="Server Hanged"/>
    <x v="2"/>
    <m/>
    <x v="3"/>
    <d v="2020-06-09T11:00:00"/>
    <d v="1899-12-30T01:30:00"/>
    <n v="90"/>
    <d v="1901-08-22T00:00:00"/>
  </r>
  <r>
    <x v="0"/>
    <s v="Shutter Stuck"/>
    <x v="0"/>
    <s v="Pneumatic"/>
    <x v="4"/>
    <d v="2020-06-09T14:20:00"/>
    <d v="1899-12-30T02:56:00"/>
    <n v="175.99999999743886"/>
    <d v="1901-08-22T00:00:00"/>
  </r>
  <r>
    <x v="0"/>
    <s v="Shutter Stuck"/>
    <x v="0"/>
    <s v="Pneumatic"/>
    <x v="5"/>
    <d v="2020-06-09T17:00:00"/>
    <d v="1899-12-30T01:19:00"/>
    <n v="79.000000006053597"/>
    <d v="1901-08-22T00:00:00"/>
  </r>
  <r>
    <x v="0"/>
    <s v="SR_BM_PS due to cooling"/>
    <x v="3"/>
    <m/>
    <x v="6"/>
    <d v="2020-06-09T19:20:00"/>
    <d v="1899-12-30T00:16:00"/>
    <n v="15.999999999767169"/>
    <d v="1901-08-22T00:00:00"/>
  </r>
  <r>
    <x v="0"/>
    <s v="Electricity Dip"/>
    <x v="4"/>
    <s v="Power Grid Dip"/>
    <x v="7"/>
    <d v="2020-06-10T15:22:00"/>
    <d v="1899-12-30T01:31:00"/>
    <n v="91.000000003259629"/>
    <d v="1901-08-22T00:00:00"/>
  </r>
  <r>
    <x v="0"/>
    <s v="SR_BM_PS due to cooling"/>
    <x v="3"/>
    <m/>
    <x v="8"/>
    <d v="2020-06-10T17:31:00"/>
    <d v="1899-12-30T00:34:00"/>
    <n v="33.999999995576218"/>
    <d v="1901-08-22T00:00:00"/>
  </r>
  <r>
    <x v="0"/>
    <s v="SR_BM_PS due to cooling"/>
    <x v="3"/>
    <m/>
    <x v="9"/>
    <d v="2020-06-10T18:07:00"/>
    <d v="1899-12-30T00:10:00"/>
    <n v="10.000000001164153"/>
    <d v="1901-08-22T00:00:00"/>
  </r>
  <r>
    <x v="1"/>
    <s v="MIC_VA"/>
    <x v="5"/>
    <s v="Microtron"/>
    <x v="10"/>
    <d v="2020-06-11T09:15:00"/>
    <d v="1899-12-30T00:05:00"/>
    <n v="4.9999999953433871"/>
    <d v="1901-08-22T00:00:00"/>
  </r>
  <r>
    <x v="0"/>
    <s v="SR_HAB2_C06_CO"/>
    <x v="3"/>
    <s v="Flow Switch"/>
    <x v="11"/>
    <d v="2020-06-14T10:20:00"/>
    <d v="1899-12-30T00:50:00"/>
    <n v="49.999999995343387"/>
    <d v="1901-08-22T00:00:00"/>
  </r>
  <r>
    <x v="0"/>
    <s v="Current drop in SR_QD"/>
    <x v="6"/>
    <s v="QD"/>
    <x v="12"/>
    <d v="2020-06-14T11:00:00"/>
    <d v="1899-12-30T00:10:00"/>
    <n v="10.000000001164153"/>
    <d v="1901-08-22T00:00:00"/>
  </r>
  <r>
    <x v="0"/>
    <s v="SR_BM_PS due to cooling"/>
    <x v="3"/>
    <m/>
    <x v="13"/>
    <d v="2020-06-14T13:30:00"/>
    <d v="1899-12-30T00:20:00"/>
    <n v="20.000000002328306"/>
    <d v="1901-08-22T00:00:00"/>
  </r>
  <r>
    <x v="0"/>
    <s v="Beam lost_Human"/>
    <x v="7"/>
    <s v="Human Error"/>
    <x v="14"/>
    <d v="2020-06-14T13:55:00"/>
    <d v="1899-12-30T00:05:00"/>
    <n v="4.9999999953433871"/>
    <d v="1901-08-22T00:00:00"/>
  </r>
  <r>
    <x v="0"/>
    <s v="SR_BM_PS due to cooling"/>
    <x v="3"/>
    <m/>
    <x v="15"/>
    <d v="2020-06-14T14:45:00"/>
    <d v="1899-12-30T00:28:00"/>
    <n v="28.000000007450581"/>
    <d v="1901-08-22T00:00:00"/>
  </r>
  <r>
    <x v="0"/>
    <s v="SR_BM_PS due to cooling"/>
    <x v="3"/>
    <m/>
    <x v="16"/>
    <d v="2020-06-14T16:11:00"/>
    <d v="1899-12-30T00:10:00"/>
    <n v="10.000000001164153"/>
    <d v="1901-08-22T00:00:00"/>
  </r>
  <r>
    <x v="1"/>
    <s v="MIC_VA"/>
    <x v="5"/>
    <s v="Microtron"/>
    <x v="17"/>
    <d v="2020-06-16T07:20:00"/>
    <d v="1899-12-30T00:17:00"/>
    <n v="17.000000003026798"/>
    <d v="1901-08-22T00:00:00"/>
  </r>
  <r>
    <x v="0"/>
    <s v="Beam lost_Human"/>
    <x v="7"/>
    <s v="Human Error"/>
    <x v="18"/>
    <d v="2020-06-16T10:28:00"/>
    <d v="1899-12-30T00:04:00"/>
    <n v="4.0000000025611371"/>
    <d v="1901-08-22T00:00:00"/>
  </r>
  <r>
    <x v="0"/>
    <s v="SR_BM_PS due to cooling"/>
    <x v="3"/>
    <s v="Chillers "/>
    <x v="19"/>
    <d v="2020-06-18T10:51:00"/>
    <d v="1899-12-30T00:07:00"/>
    <n v="6.9999999913852662"/>
    <d v="1901-08-22T00:00:00"/>
  </r>
  <r>
    <x v="1"/>
    <s v="MIC_VA"/>
    <x v="5"/>
    <s v="Microtron"/>
    <x v="20"/>
    <d v="2020-06-18T08:10:00"/>
    <d v="1899-12-30T00:10:00"/>
    <n v="10.000000001164153"/>
    <d v="1901-08-22T00:00:00"/>
  </r>
  <r>
    <x v="2"/>
    <s v="Beam lost_Unknown"/>
    <x v="1"/>
    <s v="Unknown"/>
    <x v="21"/>
    <d v="2020-06-23T09:21:00"/>
    <d v="1899-12-30T00:14:00"/>
    <n v="13.999999993247911"/>
    <d v="1901-08-22T00:00:00"/>
  </r>
  <r>
    <x v="0"/>
    <s v="MIC_VA"/>
    <x v="5"/>
    <s v="Microtron"/>
    <x v="22"/>
    <d v="2020-06-23T09:51:00"/>
    <d v="1899-12-30T00:07:00"/>
    <n v="7.0000000018626451"/>
    <d v="1901-08-22T00:00:00"/>
  </r>
  <r>
    <x v="0"/>
    <s v="SR_BM_PS"/>
    <x v="6"/>
    <s v="SR_BM"/>
    <x v="23"/>
    <d v="2020-06-23T13:15:00"/>
    <d v="1899-12-30T02:20:00"/>
    <n v="140.00000000582077"/>
    <d v="1901-08-22T00:00:00"/>
  </r>
  <r>
    <x v="2"/>
    <s v="Beam lost_Unknown"/>
    <x v="1"/>
    <s v="Unknown"/>
    <x v="24"/>
    <d v="2020-06-25T10:52:00"/>
    <d v="1899-12-30T00:08:00"/>
    <n v="7.9999999946448952"/>
    <d v="1901-08-22T00:00:00"/>
  </r>
  <r>
    <x v="1"/>
    <s v="MIC_VA"/>
    <x v="5"/>
    <s v="Microtron"/>
    <x v="25"/>
    <d v="2020-06-25T00:16:00"/>
    <d v="1899-12-30T00:04:00"/>
    <n v="4.0000000025611371"/>
    <d v="1901-08-22T00:00:00"/>
  </r>
  <r>
    <x v="2"/>
    <s v="MIC_VA"/>
    <x v="5"/>
    <s v="Microtron"/>
    <x v="26"/>
    <d v="2020-06-30T09:30:00"/>
    <d v="1899-12-30T00:30:00"/>
    <n v="30.00000000349246"/>
    <d v="1901-08-22T00:00:00"/>
  </r>
  <r>
    <x v="1"/>
    <s v="MIC_VA"/>
    <x v="5"/>
    <s v="Microtron"/>
    <x v="27"/>
    <d v="2020-06-30T09:45:00"/>
    <d v="1899-12-30T00:15:00"/>
    <n v="14.99999999650754"/>
    <d v="1901-08-22T00:00:00"/>
  </r>
  <r>
    <x v="1"/>
    <s v="MIC_VA"/>
    <x v="5"/>
    <s v="Microtron"/>
    <x v="28"/>
    <d v="2020-06-30T10:10:00"/>
    <d v="1899-12-30T00:10:00"/>
    <n v="10.000000001164153"/>
    <d v="1901-08-22T00:00:00"/>
  </r>
  <r>
    <x v="2"/>
    <s v="MIC_VA"/>
    <x v="5"/>
    <s v="Microtron"/>
    <x v="29"/>
    <d v="2020-07-01T10:04:00"/>
    <d v="1899-12-30T00:20:00"/>
    <n v="20.000000002328306"/>
    <d v="1901-08-22T00:00:00"/>
  </r>
  <r>
    <x v="0"/>
    <s v="SR_BM_PS due to cooling"/>
    <x v="3"/>
    <s v="Heat Exchangers "/>
    <x v="30"/>
    <d v="2020-07-02T14:00:00"/>
    <d v="1899-12-30T00:14:00"/>
    <n v="14.00000000372529"/>
    <d v="1901-08-22T00:00:00"/>
  </r>
  <r>
    <x v="0"/>
    <s v="SR_BM couldn't be cycled due to communication error"/>
    <x v="8"/>
    <s v="Communication error"/>
    <x v="31"/>
    <d v="2020-07-06T09:50:00"/>
    <d v="1899-12-30T00:20:00"/>
    <n v="19.999999991850927"/>
    <d v="1901-08-22T00:00:00"/>
  </r>
  <r>
    <x v="0"/>
    <s v="Arcing in Cavity4"/>
    <x v="9"/>
    <s v="Cavity4"/>
    <x v="32"/>
    <d v="2020-07-06T12:52:00"/>
    <d v="1899-12-30T00:17:00"/>
    <n v="17.000000003026798"/>
    <d v="1901-08-22T00:00:00"/>
  </r>
  <r>
    <x v="0"/>
    <s v="Electricity Dip"/>
    <x v="4"/>
    <s v="Power Grid Dip"/>
    <x v="33"/>
    <d v="2020-07-06T17:44:00"/>
    <d v="1899-12-30T02:00:00"/>
    <n v="120.00000000349246"/>
    <d v="1901-08-22T00:00:00"/>
  </r>
  <r>
    <x v="1"/>
    <s v="MIC_VA"/>
    <x v="5"/>
    <s v="Microtron"/>
    <x v="34"/>
    <d v="2020-07-07T08:40:00"/>
    <d v="1899-12-30T00:20:00"/>
    <n v="20.000000002328306"/>
    <d v="1901-08-22T00:00:00"/>
  </r>
  <r>
    <x v="0"/>
    <s v="Beam lost_Unknown"/>
    <x v="1"/>
    <s v="Unknown"/>
    <x v="35"/>
    <d v="2020-07-07T09:00:00"/>
    <d v="1899-12-30T00:14:00"/>
    <n v="14.00000000372529"/>
    <d v="1901-08-22T00:00:00"/>
  </r>
  <r>
    <x v="2"/>
    <s v="Booster RF fault"/>
    <x v="9"/>
    <s v="Booster"/>
    <x v="36"/>
    <d v="2020-07-08T09:10:00"/>
    <d v="1899-12-30T00:10:00"/>
    <n v="10.000000001164153"/>
    <d v="1901-08-22T00:00:00"/>
  </r>
  <r>
    <x v="2"/>
    <s v="Booster RF fault"/>
    <x v="9"/>
    <s v="Booster"/>
    <x v="37"/>
    <d v="2020-07-09T09:10:00"/>
    <d v="1899-12-30T00:05:00"/>
    <n v="5.0000000058207661"/>
    <d v="1901-08-22T00:00:00"/>
  </r>
  <r>
    <x v="2"/>
    <s v="LB2 stuck"/>
    <x v="10"/>
    <s v="Libera 2"/>
    <x v="38"/>
    <d v="2020-07-23T09:35:00"/>
    <d v="1899-12-30T00:10:00"/>
    <n v="10.000000074505806"/>
    <d v="1901-08-22T00:00:00"/>
  </r>
  <r>
    <x v="2"/>
    <s v="Three way valve actuator hanged"/>
    <x v="3"/>
    <s v="Primary"/>
    <x v="39"/>
    <d v="2020-07-23T10:15:00"/>
    <d v="1899-12-30T00:19:00"/>
    <n v="18.999999936204404"/>
    <d v="1901-08-22T00:00:00"/>
  </r>
  <r>
    <x v="2"/>
    <s v="BO_VA"/>
    <x v="5"/>
    <s v="Ion Pump"/>
    <x v="40"/>
    <d v="2020-07-27T09:33:00"/>
    <d v="1899-12-30T00:33:00"/>
    <n v="33.000000002793968"/>
    <d v="1901-08-22T00:00:00"/>
  </r>
  <r>
    <x v="0"/>
    <s v="SR_VA_C03"/>
    <x v="5"/>
    <s v="Gauge Controller"/>
    <x v="41"/>
    <d v="2020-07-27T14:04:00"/>
    <d v="1899-12-30T00:31:00"/>
    <n v="30.99999999627471"/>
    <d v="1901-08-22T00:00:00"/>
  </r>
  <r>
    <x v="0"/>
    <s v="SR_QD2_C06_CO"/>
    <x v="3"/>
    <s v="Flow Switch"/>
    <x v="42"/>
    <d v="2020-07-28T10:00:00"/>
    <d v="1899-12-30T11:27:00"/>
    <n v="687.00000004959293"/>
    <d v="1901-08-22T00:00:00"/>
  </r>
  <r>
    <x v="2"/>
    <s v="BO_RF_CAV1_REV"/>
    <x v="9"/>
    <s v="Booster"/>
    <x v="43"/>
    <d v="2020-07-29T09:06:00"/>
    <d v="1899-12-30T00:01:00"/>
    <n v="1.000000003259629"/>
    <d v="1901-08-22T00:00:00"/>
  </r>
  <r>
    <x v="1"/>
    <s v="SR_VA_C14_SRM"/>
    <x v="5"/>
    <m/>
    <x v="44"/>
    <d v="2020-08-09T08:00:00"/>
    <d v="1900-01-04T00:00:00"/>
    <n v="7200"/>
    <d v="1901-08-22T00:00:00"/>
  </r>
  <r>
    <x v="0"/>
    <s v="SR_VA_C14_SRM"/>
    <x v="5"/>
    <m/>
    <x v="45"/>
    <d v="2020-08-11T17:45:00"/>
    <d v="1900-01-01T09:45:00"/>
    <n v="3465"/>
    <d v="1901-08-22T00:00:00"/>
  </r>
  <r>
    <x v="1"/>
    <s v="MIC_VA"/>
    <x v="5"/>
    <s v="Microtron"/>
    <x v="46"/>
    <d v="2020-08-17T03:45:00"/>
    <d v="1899-12-30T00:10:00"/>
    <n v="10.000000001164153"/>
    <d v="1901-08-22T00:00:00"/>
  </r>
  <r>
    <x v="0"/>
    <s v="Electricity Dip"/>
    <x v="4"/>
    <s v="Power Grid Dip"/>
    <x v="47"/>
    <d v="2020-08-19T11:30:00"/>
    <d v="1899-12-30T06:47:00"/>
    <n v="406.99999999604188"/>
    <d v="1901-08-22T00:00:00"/>
  </r>
  <r>
    <x v="2"/>
    <s v="Arcing in Cavity4"/>
    <x v="9"/>
    <s v="Cavity4"/>
    <x v="48"/>
    <d v="2020-08-25T09:42:00"/>
    <d v="1899-12-30T00:13:00"/>
    <n v="13.000000000465661"/>
    <d v="1901-08-22T00:00:00"/>
  </r>
  <r>
    <x v="2"/>
    <s v="Beam lost_Human"/>
    <x v="7"/>
    <s v="Human Error"/>
    <x v="49"/>
    <d v="2020-08-25T09:56:00"/>
    <d v="1899-12-30T00:05:00"/>
    <n v="5.0000000058207661"/>
    <d v="1901-08-22T00:00:00"/>
  </r>
  <r>
    <x v="0"/>
    <s v="Beam lost_Human"/>
    <x v="7"/>
    <s v="Human Error"/>
    <x v="50"/>
    <d v="2020-08-25T11:10:00"/>
    <d v="1899-12-30T00:14:00"/>
    <n v="14.00000000372529"/>
    <d v="1901-08-22T00:00:00"/>
  </r>
  <r>
    <x v="0"/>
    <s v="Arcing in Cavity4"/>
    <x v="9"/>
    <s v="Cavity4"/>
    <x v="51"/>
    <d v="2020-08-26T23:42:00"/>
    <d v="1899-12-30T00:30:00"/>
    <n v="30.00000000349246"/>
    <d v="1901-08-22T00:00:00"/>
  </r>
  <r>
    <x v="0"/>
    <s v="SR_QD2_C06_CO"/>
    <x v="3"/>
    <s v="Flow Switch"/>
    <x v="52"/>
    <d v="2020-08-27T13:53:00"/>
    <d v="1899-12-30T00:49:00"/>
    <n v="49.000000002561137"/>
    <d v="1901-08-22T00:00:00"/>
  </r>
  <r>
    <x v="0"/>
    <s v="LB2 stuck"/>
    <x v="10"/>
    <s v="Libera 2"/>
    <x v="53"/>
    <d v="2020-09-10T00:00:00"/>
    <d v="1899-12-30T00:44:00"/>
    <n v="43.999999996740371"/>
    <d v="1901-08-22T00:00:00"/>
  </r>
  <r>
    <x v="0"/>
    <s v="Arcing in Cavity4"/>
    <x v="9"/>
    <s v="Cavity4"/>
    <x v="54"/>
    <d v="2020-09-17T08:12:00"/>
    <d v="1899-12-30T06:03:00"/>
    <n v="362.99999999930151"/>
    <d v="1901-08-22T00:00:00"/>
  </r>
  <r>
    <x v="0"/>
    <s v="SR_BM_PS due to cooling"/>
    <x v="3"/>
    <m/>
    <x v="55"/>
    <d v="2020-09-17T08:47:00"/>
    <d v="1899-12-30T00:12:00"/>
    <n v="11.999999997206032"/>
    <d v="1901-08-22T00:00:00"/>
  </r>
  <r>
    <x v="2"/>
    <s v="TL1_Triplet_QD1"/>
    <x v="6"/>
    <s v="Triplet"/>
    <x v="56"/>
    <d v="2020-09-21T10:00:00"/>
    <d v="1899-12-30T01:00:00"/>
    <n v="59.99999999650754"/>
    <d v="1901-08-22T00:00:00"/>
  </r>
  <r>
    <x v="0"/>
    <s v="Beam lost_Unknown"/>
    <x v="1"/>
    <s v="Unknown"/>
    <x v="57"/>
    <d v="2020-09-22T11:41:00"/>
    <d v="1899-12-30T03:19:00"/>
    <n v="198.99999999906868"/>
    <d v="1901-08-22T00:00:00"/>
  </r>
  <r>
    <x v="0"/>
    <s v="Electricity Dip"/>
    <x v="4"/>
    <s v="Power Grid Dip"/>
    <x v="58"/>
    <d v="2020-09-22T13:00:00"/>
    <d v="1899-12-30T09:05:00"/>
    <n v="544.99999999534339"/>
    <d v="1901-08-22T00:00:00"/>
  </r>
  <r>
    <x v="2"/>
    <s v="Shutter Stuck"/>
    <x v="0"/>
    <s v="Pneumatic"/>
    <x v="59"/>
    <d v="2020-09-23T09:02:00"/>
    <d v="1899-12-30T00:02:00"/>
    <n v="1.9999999960418791"/>
    <d v="1901-08-22T00:00:00"/>
  </r>
  <r>
    <x v="0"/>
    <s v="Shutter Stuck"/>
    <x v="0"/>
    <s v="Pneumatic"/>
    <x v="60"/>
    <d v="2020-09-23T17:12:00"/>
    <d v="1899-12-30T00:23:00"/>
    <n v="23.000000001629815"/>
    <d v="1901-08-22T00:00:00"/>
  </r>
  <r>
    <x v="0"/>
    <s v="Arcing in Cavity4"/>
    <x v="9"/>
    <s v="Cavity4"/>
    <x v="61"/>
    <d v="2020-09-23T17:30:00"/>
    <d v="1899-12-30T00:18:00"/>
    <n v="17.999999995809048"/>
    <d v="1901-08-22T00:00:00"/>
  </r>
  <r>
    <x v="0"/>
    <s v="Arcing in Cavity4"/>
    <x v="9"/>
    <s v="Cavity4"/>
    <x v="62"/>
    <d v="2020-10-07T08:12:00"/>
    <d v="1899-12-30T02:13:00"/>
    <n v="133.00000000395812"/>
    <d v="1901-08-22T00:00:00"/>
  </r>
  <r>
    <x v="0"/>
    <s v="Arcing in Cavity4"/>
    <x v="9"/>
    <s v="Cavity4"/>
    <x v="63"/>
    <d v="2020-10-08T08:00:00"/>
    <d v="1899-12-30T04:05:00"/>
    <n v="245.00000000232831"/>
    <d v="1901-08-22T00:00:00"/>
  </r>
  <r>
    <x v="0"/>
    <s v="Beam lost_Unknown"/>
    <x v="9"/>
    <m/>
    <x v="64"/>
    <d v="2020-10-12T11:55:00"/>
    <d v="1899-12-30T00:07:00"/>
    <n v="7.0000000018626451"/>
    <d v="1901-08-22T00:00:00"/>
  </r>
  <r>
    <x v="2"/>
    <s v="Shutter Stuck"/>
    <x v="0"/>
    <s v="Pneumatic"/>
    <x v="65"/>
    <d v="2020-10-20T09:01:00"/>
    <d v="1899-12-30T00:02:00"/>
    <n v="2.000000006519258"/>
    <d v="1901-08-22T00:00:00"/>
  </r>
  <r>
    <x v="2"/>
    <s v="Iearth fault in C11_QF2"/>
    <x v="6"/>
    <s v="QF"/>
    <x v="66"/>
    <d v="2020-10-20T09:45:00"/>
    <d v="1899-12-30T00:22:00"/>
    <n v="21.999999998370185"/>
    <d v="1901-08-22T00:00:00"/>
  </r>
  <r>
    <x v="2"/>
    <s v="Shutter Stuck"/>
    <x v="0"/>
    <s v="Pneumatic"/>
    <x v="67"/>
    <d v="2020-10-21T08:45:00"/>
    <d v="1899-12-30T00:05:00"/>
    <n v="5.0000000058207661"/>
    <d v="1901-08-22T00:00:00"/>
  </r>
  <r>
    <x v="2"/>
    <s v="Current drop in C11_QF2"/>
    <x v="6"/>
    <s v="QF"/>
    <x v="68"/>
    <d v="2020-10-21T09:22:00"/>
    <d v="1899-12-30T00:17:00"/>
    <n v="17.000000003026798"/>
    <d v="1901-08-22T00:00:00"/>
  </r>
  <r>
    <x v="2"/>
    <s v="Shutter Stuck"/>
    <x v="0"/>
    <s v="Pneumatic"/>
    <x v="69"/>
    <d v="2020-10-22T09:09:00"/>
    <d v="1899-12-30T00:09:00"/>
    <n v="8.9999999979045242"/>
    <d v="1901-08-22T00:00:00"/>
  </r>
  <r>
    <x v="2"/>
    <s v="Current drop in C11_QF2"/>
    <x v="6"/>
    <s v="QF"/>
    <x v="70"/>
    <d v="2020-10-22T09:42:00"/>
    <d v="1899-12-30T00:12:00"/>
    <n v="11.999999997206032"/>
    <d v="1901-08-22T00:00:00"/>
  </r>
  <r>
    <x v="0"/>
    <s v="BM_RC filtration circuit was burned out"/>
    <x v="6"/>
    <s v="SR_BM"/>
    <x v="71"/>
    <d v="2020-11-17T16:00:00"/>
    <d v="1899-12-30T03:45:00"/>
    <n v="225"/>
    <d v="1901-08-22T00:00:00"/>
  </r>
  <r>
    <x v="0"/>
    <s v="BM_RC filtration circuit was burned out"/>
    <x v="6"/>
    <s v="SR_BM"/>
    <x v="72"/>
    <d v="2020-11-17T19:05:00"/>
    <d v="1899-12-30T00:12:00"/>
    <n v="11.999999997206032"/>
    <d v="1901-08-22T00:00:00"/>
  </r>
  <r>
    <x v="0"/>
    <s v="BM_RC filtration circuit was burned out"/>
    <x v="6"/>
    <s v="SR_BM"/>
    <x v="73"/>
    <d v="2020-11-17T20:54:00"/>
    <d v="1899-12-30T00:30:00"/>
    <n v="30.00000000349246"/>
    <d v="1901-08-22T00:00:00"/>
  </r>
  <r>
    <x v="0"/>
    <s v="BM_RC filtration circuit was burned out"/>
    <x v="6"/>
    <s v="SR_BM"/>
    <x v="74"/>
    <d v="2020-11-22T14:00:00"/>
    <d v="1900-01-03T16:53:00"/>
    <n v="2393.0000000016298"/>
    <d v="1901-08-22T00:00:00"/>
  </r>
  <r>
    <x v="2"/>
    <s v="RF tripped while ramping, due to EPICS gate way didn't give permission to Matlab to write on the LLEs."/>
    <x v="8"/>
    <s v="EPICS gate way"/>
    <x v="75"/>
    <d v="2020-11-24T09:25:00"/>
    <d v="1899-12-30T00:07:00"/>
    <n v="7.0000000018626451"/>
    <d v="1901-08-22T00:00:00"/>
  </r>
  <r>
    <x v="2"/>
    <s v="RF tripped while ramping, due to EPICS gate way didn't give permission to Matlab to write on the LLEs."/>
    <x v="8"/>
    <s v="EPICS gate way"/>
    <x v="76"/>
    <d v="2020-11-24T10:49:00"/>
    <d v="1899-12-30T01:13:00"/>
    <n v="72.999999996973202"/>
    <d v="1901-08-22T00:00:00"/>
  </r>
  <r>
    <x v="2"/>
    <s v="Beam lost; due to BPM interlock."/>
    <x v="10"/>
    <m/>
    <x v="77"/>
    <d v="2020-11-24T11:20:00"/>
    <d v="1899-12-30T00:13:00"/>
    <n v="13.000000000465661"/>
    <d v="1901-08-22T00:00:00"/>
  </r>
  <r>
    <x v="2"/>
    <s v="Beam lost; due to BPM interlock."/>
    <x v="10"/>
    <m/>
    <x v="78"/>
    <d v="2020-11-24T11:51:00"/>
    <d v="1899-12-30T00:11:00"/>
    <n v="11.000000004423782"/>
    <d v="1901-08-22T00:00:00"/>
  </r>
  <r>
    <x v="2"/>
    <s v="Beam lost; due to BPM interlock."/>
    <x v="10"/>
    <m/>
    <x v="79"/>
    <d v="2020-11-24T13:26:00"/>
    <d v="1899-12-30T01:14:00"/>
    <n v="74.000000000232831"/>
    <d v="1901-08-22T00:00:00"/>
  </r>
  <r>
    <x v="2"/>
    <s v="Beam lost; due to BPM interlock."/>
    <x v="10"/>
    <m/>
    <x v="80"/>
    <d v="2020-11-24T13:52:00"/>
    <d v="1899-12-30T00:04:00"/>
    <n v="4.0000000025611371"/>
    <d v="1901-08-22T00:00:00"/>
  </r>
  <r>
    <x v="2"/>
    <s v="Beam lost; due to BPM interlock."/>
    <x v="10"/>
    <m/>
    <x v="81"/>
    <d v="2020-11-24T14:33:00"/>
    <d v="1899-12-30T00:12:00"/>
    <n v="11.999999997206032"/>
    <d v="1901-08-22T00:00:00"/>
  </r>
  <r>
    <x v="2"/>
    <s v="Iearth fault in C11_QF2"/>
    <x v="6"/>
    <s v="QF"/>
    <x v="82"/>
    <d v="2020-12-01T09:54:00"/>
    <d v="1899-12-30T00:22:00"/>
    <n v="21.999999998370185"/>
    <d v="1901-08-22T00:00:00"/>
  </r>
  <r>
    <x v="2"/>
    <s v="Iearth fault in C11_QF2"/>
    <x v="6"/>
    <s v="QF"/>
    <x v="83"/>
    <d v="2020-12-01T10:26:00"/>
    <d v="1899-12-30T00:13:00"/>
    <n v="13.000000000465661"/>
    <d v="1901-08-22T00:00:00"/>
  </r>
  <r>
    <x v="2"/>
    <s v="Iearth fault in C11_QF2"/>
    <x v="6"/>
    <s v="QF"/>
    <x v="84"/>
    <d v="2020-12-01T11:06:00"/>
    <d v="1899-12-30T00:16:00"/>
    <n v="15.999999999767169"/>
    <d v="1901-08-22T00:00:00"/>
  </r>
  <r>
    <x v="2"/>
    <s v="Iearth fault in C11_QF2"/>
    <x v="6"/>
    <s v="QF"/>
    <x v="85"/>
    <d v="2020-12-01T12:25:00"/>
    <d v="1899-12-30T00:56:00"/>
    <n v="55.999999993946403"/>
    <d v="1901-08-22T00:00:00"/>
  </r>
  <r>
    <x v="2"/>
    <s v="Iearth fault in C11_QF2"/>
    <x v="6"/>
    <s v="QF"/>
    <x v="86"/>
    <d v="2020-12-01T14:06:00"/>
    <d v="1899-12-30T01:18:00"/>
    <n v="78.000000002793968"/>
    <d v="1901-08-22T00:00:00"/>
  </r>
  <r>
    <x v="0"/>
    <s v="Current drop in C14_QF1"/>
    <x v="6"/>
    <s v="QF"/>
    <x v="87"/>
    <d v="2020-12-02T14:14:00"/>
    <d v="1899-12-30T03:53:00"/>
    <n v="232.9999999946449"/>
    <d v="1901-08-22T00:00:00"/>
  </r>
  <r>
    <x v="0"/>
    <s v="SR_BM_PS"/>
    <x v="6"/>
    <s v="SR_BM"/>
    <x v="88"/>
    <d v="2020-12-02T17:34:00"/>
    <d v="1899-12-30T04:55:00"/>
    <n v="294.99999999767169"/>
    <d v="1901-08-22T00:00:00"/>
  </r>
  <r>
    <x v="0"/>
    <s v="Beam killed by MPS (SR-MAIN OPERATION KEY OFF by mistake)"/>
    <x v="7"/>
    <m/>
    <x v="89"/>
    <d v="2020-12-05T14:08:00"/>
    <d v="1899-12-30T00:04:00"/>
    <n v="4.0000000025611371"/>
    <d v="1901-08-22T00:00:00"/>
  </r>
  <r>
    <x v="1"/>
    <s v="Filament couldn't run, after changing the Aux. Gun"/>
    <x v="7"/>
    <m/>
    <x v="90"/>
    <d v="2020-12-08T14:00:00"/>
    <d v="1899-12-30T05:30:00"/>
    <n v="330.00000000698492"/>
    <d v="1901-08-22T00:00:00"/>
  </r>
  <r>
    <x v="0"/>
    <s v="Electricity Dip"/>
    <x v="4"/>
    <m/>
    <x v="91"/>
    <d v="2020-12-09T10:00:00"/>
    <d v="1899-12-30T12:04:00"/>
    <n v="63.999999992083758"/>
    <d v="1901-08-22T00:00:00"/>
  </r>
  <r>
    <x v="0"/>
    <s v="SR_VA_C01"/>
    <x v="5"/>
    <m/>
    <x v="92"/>
    <d v="2020-12-09T18:24:00"/>
    <d v="1899-12-30T00:14:00"/>
    <n v="14.00000000372529"/>
    <d v="1901-08-22T00:00:00"/>
  </r>
  <r>
    <x v="0"/>
    <s v="SR_BM_PS"/>
    <x v="6"/>
    <s v="SR_BM"/>
    <x v="93"/>
    <d v="2020-12-15T15:22:00"/>
    <d v="1899-12-30T06:37:00"/>
    <n v="396.99999999487773"/>
    <d v="1901-08-22T00:00:00"/>
  </r>
  <r>
    <x v="0"/>
    <s v="RF Interlock"/>
    <x v="9"/>
    <m/>
    <x v="94"/>
    <d v="2020-12-15T16:26:00"/>
    <d v="1899-12-30T00:12:00"/>
    <n v="11.999999997206032"/>
    <d v="1901-08-22T00:00:00"/>
  </r>
  <r>
    <x v="0"/>
    <s v="LB2 stuck"/>
    <x v="10"/>
    <s v="Libera 2"/>
    <x v="95"/>
    <d v="2020-12-16T17:11:00"/>
    <d v="1899-12-30T00:09:00"/>
    <n v="8.9999999979045242"/>
    <d v="1901-08-22T00:00:00"/>
  </r>
  <r>
    <x v="3"/>
    <s v="Current drop in multiple QFs &amp; QDs"/>
    <x v="6"/>
    <s v="QF &amp; QD"/>
    <x v="96"/>
    <d v="2020-12-19T12:02:00"/>
    <d v="1899-12-30T20:42:00"/>
    <n v="1241.9999999937136"/>
    <d v="1901-08-22T00:00:00"/>
  </r>
  <r>
    <x v="0"/>
    <s v="Klysron-Phase Correction"/>
    <x v="9"/>
    <s v="Klystron Phase Correction"/>
    <x v="97"/>
    <d v="2020-12-20T12:58:00"/>
    <d v="1899-12-30T00:08:00"/>
    <n v="8.0000000051222742"/>
    <d v="1901-08-22T00:00:00"/>
  </r>
  <r>
    <x v="1"/>
    <s v="Current drop in multiple QFs &amp; QDs"/>
    <x v="6"/>
    <s v="QF &amp; QD"/>
    <x v="98"/>
    <d v="2020-12-23T13:20:00"/>
    <d v="1899-12-30T00:04:00"/>
    <n v="4.0000000025611371"/>
    <d v="1901-08-22T00:00:00"/>
  </r>
  <r>
    <x v="0"/>
    <s v="SR_VA_C08"/>
    <x v="5"/>
    <m/>
    <x v="99"/>
    <d v="2020-12-24T22:20:00"/>
    <d v="1899-12-30T00:06:00"/>
    <n v="5.9999999986030161"/>
    <d v="1901-08-22T00:00:00"/>
  </r>
  <r>
    <x v="1"/>
    <s v="BO_RF Interlock "/>
    <x v="8"/>
    <s v="Power Supplies"/>
    <x v="100"/>
    <d v="2021-02-08T15:10:00"/>
    <d v="1899-12-30T00:10:00"/>
    <n v="10.000000001164153"/>
    <d v="1901-08-22T00:00:00"/>
  </r>
  <r>
    <x v="0"/>
    <s v="SR_BM_PS"/>
    <x v="6"/>
    <s v="SR_BM"/>
    <x v="101"/>
    <d v="2021-02-09T13:20:00"/>
    <d v="1899-12-30T00:24:00"/>
    <n v="23.999999994412065"/>
    <d v="1901-08-22T00:00:00"/>
  </r>
  <r>
    <x v="2"/>
    <s v="Beam lost_Unknown"/>
    <x v="1"/>
    <m/>
    <x v="102"/>
    <d v="2021-02-11T09:55:00"/>
    <d v="1899-12-30T00:10:00"/>
    <n v="10.000000001164153"/>
    <d v="1901-08-22T00:00:00"/>
  </r>
  <r>
    <x v="0"/>
    <s v="Electricity Dip"/>
    <x v="4"/>
    <m/>
    <x v="103"/>
    <d v="2021-02-16T13:14:00"/>
    <d v="1899-12-30T01:07:00"/>
    <n v="66.999999998370185"/>
    <d v="1901-08-22T00:00:00"/>
  </r>
  <r>
    <x v="0"/>
    <s v="Iearth fault in C04_QD2"/>
    <x v="6"/>
    <m/>
    <x v="104"/>
    <d v="2021-02-24T11:10:00"/>
    <d v="1899-12-30T00:15:00"/>
    <n v="15.000000006984919"/>
    <d v="1901-08-22T00:00:00"/>
  </r>
  <r>
    <x v="0"/>
    <s v="RF Interlock"/>
    <x v="9"/>
    <m/>
    <x v="105"/>
    <d v="2021-02-24T20:00:00"/>
    <d v="1899-12-30T00:58:00"/>
    <n v="58.000000000465661"/>
    <d v="1901-08-22T00:00:00"/>
  </r>
  <r>
    <x v="2"/>
    <s v="Wave guide pressure fault"/>
    <x v="9"/>
    <m/>
    <x v="106"/>
    <d v="2021-02-27T10:55:00"/>
    <d v="1899-12-30T01:55:00"/>
    <n v="114.99999999767169"/>
    <d v="1901-08-22T00:00:00"/>
  </r>
  <r>
    <x v="2"/>
    <s v="Beam lost_due to  FILK system"/>
    <x v="10"/>
    <m/>
    <x v="107"/>
    <d v="2021-03-02T09:25:00"/>
    <d v="1899-12-30T00:10:00"/>
    <n v="10.000000001164153"/>
    <d v="1901-08-22T00:00:00"/>
  </r>
  <r>
    <x v="2"/>
    <s v="Beam lost_due to  FILK system"/>
    <x v="10"/>
    <m/>
    <x v="108"/>
    <d v="2021-03-03T12:20:00"/>
    <d v="1899-12-30T04:00:00"/>
    <n v="240.00000000698492"/>
    <d v="1901-08-22T00:00:00"/>
  </r>
  <r>
    <x v="4"/>
    <s v="SR_BM_C07_CO"/>
    <x v="3"/>
    <m/>
    <x v="109"/>
    <d v="2021-03-14T10:10:00"/>
    <d v="1899-12-30T00:10:00"/>
    <n v="10.000000001164153"/>
    <d v="1901-08-22T00:00:00"/>
  </r>
  <r>
    <x v="0"/>
    <s v="XAF Beam line closed the gate valve 1 by mistake"/>
    <x v="7"/>
    <m/>
    <x v="110"/>
    <d v="2021-03-16T09:42:00"/>
    <d v="1899-12-30T00:12:00"/>
    <n v="11.999999997206032"/>
    <d v="1901-08-22T00:00:00"/>
  </r>
  <r>
    <x v="0"/>
    <s v="Reverse power SSA1-DIS09"/>
    <x v="9"/>
    <s v="SSA1"/>
    <x v="111"/>
    <d v="2021-03-20T11:03:00"/>
    <d v="1899-12-30T01:52:00"/>
    <n v="111.99999999837019"/>
    <d v="1901-08-22T00:00:00"/>
  </r>
  <r>
    <x v="0"/>
    <s v="Reverse power SSA1-DIS09"/>
    <x v="9"/>
    <m/>
    <x v="112"/>
    <d v="2021-03-21T10:11:00"/>
    <d v="1899-12-30T00:36:00"/>
    <n v="36.000000002095476"/>
    <d v="1901-08-22T00:00:00"/>
  </r>
  <r>
    <x v="0"/>
    <s v="Reverse power SSA1-DIS09"/>
    <x v="9"/>
    <m/>
    <x v="113"/>
    <d v="2021-03-22T10:15:00"/>
    <d v="1899-12-30T00:31:00"/>
    <n v="31.000000006752089"/>
    <d v="1901-08-22T00:00:00"/>
  </r>
  <r>
    <x v="1"/>
    <s v="Emission Fault"/>
    <x v="5"/>
    <m/>
    <x v="114"/>
    <d v="2021-03-22T19:33:00"/>
    <d v="1899-12-30T00:53:00"/>
    <n v="52.999999994644895"/>
    <d v="1901-08-22T00:00:00"/>
  </r>
  <r>
    <x v="2"/>
    <s v="RF Went inside SR as restricted acees for checking subsystem."/>
    <x v="9"/>
    <m/>
    <x v="115"/>
    <d v="2021-03-23T09:16:00"/>
    <d v="1899-12-30T00:14:00"/>
    <n v="14.00000000372529"/>
    <d v="1901-08-22T00:00:00"/>
  </r>
  <r>
    <x v="2"/>
    <s v="RF  replaced some module in SSA"/>
    <x v="9"/>
    <m/>
    <x v="116"/>
    <d v="2021-03-29T09:29:00"/>
    <d v="1899-12-30T00:27:00"/>
    <n v="27.000000004190952"/>
    <d v="1901-08-22T00:00:00"/>
  </r>
  <r>
    <x v="2"/>
    <s v="Tuners 2 and 3"/>
    <x v="9"/>
    <m/>
    <x v="117"/>
    <d v="2021-04-01T08:46:00"/>
    <d v="1899-12-30T00:25:00"/>
    <n v="24.999999997671694"/>
    <d v="1901-08-22T00:00:00"/>
  </r>
  <r>
    <x v="0"/>
    <s v="Emission Fault"/>
    <x v="11"/>
    <m/>
    <x v="118"/>
    <d v="2021-04-13T15:00:00"/>
    <d v="1899-12-30T05:34:00"/>
    <n v="333.99999999906868"/>
    <d v="1901-08-22T00:00:00"/>
  </r>
  <r>
    <x v="0"/>
    <s v="Vacuum Leakage after changing the aux. gun"/>
    <x v="5"/>
    <s v="Microtron"/>
    <x v="119"/>
    <d v="2021-04-14T17:24:00"/>
    <d v="1899-12-31T02:24:00"/>
    <n v="1583.9999999979045"/>
    <n v="600"/>
  </r>
  <r>
    <x v="0"/>
    <s v="SR_BM_C07_CO"/>
    <x v="3"/>
    <m/>
    <x v="120"/>
    <d v="2021-04-15T11:00:00"/>
    <d v="1899-12-30T16:43:00"/>
    <n v="1003.0000000004657"/>
    <n v="600"/>
  </r>
  <r>
    <x v="3"/>
    <s v="Beam lost due to BPM interlock"/>
    <x v="10"/>
    <m/>
    <x v="121"/>
    <d v="2021-04-17T09:00:00"/>
    <d v="1899-12-30T18:34:00"/>
    <n v="1113.9999999955762"/>
    <d v="1901-08-22T00:00:00"/>
  </r>
  <r>
    <x v="0"/>
    <s v="SR_BM_PS"/>
    <x v="6"/>
    <s v="SR_BM"/>
    <x v="122"/>
    <d v="2021-04-17T12:10:00"/>
    <d v="1899-12-30T00:20:00"/>
    <n v="20.000000002328306"/>
    <d v="1901-08-22T00:00:00"/>
  </r>
  <r>
    <x v="0"/>
    <s v="Beam lost due to RF trip"/>
    <x v="9"/>
    <m/>
    <x v="123"/>
    <d v="2021-04-19T13:05:00"/>
    <d v="1899-12-30T03:32:00"/>
    <n v="211.99999999953434"/>
    <d v="1901-08-22T00:00:00"/>
  </r>
  <r>
    <x v="0"/>
    <s v="Beam lost due to RF trip"/>
    <x v="9"/>
    <m/>
    <x v="124"/>
    <d v="2021-04-19T16:16:00"/>
    <d v="1899-12-30T00:16:00"/>
    <n v="15.999999999767169"/>
    <d v="1901-08-22T00:00:00"/>
  </r>
  <r>
    <x v="0"/>
    <s v="Beam lost due to loose connection of the cable in the PLC communication module"/>
    <x v="8"/>
    <s v="Communication error"/>
    <x v="125"/>
    <d v="2021-04-20T15:16:00"/>
    <d v="1899-12-30T01:03:00"/>
    <n v="62.999999995809048"/>
    <d v="1901-08-22T00:00:00"/>
  </r>
  <r>
    <x v="0"/>
    <s v="Beam lost due to human error"/>
    <x v="7"/>
    <m/>
    <x v="126"/>
    <d v="2021-04-20T15:15:00"/>
    <d v="1899-12-30T00:04:00"/>
    <n v="3.9999999920837581"/>
    <d v="1901-08-22T00:00:00"/>
  </r>
  <r>
    <x v="0"/>
    <s v="Bypass the fast interlock system"/>
    <x v="10"/>
    <m/>
    <x v="127"/>
    <d v="2021-04-25T09:41:00"/>
    <d v="1899-12-30T00:24:00"/>
    <n v="23.999999994412065"/>
    <d v="1901-08-22T00:00:00"/>
  </r>
  <r>
    <x v="0"/>
    <s v="SR_BM_PS"/>
    <x v="6"/>
    <s v="SR_BM"/>
    <x v="128"/>
    <d v="2021-04-25T13:48:00"/>
    <d v="1899-12-30T00:32:00"/>
    <n v="31.999999999534339"/>
    <d v="1901-08-22T00:00:00"/>
  </r>
  <r>
    <x v="0"/>
    <s v="Beam lost_Unknown"/>
    <x v="9"/>
    <m/>
    <x v="129"/>
    <d v="2021-04-26T09:00:00"/>
    <d v="1899-12-30T07:05:00"/>
    <n v="425.00000000232831"/>
    <n v="360"/>
  </r>
  <r>
    <x v="0"/>
    <s v="SR_BM_CROWBAR interlock"/>
    <x v="6"/>
    <s v="SR_BM"/>
    <x v="130"/>
    <d v="2021-05-20T16:00:00"/>
    <d v="1899-12-30T01:20:00"/>
    <n v="79.999999998835847"/>
    <d v="1901-08-22T00:00:00"/>
  </r>
  <r>
    <x v="3"/>
    <s v="Electricity Dip"/>
    <x v="4"/>
    <m/>
    <x v="131"/>
    <d v="2021-05-21T11:50:00"/>
    <d v="1899-12-30T00:05:00"/>
    <n v="4.9999999953433871"/>
    <d v="1901-08-22T00:00:00"/>
  </r>
  <r>
    <x v="0"/>
    <s v="RF oscillation "/>
    <x v="9"/>
    <m/>
    <x v="132"/>
    <d v="2021-05-27T09:46:00"/>
    <d v="1899-12-30T00:20:00"/>
    <n v="20.000000002328306"/>
    <d v="1901-08-22T00:00:00"/>
  </r>
  <r>
    <x v="0"/>
    <s v="RF oscillation "/>
    <x v="9"/>
    <m/>
    <x v="133"/>
    <d v="2021-05-30T09:31:00"/>
    <d v="1899-12-30T00:09:00"/>
    <n v="8.9999999979045242"/>
    <d v="1901-08-22T00:00:00"/>
  </r>
  <r>
    <x v="0"/>
    <s v="Electricity Dip"/>
    <x v="4"/>
    <m/>
    <x v="134"/>
    <d v="2021-05-31T17:52:00"/>
    <d v="1899-12-30T01:01:00"/>
    <n v="60.999999999767169"/>
    <d v="1901-08-22T00:00:00"/>
  </r>
  <r>
    <x v="0"/>
    <s v="Chiller was in Local instead of Remote mode after electricity dip"/>
    <x v="7"/>
    <m/>
    <x v="135"/>
    <d v="2021-05-31T20:40:00"/>
    <d v="1899-12-30T00:12:00"/>
    <n v="11.999999997206032"/>
    <d v="1901-08-22T00:00:00"/>
  </r>
  <r>
    <x v="0"/>
    <s v="RF oscillation "/>
    <x v="9"/>
    <m/>
    <x v="136"/>
    <d v="2021-06-03T09:32:00"/>
    <d v="1899-12-30T00:07:00"/>
    <n v="7.0000000018626451"/>
    <d v="1901-08-22T00:00:00"/>
  </r>
  <r>
    <x v="0"/>
    <s v="RF oscillation "/>
    <x v="9"/>
    <m/>
    <x v="137"/>
    <d v="2021-06-07T09:37:00"/>
    <d v="1899-12-30T00:08:00"/>
    <n v="7.9999999946448952"/>
    <d v="1901-08-22T00:00:00"/>
  </r>
  <r>
    <x v="2"/>
    <s v="LLE1 Reflected Power"/>
    <x v="9"/>
    <m/>
    <x v="138"/>
    <d v="2021-06-22T09:16:00"/>
    <d v="1899-12-30T00:05:00"/>
    <n v="4.9999999953433871"/>
    <d v="1901-08-22T00:00:00"/>
  </r>
  <r>
    <x v="0"/>
    <s v="SSA1 Water Flow"/>
    <x v="9"/>
    <m/>
    <x v="139"/>
    <d v="2021-06-22T10:00:00"/>
    <d v="1899-12-30T00:15:00"/>
    <n v="14.99999999650754"/>
    <d v="1901-08-22T00:00:00"/>
  </r>
  <r>
    <x v="2"/>
    <s v="Libera7 disconnection"/>
    <x v="10"/>
    <m/>
    <x v="140"/>
    <d v="2021-06-23T09:47:00"/>
    <d v="1899-12-30T00:12:00"/>
    <n v="11.999999997206032"/>
    <d v="1901-08-22T00:00:00"/>
  </r>
  <r>
    <x v="0"/>
    <s v="Klysron-Phase Correction"/>
    <x v="9"/>
    <s v="Klystron Phase Correction"/>
    <x v="141"/>
    <d v="2021-06-23T10:41:00"/>
    <d v="1899-12-30T00:13:00"/>
    <n v="13.000000000465661"/>
    <d v="1901-08-22T00:00:00"/>
  </r>
  <r>
    <x v="0"/>
    <s v="Electricity Dip"/>
    <x v="4"/>
    <s v="Power Grid Dip"/>
    <x v="142"/>
    <d v="2021-06-29T14:27:00"/>
    <d v="1899-12-30T00:16:00"/>
    <n v="15.999999999767169"/>
    <d v="1901-08-22T00:00:00"/>
  </r>
  <r>
    <x v="0"/>
    <s v="Glitch in the Q3 Fast interlock"/>
    <x v="10"/>
    <s v="Fast Interlock"/>
    <x v="143"/>
    <d v="2021-06-30T15:06:00"/>
    <d v="1899-12-30T00:25:00"/>
    <n v="24.999999997671694"/>
    <d v="1901-08-22T00:00:00"/>
  </r>
  <r>
    <x v="0"/>
    <s v="Beam lost_Unknown"/>
    <x v="1"/>
    <m/>
    <x v="144"/>
    <d v="2021-07-01T09:54:00"/>
    <d v="1899-12-30T00:12:00"/>
    <n v="11.999999997206032"/>
    <d v="1901-08-22T00:00:00"/>
  </r>
  <r>
    <x v="0"/>
    <s v="Flow Switch of RF Cooling Racks"/>
    <x v="9"/>
    <m/>
    <x v="145"/>
    <d v="2021-07-10T16:38:00"/>
    <d v="1899-12-30T01:33:00"/>
    <n v="93.000000009778887"/>
    <d v="1901-08-22T00:00:00"/>
  </r>
  <r>
    <x v="0"/>
    <s v="SR_HAB4_C05_CO"/>
    <x v="3"/>
    <s v="Heat Absorber"/>
    <x v="146"/>
    <d v="2021-07-10T17:30:00"/>
    <d v="1899-12-30T00:25:00"/>
    <n v="24.999999997671694"/>
    <d v="1901-08-22T00:00:00"/>
  </r>
  <r>
    <x v="2"/>
    <s v="Wiggler Downstream Kill Switch"/>
    <x v="12"/>
    <s v="Wiggler"/>
    <x v="147"/>
    <d v="2021-08-17T09:19:00"/>
    <d v="1899-12-30T01:14:00"/>
    <n v="74.000000000232831"/>
    <d v="1901-08-22T00:00:00"/>
  </r>
  <r>
    <x v="1"/>
    <s v="Booster Dipole PS Interlock"/>
    <x v="6"/>
    <s v="BO_BM"/>
    <x v="148"/>
    <d v="2021-08-18T10:10:00"/>
    <d v="1899-12-30T01:10:00"/>
    <n v="69.999999997671694"/>
    <d v="1901-08-22T00:00:00"/>
  </r>
  <r>
    <x v="1"/>
    <s v="HVPS Interlock"/>
    <x v="6"/>
    <s v="Modulator"/>
    <x v="149"/>
    <d v="2021-08-19T14:25:00"/>
    <d v="1899-12-30T05:25:00"/>
    <n v="325.00000000116415"/>
    <d v="1901-08-22T00:00:00"/>
  </r>
  <r>
    <x v="0"/>
    <s v="SR_VA_IMG2_C03"/>
    <x v="5"/>
    <m/>
    <x v="150"/>
    <d v="2021-08-21T12:17:00"/>
    <d v="1899-12-30T00:09:00"/>
    <n v="8.9999999979045242"/>
    <d v="1901-08-22T00:00:00"/>
  </r>
  <r>
    <x v="4"/>
    <s v="Wiggler Calibration"/>
    <x v="12"/>
    <s v="Wiggler"/>
    <x v="151"/>
    <d v="2021-08-22T12:12:00"/>
    <d v="1899-12-30T03:12:00"/>
    <n v="191.99999999720603"/>
    <d v="1901-08-22T00:00:00"/>
  </r>
  <r>
    <x v="0"/>
    <s v="SR_BM_C09_CO"/>
    <x v="3"/>
    <m/>
    <x v="152"/>
    <d v="2021-08-24T10:50:00"/>
    <d v="1899-12-30T09:43:00"/>
    <n v="583.00000000395812"/>
    <n v="420"/>
  </r>
  <r>
    <x v="0"/>
    <s v="SR_BM_C12_CO"/>
    <x v="3"/>
    <m/>
    <x v="153"/>
    <d v="2021-08-31T09:45:00"/>
    <d v="1899-12-30T13:15:00"/>
    <n v="795.00000000349246"/>
    <n v="705"/>
  </r>
  <r>
    <x v="0"/>
    <s v="RF Interlock"/>
    <x v="9"/>
    <m/>
    <x v="154"/>
    <d v="2021-08-31T10:23:00"/>
    <d v="1899-12-30T00:07:00"/>
    <n v="7.0000000018626451"/>
    <d v="1901-08-22T00:00:00"/>
  </r>
  <r>
    <x v="0"/>
    <s v="Beam lost_Human"/>
    <x v="7"/>
    <m/>
    <x v="155"/>
    <d v="2021-09-02T22:40:00"/>
    <d v="1899-12-30T03:26:00"/>
    <n v="206.00000000093132"/>
    <d v="1901-08-22T00:00:00"/>
  </r>
  <r>
    <x v="1"/>
    <s v="Wiggler Downstream Kill Switch"/>
    <x v="12"/>
    <s v="Wiggler"/>
    <x v="156"/>
    <d v="2021-09-02T22:40:00"/>
    <d v="1899-12-30T01:26:00"/>
    <n v="85.999999997438863"/>
    <d v="1901-08-22T00:00:00"/>
  </r>
  <r>
    <x v="0"/>
    <s v="Electricity Dip"/>
    <x v="4"/>
    <s v="Power Grid Dip"/>
    <x v="157"/>
    <d v="2021-09-03T14:38:00"/>
    <d v="1899-12-30T02:48:00"/>
    <n v="168.00000000279397"/>
    <d v="1901-08-22T00:00:00"/>
  </r>
  <r>
    <x v="0"/>
    <s v="Beam lost while ramping due to RF voltage stopped increasing with SR-BM current (ramping script)"/>
    <x v="7"/>
    <m/>
    <x v="158"/>
    <d v="2021-09-23T10:46:00"/>
    <d v="1899-12-30T00:04:00"/>
    <n v="4.0000000025611371"/>
    <d v="1901-08-22T00:00:00"/>
  </r>
  <r>
    <x v="0"/>
    <s v="Beam lost due to arcing in cavity 4"/>
    <x v="9"/>
    <s v="Cavity4"/>
    <x v="159"/>
    <d v="2021-09-23T19:18:00"/>
    <d v="1899-12-30T00:17:00"/>
    <n v="17.000000003026798"/>
    <d v="1901-08-22T00:00:00"/>
  </r>
  <r>
    <x v="4"/>
    <s v="Beam lost due to vacuum in the cavity 4"/>
    <x v="9"/>
    <s v="Cavity4"/>
    <x v="160"/>
    <d v="2021-09-25T18:55:00"/>
    <d v="1899-12-30T00:00:00"/>
    <n v="0"/>
    <d v="1901-08-22T00:00:00"/>
  </r>
  <r>
    <x v="4"/>
    <s v="Interlock in C04_QD2"/>
    <x v="6"/>
    <s v="QD"/>
    <x v="161"/>
    <d v="2021-09-25T20:21:00"/>
    <d v="1899-12-30T00:00:00"/>
    <n v="0"/>
    <d v="1901-08-22T00:00:00"/>
  </r>
  <r>
    <x v="4"/>
    <s v="Beam lost due to arcing in cavity 4"/>
    <x v="9"/>
    <s v="Cavity4"/>
    <x v="162"/>
    <d v="2021-09-25T21:08:00"/>
    <d v="1899-12-30T00:00:00"/>
    <n v="0"/>
    <d v="1901-08-22T00:00:00"/>
  </r>
  <r>
    <x v="4"/>
    <s v="Beam lost due to arcing in cavity 4"/>
    <x v="9"/>
    <s v="Cavity4"/>
    <x v="163"/>
    <d v="2021-09-25T22:12:00"/>
    <d v="1899-12-30T00:00:00"/>
    <n v="0"/>
    <d v="1901-08-22T00:00:00"/>
  </r>
  <r>
    <x v="0"/>
    <s v="MPS interlock at IR shutter"/>
    <x v="0"/>
    <m/>
    <x v="164"/>
    <d v="2021-09-28T08:40:00"/>
    <d v="1899-12-30T00:15:00"/>
    <n v="14.99999999650754"/>
    <d v="1901-08-22T00:00:00"/>
  </r>
  <r>
    <x v="0"/>
    <s v="Beam lost due to arcing in cavity 4"/>
    <x v="9"/>
    <s v="Cavity4"/>
    <x v="165"/>
    <d v="2021-09-29T08:16:00"/>
    <d v="1899-12-30T03:46:00"/>
    <n v="226.00000000325963"/>
    <n v="226"/>
  </r>
  <r>
    <x v="0"/>
    <s v="Beam lost due to arcing in cavity 4"/>
    <x v="9"/>
    <s v="Cavity4"/>
    <x v="166"/>
    <d v="2021-10-06T07:55:00"/>
    <d v="1899-12-30T00:44:00"/>
    <n v="43.999999996740371"/>
    <n v="44"/>
  </r>
  <r>
    <x v="0"/>
    <s v="SR_BM_PS_PCO"/>
    <x v="6"/>
    <s v="PCO"/>
    <x v="167"/>
    <d v="2021-10-07T13:59:00"/>
    <d v="1899-12-30T00:25:00"/>
    <n v="24.999999997671694"/>
    <d v="1901-08-22T00:00:00"/>
  </r>
  <r>
    <x v="0"/>
    <s v="XAF Beam line closed the gate valve 1 by mistake"/>
    <x v="7"/>
    <m/>
    <x v="168"/>
    <d v="2021-10-07T17:50:00"/>
    <d v="1899-12-30T00:13:00"/>
    <n v="13.000000000465661"/>
    <d v="1901-08-22T00:00:00"/>
  </r>
  <r>
    <x v="4"/>
    <s v="Beam Lost due to cable loose at RF system and it gives fake vacuum signal"/>
    <x v="9"/>
    <m/>
    <x v="169"/>
    <d v="2021-10-20T09:05:00"/>
    <d v="1899-12-30T00:09:00"/>
    <n v="8.9999999979045242"/>
    <d v="1901-08-22T00:00:00"/>
  </r>
  <r>
    <x v="4"/>
    <s v="Electricity Dip"/>
    <x v="4"/>
    <s v="Power Grid Dip"/>
    <x v="170"/>
    <d v="2021-10-20T11:28:00"/>
    <d v="1899-12-30T01:51:00"/>
    <n v="111.00000000558794"/>
    <d v="1901-08-22T00:00:00"/>
  </r>
  <r>
    <x v="4"/>
    <s v="SR_BM_PS_PCO"/>
    <x v="6"/>
    <s v="PCO"/>
    <x v="171"/>
    <d v="2021-10-20T18:40:00"/>
    <d v="1899-12-30T06:02:00"/>
    <n v="362.00000000651926"/>
    <d v="1901-08-22T00:00:00"/>
  </r>
  <r>
    <x v="0"/>
    <s v="Beam lost due to arcing in cavity 4"/>
    <x v="9"/>
    <s v="Cavity4"/>
    <x v="172"/>
    <d v="2021-10-25T08:55:00"/>
    <d v="1899-12-30T00:11:00"/>
    <n v="11.000000004423782"/>
    <d v="1901-08-22T00:00:00"/>
  </r>
  <r>
    <x v="0"/>
    <s v="SR_BM_PS_PCO"/>
    <x v="6"/>
    <s v="PCO"/>
    <x v="173"/>
    <d v="2021-10-25T16:55:00"/>
    <d v="1899-12-30T02:22:00"/>
    <n v="142.00000000186265"/>
    <d v="1901-08-22T00:00:00"/>
  </r>
  <r>
    <x v="0"/>
    <s v="SR_BM_PS_PCO"/>
    <x v="6"/>
    <s v="PCO"/>
    <x v="174"/>
    <d v="2021-10-26T19:42:00"/>
    <d v="1899-12-30T08:57:00"/>
    <n v="537.00000000069849"/>
    <d v="1901-08-22T00:00:00"/>
  </r>
  <r>
    <x v="0"/>
    <s v="Beam lost due to Chiller 2 was off since starting of the morning injection"/>
    <x v="7"/>
    <m/>
    <x v="175"/>
    <d v="2021-10-28T10:42:00"/>
    <d v="1899-12-30T00:21:00"/>
    <n v="20.999999995110556"/>
    <d v="1901-08-22T00:00:00"/>
  </r>
  <r>
    <x v="2"/>
    <s v="Beam lost due to arcing in cavity 4"/>
    <x v="9"/>
    <s v="Cavity4"/>
    <x v="176"/>
    <d v="2021-11-03T09:40:00"/>
    <d v="1899-12-30T00:12:00"/>
    <n v="12.000000007683411"/>
    <d v="1901-08-22T00:00:00"/>
  </r>
  <r>
    <x v="0"/>
    <s v="Beam lost due to loosen connection on the magnet side"/>
    <x v="13"/>
    <m/>
    <x v="177"/>
    <d v="2021-11-07T08:43:00"/>
    <d v="1899-12-30T02:44:00"/>
    <n v="164.00000000023283"/>
    <n v="163"/>
  </r>
  <r>
    <x v="2"/>
    <s v="Beam lost due to cavity 2 limit switch was active"/>
    <x v="9"/>
    <s v="Cavity4"/>
    <x v="178"/>
    <d v="2021-11-07T08:59:00"/>
    <d v="1899-12-30T00:16:00"/>
    <n v="15.999999999767169"/>
    <d v="1901-08-22T00:00:00"/>
  </r>
  <r>
    <x v="2"/>
    <s v="Beam lost due to RF test"/>
    <x v="7"/>
    <m/>
    <x v="179"/>
    <d v="2021-11-09T08:41:00"/>
    <d v="1899-12-30T00:03:00"/>
    <n v="2.9999999993015081"/>
    <d v="1901-08-22T00:00:00"/>
  </r>
  <r>
    <x v="2"/>
    <s v="Beam lost due to Libera4-BPM disconnection"/>
    <x v="7"/>
    <m/>
    <x v="180"/>
    <d v="2021-11-10T08:59:00"/>
    <d v="1899-12-30T00:10:00"/>
    <n v="10.000000001164153"/>
    <d v="1901-08-22T00:00:00"/>
  </r>
  <r>
    <x v="0"/>
    <s v="Electricity Dip"/>
    <x v="4"/>
    <s v="Power Grid Dip"/>
    <x v="181"/>
    <d v="2021-11-12T08:00:00"/>
    <d v="1899-12-30T09:42:00"/>
    <n v="582.00000000069849"/>
    <n v="582"/>
  </r>
  <r>
    <x v="0"/>
    <s v="Phase failure in quadrant#1 sub-main distribution board"/>
    <x v="4"/>
    <s v="Power Grid Dip"/>
    <x v="182"/>
    <d v="2021-11-22T12:20:00"/>
    <d v="1899-12-30T09:05:00"/>
    <n v="545.00000000582077"/>
    <n v="285"/>
  </r>
  <r>
    <x v="0"/>
    <s v="Beam lost_Unknown"/>
    <x v="1"/>
    <s v="Unknown"/>
    <x v="183"/>
    <d v="2021-11-22T17:30:00"/>
    <d v="1899-12-30T00:23:00"/>
    <n v="23.000000001629815"/>
    <d v="1901-08-22T00:00:00"/>
  </r>
  <r>
    <x v="0"/>
    <s v="AGPS Gun sparking"/>
    <x v="6"/>
    <s v="Aux. Gun"/>
    <x v="184"/>
    <d v="2021-11-27T09:20:00"/>
    <d v="1899-12-30T01:05:00"/>
    <n v="65.000000002328306"/>
    <d v="1901-08-22T00:00:00"/>
  </r>
  <r>
    <x v="0"/>
    <s v="TL2 magnet &amp; Microtron dipole PS communication Error"/>
    <x v="6"/>
    <s v="Aux. Gun"/>
    <x v="185"/>
    <d v="2021-11-28T11:12:00"/>
    <d v="1899-12-30T02:12:00"/>
    <n v="132.00000000069849"/>
    <d v="1901-08-22T00:00:00"/>
  </r>
  <r>
    <x v="0"/>
    <s v="Beam lost_Unknown"/>
    <x v="1"/>
    <s v="Unknown"/>
    <x v="186"/>
    <d v="2021-11-28T11:23:00"/>
    <d v="1899-12-30T00:11:00"/>
    <n v="11.000000004423782"/>
    <d v="1901-08-22T00:00:00"/>
  </r>
  <r>
    <x v="0"/>
    <s v="Beam lost_Unknown"/>
    <x v="1"/>
    <s v="Unknown"/>
    <x v="187"/>
    <d v="2021-11-30T08:26:00"/>
    <d v="1899-12-30T04:49:00"/>
    <n v="289.00000000954606"/>
    <n v="263"/>
  </r>
  <r>
    <x v="0"/>
    <s v="Klysron-Phase Correction"/>
    <x v="9"/>
    <s v="Klystron Phase Correction"/>
    <x v="188"/>
    <d v="2021-11-30T09:26:00"/>
    <d v="1899-12-30T01:00:00"/>
    <n v="59.99999999650754"/>
    <d v="1901-08-22T00:00:00"/>
  </r>
  <r>
    <x v="0"/>
    <s v="Klysron-Phase Correction"/>
    <x v="9"/>
    <s v="Klystron Phase Correction"/>
    <x v="189"/>
    <d v="2021-12-01T09:13:00"/>
    <d v="1899-12-30T00:14:00"/>
    <n v="14.00000000372529"/>
    <d v="1901-08-22T00:00:00"/>
  </r>
  <r>
    <x v="0"/>
    <s v="AGPS Gun sparking"/>
    <x v="6"/>
    <s v="Aux. Gun"/>
    <x v="190"/>
    <d v="2021-12-02T08:35:00"/>
    <d v="1899-12-30T00:15:00"/>
    <n v="15.000000006984919"/>
    <d v="1901-08-22T00:00:00"/>
  </r>
  <r>
    <x v="0"/>
    <s v="RF group did small test in service area"/>
    <x v="9"/>
    <m/>
    <x v="191"/>
    <d v="2021-12-02T08:56:00"/>
    <d v="1899-12-30T00:21:00"/>
    <n v="20.999999995110556"/>
    <d v="1901-08-22T00:00:00"/>
  </r>
  <r>
    <x v="0"/>
    <s v="Beam lost_Unknown"/>
    <x v="1"/>
    <s v="Unknown"/>
    <x v="192"/>
    <d v="2021-12-07T16:23:00"/>
    <d v="1899-12-30T00:45:00"/>
    <n v="45"/>
    <d v="1901-08-22T00:00:00"/>
  </r>
  <r>
    <x v="0"/>
    <s v="Beam lost due to RF interlock"/>
    <x v="9"/>
    <m/>
    <x v="193"/>
    <d v="2021-12-13T12:41:00"/>
    <d v="1899-12-30T00:18:00"/>
    <n v="17.999999995809048"/>
    <d v="1901-08-22T00:00:00"/>
  </r>
  <r>
    <x v="0"/>
    <s v="Beam lost_Unknown"/>
    <x v="1"/>
    <s v="Unknown"/>
    <x v="194"/>
    <d v="2021-12-13T19:23:00"/>
    <d v="1899-12-30T00:15:00"/>
    <n v="14.99999999650754"/>
    <d v="1901-08-22T00:00:00"/>
  </r>
  <r>
    <x v="0"/>
    <s v="Beam lost_Unknown"/>
    <x v="1"/>
    <s v="Unknown"/>
    <x v="195"/>
    <d v="2021-12-14T09:13:00"/>
    <d v="1899-12-30T00:54:00"/>
    <n v="53.999999997904524"/>
    <d v="1901-08-22T00:00:00"/>
  </r>
  <r>
    <x v="0"/>
    <s v="AGPS Gun sparking"/>
    <x v="6"/>
    <s v="Aux. Gun"/>
    <x v="196"/>
    <d v="2021-12-15T08:24:00"/>
    <d v="1899-12-30T00:04:00"/>
    <n v="4.0000000025611371"/>
    <d v="1901-08-22T00:00:00"/>
  </r>
  <r>
    <x v="0"/>
    <s v="Electricity Dip"/>
    <x v="4"/>
    <s v="Power Grid Dip"/>
    <x v="197"/>
    <d v="2021-12-15T08:43:00"/>
    <d v="1899-12-30T00:11:00"/>
    <n v="10.999999993946403"/>
    <d v="1901-08-22T00:00:00"/>
  </r>
  <r>
    <x v="0"/>
    <s v="Beam lost_Human"/>
    <x v="7"/>
    <m/>
    <x v="198"/>
    <d v="2021-12-15T10:48:00"/>
    <d v="1899-12-30T00:15:00"/>
    <n v="14.99999999650754"/>
    <d v="1901-08-22T00:00:00"/>
  </r>
  <r>
    <x v="0"/>
    <s v="Klysron-Phase Correction"/>
    <x v="9"/>
    <s v="Klystron Phase Correction"/>
    <x v="199"/>
    <d v="2021-12-15T11:16:00"/>
    <d v="1899-12-30T00:09:00"/>
    <n v="9.0000000083819032"/>
    <d v="1901-08-22T00:00:00"/>
  </r>
  <r>
    <x v="0"/>
    <s v="AGPS Gun sparking"/>
    <x v="6"/>
    <s v="Aux. Gun"/>
    <x v="200"/>
    <d v="2021-12-15T11:43:00"/>
    <d v="1899-12-30T00:17:00"/>
    <n v="16.999999992549419"/>
    <d v="1901-08-22T00:00:00"/>
  </r>
  <r>
    <x v="0"/>
    <s v="Klysron-Phase Correction"/>
    <x v="9"/>
    <s v="Klystron Phase Correction"/>
    <x v="201"/>
    <d v="2021-12-16T08:55:00"/>
    <d v="1899-12-30T00:37:00"/>
    <n v="37.000000005355105"/>
    <d v="1901-08-22T00:00:00"/>
  </r>
  <r>
    <x v="0"/>
    <s v="Beam lost due to RF interlock"/>
    <x v="9"/>
    <m/>
    <x v="202"/>
    <d v="2021-12-22T09:06:00"/>
    <d v="1899-12-30T00:12:00"/>
    <n v="11.999999997206032"/>
    <d v="1901-08-22T00:00:00"/>
  </r>
  <r>
    <x v="4"/>
    <s v="Beam lost due to RF interlock"/>
    <x v="9"/>
    <m/>
    <x v="203"/>
    <d v="2022-02-16T08:15:00"/>
    <d v="1899-12-30T01:25:00"/>
    <n v="85.000000004656613"/>
    <d v="1901-08-22T00:00:00"/>
  </r>
  <r>
    <x v="4"/>
    <s v="Beam lost due to RF interlock"/>
    <x v="9"/>
    <m/>
    <x v="204"/>
    <d v="2022-02-20T18:40:00"/>
    <d v="1899-12-30T00:05:00"/>
    <n v="5.0000000058207661"/>
    <d v="1901-08-22T00:00:00"/>
  </r>
  <r>
    <x v="4"/>
    <s v="Beam lost due to RF interlock"/>
    <x v="9"/>
    <m/>
    <x v="205"/>
    <d v="2022-02-20T19:15:00"/>
    <d v="1899-12-30T00:05:00"/>
    <n v="5.0000000058207661"/>
    <d v="1901-08-22T00:00:00"/>
  </r>
  <r>
    <x v="4"/>
    <s v="Beam lost due to RF interlock"/>
    <x v="9"/>
    <m/>
    <x v="206"/>
    <d v="2022-02-21T08:13:00"/>
    <d v="1899-12-30T02:22:00"/>
    <n v="142.00000000186265"/>
    <d v="1901-08-22T00:00:00"/>
  </r>
  <r>
    <x v="0"/>
    <s v="Beam lost due to slow ADC channel 0"/>
    <x v="9"/>
    <m/>
    <x v="207"/>
    <d v="2022-02-21T08:47:00"/>
    <d v="1899-12-30T00:07:00"/>
    <n v="7.0000000018626451"/>
    <d v="1901-08-22T00:00:00"/>
  </r>
  <r>
    <x v="0"/>
    <s v="Beam lost due to Vacuum in the cavity 3"/>
    <x v="9"/>
    <s v="Cavity3"/>
    <x v="208"/>
    <d v="2022-02-21T12:42:00"/>
    <d v="1899-12-30T00:25:00"/>
    <n v="24.999999997671694"/>
    <d v="1901-08-22T00:00:00"/>
  </r>
  <r>
    <x v="0"/>
    <s v="Beam lost due to Vacuum in the cavity 3"/>
    <x v="9"/>
    <s v="Cavity3"/>
    <x v="209"/>
    <d v="2022-02-23T09:24:00"/>
    <d v="1899-12-30T00:19:00"/>
    <n v="19.000000009546056"/>
    <d v="1901-08-22T00:00:00"/>
  </r>
  <r>
    <x v="0"/>
    <s v="Beam lost due to Vacuum in the cavity 4"/>
    <x v="9"/>
    <s v="Cavity4"/>
    <x v="210"/>
    <d v="2022-02-23T09:52:00"/>
    <d v="1899-12-30T00:04:00"/>
    <n v="4.0000000025611371"/>
    <d v="1901-08-22T00:00:00"/>
  </r>
  <r>
    <x v="4"/>
    <s v="Beam lost due to Vacuum in the cavity 4"/>
    <x v="9"/>
    <s v="Cavity4"/>
    <x v="211"/>
    <d v="2022-02-26T09:40:00"/>
    <d v="1899-12-30T00:10:00"/>
    <n v="10.000000001164153"/>
    <d v="1901-08-22T00:00:00"/>
  </r>
  <r>
    <x v="4"/>
    <s v="Beam lost due to Vacuum in the cavity 4"/>
    <x v="9"/>
    <s v="Cavity4"/>
    <x v="212"/>
    <d v="2022-02-26T23:59:00"/>
    <d v="1899-12-30T00:00:00"/>
    <n v="0"/>
    <d v="1901-08-22T00:00:00"/>
  </r>
  <r>
    <x v="4"/>
    <s v="Beam lost due to RF interlock"/>
    <x v="9"/>
    <m/>
    <x v="213"/>
    <d v="2022-03-03T12:02:00"/>
    <d v="1899-12-30T00:09:00"/>
    <n v="8.9999999979045242"/>
    <d v="1901-08-22T00:00:00"/>
  </r>
  <r>
    <x v="4"/>
    <s v="Beam lost due to RF interlock"/>
    <x v="9"/>
    <m/>
    <x v="214"/>
    <d v="2022-03-03T12:26:00"/>
    <d v="1899-12-30T00:10:00"/>
    <n v="10.000000001164153"/>
    <m/>
  </r>
  <r>
    <x v="4"/>
    <s v="Beam lost due to Vacuum in the cavity 3"/>
    <x v="9"/>
    <s v="Cavity3"/>
    <x v="215"/>
    <d v="2022-03-03T12:51:00"/>
    <d v="1899-12-30T00:05:00"/>
    <n v="4.9999999953433871"/>
    <d v="1901-08-22T00:00:00"/>
  </r>
  <r>
    <x v="4"/>
    <s v="Beam lost due to slow ADC channel 2"/>
    <x v="9"/>
    <m/>
    <x v="216"/>
    <d v="2022-03-05T12:43:00"/>
    <d v="1899-12-30T00:06:00"/>
    <n v="6.0000000090803951"/>
    <m/>
  </r>
  <r>
    <x v="4"/>
    <s v="Beam lost due to Vacuum in cell #8"/>
    <x v="5"/>
    <m/>
    <x v="217"/>
    <d v="2022-03-07T08:24:00"/>
    <d v="1899-12-30T01:25:00"/>
    <n v="84.999999994179234"/>
    <d v="1901-08-22T00:00:00"/>
  </r>
  <r>
    <x v="0"/>
    <s v="Beam lost due to vacuum interlock at cell #8"/>
    <x v="5"/>
    <m/>
    <x v="218"/>
    <d v="2022-03-07T08:24:00"/>
    <d v="1899-12-30T00:24:00"/>
    <n v="23.999999994412065"/>
    <d v="1901-08-22T00:00:00"/>
  </r>
  <r>
    <x v="0"/>
    <s v="Beam lost due to Vacuum in the cavity 3"/>
    <x v="9"/>
    <s v="Cavity3"/>
    <x v="219"/>
    <d v="2022-03-07T08:47:00"/>
    <d v="1899-12-30T00:04:00"/>
    <n v="4.0000000025611371"/>
    <d v="1901-08-22T00:00:00"/>
  </r>
  <r>
    <x v="0"/>
    <s v="Electricity Dip"/>
    <x v="4"/>
    <s v="Power Grid Dip"/>
    <x v="220"/>
    <d v="2022-03-09T10:50:00"/>
    <d v="1899-12-30T17:09:00"/>
    <n v="1029.000000001397"/>
    <d v="1901-08-22T00:00:00"/>
  </r>
  <r>
    <x v="0"/>
    <s v="Beam lost due some changes in RF parameters after the power cut (Cavity #1 forward power high limit was 60 instead of 85)"/>
    <x v="4"/>
    <m/>
    <x v="221"/>
    <d v="2022-03-09T12:44:00"/>
    <d v="1899-12-30T01:54:00"/>
    <n v="113.99999999441206"/>
    <d v="1901-08-22T00:00:00"/>
  </r>
  <r>
    <x v="0"/>
    <s v="Beam lost due to Forward power in Cavity 1&amp;3"/>
    <x v="9"/>
    <m/>
    <x v="222"/>
    <d v="2022-03-09T17:37:00"/>
    <d v="1899-12-30T01:28:00"/>
    <n v="87.999999993480742"/>
    <d v="1901-08-22T00:00:00"/>
  </r>
  <r>
    <x v="0"/>
    <s v="Beam lost due to Vacuum in the cavity 3"/>
    <x v="9"/>
    <s v="Cavity3"/>
    <x v="223"/>
    <d v="2022-03-13T09:29:00"/>
    <d v="1899-12-30T00:43:00"/>
    <n v="43.000000003958121"/>
    <d v="1901-08-22T00:00:00"/>
  </r>
  <r>
    <x v="0"/>
    <s v="Beam lost due to slow ADC channel 0"/>
    <x v="9"/>
    <m/>
    <x v="224"/>
    <d v="2022-03-13T10:36:00"/>
    <d v="1899-12-30T00:18:00"/>
    <n v="17.999999995809048"/>
    <d v="1901-08-22T00:00:00"/>
  </r>
  <r>
    <x v="0"/>
    <s v="AGPS Filament OverVoltage"/>
    <x v="6"/>
    <s v="Aux. Gun"/>
    <x v="225"/>
    <d v="2022-03-13T10:43:00"/>
    <d v="1899-12-30T00:07:00"/>
    <n v="7.0000000018626451"/>
    <d v="1901-08-22T00:00:00"/>
  </r>
  <r>
    <x v="0"/>
    <s v="Beam lost due to Vacuum in the cavity 3"/>
    <x v="9"/>
    <s v="Cavity3"/>
    <x v="226"/>
    <d v="2022-03-13T13:25:00"/>
    <d v="1899-12-30T00:18:00"/>
    <n v="18.000000006286427"/>
    <d v="1901-08-22T00:00:00"/>
  </r>
  <r>
    <x v="0"/>
    <s v="Beam lost due to RF interlock happened after changing some RF parameters mistakenly"/>
    <x v="7"/>
    <m/>
    <x v="227"/>
    <d v="2022-03-13T13:40:00"/>
    <d v="1899-12-30T00:05:00"/>
    <n v="5.0000000058207661"/>
    <d v="1901-08-22T00:00:00"/>
  </r>
  <r>
    <x v="0"/>
    <s v="Beam lost due to Vacuum in cell #8"/>
    <x v="5"/>
    <m/>
    <x v="228"/>
    <d v="2022-03-13T23:25:00"/>
    <d v="1899-12-30T00:25:00"/>
    <n v="24.999999997671694"/>
    <d v="1901-08-22T00:00:00"/>
  </r>
  <r>
    <x v="0"/>
    <s v="Beam lost due to Vacuum in the cavity 3"/>
    <x v="9"/>
    <s v="Cavity3"/>
    <x v="229"/>
    <d v="2022-03-14T08:35:00"/>
    <d v="1899-12-30T00:07:00"/>
    <n v="7.0000000018626451"/>
    <d v="1901-08-22T00:00:00"/>
  </r>
  <r>
    <x v="0"/>
    <s v="Beam lost due to Vacuum in the cavity 4"/>
    <x v="9"/>
    <s v="Cavity4"/>
    <x v="230"/>
    <d v="2022-03-14T12:20:00"/>
    <d v="1899-12-30T00:07:00"/>
    <n v="7.0000000018626451"/>
    <d v="1901-08-22T00:00:00"/>
  </r>
  <r>
    <x v="0"/>
    <s v="Beam lost due to Vacuum in the cavity 4"/>
    <x v="9"/>
    <s v="Cavity4"/>
    <x v="231"/>
    <d v="2022-03-14T19:06:00"/>
    <d v="1899-12-30T05:13:00"/>
    <n v="312.99999999348074"/>
    <d v="1901-08-22T00:00:00"/>
  </r>
  <r>
    <x v="0"/>
    <s v="Beam lost due to insufficient air; due to both of the air compressors turned off due to human mistake"/>
    <x v="7"/>
    <m/>
    <x v="232"/>
    <d v="2022-03-15T10:05:00"/>
    <d v="1899-12-30T01:39:00"/>
    <n v="98.999999997904524"/>
    <d v="1901-08-22T00:00:00"/>
  </r>
  <r>
    <x v="0"/>
    <s v="Beam lost due to electricity dip"/>
    <x v="4"/>
    <m/>
    <x v="233"/>
    <d v="2022-03-18T08:00:00"/>
    <d v="1899-12-30T01:12:00"/>
    <n v="72.000000004190952"/>
    <d v="1901-08-22T00:00:00"/>
  </r>
  <r>
    <x v="0"/>
    <s v="flow switch interlock on the MS beamline front end"/>
    <x v="3"/>
    <s v="Flow Switch"/>
    <x v="234"/>
    <d v="2022-03-21T08:58:00"/>
    <d v="1899-12-30T00:48:00"/>
    <n v="47.999999999301508"/>
    <d v="1901-08-22T00:00:00"/>
  </r>
  <r>
    <x v="0"/>
    <s v="Beam lost due to check valve of RF cooling water pump was clogged"/>
    <x v="3"/>
    <s v="RF Secondary Pumps"/>
    <x v="235"/>
    <d v="2022-03-23T09:48:00"/>
    <d v="1899-12-30T00:44:00"/>
    <n v="43.999999996740371"/>
    <d v="1901-08-22T00:00:00"/>
  </r>
  <r>
    <x v="0"/>
    <s v="Beam lost_Unknown"/>
    <x v="1"/>
    <s v="Unknown"/>
    <x v="236"/>
    <d v="2022-03-24T11:50:00"/>
    <d v="1899-12-30T00:06:00"/>
    <n v="5.9999999986030161"/>
    <d v="1901-08-22T00:00:00"/>
  </r>
  <r>
    <x v="4"/>
    <s v="Beam lost due to Vacuum in RF cavitities"/>
    <x v="9"/>
    <m/>
    <x v="237"/>
    <d v="2022-03-26T11:55:00"/>
    <d v="1899-12-30T06:06:00"/>
    <n v="366.0000000090804"/>
    <d v="1901-08-22T00:00:00"/>
  </r>
  <r>
    <x v="0"/>
    <s v="AGPS Filament OverVoltage"/>
    <x v="6"/>
    <s v="Aux. Gun"/>
    <x v="238"/>
    <d v="2022-03-28T08:38:00"/>
    <d v="1899-12-30T00:08:00"/>
    <n v="8.0000000051222742"/>
    <d v="1901-08-22T00:00:00"/>
  </r>
  <r>
    <x v="0"/>
    <s v=" Beam lost due to BPM2 at cell #15 (BPM number 58) exceeded the orbit interlock limit"/>
    <x v="10"/>
    <s v="Beam Position Monitor"/>
    <x v="239"/>
    <d v="2022-03-30T09:55:00"/>
    <d v="1899-12-30T00:09:00"/>
    <n v="8.9999999979045242"/>
    <d v="1901-08-22T00:00:00"/>
  </r>
  <r>
    <x v="0"/>
    <s v="AGPS Filament OverVoltage"/>
    <x v="6"/>
    <s v="Aux. Gun"/>
    <x v="240"/>
    <d v="2022-03-30T10:11:00"/>
    <d v="1899-12-30T00:08:00"/>
    <n v="8.0000000051222742"/>
    <d v="1901-08-22T00:00:00"/>
  </r>
  <r>
    <x v="0"/>
    <s v="Beam lost due to cavities interaction with beam instability"/>
    <x v="9"/>
    <m/>
    <x v="241"/>
    <d v="2022-04-01T08:00:00"/>
    <d v="1899-12-30T02:50:00"/>
    <n v="169.99999999883585"/>
    <d v="1901-08-22T00:00:00"/>
  </r>
  <r>
    <x v="1"/>
    <s v="Wave guide pressure fault"/>
    <x v="9"/>
    <s v="Booster"/>
    <x v="242"/>
    <d v="2022-04-03T09:00:00"/>
    <d v="1899-12-30T01:00:00"/>
    <n v="59.99999999650754"/>
    <d v="1901-08-22T00:00:00"/>
  </r>
  <r>
    <x v="5"/>
    <s v="SR_VA_C01"/>
    <x v="5"/>
    <m/>
    <x v="243"/>
    <d v="2022-06-07T17:11:00"/>
    <d v="1899-12-30T02:13:00"/>
    <n v="132.99999999348074"/>
    <d v="1901-08-22T00:00:00"/>
  </r>
  <r>
    <x v="5"/>
    <s v="Current limit interlock in QD"/>
    <x v="6"/>
    <s v="QD"/>
    <x v="244"/>
    <d v="2022-06-09T16:40:00"/>
    <d v="1899-12-30T01:02:00"/>
    <n v="62.000000003026798"/>
    <d v="1901-08-22T00:00:00"/>
  </r>
  <r>
    <x v="0"/>
    <s v="Beam lost while bumping, due to BPM interlock was enabled"/>
    <x v="7"/>
    <m/>
    <x v="245"/>
    <d v="2022-06-15T19:21:00"/>
    <d v="1899-12-30T00:03:00"/>
    <n v="2.9999999993015081"/>
    <d v="1901-08-22T00:00:00"/>
  </r>
  <r>
    <x v="0"/>
    <s v="Correction was not running properly"/>
    <x v="1"/>
    <m/>
    <x v="246"/>
    <d v="2022-06-15T21:30:00"/>
    <d v="1899-12-30T00:05:00"/>
    <n v="5.0000000058207661"/>
    <d v="1901-08-22T00:00:00"/>
  </r>
  <r>
    <x v="0"/>
    <s v="Beam Lost after enabling the BPM directly. We figured out that the min X limit was 1mm instead of -1mm."/>
    <x v="7"/>
    <m/>
    <x v="247"/>
    <d v="2022-06-15T22:40:00"/>
    <d v="1899-12-30T00:04:00"/>
    <n v="4.0000000025611371"/>
    <d v="1901-08-22T00:00:00"/>
  </r>
  <r>
    <x v="0"/>
    <s v="Beam lost while increasing RF voltage to 400 KV, reflected power."/>
    <x v="9"/>
    <s v="Klystron Phase Correction"/>
    <x v="248"/>
    <d v="2022-06-16T00:26:00"/>
    <d v="1899-12-30T00:37:00"/>
    <n v="37.000000005355105"/>
    <d v="1901-08-22T00:00:00"/>
  </r>
  <r>
    <x v="5"/>
    <s v="MS beamline scientist asked to enter restricted access to SR with vacuum group  to install rotating fillter"/>
    <x v="0"/>
    <m/>
    <x v="249"/>
    <d v="2022-06-20T17:46:00"/>
    <d v="1899-12-30T06:05:00"/>
    <n v="364.99999999534339"/>
    <d v="1901-08-22T00:00:00"/>
  </r>
  <r>
    <x v="5"/>
    <s v="SR_VA_C01"/>
    <x v="5"/>
    <m/>
    <x v="250"/>
    <d v="2022-06-18T09:00:00"/>
    <d v="1899-12-30T01:00:00"/>
    <n v="59.99999999650754"/>
    <d v="1901-08-22T00:00:00"/>
  </r>
  <r>
    <x v="5"/>
    <s v="AGPS Filament OverVoltage"/>
    <x v="6"/>
    <s v="Aux. Gun"/>
    <x v="251"/>
    <d v="2022-06-18T12:08:00"/>
    <d v="1899-12-30T03:08:00"/>
    <n v="188.00000000512227"/>
    <d v="1901-08-22T00:00:00"/>
  </r>
  <r>
    <x v="5"/>
    <s v="Beam got lost due to RF interlock"/>
    <x v="9"/>
    <m/>
    <x v="252"/>
    <d v="2022-06-18T22:41:00"/>
    <d v="1899-12-30T05:20:00"/>
    <n v="320.00000000582077"/>
    <d v="1901-08-22T00:00:00"/>
  </r>
  <r>
    <x v="5"/>
    <s v="AGPS Filament OverVoltage"/>
    <x v="6"/>
    <s v="Aux. Gun"/>
    <x v="253"/>
    <d v="2022-06-18T22:58:00"/>
    <d v="1899-12-30T00:17:00"/>
    <n v="16.999999992549419"/>
    <d v="1901-08-22T00:00:00"/>
  </r>
  <r>
    <x v="0"/>
    <s v="Electricity Dip"/>
    <x v="4"/>
    <m/>
    <x v="254"/>
    <d v="2022-06-22T16:23:00"/>
    <d v="1899-12-30T00:30:00"/>
    <n v="29.999999993015081"/>
    <d v="1901-08-22T00:00:00"/>
  </r>
  <r>
    <x v="0"/>
    <s v="SR_VA_C08"/>
    <x v="5"/>
    <m/>
    <x v="255"/>
    <d v="2022-06-23T08:46:00"/>
    <d v="1899-12-30T03:58:00"/>
    <n v="238.00000000046566"/>
    <d v="1901-08-22T00:00:00"/>
  </r>
  <r>
    <x v="5"/>
    <s v="MS beamline scientist asked to enter restricted access to SR with vacuum group to install rotating fillter"/>
    <x v="0"/>
    <m/>
    <x v="256"/>
    <d v="2022-06-26T16:37:00"/>
    <d v="1899-12-30T06:00:00"/>
    <n v="360"/>
    <d v="1901-08-22T00:00:00"/>
  </r>
  <r>
    <x v="0"/>
    <s v="Beam lost due to Cavity 3 Interlock"/>
    <x v="9"/>
    <s v="Klystron Phase Correction"/>
    <x v="257"/>
    <d v="2022-06-26T16:52:00"/>
    <d v="1899-12-30T00:08:00"/>
    <n v="7.9999999946448952"/>
    <d v="1901-08-22T00:00:00"/>
  </r>
  <r>
    <x v="5"/>
    <s v="MS beamline scientist asked to enter restricted access to SR with vacuum group to install rotating fillter"/>
    <x v="0"/>
    <m/>
    <x v="258"/>
    <d v="2022-06-27T13:54:00"/>
    <d v="1899-12-30T04:27:00"/>
    <n v="267.00000000069849"/>
    <d v="1901-08-22T00:00:00"/>
  </r>
  <r>
    <x v="5"/>
    <s v="MS beamline scientist asked to enter restricted access to SR with vacuum group to install rotating fillter"/>
    <x v="0"/>
    <m/>
    <x v="259"/>
    <d v="2022-06-28T10:42:00"/>
    <d v="1899-12-30T01:04:00"/>
    <n v="63.999999999068677"/>
    <d v="1901-08-22T00:00:00"/>
  </r>
  <r>
    <x v="5"/>
    <s v="MS beamline scientist asked to enter restricted access to SR with vacuum group to install rotating fillter"/>
    <x v="0"/>
    <m/>
    <x v="260"/>
    <d v="2022-06-28T16:11:00"/>
    <d v="1899-12-30T00:41:00"/>
    <n v="40.999999997438863"/>
    <d v="1901-08-22T00:00:00"/>
  </r>
  <r>
    <x v="0"/>
    <s v="Beam lost due to BPM interlock."/>
    <x v="10"/>
    <m/>
    <x v="261"/>
    <d v="2022-06-30T18:21:00"/>
    <d v="1899-12-30T00:16:00"/>
    <n v="15.999999999767169"/>
    <d v="1901-08-22T00:00:00"/>
  </r>
  <r>
    <x v="0"/>
    <s v="Extraction kicker trigger problem, there was a short circuit in PFN cable of the transformer."/>
    <x v="6"/>
    <m/>
    <x v="262"/>
    <d v="2022-07-04T12:10:00"/>
    <d v="1899-12-30T04:10:00"/>
    <n v="249.99999999767169"/>
    <d v="1901-08-22T00:00:00"/>
  </r>
  <r>
    <x v="0"/>
    <s v="Beam lost due to BPM interlock, libera#1 shows disconnection."/>
    <x v="10"/>
    <m/>
    <x v="263"/>
    <d v="2022-07-05T08:12:00"/>
    <d v="1899-12-30T01:50:00"/>
    <n v="110.00000000232831"/>
    <d v="1901-08-22T00:00:00"/>
  </r>
  <r>
    <x v="5"/>
    <s v="MS beamline scientist asked to enter restricted access to SR with vacuum group to install rotating fillter"/>
    <x v="0"/>
    <m/>
    <x v="264"/>
    <d v="2022-07-17T17:50:00"/>
    <d v="1899-12-30T09:25:00"/>
    <n v="564.99999999767169"/>
    <d v="1901-08-22T00:00:00"/>
  </r>
  <r>
    <x v="0"/>
    <s v="Beam lost due to MPS communication fault"/>
    <x v="8"/>
    <m/>
    <x v="265"/>
    <d v="2022-07-20T13:21:00"/>
    <d v="1899-12-30T00:17:00"/>
    <n v="17.000000003026798"/>
    <d v="1901-08-22T00:00:00"/>
  </r>
  <r>
    <x v="0"/>
    <s v="Water flow interlock at HESEB fixed mask at the front end"/>
    <x v="3"/>
    <s v="Flow Switch"/>
    <x v="266"/>
    <d v="2022-07-21T09:17:00"/>
    <d v="1899-12-30T00:27:00"/>
    <n v="27.000000004190952"/>
    <d v="1901-08-22T00:00:00"/>
  </r>
  <r>
    <x v="5"/>
    <s v="HESEB beamline scientist asked to enter restricted access to SR with Mechanical group for alignment"/>
    <x v="0"/>
    <m/>
    <x v="267"/>
    <d v="2022-07-25T19:27:00"/>
    <d v="1899-12-30T03:24:00"/>
    <n v="204.00000000488944"/>
    <d v="1901-08-22T00:00:00"/>
  </r>
  <r>
    <x v="0"/>
    <s v="Flow interlock at RF cavity#1 cooling rack"/>
    <x v="3"/>
    <m/>
    <x v="268"/>
    <d v="2022-07-26T09:00:00"/>
    <d v="1899-12-30T00:35:00"/>
    <n v="34.999999998835847"/>
    <d v="1901-08-22T00:00:00"/>
  </r>
  <r>
    <x v="0"/>
    <s v="Heat absorbers interlock in C6 &amp; C3, water flow interlock at HESEB front end, photon shutter &amp; fixed mask."/>
    <x v="3"/>
    <m/>
    <x v="269"/>
    <d v="2022-07-26T11:27:00"/>
    <d v="1899-12-30T02:27:00"/>
    <n v="146.99999999720603"/>
    <d v="1901-08-22T00:00:00"/>
  </r>
  <r>
    <x v="0"/>
    <s v="Water flow interlock at HESEB front end, photon shutter &amp; fixed mask."/>
    <x v="3"/>
    <m/>
    <x v="270"/>
    <d v="2022-07-26T12:46:00"/>
    <d v="1899-12-30T00:35:00"/>
    <n v="34.999999998835847"/>
    <d v="1901-08-22T00:00:00"/>
  </r>
  <r>
    <x v="1"/>
    <s v="C7_SF1_Flow Interlock"/>
    <x v="3"/>
    <m/>
    <x v="271"/>
    <d v="2022-08-04T08:56:00"/>
    <d v="1899-12-30T05:56:00"/>
    <n v="355.99999999743886"/>
    <d v="1901-08-22T00:00:00"/>
  </r>
  <r>
    <x v="0"/>
    <s v="Beam lost due to MPS communication fault"/>
    <x v="8"/>
    <m/>
    <x v="272"/>
    <d v="2022-08-04T15:30:00"/>
    <d v="1899-12-30T00:30:00"/>
    <n v="30.00000000349246"/>
    <d v="1901-08-22T00:00:00"/>
  </r>
  <r>
    <x v="0"/>
    <s v="leakage on cell #7 on the crotch absorber connection"/>
    <x v="3"/>
    <m/>
    <x v="273"/>
    <d v="2022-08-07T08:30:00"/>
    <d v="1899-12-30T00:30:00"/>
    <n v="29.999999993015081"/>
    <d v="1901-08-22T00:00:00"/>
  </r>
  <r>
    <x v="5"/>
    <s v="leakage on cell #7 on the crotch absorber connection"/>
    <x v="3"/>
    <m/>
    <x v="274"/>
    <d v="2022-08-07T08:00:00"/>
    <d v="1899-12-30T12:41:00"/>
    <n v="761.00000000791624"/>
    <d v="1901-08-22T00:00:00"/>
  </r>
  <r>
    <x v="0"/>
    <s v="Microtron high voltage fuse was busted"/>
    <x v="6"/>
    <m/>
    <x v="275"/>
    <d v="2022-08-07T09:30:00"/>
    <d v="1899-12-30T01:00:00"/>
    <n v="60.000000006984919"/>
    <d v="1901-08-22T00:00:00"/>
  </r>
  <r>
    <x v="0"/>
    <s v="Tuner of cavity#4 was not moving"/>
    <x v="9"/>
    <m/>
    <x v="276"/>
    <d v="2022-08-07T10:35:00"/>
    <d v="1899-12-30T01:05:00"/>
    <n v="64.999999991850927"/>
    <d v="1901-08-22T00:00:00"/>
  </r>
  <r>
    <x v="1"/>
    <s v="SR_VA_IMG_C14"/>
    <x v="5"/>
    <m/>
    <x v="277"/>
    <d v="2022-08-08T02:30:00"/>
    <d v="1899-12-30T00:00:00"/>
    <n v="0"/>
    <d v="1901-08-22T00:00:00"/>
  </r>
  <r>
    <x v="5"/>
    <s v="Beam lost due to water flowmeter interlock at amplifier#3 inlet"/>
    <x v="9"/>
    <s v="SSA Flowmeter"/>
    <x v="278"/>
    <d v="2022-09-19T11:26:00"/>
    <d v="1899-12-30T01:00:00"/>
    <n v="60.000000006984919"/>
    <d v="1901-08-22T00:00:00"/>
  </r>
  <r>
    <x v="1"/>
    <s v="Vacuum interlock at microtron"/>
    <x v="5"/>
    <s v="Microtron"/>
    <x v="279"/>
    <d v="2022-09-20T08:35:00"/>
    <d v="1899-12-30T00:35:00"/>
    <n v="34.999999998835847"/>
    <d v="1901-08-22T00:00:00"/>
  </r>
  <r>
    <x v="5"/>
    <s v="Mechanical group entered  SR to check the mechanical problem with undulator while opening/closing."/>
    <x v="0"/>
    <m/>
    <x v="280"/>
    <d v="2022-09-21T16:00:00"/>
    <d v="1899-12-30T06:00:00"/>
    <n v="360"/>
    <d v="1901-08-22T00:00:00"/>
  </r>
  <r>
    <x v="1"/>
    <s v="Vacuum interlock at microtron"/>
    <x v="5"/>
    <s v="Microtron"/>
    <x v="281"/>
    <d v="2022-09-22T08:35:00"/>
    <d v="1899-12-30T00:35:00"/>
    <n v="34.999999998835847"/>
    <d v="1901-08-22T00:00:00"/>
  </r>
  <r>
    <x v="5"/>
    <s v="Mechanical group entered  SR to check the mechanical problem with undulator while opening/closing."/>
    <x v="0"/>
    <m/>
    <x v="282"/>
    <d v="2022-09-22T15:30:00"/>
    <d v="1899-12-30T05:30:00"/>
    <n v="330.00000000698492"/>
    <d v="1901-08-22T00:00:00"/>
  </r>
  <r>
    <x v="1"/>
    <s v="AGPS Gun Spark interlock"/>
    <x v="6"/>
    <m/>
    <x v="283"/>
    <d v="2022-09-27T08:40:00"/>
    <d v="1899-12-30T00:10:00"/>
    <n v="10.000000001164153"/>
    <d v="1901-08-22T00:00:00"/>
  </r>
  <r>
    <x v="0"/>
    <s v="Water flow interlock at MS front end"/>
    <x v="3"/>
    <m/>
    <x v="284"/>
    <d v="2022-09-28T09:13:00"/>
    <d v="1899-12-30T00:25:00"/>
    <n v="24.999999997671694"/>
    <d v="1901-08-22T00:00:00"/>
  </r>
  <r>
    <x v="1"/>
    <s v="AGPS Gun Spark interlock"/>
    <x v="6"/>
    <m/>
    <x v="285"/>
    <d v="2022-10-03T08:39:00"/>
    <d v="1899-12-30T00:24:00"/>
    <n v="24.000000004889444"/>
    <d v="1901-08-22T00:00:00"/>
  </r>
  <r>
    <x v="0"/>
    <s v="Beam lost due to wrong procedure while implementing the orbit bump"/>
    <x v="7"/>
    <m/>
    <x v="286"/>
    <d v="2022-10-03T09:00:00"/>
    <d v="1899-12-30T00:02:00"/>
    <n v="1.9999999960418791"/>
    <d v="1901-08-22T00:00:00"/>
  </r>
  <r>
    <x v="1"/>
    <s v="AGPS Gun Spark interlock"/>
    <x v="6"/>
    <m/>
    <x v="287"/>
    <d v="2022-10-04T08:22:00"/>
    <d v="1899-12-30T00:12:00"/>
    <n v="11.999999997206032"/>
    <d v="1901-08-22T00:00:00"/>
  </r>
  <r>
    <x v="1"/>
    <s v="AGPS Gun Spark interlock"/>
    <x v="6"/>
    <m/>
    <x v="288"/>
    <d v="2022-10-05T08:34:00"/>
    <d v="1899-12-30T00:14:00"/>
    <n v="14.00000000372529"/>
    <d v="1901-08-22T00:00:00"/>
  </r>
  <r>
    <x v="1"/>
    <s v="AGPS Gun Spark interlock"/>
    <x v="6"/>
    <m/>
    <x v="289"/>
    <d v="2022-10-06T08:34:00"/>
    <d v="1899-12-30T00:14:00"/>
    <n v="14.00000000372529"/>
    <d v="1901-08-22T00:00:00"/>
  </r>
  <r>
    <x v="0"/>
    <s v="Beam lost due to coupler#4 high temperature (Inlet/Outlet cooling pipes were closed)"/>
    <x v="7"/>
    <m/>
    <x v="290"/>
    <d v="2022-10-27T08:00:00"/>
    <d v="1899-12-31T00:00:00"/>
    <n v="1440"/>
    <d v="1901-08-22T00:00:00"/>
  </r>
  <r>
    <x v="0"/>
    <s v="Electricity Dip"/>
    <x v="4"/>
    <m/>
    <x v="291"/>
    <d v="2022-10-28T08:00:00"/>
    <d v="1899-12-31T00:00:00"/>
    <n v="1440"/>
    <d v="1901-08-22T00:00:00"/>
  </r>
  <r>
    <x v="0"/>
    <s v="Beam lost due to cooling interlock at Cavity#4 flow switch"/>
    <x v="3"/>
    <m/>
    <x v="292"/>
    <d v="2022-10-30T09:30:00"/>
    <d v="1899-12-30T01:30:00"/>
    <n v="90"/>
    <d v="1901-08-22T00:00:00"/>
  </r>
  <r>
    <x v="0"/>
    <s v="SR_VA_IMG_C14"/>
    <x v="5"/>
    <m/>
    <x v="293"/>
    <d v="2022-10-30T18:50:00"/>
    <d v="1899-12-30T00:10:00"/>
    <n v="9.9999999906867743"/>
    <d v="1901-08-22T00:00:00"/>
  </r>
  <r>
    <x v="0"/>
    <s v="AGPS Filament OverVoltage"/>
    <x v="6"/>
    <s v="Aux. Gun"/>
    <x v="294"/>
    <d v="2022-10-30T19:30:00"/>
    <d v="1899-12-30T00:18:00"/>
    <n v="17.999999995809048"/>
    <d v="1901-08-22T00:00:00"/>
  </r>
  <r>
    <x v="0"/>
    <s v="SR_VA_IMG_C14"/>
    <x v="5"/>
    <m/>
    <x v="295"/>
    <d v="2022-10-31T12:04:00"/>
    <d v="1899-12-30T05:20:00"/>
    <n v="320.00000000582077"/>
    <d v="1901-08-22T00:00:00"/>
  </r>
  <r>
    <x v="0"/>
    <s v="Beam lost due to Reflected power in Cavity 2&amp;3"/>
    <x v="9"/>
    <m/>
    <x v="296"/>
    <d v="2022-10-31T13:00:00"/>
    <d v="1899-12-30T00:56:00"/>
    <n v="55.999999993946403"/>
    <d v="1901-08-22T00:00:00"/>
  </r>
  <r>
    <x v="0"/>
    <s v="Failure happened to the Cell06 QD1 power supply, we couldn’t cycle magnets in properly"/>
    <x v="6"/>
    <m/>
    <x v="297"/>
    <d v="2022-10-31T14:00:00"/>
    <d v="1899-12-30T01:00:00"/>
    <n v="60.000000006984919"/>
    <d v="1901-08-22T00:00:00"/>
  </r>
  <r>
    <x v="0"/>
    <s v="SR_VA_IMG_C14"/>
    <x v="5"/>
    <m/>
    <x v="298"/>
    <d v="2022-11-01T08:30:00"/>
    <d v="1899-12-30T01:50:00"/>
    <n v="109.99999999185093"/>
    <d v="1901-08-22T00:00:00"/>
  </r>
  <r>
    <x v="0"/>
    <s v="AGPS Filament OverVoltage"/>
    <x v="6"/>
    <s v="Aux. Gun"/>
    <x v="299"/>
    <d v="2022-11-01T09:52:00"/>
    <d v="1899-12-30T01:22:00"/>
    <n v="82.000000005355105"/>
    <d v="1901-08-22T00:00:00"/>
  </r>
  <r>
    <x v="0"/>
    <s v="SR_VA_IMG_C14"/>
    <x v="5"/>
    <m/>
    <x v="300"/>
    <d v="2022-11-01T15:14:00"/>
    <d v="1899-12-30T00:25:00"/>
    <n v="25.000000008149073"/>
    <d v="1901-08-22T00:00:00"/>
  </r>
  <r>
    <x v="0"/>
    <s v="SR_VA_IMG_C14"/>
    <x v="5"/>
    <m/>
    <x v="301"/>
    <d v="2022-11-02T19:08:00"/>
    <d v="1899-12-30T00:22:00"/>
    <n v="21.999999998370185"/>
    <d v="1901-08-22T00:00:00"/>
  </r>
  <r>
    <x v="0"/>
    <s v="XAFS Vacuum Interlock"/>
    <x v="5"/>
    <m/>
    <x v="302"/>
    <d v="2022-11-02T23:31:00"/>
    <d v="1899-12-30T00:13:00"/>
    <n v="13.000000000465661"/>
    <d v="1901-08-22T00:00:00"/>
  </r>
  <r>
    <x v="0"/>
    <s v="AGPS Gun Spark interlock"/>
    <x v="6"/>
    <m/>
    <x v="303"/>
    <d v="2022-11-03T11:18:00"/>
    <d v="1899-12-30T00:10:00"/>
    <n v="10.000000001164153"/>
    <d v="1901-08-22T00:00:00"/>
  </r>
  <r>
    <x v="0"/>
    <s v="Beam lost due to vacuum interlock at HESEB front end"/>
    <x v="0"/>
    <m/>
    <x v="304"/>
    <d v="2022-11-03T11:32:00"/>
    <d v="1899-12-30T00:14:00"/>
    <n v="14.00000000372529"/>
    <d v="1901-08-22T00:00:00"/>
  </r>
  <r>
    <x v="0"/>
    <s v="Electricity Dip"/>
    <x v="4"/>
    <m/>
    <x v="305"/>
    <d v="2022-11-04T08:00:00"/>
    <d v="1899-12-30T09:15:00"/>
    <n v="555.00000000698492"/>
    <d v="1901-08-22T00:00:00"/>
  </r>
  <r>
    <x v="0"/>
    <s v="Beam lost when we turn the machine status to &quot;User Time&quot; instead of Injection."/>
    <x v="8"/>
    <m/>
    <x v="306"/>
    <d v="2022-11-30T09:47:00"/>
    <d v="1899-12-30T00:55:00"/>
    <n v="55.000000001164153"/>
    <d v="1901-08-22T00:00:00"/>
  </r>
  <r>
    <x v="0"/>
    <s v="Beam lost due to IR mirror thermocouples (MPS from BL side) "/>
    <x v="0"/>
    <m/>
    <x v="307"/>
    <d v="2022-12-01T15:08:00"/>
    <d v="1899-12-30T00:04:00"/>
    <n v="4.0000000025611371"/>
    <d v="1901-08-22T00:00:00"/>
  </r>
  <r>
    <x v="0"/>
    <s v="Electricity Dip yesterday (3/12/2022)"/>
    <x v="4"/>
    <m/>
    <x v="308"/>
    <d v="2022-12-04T10:33:00"/>
    <d v="1899-12-30T02:18:00"/>
    <n v="137.99999999930151"/>
    <d v="1901-08-22T00:00:00"/>
  </r>
  <r>
    <x v="0"/>
    <s v="Beam lost due to known reason"/>
    <x v="1"/>
    <m/>
    <x v="309"/>
    <d v="2022-12-04T20:41:00"/>
    <d v="1899-12-30T00:31:00"/>
    <n v="30.99999999627471"/>
    <d v="1901-08-22T00:00:00"/>
  </r>
  <r>
    <x v="0"/>
    <s v="Beam lost while doing bump for HESEB"/>
    <x v="7"/>
    <m/>
    <x v="310"/>
    <d v="2022-12-05T09:00:00"/>
    <d v="1899-12-30T00:04:00"/>
    <n v="4.0000000025611371"/>
    <d v="1901-08-22T00:00:00"/>
  </r>
  <r>
    <x v="0"/>
    <s v="Vacuum Interlock at microtron, which turned-off magnetron filament"/>
    <x v="5"/>
    <m/>
    <x v="311"/>
    <d v="2022-12-06T08:30:00"/>
    <d v="1899-12-30T00:30:00"/>
    <n v="29.999999993015081"/>
    <d v="1901-08-22T00:00:00"/>
  </r>
  <r>
    <x v="0"/>
    <s v="Microtron HV PS fuse busted"/>
    <x v="6"/>
    <m/>
    <x v="312"/>
    <d v="2022-12-06T08:50:00"/>
    <d v="1899-12-30T00:20:00"/>
    <n v="20.000000002328306"/>
    <d v="1901-08-22T00:00:00"/>
  </r>
  <r>
    <x v="0"/>
    <s v="Beam lost due to thermo-couple interlock at RF cavities"/>
    <x v="9"/>
    <m/>
    <x v="313"/>
    <d v="2022-12-07T10:40:00"/>
    <d v="1899-12-30T00:18:00"/>
    <n v="18.000000006286427"/>
    <d v="1901-08-22T00:00:00"/>
  </r>
  <r>
    <x v="0"/>
    <s v="Encountered saturation while injection, and we couldn't exceed 132mA, so we decided to kill the beam and  re-inject again"/>
    <x v="1"/>
    <m/>
    <x v="314"/>
    <d v="2022-12-07T10:52:00"/>
    <d v="1899-12-30T00:04:00"/>
    <n v="4.0000000025611371"/>
    <d v="1901-08-22T00:00:00"/>
  </r>
  <r>
    <x v="0"/>
    <s v="Electricity Dip"/>
    <x v="4"/>
    <m/>
    <x v="315"/>
    <d v="2022-12-14T13:16:00"/>
    <d v="1899-12-30T01:31:00"/>
    <n v="90.99999999278225"/>
    <d v="1901-08-22T00:00:00"/>
  </r>
  <r>
    <x v="0"/>
    <s v="MS wiggler has High tilt alarm while opening "/>
    <x v="12"/>
    <m/>
    <x v="316"/>
    <d v="2022-12-19T08:35:00"/>
    <d v="1899-12-30T00:30:00"/>
    <n v="30.00000000349246"/>
    <d v="1901-08-22T00:00:00"/>
  </r>
  <r>
    <x v="0"/>
    <s v="Electricity Dip"/>
    <x v="4"/>
    <m/>
    <x v="317"/>
    <d v="2022-12-22T10:08:00"/>
    <d v="1899-12-30T03:28:00"/>
    <n v="207.9999999969732"/>
    <d v="1901-08-22T00:00:00"/>
  </r>
  <r>
    <x v="0"/>
    <s v="Beam lost due to water flow interlock at SSA#3"/>
    <x v="9"/>
    <m/>
    <x v="318"/>
    <d v="2022-12-25T14:09:00"/>
    <d v="1899-12-30T01:00:00"/>
    <n v="59.99999999650754"/>
    <d v="1901-08-22T00:00:00"/>
  </r>
  <r>
    <x v="0"/>
    <s v="Beam lost due IR thermocouple#4 high temperature interlock"/>
    <x v="0"/>
    <m/>
    <x v="319"/>
    <d v="2022-12-26T09:32:00"/>
    <d v="1899-12-30T00:19:00"/>
    <n v="18.999999999068677"/>
    <d v="1901-08-22T00:00:00"/>
  </r>
  <r>
    <x v="0"/>
    <s v="Beam lost due to global interlock, it might be the &quot;heseb_ff&quot; script that killed the beam due to code bug"/>
    <x v="7"/>
    <m/>
    <x v="320"/>
    <d v="2022-12-26T09:58:00"/>
    <d v="1899-12-30T00:06:00"/>
    <n v="5.9999999986030161"/>
    <d v="1901-08-22T00:00:00"/>
  </r>
  <r>
    <x v="0"/>
    <s v="Electricity Dip"/>
    <x v="4"/>
    <m/>
    <x v="321"/>
    <d v="2022-12-26T18:40:00"/>
    <d v="1899-12-30T01:24:00"/>
    <n v="84.000000001396984"/>
    <d v="1901-08-22T00:00:00"/>
  </r>
  <r>
    <x v="0"/>
    <s v="Air flow interlock at RF cavities; due to solenoid valve wasn't opening (solenoid valve malfunction)"/>
    <x v="9"/>
    <m/>
    <x v="322"/>
    <d v="2022-12-27T09:40:00"/>
    <d v="1899-12-30T09:31:00"/>
    <n v="571.00000000675209"/>
    <d v="1901-08-22T00:00:00"/>
  </r>
  <r>
    <x v="0"/>
    <s v="Cavity#2 tune error was high (about -70), it was hitting CW limit, and after moving some connection it showed CW &amp; CCW limits together!! "/>
    <x v="9"/>
    <m/>
    <x v="323"/>
    <d v="2022-12-27T10:08:00"/>
    <d v="1899-12-30T00:28:00"/>
    <n v="27.999999996973202"/>
    <d v="1901-08-22T00:00:00"/>
  </r>
  <r>
    <x v="0"/>
    <s v="Air flow interlock at RF cavities; due to solenoid valve wasn't opening (solenoid valve malfunction)"/>
    <x v="9"/>
    <m/>
    <x v="324"/>
    <d v="2022-12-27T11:35:00"/>
    <d v="1899-12-30T00:36:00"/>
    <n v="36.000000002095476"/>
    <d v="1901-08-22T00:00:00"/>
  </r>
  <r>
    <x v="0"/>
    <s v="We struggle while injection, we inject 10mA and got saturation, we couldn't exceed it. We discovered that the BbB feedback system in X-Plane was running (It was not included in &quot;Start_up_srrf&quot; to turn-off the BbB in X)"/>
    <x v="7"/>
    <m/>
    <x v="325"/>
    <d v="2022-12-29T09:01:00"/>
    <d v="1899-12-30T00:50:00"/>
    <n v="50.000000005820766"/>
    <d v="1901-08-22T00:00:00"/>
  </r>
  <r>
    <x v="0"/>
    <s v="Electricity Dip"/>
    <x v="4"/>
    <m/>
    <x v="326"/>
    <d v="2022-12-29T19:02:00"/>
    <d v="1899-12-30T00:35:00"/>
    <n v="34.999999998835847"/>
    <d v="1901-08-22T00:00:00"/>
  </r>
  <r>
    <x v="2"/>
    <s v="Water flow interlock at HESEB front end"/>
    <x v="3"/>
    <m/>
    <x v="327"/>
    <d v="2023-01-30T08:50:00"/>
    <d v="1899-12-30T00:10:00"/>
    <n v="10.000000001164153"/>
    <d v="1901-08-22T00:00:00"/>
  </r>
  <r>
    <x v="2"/>
    <s v="One of the Emergency Push Buttons was hit accidentally, which leads to open SR tunnel (while entering restricted access to SR to solve previous problem)"/>
    <x v="7"/>
    <m/>
    <x v="328"/>
    <d v="2023-01-30T09:24:00"/>
    <d v="1899-12-30T00:34:00"/>
    <n v="34.000000006053597"/>
    <d v="1901-08-22T00:00:00"/>
  </r>
  <r>
    <x v="2"/>
    <s v="Injection to SR was late due to AGPS interlock"/>
    <x v="11"/>
    <m/>
    <x v="329"/>
    <d v="2023-02-02T08:37:00"/>
    <d v="1899-12-30T00:17:00"/>
    <n v="17.000000003026798"/>
    <d v="1901-08-22T00:00:00"/>
  </r>
  <r>
    <x v="2"/>
    <s v="Injection to SR was late due to problem while opening BEATS wiggler"/>
    <x v="12"/>
    <m/>
    <x v="330"/>
    <d v="2023-02-02T09:04:00"/>
    <d v="1899-12-30T00:27:00"/>
    <n v="27.000000004190952"/>
    <d v="1901-08-22T00:00:00"/>
  </r>
  <r>
    <x v="2"/>
    <s v="There was a problem in closing MS wiggler; due to tilt error due to earthquake in Turkey !!"/>
    <x v="12"/>
    <m/>
    <x v="331"/>
    <d v="2023-02-06T09:15:00"/>
    <d v="1899-12-30T00:25:00"/>
    <n v="24.999999997671694"/>
    <d v="1901-08-22T00:00:00"/>
  </r>
  <r>
    <x v="0"/>
    <s v="IMG1 vacuum spike interlock at MS front end (Fake Interlock)"/>
    <x v="5"/>
    <m/>
    <x v="332"/>
    <d v="2023-02-08T08:30:00"/>
    <d v="1899-12-30T08:25:00"/>
    <n v="505.00000000116415"/>
    <d v="1901-08-22T00:00:00"/>
  </r>
  <r>
    <x v="2"/>
    <s v="Injection was late due to aging of cathode, HV of AGPS increased to 2450V to overcome the problem temporary"/>
    <x v="11"/>
    <m/>
    <x v="333"/>
    <d v="2023-02-08T09:12:00"/>
    <d v="1899-12-30T00:42:00"/>
    <n v="42.000000000698492"/>
    <d v="1901-08-22T00:00:00"/>
  </r>
  <r>
    <x v="2"/>
    <s v="Beam lost due to SSA#4 inlet water flow interlock, due to stuck flow turbine"/>
    <x v="9"/>
    <m/>
    <x v="334"/>
    <d v="2023-02-09T09:53:00"/>
    <d v="1899-12-30T01:23:00"/>
    <n v="83.000000008614734"/>
    <d v="1901-08-22T00:00:00"/>
  </r>
  <r>
    <x v="2"/>
    <s v="AGPS trigger on Emission interlock"/>
    <x v="11"/>
    <m/>
    <x v="335"/>
    <d v="2023-02-18T08:49:00"/>
    <d v="1899-12-30T00:11:00"/>
    <n v="10.999999993946403"/>
    <d v="1901-08-22T00:00:00"/>
  </r>
  <r>
    <x v="2"/>
    <s v="Microtron Dipole current was zero due to unknown reason"/>
    <x v="11"/>
    <m/>
    <x v="336"/>
    <d v="2023-02-20T09:10:00"/>
    <d v="1899-12-30T01:10:00"/>
    <n v="69.999999997671694"/>
    <d v="1901-08-22T00:00:00"/>
  </r>
  <r>
    <x v="2"/>
    <s v="Microtron Dipole current was zero due to unknown reason"/>
    <x v="11"/>
    <m/>
    <x v="337"/>
    <d v="2023-02-21T08:29:00"/>
    <d v="1899-12-30T00:29:00"/>
    <n v="29.000000000232831"/>
    <d v="1901-08-22T00:00:00"/>
  </r>
  <r>
    <x v="2"/>
    <s v="MS Wiggler didn't open due to different speed set-points between the motors"/>
    <x v="12"/>
    <m/>
    <x v="338"/>
    <d v="2023-03-08T08:41:00"/>
    <d v="1899-12-30T00:26:00"/>
    <n v="26.000000000931323"/>
    <d v="1901-08-22T00:00:00"/>
  </r>
  <r>
    <x v="0"/>
    <s v="Water flow interlock at PNHL "/>
    <x v="3"/>
    <m/>
    <x v="339"/>
    <d v="2023-03-10T08:00:00"/>
    <d v="1899-12-30T06:15:00"/>
    <n v="375.00000000698492"/>
    <d v="1901-08-22T00:00:00"/>
  </r>
  <r>
    <x v="0"/>
    <s v="Beam lost due to RF interlock (Water flow outlet AMP3)"/>
    <x v="9"/>
    <m/>
    <x v="340"/>
    <d v="2023-03-13T20:13:00"/>
    <d v="1899-12-30T01:42:00"/>
    <n v="102.00000000768341"/>
    <d v="1901-08-22T00:00:00"/>
  </r>
  <r>
    <x v="0"/>
    <s v="Beam got lose due to a human mistake; instead of turning ON the MTBF for tune measurement, RF group operated it as feedback by mistake which made a beam blowup. "/>
    <x v="7"/>
    <m/>
    <x v="341"/>
    <d v="2023-03-14T15:20:00"/>
    <d v="1899-12-30T00:12:00"/>
    <n v="11.999999997206032"/>
    <d v="1901-08-22T00:00:00"/>
  </r>
  <r>
    <x v="2"/>
    <s v="SR Libra#7 IOC hanged, so the correction was not running in a correct way"/>
    <x v="10"/>
    <m/>
    <x v="342"/>
    <d v="2023-03-23T10:26:00"/>
    <d v="1899-12-30T00:56:00"/>
    <n v="55.999999993946403"/>
    <d v="1901-08-22T00:00:00"/>
  </r>
  <r>
    <x v="2"/>
    <s v="Trigger sequencer was not triggering-on the AGPS"/>
    <x v="8"/>
    <m/>
    <x v="343"/>
    <d v="2023-04-04T08:45:00"/>
    <d v="1899-12-30T00:35:00"/>
    <n v="34.999999998835847"/>
    <d v="1901-08-22T00:00:00"/>
  </r>
  <r>
    <x v="0"/>
    <s v="Beam got lost after enabling BPM interlock (Due to bpm_default command it returned the limit values of HESEB BPM to 1mm instead of 1.5mm))"/>
    <x v="7"/>
    <m/>
    <x v="344"/>
    <d v="2023-04-04T09:20:00"/>
    <d v="1899-12-30T00:08:00"/>
    <n v="8.0000000051222742"/>
    <d v="1901-08-22T00:00:00"/>
  </r>
  <r>
    <x v="0"/>
    <s v="Water flow interlock at MS beamline rotation filter"/>
    <x v="3"/>
    <m/>
    <x v="345"/>
    <d v="2023-04-04T10:33:00"/>
    <d v="1899-12-30T00:31:00"/>
    <n v="30.99999999627471"/>
    <d v="1901-08-22T00:00:00"/>
  </r>
  <r>
    <x v="0"/>
    <s v="Water flow interlock at MS beamline rotation filter"/>
    <x v="3"/>
    <m/>
    <x v="346"/>
    <d v="2023-04-05T11:02:00"/>
    <d v="1899-12-30T00:23:00"/>
    <n v="23.000000001629815"/>
    <d v="1901-08-22T00:00:00"/>
  </r>
  <r>
    <x v="0"/>
    <s v="Beam got lost due to IR THC#4 interlock; due to C11-QD1-PS current was decreasing"/>
    <x v="6"/>
    <s v="QD"/>
    <x v="347"/>
    <d v="2023-04-07T10:30:00"/>
    <d v="1899-12-30T11:00:00"/>
    <n v="660.00000000349246"/>
    <d v="1901-08-22T00:00:00"/>
  </r>
  <r>
    <x v="2"/>
    <s v="Electricity Cut"/>
    <x v="4"/>
    <m/>
    <x v="348"/>
    <d v="2023-04-07T14:56:00"/>
    <d v="1899-12-30T04:26:00"/>
    <n v="265.99999999743886"/>
    <d v="1901-08-22T00:00:00"/>
  </r>
  <r>
    <x v="0"/>
    <s v="Heat absorber interlock at (SRC08-VA-HAB2-FLS2) "/>
    <x v="3"/>
    <m/>
    <x v="349"/>
    <d v="2023-04-10T08:00:00"/>
    <d v="1899-12-30T03:37:00"/>
    <n v="217.0000000053551"/>
    <d v="1901-08-22T00:00:00"/>
  </r>
  <r>
    <x v="2"/>
    <s v="Microtron Dipole current was zero due to unknown reason"/>
    <x v="11"/>
    <m/>
    <x v="350"/>
    <d v="2023-04-12T08:45:00"/>
    <d v="1899-12-30T00:25:00"/>
    <n v="25.000000008149073"/>
    <d v="1901-08-22T00:00:00"/>
  </r>
  <r>
    <x v="2"/>
    <s v="The beam lost while ramping (2.3 Gev) due to vacuum interlock at SR (SRC14-VA-IMG1); most probably we forgot to turn-on the orbit correction or to include RF Frequency option in correction."/>
    <x v="7"/>
    <m/>
    <x v="351"/>
    <d v="2023-04-16T08:52:00"/>
    <d v="1899-12-30T00:21:00"/>
    <n v="20.999999995110556"/>
    <d v="1901-08-22T00:00:00"/>
  </r>
  <r>
    <x v="2"/>
    <s v="Beam lost due to RF amplifier 3 water flow outlet interlock"/>
    <x v="9"/>
    <m/>
    <x v="352"/>
    <d v="2023-05-09T08:17:00"/>
    <d v="1899-12-30T00:10:00"/>
    <n v="10.000000001164153"/>
    <d v="1901-08-22T00:00:00"/>
  </r>
  <r>
    <x v="0"/>
    <s v="Beam lost due to RF amplifier 3 REV Power interlock, Spare LLE problem"/>
    <x v="9"/>
    <m/>
    <x v="353"/>
    <d v="2023-05-09T09:21:00"/>
    <d v="1899-12-30T00:36:00"/>
    <n v="35.999999991618097"/>
    <d v="1901-08-22T00:00:00"/>
  </r>
  <r>
    <x v="0"/>
    <s v="Water flow interlock at ID11 shutter"/>
    <x v="3"/>
    <m/>
    <x v="354"/>
    <d v="2023-05-09T15:40:00"/>
    <d v="1899-12-30T00:27:00"/>
    <n v="27.000000004190952"/>
    <d v="1901-08-22T00:00:00"/>
  </r>
  <r>
    <x v="0"/>
    <s v="Beam lost due to RF amplifier 3 REV Power interlock, Spare LLE problem"/>
    <x v="9"/>
    <m/>
    <x v="355"/>
    <d v="2023-05-10T18:33:00"/>
    <d v="1899-12-30T00:11:00"/>
    <n v="11.000000004423782"/>
    <d v="1901-08-22T00:00:00"/>
  </r>
  <r>
    <x v="0"/>
    <s v="Beam lost due to RF amplifier 3 REV Power interlock, Spare LLE problem"/>
    <x v="9"/>
    <m/>
    <x v="356"/>
    <d v="2023-05-10T21:35:00"/>
    <d v="1899-12-30T00:15:00"/>
    <n v="14.99999999650754"/>
    <d v="1901-08-22T00:00:00"/>
  </r>
  <r>
    <x v="0"/>
    <s v="Beam lost due to RF amplifier 3 REV Power interlock, Spare LLE problem"/>
    <x v="9"/>
    <m/>
    <x v="357"/>
    <d v="2023-05-11T19:20:00"/>
    <d v="1899-12-30T01:20:00"/>
    <n v="79.999999998835847"/>
    <d v="1901-08-22T00:00:00"/>
  </r>
  <r>
    <x v="0"/>
    <s v="Beam got lost due to high temperature at IR THC#4; due to larger vertical beam size 90um, instead of 87um"/>
    <x v="7"/>
    <m/>
    <x v="358"/>
    <d v="2023-05-14T09:38:00"/>
    <d v="1899-12-30T00:14:00"/>
    <n v="13.999999993247911"/>
    <d v="1901-08-22T00:00:00"/>
  </r>
  <r>
    <x v="2"/>
    <s v="Beam got lost when running FF for BEATS after closing it to 30 (Human Error), due to distortion of orbit which exceeded the BPM interlock limits"/>
    <x v="7"/>
    <m/>
    <x v="359"/>
    <d v="2023-05-14T10:08:00"/>
    <d v="1899-12-30T00:05:00"/>
    <n v="5.0000000058207661"/>
    <d v="1901-08-22T00:00:00"/>
  </r>
  <r>
    <x v="0"/>
    <s v="Beam lost due to RF amplifier 3 water flow outlet interlock"/>
    <x v="9"/>
    <m/>
    <x v="360"/>
    <d v="2023-05-18T15:35:00"/>
    <d v="1899-12-30T00:32:00"/>
    <n v="31.999999999534339"/>
    <d v="1901-08-22T00:00:00"/>
  </r>
  <r>
    <x v="0"/>
    <s v="Beam got lost due to IR THC#4 interlock, even there was no temperature rising, the root cause still unknown "/>
    <x v="1"/>
    <m/>
    <x v="361"/>
    <d v="2023-05-18T20:11:00"/>
    <d v="1899-12-30T00:12:00"/>
    <n v="11.999999997206032"/>
    <d v="1901-08-22T00:00:00"/>
  </r>
  <r>
    <x v="2"/>
    <s v="Beam lost due to human error; the BPM interlock got enabled before run &quot;beats_ff&quot;"/>
    <x v="7"/>
    <m/>
    <x v="362"/>
    <d v="2023-05-21T08:44:00"/>
    <d v="1899-12-30T00:06:00"/>
    <n v="5.9999999986030161"/>
    <d v="1901-08-22T00:00:00"/>
  </r>
  <r>
    <x v="0"/>
    <s v="Beam got lost due to IR THC#4 interlock, even there was no temperature rising, the root cause still unknown"/>
    <x v="1"/>
    <m/>
    <x v="363"/>
    <d v="2023-05-23T16:10:00"/>
    <d v="1899-12-30T00:13:00"/>
    <n v="13.000000000465661"/>
    <d v="1901-08-22T00:00:00"/>
  </r>
  <r>
    <x v="2"/>
    <s v="Booster RF Interlock"/>
    <x v="9"/>
    <s v="Booster"/>
    <x v="364"/>
    <d v="2023-06-06T08:14:00"/>
    <d v="1899-12-30T00:02:00"/>
    <n v="1.9999999960418791"/>
    <d v="1901-08-22T00:00:00"/>
  </r>
  <r>
    <x v="2"/>
    <s v="Booster RF Interlock"/>
    <x v="9"/>
    <s v="Booster"/>
    <x v="365"/>
    <d v="2023-06-07T08:30:00"/>
    <d v="1899-12-30T00:22:00"/>
    <n v="21.999999998370185"/>
    <d v="1901-08-22T00:00:00"/>
  </r>
  <r>
    <x v="2"/>
    <s v="SR Cell-14 Vacuum interlock, the master oscillator didn't response to orbit correction (might be a human error)"/>
    <x v="7"/>
    <m/>
    <x v="366"/>
    <d v="2023-06-07T09:14:00"/>
    <d v="1899-12-30T00:33:00"/>
    <n v="33.000000002793968"/>
    <d v="1901-08-22T00:00:00"/>
  </r>
  <r>
    <x v="2"/>
    <s v="Booster RF Interlock"/>
    <x v="9"/>
    <s v="Booster"/>
    <x v="367"/>
    <d v="2023-06-08T08:16:00"/>
    <d v="1899-12-30T00:01:00"/>
    <n v="1.000000003259629"/>
    <d v="1901-08-22T00:00:00"/>
  </r>
  <r>
    <x v="0"/>
    <s v="Beam got lost due to IR THC#4 interlock"/>
    <x v="1"/>
    <m/>
    <x v="368"/>
    <d v="2023-06-08T17:52:00"/>
    <d v="1899-12-30T00:30:00"/>
    <n v="29.999999993015081"/>
    <d v="1901-08-22T00:00:00"/>
  </r>
  <r>
    <x v="0"/>
    <s v="Electricity Cut"/>
    <x v="4"/>
    <m/>
    <x v="369"/>
    <d v="2023-06-09T12:16:00"/>
    <d v="1899-12-30T05:45:00"/>
    <n v="345.00000000349246"/>
    <d v="1901-08-22T00:00:00"/>
  </r>
  <r>
    <x v="2"/>
    <s v="We encountered a problem while closing the MS wiggler due to power cut happened on Friday, solved by control group"/>
    <x v="4"/>
    <s v="Wiggler"/>
    <x v="370"/>
    <d v="2023-06-11T09:00:00"/>
    <d v="1899-12-30T00:20:00"/>
    <n v="20.000000002328306"/>
    <d v="1901-08-22T00:00:00"/>
  </r>
  <r>
    <x v="2"/>
    <s v="Booster RF Interlock"/>
    <x v="9"/>
    <s v="Booster"/>
    <x v="371"/>
    <d v="2023-06-12T08:15:00"/>
    <d v="1899-12-30T00:01:00"/>
    <n v="1.000000003259629"/>
    <d v="1901-08-22T00:00:00"/>
  </r>
  <r>
    <x v="2"/>
    <s v="Booster RF Interlock"/>
    <x v="9"/>
    <s v="Booster"/>
    <x v="372"/>
    <d v="2023-06-13T08:33:00"/>
    <d v="1899-12-30T00:02:00"/>
    <n v="1.9999999960418791"/>
    <d v="1901-08-22T00:00:00"/>
  </r>
  <r>
    <x v="2"/>
    <s v="Beam lost due to RF interlock; still under investigation."/>
    <x v="9"/>
    <m/>
    <x v="373"/>
    <d v="2023-06-13T08:46:00"/>
    <d v="1899-12-30T00:09:00"/>
    <n v="8.9999999979045242"/>
    <d v="1901-08-22T00:00:00"/>
  </r>
  <r>
    <x v="2"/>
    <s v="Booster RF Interlock"/>
    <x v="9"/>
    <s v="Booster"/>
    <x v="374"/>
    <d v="2023-06-14T08:36:00"/>
    <d v="1899-12-30T00:17:00"/>
    <n v="16.999999992549419"/>
    <d v="1901-08-22T00:00:00"/>
  </r>
  <r>
    <x v="2"/>
    <s v="Beam lost due to Quadrupole current deviation interlock; it seems related to a communication error, not to a real deviation  (gateWay)."/>
    <x v="8"/>
    <m/>
    <x v="375"/>
    <d v="2023-06-15T08:17:00"/>
    <d v="1899-12-30T00:06:00"/>
    <n v="5.9999999986030161"/>
    <d v="1901-08-22T00:00:00"/>
  </r>
  <r>
    <x v="2"/>
    <s v="Booster RF Interlock"/>
    <x v="9"/>
    <s v="Booster"/>
    <x v="376"/>
    <d v="2023-06-15T08:29:00"/>
    <d v="1899-12-30T00:07:00"/>
    <n v="7.0000000018626451"/>
    <d v="1901-08-22T00:00:00"/>
  </r>
  <r>
    <x v="2"/>
    <s v="Beam lost while ramping due to RF ref.power "/>
    <x v="9"/>
    <m/>
    <x v="377"/>
    <d v="2023-06-18T08:35:00"/>
    <d v="1899-12-30T00:04:00"/>
    <n v="4.0000000025611371"/>
    <d v="1901-08-22T00:00:00"/>
  </r>
  <r>
    <x v="2"/>
    <s v="Beam lost while ramping due to RF ref.power "/>
    <x v="9"/>
    <m/>
    <x v="378"/>
    <d v="2023-06-19T08:42:00"/>
    <d v="1899-12-30T00:05:00"/>
    <n v="5.0000000058207661"/>
    <d v="1901-08-22T00:00:00"/>
  </r>
  <r>
    <x v="0"/>
    <s v="Electricity dip"/>
    <x v="4"/>
    <m/>
    <x v="379"/>
    <d v="2023-06-19T14:37:00"/>
    <d v="1899-12-30T00:13:00"/>
    <n v="13.000000000465661"/>
    <d v="1901-08-22T00:00:00"/>
  </r>
  <r>
    <x v="2"/>
    <s v="Beam lost while ramping (RF vacuum interlock) "/>
    <x v="9"/>
    <m/>
    <x v="380"/>
    <d v="2023-06-21T08:44:00"/>
    <d v="1899-12-30T00:04:00"/>
    <n v="4.0000000025611371"/>
    <d v="1901-08-22T00:00:00"/>
  </r>
  <r>
    <x v="2"/>
    <s v="Booster RF Interlock"/>
    <x v="9"/>
    <s v="Booster"/>
    <x v="381"/>
    <d v="2023-06-21T08:22:00"/>
    <d v="1899-12-30T00:02:00"/>
    <n v="2.000000006519258"/>
    <d v="1901-08-22T00:00:00"/>
  </r>
  <r>
    <x v="0"/>
    <s v="Electricity dip"/>
    <x v="4"/>
    <m/>
    <x v="382"/>
    <d v="2023-06-22T08:05:00"/>
    <d v="1899-12-30T02:46:00"/>
    <n v="165.99999999627471"/>
    <d v="1901-08-22T00:00:00"/>
  </r>
  <r>
    <x v="2"/>
    <s v="Beam lost due to beam blowing-up while ramping (the correction was working fine, but we noticed that it was slower than it used to be"/>
    <x v="1"/>
    <m/>
    <x v="383"/>
    <d v="2023-07-17T08:41:00"/>
    <d v="1899-12-30T00:08:00"/>
    <n v="8.0000000051222742"/>
    <d v="1901-08-22T00:00:00"/>
  </r>
  <r>
    <x v="2"/>
    <s v="Quadrant#3 PS gateway was not responding , so the control group replaced it with another one."/>
    <x v="8"/>
    <m/>
    <x v="384"/>
    <d v="2023-07-20T10:18:00"/>
    <d v="1899-12-30T02:03:00"/>
    <n v="123.00000000279397"/>
    <d v="1901-08-22T00:00:00"/>
  </r>
  <r>
    <x v="2"/>
    <s v="ID 10 was not open "/>
    <x v="12"/>
    <s v="ID10"/>
    <x v="385"/>
    <d v="2023-07-21T09:37:00"/>
    <d v="1899-12-30T01:37:00"/>
    <n v="96.999999991385266"/>
    <d v="1901-08-22T00:00:00"/>
  </r>
  <r>
    <x v="0"/>
    <s v="Beam lost due to SCR02 QD1 &amp; QD2 went to zero current, so after troubleshooting we found out that there was a phase failure (one phase missing)."/>
    <x v="14"/>
    <s v="QD"/>
    <x v="386"/>
    <d v="2023-07-22T08:00:00"/>
    <d v="1899-12-30T09:25:00"/>
    <n v="565.00000000814907"/>
    <d v="1901-08-22T00:00:00"/>
  </r>
  <r>
    <x v="4"/>
    <s v="While doing cycling, SCR02 QD1 &amp; QD2 was giving zero Ampere, so after trouble shooting we found out that there was a phase failure (one phase missing), then power supply group came and changed the burned cables."/>
    <x v="6"/>
    <s v="QD"/>
    <x v="387"/>
    <d v="2023-07-22T19:20:00"/>
    <d v="1899-12-30T11:20:00"/>
    <n v="679.99999999534339"/>
    <d v="1901-08-22T00:00:00"/>
  </r>
  <r>
    <x v="1"/>
    <s v="Microtron magnet interlock due to power dip "/>
    <x v="4"/>
    <m/>
    <x v="388"/>
    <d v="2023-07-23T17:58:00"/>
    <d v="1899-12-30T00:50:00"/>
    <n v="50.000000005820766"/>
    <d v="1901-08-22T00:00:00"/>
  </r>
  <r>
    <x v="2"/>
    <s v="The beam late due to ID10 was not open"/>
    <x v="12"/>
    <m/>
    <x v="389"/>
    <d v="2023-07-24T09:38:00"/>
    <d v="1899-12-30T01:23:00"/>
    <n v="82.999999998137355"/>
    <d v="1901-08-22T00:00:00"/>
  </r>
  <r>
    <x v="2"/>
    <s v="Beam lost while ramping, and there was saturation while injection."/>
    <x v="1"/>
    <m/>
    <x v="390"/>
    <d v="2023-07-30T08:56:00"/>
    <d v="1899-12-30T00:25:00"/>
    <n v="24.999999997671694"/>
    <d v="1901-08-22T00:00:00"/>
  </r>
  <r>
    <x v="0"/>
    <s v="Beam lost due to cooling chillers turned off (both of them)"/>
    <x v="3"/>
    <m/>
    <x v="391"/>
    <d v="2023-07-31T00:09:00"/>
    <d v="1899-12-30T02:47:00"/>
    <n v="166.99999999953434"/>
    <d v="1901-08-22T00:00:00"/>
  </r>
  <r>
    <x v="0"/>
    <s v="We lost the beam because one of the chillers tripped, chiller flow switch failure."/>
    <x v="3"/>
    <m/>
    <x v="392"/>
    <d v="2023-07-31T08:20:00"/>
    <d v="1899-12-30T07:12:00"/>
    <n v="431.99999999371357"/>
    <d v="1901-08-22T00:00:00"/>
  </r>
  <r>
    <x v="1"/>
    <s v="AGPS HV OverCurrent interlock, the cause still unknown; but sofian tighten some HV cable connection (Cause injection late, but not affecting on beam availability)"/>
    <x v="6"/>
    <m/>
    <x v="393"/>
    <d v="2023-08-01T08:35:00"/>
    <d v="1899-12-30T00:25:00"/>
    <n v="24.999999997671694"/>
    <d v="1901-08-22T00:00:00"/>
  </r>
  <r>
    <x v="1"/>
    <s v="AGPS HV OverCurrent interlock, the cause still unknown (Cause injection late, but not affecting on beam availability)"/>
    <x v="6"/>
    <m/>
    <x v="394"/>
    <d v="2023-08-01T10:40:00"/>
    <d v="1899-12-30T00:20:00"/>
    <n v="20.000000002328306"/>
    <d v="1901-08-22T00:00:00"/>
  </r>
  <r>
    <x v="0"/>
    <s v="Beam lost due to water flow inlet interlock at amplifier#2."/>
    <x v="9"/>
    <s v="SSA Flowmeter"/>
    <x v="395"/>
    <d v="2023-08-01T11:08:00"/>
    <d v="1899-12-30T00:41:00"/>
    <n v="40.999999997438863"/>
    <d v="1901-08-22T00:00:00"/>
  </r>
  <r>
    <x v="2"/>
    <s v=" Beam lost while ramping due to unknown cause (might related to RF ramping curve)"/>
    <x v="9"/>
    <m/>
    <x v="396"/>
    <d v="2023-08-02T08:49:00"/>
    <d v="1899-12-30T00:10:00"/>
    <n v="9.9999999906867743"/>
    <d v="1901-08-22T00:00:00"/>
  </r>
  <r>
    <x v="4"/>
    <s v="SR BM problem, BWM fiber receiver found faulty which caused IGBT damaged and output filet damaged as well."/>
    <x v="6"/>
    <s v="SR_BM"/>
    <x v="397"/>
    <d v="2023-09-07T18:00:00"/>
    <d v="1900-01-03T10:00:00"/>
    <n v="6359.9999999965075"/>
    <d v="1901-08-22T00:00:00"/>
  </r>
  <r>
    <x v="4"/>
    <s v="Beam lost due to Cooling interlock"/>
    <x v="3"/>
    <s v="Flow Switch"/>
    <x v="398"/>
    <d v="2023-09-08T09:41:00"/>
    <d v="1899-12-30T11:59:00"/>
    <n v="718.99999999674037"/>
    <d v="1901-08-22T00:00:00"/>
  </r>
  <r>
    <x v="0"/>
    <s v="Beam lost due to SR-PS-SD1 earth leakage interlock (The water conductivity was high; due to bad water quality, which increased the Iearth)"/>
    <x v="3"/>
    <m/>
    <x v="399"/>
    <d v="2023-09-10T23:23:00"/>
    <d v="1899-12-30T00:20:00"/>
    <n v="20.000000002328306"/>
    <d v="1901-08-22T00:00:00"/>
  </r>
  <r>
    <x v="1"/>
    <s v="HV over current fault (happened twice); PS group changed control cable between PS and the controller."/>
    <x v="6"/>
    <m/>
    <x v="400"/>
    <d v="2023-09-11T08:42:00"/>
    <d v="1899-12-30T00:22:00"/>
    <n v="22.000000008847564"/>
    <d v="1901-08-22T00:00:00"/>
  </r>
  <r>
    <x v="0"/>
    <s v="Beam lost due to earth leakage in SD1 sextupole. It's due to cooling interlock (Water conductivity was high)."/>
    <x v="3"/>
    <m/>
    <x v="401"/>
    <d v="2023-09-11T16:48:00"/>
    <d v="1899-12-30T00:08:00"/>
    <n v="7.9999999946448952"/>
    <d v="1901-08-22T00:00:00"/>
  </r>
  <r>
    <x v="0"/>
    <s v="Beam lost due to quadrupoles current deviation interlock due to SRC15-PS-QF1 went to zero instantaneously, then came back to normal value (gateWay)."/>
    <x v="8"/>
    <s v="EPICS gate way"/>
    <x v="402"/>
    <d v="2023-09-12T08:24:00"/>
    <d v="1899-12-30T06:48:00"/>
    <n v="407.99999999930151"/>
    <d v="1901-08-22T00:00:00"/>
  </r>
  <r>
    <x v="0"/>
    <s v="Beam lost due to sextupoles current deviation due to SD PS earth leakage interlock  (The water conductivity was high; due to bad water quality, which increased the Iearth)"/>
    <x v="3"/>
    <m/>
    <x v="403"/>
    <d v="2023-09-12T20:46:00"/>
    <d v="1899-12-30T00:19:00"/>
    <n v="18.999999999068677"/>
    <d v="1901-08-22T00:00:00"/>
  </r>
  <r>
    <x v="1"/>
    <s v="Vacuum interlock in microtron"/>
    <x v="5"/>
    <s v="Microtron"/>
    <x v="404"/>
    <d v="2023-09-13T08:14:00"/>
    <d v="1899-12-30T08:44:00"/>
    <n v="524.00000000023283"/>
    <d v="1901-08-22T00:00:00"/>
  </r>
  <r>
    <x v="0"/>
    <s v="Beam lost due to SRC06-QF1 cooling flow interlock."/>
    <x v="3"/>
    <s v="Flow Switch"/>
    <x v="405"/>
    <d v="2023-09-13T15:52:00"/>
    <d v="1899-12-30T00:09:00"/>
    <n v="8.9999999979045242"/>
    <d v="1901-08-22T00:00:00"/>
  </r>
  <r>
    <x v="1"/>
    <s v=" There was a vacuum interlock at microtron (It seems a fake interlock)."/>
    <x v="5"/>
    <s v="Microtron"/>
    <x v="406"/>
    <d v="2023-09-14T08:36:00"/>
    <d v="1899-12-30T08:56:00"/>
    <n v="535.99999999743886"/>
    <d v="1901-08-22T00:00:00"/>
  </r>
  <r>
    <x v="1"/>
    <s v="There was a vacuum interlock at microtron its seems the fault is repeatly every night at the same time between ( 23 :20 to 23:45 ) and its a fake fault ."/>
    <x v="5"/>
    <s v="Microtron"/>
    <x v="407"/>
    <d v="2023-09-15T08:13:00"/>
    <d v="1899-12-30T08:29:00"/>
    <n v="509.00000000372529"/>
    <d v="1901-08-22T00:00:00"/>
  </r>
  <r>
    <x v="0"/>
    <s v="Beam lost due to RF cavity#4 out air interlock (It seems a fake interlock);Control Team increase the time of cavity 4 air out temp interlock to 15 sec"/>
    <x v="9"/>
    <s v="Cavity4"/>
    <x v="408"/>
    <d v="2023-09-17T07:51:00"/>
    <d v="1899-12-30T10:56:00"/>
    <n v="655.99999999045394"/>
    <d v="1901-08-22T00:00:00"/>
  </r>
  <r>
    <x v="2"/>
    <s v="Beam loast while ramping due to RF cooling rack thermocouple swaped without change the set points"/>
    <x v="9"/>
    <s v="Cavity4"/>
    <x v="409"/>
    <d v="2023-09-18T09:21:00"/>
    <d v="1899-12-30T00:20:00"/>
    <n v="19.999999991850927"/>
    <d v="1901-08-22T00:00:00"/>
  </r>
  <r>
    <x v="2"/>
    <s v="Beam lost While ramping due to RF ramping not work "/>
    <x v="1"/>
    <s v="Unknown"/>
    <x v="410"/>
    <d v="2023-09-18T09:27:00"/>
    <d v="1899-12-30T00:06:00"/>
    <n v="6.0000000090803951"/>
    <d v="1901-08-22T00:00:00"/>
  </r>
  <r>
    <x v="0"/>
    <s v=" Beam lost due to problem in the dipole and vertical corrector power supplies gateway."/>
    <x v="8"/>
    <s v="EPICS gate way"/>
    <x v="411"/>
    <d v="2023-09-20T17:49:00"/>
    <d v="1899-12-30T00:06:00"/>
    <n v="5.9999999986030161"/>
    <d v="1901-08-22T00:00:00"/>
  </r>
  <r>
    <x v="0"/>
    <s v="Beam lost due to SR-PS-SD1 SO interlock"/>
    <x v="6"/>
    <m/>
    <x v="412"/>
    <d v="2023-09-21T10:33:00"/>
    <d v="1899-12-30T00:05:00"/>
    <n v="4.9999999953433871"/>
    <d v="1901-08-22T00:00:00"/>
  </r>
  <r>
    <x v="0"/>
    <s v="Beam got lost due to C3-RF-HAB3 cooling interlock (This is perdicted to happen after the water replacement due to air bubbles"/>
    <x v="3"/>
    <s v="RF Secondary Pumps"/>
    <x v="413"/>
    <d v="2023-09-23T07:57:00"/>
    <d v="1899-12-30T04:36:00"/>
    <n v="276.0000000090804"/>
    <d v="1901-08-22T00:00:00"/>
  </r>
  <r>
    <x v="0"/>
    <s v="SRC6-CO-QF1 flow interlock; due to defected magnetic switch, control &amp; cooling groups entered SR restricted access and replaced it with new one."/>
    <x v="3"/>
    <s v="Flow Switch"/>
    <x v="414"/>
    <d v="2023-09-26T14:23:00"/>
    <d v="1899-12-30T01:03:00"/>
    <n v="63.000000006286427"/>
    <d v="1901-08-22T00:00:00"/>
  </r>
  <r>
    <x v="1"/>
    <s v="Microtron vacuum interlock (Seems to be fake), and wave-guide pressure interlock."/>
    <x v="5"/>
    <s v="Microtron"/>
    <x v="415"/>
    <d v="2023-09-27T08:39:00"/>
    <d v="1899-12-30T09:13:00"/>
    <n v="553.00000000046566"/>
    <d v="1901-08-22T00:00:00"/>
  </r>
  <r>
    <x v="0"/>
    <s v=" Beam lost due to quadruple current deviation interlock; but unfortunately there was no indication at all on the archiver that shows any deviation in any of the quadruples !! (gateWay)"/>
    <x v="8"/>
    <s v="EPICS gate way"/>
    <x v="416"/>
    <d v="2023-10-02T23:02:00"/>
    <d v="1899-12-30T00:40:00"/>
    <n v="40.000000004656613"/>
    <d v="1901-08-22T00:00:00"/>
  </r>
  <r>
    <x v="1"/>
    <s v="Vacuum interlock in the Micotron : Its seems fake fault because the pressure in micotron wasn't changed at all"/>
    <x v="5"/>
    <s v="Microtron"/>
    <x v="417"/>
    <d v="2023-10-03T08:03:00"/>
    <d v="1899-12-30T08:15:00"/>
    <n v="495"/>
    <d v="1901-08-22T00:00:00"/>
  </r>
  <r>
    <x v="0"/>
    <s v=" Beam lost due to fault on SRC15-PS-QD1 its seems fake fault too because the current decreasing to Zero and go back to normal only in 1 second (gateWay)."/>
    <x v="8"/>
    <s v="EPICS gate way"/>
    <x v="418"/>
    <d v="2023-10-03T08:15:00"/>
    <d v="1899-12-30T02:00:00"/>
    <n v="120.00000000349246"/>
    <d v="1901-08-22T00:00:00"/>
  </r>
  <r>
    <x v="0"/>
    <s v="Beam lost due to Quadruples interlock current deviation interlock (SRC09-QF1) there was no indication on PS GUI! (gateWay)."/>
    <x v="8"/>
    <s v="EPICS gate way"/>
    <x v="419"/>
    <d v="2023-10-03T20:52:00"/>
    <d v="1899-12-30T00:53:00"/>
    <n v="52.999999994644895"/>
    <d v="1901-08-22T00:00:00"/>
  </r>
  <r>
    <x v="0"/>
    <s v="Beam Lost due to an issue in rf amplifier 4 cooling"/>
    <x v="9"/>
    <s v="Cavity4"/>
    <x v="420"/>
    <d v="2023-10-05T09:20:00"/>
    <d v="1899-12-30T04:32:00"/>
    <n v="272.00000000651926"/>
    <d v="1901-08-22T00:00:00"/>
  </r>
  <r>
    <x v="0"/>
    <s v="Beam lost due to quadrupols current deviation interlock due to SRC15-PS-QD1 current went to zero instantaneously, then came back to normal value (gateWay)."/>
    <x v="8"/>
    <s v="EPICS gate way"/>
    <x v="421"/>
    <d v="2023-10-08T15:32:00"/>
    <d v="1899-12-30T00:17:00"/>
    <n v="17.000000003026798"/>
    <d v="1901-08-22T00:00:00"/>
  </r>
  <r>
    <x v="2"/>
    <s v="Injection was late because of the control Team Replaced the gateway 3-Q4"/>
    <x v="8"/>
    <s v="EPICS gate way"/>
    <x v="422"/>
    <d v="2023-10-09T09:06:00"/>
    <d v="1899-12-30T00:51:00"/>
    <n v="50.999999998603016"/>
    <d v="1901-08-22T00:00:00"/>
  </r>
  <r>
    <x v="0"/>
    <s v="Quadrupoles current deviation, there was no indication on PS GUI! (gateWay)."/>
    <x v="8"/>
    <s v="EPICS gate way"/>
    <x v="423"/>
    <d v="2023-10-09T09:42:00"/>
    <d v="1899-12-30T00:10:00"/>
    <n v="10.000000001164153"/>
    <d v="1901-08-22T00:00:00"/>
  </r>
  <r>
    <x v="0"/>
    <s v="Beam lost Due to Electrical failure on SR  main circuit Breaker "/>
    <x v="14"/>
    <m/>
    <x v="424"/>
    <d v="2023-10-10T13:56:00"/>
    <d v="1899-12-30T07:09:00"/>
    <n v="429.00000000488944"/>
    <d v="1901-08-22T00:00:00"/>
  </r>
  <r>
    <x v="0"/>
    <s v="Beam lost due to RF failure delta water flow on amplifier 4 , the RF Team changed the flow meter to slove this problem"/>
    <x v="9"/>
    <s v="SSA Flowmeter"/>
    <x v="425"/>
    <d v="2023-10-11T09:23:00"/>
    <d v="1899-12-30T00:18:00"/>
    <n v="18.000000006286427"/>
    <d v="1901-08-22T00:00:00"/>
  </r>
  <r>
    <x v="0"/>
    <s v="Beam lost due to RF failure water flow outlet on amplifier 4"/>
    <x v="9"/>
    <s v="SSA Flowmeter"/>
    <x v="426"/>
    <d v="2023-10-11T10:32:00"/>
    <d v="1899-12-30T00:18:00"/>
    <n v="17.999999995809048"/>
    <d v="1901-08-22T00:00:00"/>
  </r>
  <r>
    <x v="0"/>
    <s v="Beam lost due to motion Team failure"/>
    <x v="12"/>
    <s v="ID10"/>
    <x v="427"/>
    <d v="2023-10-11T11:08:00"/>
    <d v="1899-12-30T00:14:00"/>
    <n v="13.999999993247911"/>
    <d v="1901-08-22T00:00:00"/>
  </r>
  <r>
    <x v="2"/>
    <s v="Beam Lost while Ramping its seems a correction fault"/>
    <x v="9"/>
    <s v="Cavity3"/>
    <x v="428"/>
    <d v="2023-10-11T08:43:00"/>
    <d v="1899-12-30T00:08:00"/>
    <n v="7.9999999946448952"/>
    <d v="1901-08-22T00:00:00"/>
  </r>
  <r>
    <x v="0"/>
    <s v="Cooling issue in MS beam line front End"/>
    <x v="3"/>
    <s v="Flow Switch"/>
    <x v="429"/>
    <d v="2023-10-18T10:00:00"/>
    <d v="1899-12-30T00:24:00"/>
    <n v="23.999999994412065"/>
    <d v="1901-08-22T00:00:00"/>
  </r>
  <r>
    <x v="2"/>
    <s v="Beam lost while Ramping"/>
    <x v="9"/>
    <s v="Cavity3"/>
    <x v="430"/>
    <d v="2023-10-19T08:40:00"/>
    <d v="1899-12-30T00:07:00"/>
    <n v="7.0000000018626451"/>
    <d v="1901-08-22T00:00:00"/>
  </r>
  <r>
    <x v="2"/>
    <s v="Libra 1 was down due to the power dip happened twice"/>
    <x v="4"/>
    <m/>
    <x v="431"/>
    <d v="2023-10-22T09:03:00"/>
    <d v="1899-12-30T00:48:00"/>
    <n v="47.999999999301508"/>
    <d v="1901-08-22T00:00:00"/>
  </r>
  <r>
    <x v="2"/>
    <s v="we killed the Beam because of a problem in the correction"/>
    <x v="7"/>
    <m/>
    <x v="432"/>
    <d v="2023-10-22T09:25:00"/>
    <d v="1899-12-30T00:04:00"/>
    <n v="4.0000000025611371"/>
    <d v="1901-08-22T00:00:00"/>
  </r>
  <r>
    <x v="0"/>
    <s v="Beam lost due to spark in Cavity#4"/>
    <x v="9"/>
    <m/>
    <x v="433"/>
    <d v="2023-10-23T08:43:00"/>
    <d v="1899-12-30T10:02:00"/>
    <n v="601.99999999254942"/>
    <d v="1901-08-22T00:00:00"/>
  </r>
  <r>
    <x v="2"/>
    <s v="Beam lost During Ramping RF cavity #3 amplifier, RF group changed cooling rack temperature set-point from 62C to 61.5C."/>
    <x v="9"/>
    <s v="Cavity3"/>
    <x v="434"/>
    <d v="2023-10-25T08:40:00"/>
    <d v="1899-12-30T00:05:00"/>
    <n v="4.9999999953433871"/>
    <d v="1901-08-22T00:00:00"/>
  </r>
  <r>
    <x v="2"/>
    <s v="Beam lost while ramping at 2.0GeV, because when we run ramping script, it opened a matlab session and for the first time it requests a password, and we didn't notice it, so the magnets start to ramp but RF wasn't, so the beam get lost."/>
    <x v="7"/>
    <m/>
    <x v="435"/>
    <d v="2023-11-12T08:44:00"/>
    <d v="1899-12-30T00:10:00"/>
    <n v="10.000000001164153"/>
    <d v="1901-08-22T00:00:00"/>
  </r>
  <r>
    <x v="2"/>
    <s v="Beam lost while ramping due to RF interlock"/>
    <x v="9"/>
    <m/>
    <x v="436"/>
    <d v="2023-11-16T08:40:00"/>
    <d v="1899-12-30T00:07:00"/>
    <n v="7.0000000018626451"/>
    <d v="1901-08-22T00:00:00"/>
  </r>
  <r>
    <x v="2"/>
    <s v="Beam lost suddenly while ramping within one minutes from 250mA to 40mA; with no clear reason."/>
    <x v="1"/>
    <m/>
    <x v="437"/>
    <d v="2023-11-19T08:54:00"/>
    <d v="1899-12-30T00:04:00"/>
    <n v="4.0000000025611371"/>
    <d v="1901-08-22T00:00:00"/>
  </r>
  <r>
    <x v="2"/>
    <s v="Trigger On Emission Fault due to Microtron dipole current was zero (Dipole was off) due to unknown reason. "/>
    <x v="11"/>
    <m/>
    <x v="438"/>
    <d v="2023-11-20T09:10:00"/>
    <d v="1899-12-30T00:10:00"/>
    <n v="10.000000001164153"/>
    <d v="1901-08-22T00:00:00"/>
  </r>
  <r>
    <x v="2"/>
    <s v="Booster extraction kicker was not working, the power supplies group found the base of Thyrotron (in Booster Extraction kicker )is damaged so PS group changed it with a new base and thyrotron."/>
    <x v="6"/>
    <m/>
    <x v="439"/>
    <d v="2023-11-20T15:13:00"/>
    <d v="1899-12-30T06:03:00"/>
    <n v="362.99999999930151"/>
    <d v="1901-08-22T00:00:00"/>
  </r>
  <r>
    <x v="2"/>
    <s v="Wave-guide pressure interlock"/>
    <x v="9"/>
    <m/>
    <x v="440"/>
    <d v="2023-12-03T08:25:00"/>
    <d v="1899-12-30T00:10:00"/>
    <n v="10.000000001164153"/>
    <d v="1901-08-22T00:00:00"/>
  </r>
  <r>
    <x v="0"/>
    <s v="Beam lost due to Cavity2 Tuner Motion Box Stuck"/>
    <x v="9"/>
    <m/>
    <x v="441"/>
    <d v="2023-12-04T08:17:00"/>
    <d v="1899-12-30T09:55:00"/>
    <n v="595.00000000116415"/>
    <d v="1901-08-22T00:00:00"/>
  </r>
  <r>
    <x v="0"/>
    <s v="Electricity dip"/>
    <x v="4"/>
    <m/>
    <x v="442"/>
    <d v="2023-12-06T08:00:00"/>
    <d v="1899-12-30T09:37:00"/>
    <n v="577.0000000053551"/>
    <d v="1901-08-22T00:00:00"/>
  </r>
  <r>
    <x v="2"/>
    <s v="Beam lost due to electricity fluctation, Which cause SR-BM to get damaged (fixed by changing some electrocnics boards and resistors)"/>
    <x v="6"/>
    <m/>
    <x v="443"/>
    <d v="2023-12-07T16:15:00"/>
    <d v="1899-12-31T08:15:00"/>
    <n v="1935"/>
    <d v="1901-08-22T00:00:00"/>
  </r>
  <r>
    <x v="0"/>
    <s v="Beam lost due to SRC15-BPM2 is interlocked (LBR12-BPM1); the BPM module is replaced with spare one"/>
    <x v="10"/>
    <m/>
    <x v="444"/>
    <d v="2023-12-10T17:01:00"/>
    <d v="1899-12-30T01:34:00"/>
    <n v="93.999999992083758"/>
    <d v="1901-08-22T00:00:00"/>
  </r>
  <r>
    <x v="0"/>
    <s v="Beam lost due to dipole interlock due to Chiller3 interlock (Freeze protection) "/>
    <x v="3"/>
    <m/>
    <x v="445"/>
    <d v="2023-12-16T15:45:00"/>
    <d v="1899-12-30T00:26:00"/>
    <n v="26.000000000931323"/>
    <d v="1901-08-22T00:00:00"/>
  </r>
  <r>
    <x v="0"/>
    <s v="Beam lost due Cooling Rack #2 had lost 3 3Phase Contactors (burned out); Pump, Heater1 and Heater2. RF group changed it."/>
    <x v="9"/>
    <m/>
    <x v="446"/>
    <d v="2023-12-23T08:00:00"/>
    <d v="1899-12-31T00:54:00"/>
    <n v="1494.0000000083819"/>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r>
    <x v="6"/>
    <m/>
    <x v="15"/>
    <m/>
    <x v="447"/>
    <m/>
    <d v="1899-12-30T00:00:00"/>
    <n v="0"/>
    <d v="1901-08-2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1">
  <location ref="A13:C26" firstHeaderRow="0" firstDataRow="1" firstDataCol="1" rowPageCount="2" colPageCount="1"/>
  <pivotFields count="9">
    <pivotField axis="axisPage" multipleItemSelectionAllowed="1" showAll="0">
      <items count="9">
        <item m="1" x="7"/>
        <item x="2"/>
        <item x="0"/>
        <item h="1" x="4"/>
        <item h="1" x="1"/>
        <item h="1" x="3"/>
        <item h="1" x="6"/>
        <item h="1" x="5"/>
        <item t="default"/>
      </items>
    </pivotField>
    <pivotField showAll="0" defaultSubtotal="0"/>
    <pivotField axis="axisRow" dataField="1" showAll="0" sortType="descending">
      <items count="17">
        <item x="5"/>
        <item x="1"/>
        <item x="9"/>
        <item x="6"/>
        <item x="2"/>
        <item x="7"/>
        <item x="10"/>
        <item x="3"/>
        <item x="8"/>
        <item x="4"/>
        <item x="0"/>
        <item x="15"/>
        <item x="12"/>
        <item x="13"/>
        <item x="11"/>
        <item x="14"/>
        <item t="default"/>
      </items>
      <autoSortScope>
        <pivotArea dataOnly="0" outline="0" fieldPosition="0">
          <references count="1">
            <reference field="4294967294" count="1" selected="0">
              <x v="0"/>
            </reference>
          </references>
        </pivotArea>
      </autoSortScope>
    </pivotField>
    <pivotField showAll="0"/>
    <pivotField axis="axisPage" numFmtId="165" multipleItemSelectionAllowed="1" showAll="0">
      <items count="464">
        <item h="1" x="0"/>
        <item h="1" x="1"/>
        <item h="1" x="2"/>
        <item h="1" x="3"/>
        <item h="1" x="4"/>
        <item h="1" x="5"/>
        <item h="1" x="6"/>
        <item h="1" x="7"/>
        <item h="1" x="8"/>
        <item h="1" x="9"/>
        <item h="1" x="10"/>
        <item h="1" x="11"/>
        <item h="1" x="12"/>
        <item h="1" x="13"/>
        <item h="1" x="14"/>
        <item h="1" x="15"/>
        <item h="1" x="16"/>
        <item h="1" x="17"/>
        <item h="1" x="18"/>
        <item h="1" x="20"/>
        <item h="1" x="19"/>
        <item h="1" x="21"/>
        <item h="1" x="22"/>
        <item h="1" x="23"/>
        <item h="1" x="25"/>
        <item h="1" x="24"/>
        <item h="1" x="26"/>
        <item h="1" x="27"/>
        <item h="1" x="28"/>
        <item h="1" x="29"/>
        <item h="1" x="30"/>
        <item h="1" x="31"/>
        <item h="1" x="32"/>
        <item h="1" x="33"/>
        <item h="1" x="34"/>
        <item h="1" x="35"/>
        <item h="1" x="36"/>
        <item h="1" x="37"/>
        <item h="1" x="38"/>
        <item h="1" x="39"/>
        <item h="1" x="40"/>
        <item h="1" x="41"/>
        <item h="1" x="42"/>
        <item h="1" x="43"/>
        <item h="1" x="44"/>
        <item h="1" x="46"/>
        <item h="1" x="47"/>
        <item h="1" x="48"/>
        <item h="1" x="49"/>
        <item h="1" x="50"/>
        <item h="1" x="51"/>
        <item h="1" x="52"/>
        <item h="1" x="53"/>
        <item h="1" x="54"/>
        <item h="1" x="55"/>
        <item h="1" x="56"/>
        <item h="1" x="58"/>
        <item h="1" m="1" x="459"/>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m="1" x="451"/>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m="1" x="460"/>
        <item h="1" x="153"/>
        <item h="1" x="154"/>
        <item h="1" x="156"/>
        <item h="1" x="157"/>
        <item h="1" x="158"/>
        <item h="1" x="159"/>
        <item h="1" x="160"/>
        <item h="1" x="161"/>
        <item h="1" x="162"/>
        <item h="1" x="163"/>
        <item h="1" x="164"/>
        <item h="1" x="165"/>
        <item h="1" x="166"/>
        <item h="1" x="167"/>
        <item h="1" x="168"/>
        <item m="1" x="462"/>
        <item h="1" x="173"/>
        <item h="1" x="174"/>
        <item m="1" x="452"/>
        <item h="1" x="176"/>
        <item h="1" x="177"/>
        <item h="1" x="178"/>
        <item h="1" x="179"/>
        <item h="1" x="180"/>
        <item h="1" x="181"/>
        <item h="1" x="45"/>
        <item h="1" x="57"/>
        <item h="1" x="152"/>
        <item h="1" x="155"/>
        <item h="1" x="169"/>
        <item h="1" x="170"/>
        <item h="1" x="171"/>
        <item h="1" x="172"/>
        <item h="1" x="175"/>
        <item h="1" x="120"/>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9"/>
        <item h="1" x="220"/>
        <item h="1" x="221"/>
        <item h="1" x="222"/>
        <item h="1" x="223"/>
        <item h="1" x="224"/>
        <item m="1" x="448"/>
        <item h="1" x="226"/>
        <item h="1" x="227"/>
        <item h="1" x="228"/>
        <item h="1" x="229"/>
        <item h="1" x="230"/>
        <item h="1" x="231"/>
        <item h="1" x="232"/>
        <item h="1" x="234"/>
        <item m="1" x="456"/>
        <item h="1" x="236"/>
        <item h="1" x="237"/>
        <item h="1" x="238"/>
        <item h="1" x="239"/>
        <item h="1" x="240"/>
        <item h="1" x="242"/>
        <item h="1" x="243"/>
        <item h="1" x="244"/>
        <item h="1" x="245"/>
        <item h="1" x="246"/>
        <item h="1" x="247"/>
        <item h="1" x="248"/>
        <item m="1" x="454"/>
        <item h="1" x="251"/>
        <item h="1" x="252"/>
        <item h="1" x="253"/>
        <item h="1" x="249"/>
        <item m="1" x="455"/>
        <item h="1" x="254"/>
        <item h="1" x="255"/>
        <item h="1" x="256"/>
        <item h="1" x="257"/>
        <item h="1" x="258"/>
        <item h="1" x="259"/>
        <item h="1" x="260"/>
        <item h="1" x="261"/>
        <item h="1" x="263"/>
        <item h="1" x="264"/>
        <item h="1" x="265"/>
        <item h="1" x="266"/>
        <item h="1" x="267"/>
        <item h="1" x="268"/>
        <item h="1" x="269"/>
        <item h="1" x="270"/>
        <item h="1" x="271"/>
        <item h="1" x="272"/>
        <item h="1" x="274"/>
        <item h="1" x="275"/>
        <item h="1" x="276"/>
        <item h="1" x="277"/>
        <item h="1" x="278"/>
        <item h="1" x="279"/>
        <item h="1" x="280"/>
        <item h="1" x="281"/>
        <item h="1" x="282"/>
        <item h="1" x="283"/>
        <item h="1" x="284"/>
        <item h="1" x="285"/>
        <item h="1" x="286"/>
        <item h="1" x="287"/>
        <item h="1" x="288"/>
        <item h="1" x="289"/>
        <item h="1" x="290"/>
        <item m="1" x="450"/>
        <item h="1" x="293"/>
        <item h="1" x="294"/>
        <item h="1" x="295"/>
        <item m="1" x="449"/>
        <item h="1" x="298"/>
        <item h="1" x="300"/>
        <item h="1" x="301"/>
        <item h="1" x="302"/>
        <item h="1" x="303"/>
        <item h="1" x="304"/>
        <item h="1" x="218"/>
        <item h="1" x="225"/>
        <item h="1" x="233"/>
        <item h="1" x="235"/>
        <item h="1" x="241"/>
        <item h="1" x="296"/>
        <item h="1" x="250"/>
        <item h="1" x="262"/>
        <item h="1" x="292"/>
        <item h="1" x="299"/>
        <item h="1" x="305"/>
        <item h="1" x="291"/>
        <item h="1" x="297"/>
        <item h="1" x="273"/>
        <item h="1" x="306"/>
        <item h="1" x="307"/>
        <item h="1" x="308"/>
        <item h="1" x="309"/>
        <item h="1" x="310"/>
        <item h="1" x="311"/>
        <item h="1" x="312"/>
        <item h="1" x="313"/>
        <item h="1" x="314"/>
        <item h="1" x="315"/>
        <item h="1" x="316"/>
        <item h="1" x="317"/>
        <item h="1" x="318"/>
        <item h="1" x="319"/>
        <item h="1" x="320"/>
        <item h="1" x="321"/>
        <item h="1" x="322"/>
        <item h="1" x="323"/>
        <item h="1" x="324"/>
        <item h="1" x="325"/>
        <item h="1" x="326"/>
        <item x="327"/>
        <item x="328"/>
        <item x="329"/>
        <item x="330"/>
        <item x="331"/>
        <item m="1" x="458"/>
        <item x="333"/>
        <item x="334"/>
        <item x="335"/>
        <item x="336"/>
        <item x="337"/>
        <item x="338"/>
        <item x="340"/>
        <item x="341"/>
        <item x="342"/>
        <item x="343"/>
        <item x="344"/>
        <item x="345"/>
        <item x="346"/>
        <item x="347"/>
        <item m="1" x="461"/>
        <item x="349"/>
        <item m="1" x="453"/>
        <item x="350"/>
        <item x="351"/>
        <item x="352"/>
        <item x="353"/>
        <item x="354"/>
        <item x="355"/>
        <item x="356"/>
        <item x="357"/>
        <item x="358"/>
        <item x="359"/>
        <item x="360"/>
        <item x="361"/>
        <item x="362"/>
        <item x="363"/>
        <item h="1" x="447"/>
        <item m="1" x="457"/>
        <item x="339"/>
        <item x="348"/>
        <item x="332"/>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4"/>
        <item x="445"/>
        <item x="446"/>
        <item x="397"/>
        <item x="443"/>
        <item t="default"/>
      </items>
    </pivotField>
    <pivotField numFmtId="165" showAll="0"/>
    <pivotField numFmtId="166" showAll="0"/>
    <pivotField dataField="1" numFmtId="1" showAll="0"/>
    <pivotField showAll="0" defaultSubtotal="0"/>
  </pivotFields>
  <rowFields count="1">
    <field x="2"/>
  </rowFields>
  <rowItems count="13">
    <i>
      <x v="2"/>
    </i>
    <i>
      <x v="3"/>
    </i>
    <i>
      <x v="7"/>
    </i>
    <i>
      <x v="9"/>
    </i>
    <i>
      <x v="15"/>
    </i>
    <i>
      <x v="8"/>
    </i>
    <i>
      <x/>
    </i>
    <i>
      <x v="12"/>
    </i>
    <i>
      <x v="14"/>
    </i>
    <i>
      <x v="6"/>
    </i>
    <i>
      <x v="5"/>
    </i>
    <i>
      <x v="1"/>
    </i>
    <i t="grand">
      <x/>
    </i>
  </rowItems>
  <colFields count="1">
    <field x="-2"/>
  </colFields>
  <colItems count="2">
    <i>
      <x/>
    </i>
    <i i="1">
      <x v="1"/>
    </i>
  </colItems>
  <pageFields count="2">
    <pageField fld="0" hier="-1"/>
    <pageField fld="4" hier="-1"/>
  </pageFields>
  <dataFields count="2">
    <dataField name="Sum of Failures Time (min)" fld="7" baseField="2" baseItem="11"/>
    <dataField name="Count of Failures" fld="2" subtotal="count" baseField="2" baseItem="11"/>
  </dataFields>
  <formats count="10">
    <format dxfId="28">
      <pivotArea collapsedLevelsAreSubtotals="1" fieldPosition="0">
        <references count="1">
          <reference field="2" count="0"/>
        </references>
      </pivotArea>
    </format>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 dxfId="25">
      <pivotArea collapsedLevelsAreSubtotals="1" fieldPosition="0">
        <references count="1">
          <reference field="2" count="0"/>
        </references>
      </pivotArea>
    </format>
    <format dxfId="24">
      <pivotArea collapsedLevelsAreSubtotals="1" fieldPosition="0">
        <references count="1">
          <reference field="2" count="0"/>
        </references>
      </pivotArea>
    </format>
    <format dxfId="23">
      <pivotArea collapsedLevelsAreSubtotals="1" fieldPosition="0">
        <references count="1">
          <reference field="2" count="0"/>
        </references>
      </pivotArea>
    </format>
    <format dxfId="22">
      <pivotArea collapsedLevelsAreSubtotals="1" fieldPosition="0">
        <references count="1">
          <reference field="2" count="0"/>
        </references>
      </pivotArea>
    </format>
    <format dxfId="21">
      <pivotArea collapsedLevelsAreSubtotals="1" fieldPosition="0">
        <references count="1">
          <reference field="2" count="0"/>
        </references>
      </pivotArea>
    </format>
    <format dxfId="20">
      <pivotArea field="2" grandRow="1" outline="0" collapsedLevelsAreSubtotals="1" axis="axisRow" fieldPosition="0">
        <references count="1">
          <reference field="4294967294" count="1" selected="0">
            <x v="1"/>
          </reference>
        </references>
      </pivotArea>
    </format>
    <format dxfId="19">
      <pivotArea field="2" grandRow="1" outline="0" collapsedLevelsAreSubtotals="1" axis="axisRow" fieldPosition="0">
        <references count="1">
          <reference field="4294967294" count="1" selected="0">
            <x v="1"/>
          </reference>
        </references>
      </pivotArea>
    </format>
  </formats>
  <chartFormats count="379">
    <chartFormat chart="1" format="26" series="1">
      <pivotArea type="data" outline="0" fieldPosition="0">
        <references count="1">
          <reference field="4294967294" count="1" selected="0">
            <x v="0"/>
          </reference>
        </references>
      </pivotArea>
    </chartFormat>
    <chartFormat chart="1" format="27">
      <pivotArea type="data" outline="0" fieldPosition="0">
        <references count="2">
          <reference field="4294967294" count="1" selected="0">
            <x v="0"/>
          </reference>
          <reference field="2" count="1" selected="0">
            <x v="0"/>
          </reference>
        </references>
      </pivotArea>
    </chartFormat>
    <chartFormat chart="1" format="28">
      <pivotArea type="data" outline="0" fieldPosition="0">
        <references count="2">
          <reference field="4294967294" count="1" selected="0">
            <x v="0"/>
          </reference>
          <reference field="2" count="1" selected="0">
            <x v="3"/>
          </reference>
        </references>
      </pivotArea>
    </chartFormat>
    <chartFormat chart="1" format="29">
      <pivotArea type="data" outline="0" fieldPosition="0">
        <references count="2">
          <reference field="4294967294" count="1" selected="0">
            <x v="0"/>
          </reference>
          <reference field="2" count="1" selected="0">
            <x v="2"/>
          </reference>
        </references>
      </pivotArea>
    </chartFormat>
    <chartFormat chart="1" format="30">
      <pivotArea type="data" outline="0" fieldPosition="0">
        <references count="2">
          <reference field="4294967294" count="1" selected="0">
            <x v="0"/>
          </reference>
          <reference field="2" count="1" selected="0">
            <x v="6"/>
          </reference>
        </references>
      </pivotArea>
    </chartFormat>
    <chartFormat chart="1" format="31">
      <pivotArea type="data" outline="0" fieldPosition="0">
        <references count="2">
          <reference field="4294967294" count="1" selected="0">
            <x v="0"/>
          </reference>
          <reference field="2" count="1" selected="0">
            <x v="7"/>
          </reference>
        </references>
      </pivotArea>
    </chartFormat>
    <chartFormat chart="1" format="32">
      <pivotArea type="data" outline="0" fieldPosition="0">
        <references count="2">
          <reference field="4294967294" count="1" selected="0">
            <x v="0"/>
          </reference>
          <reference field="2" count="1" selected="0">
            <x v="9"/>
          </reference>
        </references>
      </pivotArea>
    </chartFormat>
    <chartFormat chart="1" format="33">
      <pivotArea type="data" outline="0" fieldPosition="0">
        <references count="2">
          <reference field="4294967294" count="1" selected="0">
            <x v="0"/>
          </reference>
          <reference field="2" count="1" selected="0">
            <x v="13"/>
          </reference>
        </references>
      </pivotArea>
    </chartFormat>
    <chartFormat chart="1" format="34">
      <pivotArea type="data" outline="0" fieldPosition="0">
        <references count="2">
          <reference field="4294967294" count="1" selected="0">
            <x v="0"/>
          </reference>
          <reference field="2" count="1" selected="0">
            <x v="5"/>
          </reference>
        </references>
      </pivotArea>
    </chartFormat>
    <chartFormat chart="1" format="35">
      <pivotArea type="data" outline="0" fieldPosition="0">
        <references count="2">
          <reference field="4294967294" count="1" selected="0">
            <x v="0"/>
          </reference>
          <reference field="2" count="1" selected="0">
            <x v="12"/>
          </reference>
        </references>
      </pivotArea>
    </chartFormat>
    <chartFormat chart="1" format="36">
      <pivotArea type="data" outline="0" fieldPosition="0">
        <references count="2">
          <reference field="4294967294" count="1" selected="0">
            <x v="0"/>
          </reference>
          <reference field="2" count="1" selected="0">
            <x v="8"/>
          </reference>
        </references>
      </pivotArea>
    </chartFormat>
    <chartFormat chart="1" format="37">
      <pivotArea type="data" outline="0" fieldPosition="0">
        <references count="2">
          <reference field="4294967294" count="1" selected="0">
            <x v="0"/>
          </reference>
          <reference field="2" count="1" selected="0">
            <x v="1"/>
          </reference>
        </references>
      </pivotArea>
    </chartFormat>
    <chartFormat chart="1" format="38">
      <pivotArea type="data" outline="0" fieldPosition="0">
        <references count="2">
          <reference field="4294967294" count="1" selected="0">
            <x v="0"/>
          </reference>
          <reference field="2" count="1" selected="0">
            <x v="10"/>
          </reference>
        </references>
      </pivotArea>
    </chartFormat>
    <chartFormat chart="1" format="39" series="1">
      <pivotArea type="data" outline="0" fieldPosition="0">
        <references count="1">
          <reference field="4294967294" count="1" selected="0">
            <x v="1"/>
          </reference>
        </references>
      </pivotArea>
    </chartFormat>
    <chartFormat chart="1" format="40">
      <pivotArea type="data" outline="0" fieldPosition="0">
        <references count="2">
          <reference field="4294967294" count="1" selected="0">
            <x v="1"/>
          </reference>
          <reference field="2" count="1" selected="0">
            <x v="0"/>
          </reference>
        </references>
      </pivotArea>
    </chartFormat>
    <chartFormat chart="1" format="41">
      <pivotArea type="data" outline="0" fieldPosition="0">
        <references count="2">
          <reference field="4294967294" count="1" selected="0">
            <x v="1"/>
          </reference>
          <reference field="2" count="1" selected="0">
            <x v="3"/>
          </reference>
        </references>
      </pivotArea>
    </chartFormat>
    <chartFormat chart="1" format="42">
      <pivotArea type="data" outline="0" fieldPosition="0">
        <references count="2">
          <reference field="4294967294" count="1" selected="0">
            <x v="1"/>
          </reference>
          <reference field="2" count="1" selected="0">
            <x v="2"/>
          </reference>
        </references>
      </pivotArea>
    </chartFormat>
    <chartFormat chart="1" format="43">
      <pivotArea type="data" outline="0" fieldPosition="0">
        <references count="2">
          <reference field="4294967294" count="1" selected="0">
            <x v="1"/>
          </reference>
          <reference field="2" count="1" selected="0">
            <x v="6"/>
          </reference>
        </references>
      </pivotArea>
    </chartFormat>
    <chartFormat chart="1" format="44">
      <pivotArea type="data" outline="0" fieldPosition="0">
        <references count="2">
          <reference field="4294967294" count="1" selected="0">
            <x v="1"/>
          </reference>
          <reference field="2" count="1" selected="0">
            <x v="7"/>
          </reference>
        </references>
      </pivotArea>
    </chartFormat>
    <chartFormat chart="1" format="45">
      <pivotArea type="data" outline="0" fieldPosition="0">
        <references count="2">
          <reference field="4294967294" count="1" selected="0">
            <x v="1"/>
          </reference>
          <reference field="2" count="1" selected="0">
            <x v="9"/>
          </reference>
        </references>
      </pivotArea>
    </chartFormat>
    <chartFormat chart="1" format="46">
      <pivotArea type="data" outline="0" fieldPosition="0">
        <references count="2">
          <reference field="4294967294" count="1" selected="0">
            <x v="1"/>
          </reference>
          <reference field="2" count="1" selected="0">
            <x v="5"/>
          </reference>
        </references>
      </pivotArea>
    </chartFormat>
    <chartFormat chart="1" format="47">
      <pivotArea type="data" outline="0" fieldPosition="0">
        <references count="2">
          <reference field="4294967294" count="1" selected="0">
            <x v="1"/>
          </reference>
          <reference field="2" count="1" selected="0">
            <x v="8"/>
          </reference>
        </references>
      </pivotArea>
    </chartFormat>
    <chartFormat chart="1" format="48">
      <pivotArea type="data" outline="0" fieldPosition="0">
        <references count="2">
          <reference field="4294967294" count="1" selected="0">
            <x v="1"/>
          </reference>
          <reference field="2" count="1" selected="0">
            <x v="1"/>
          </reference>
        </references>
      </pivotArea>
    </chartFormat>
    <chartFormat chart="1" format="49">
      <pivotArea type="data" outline="0" fieldPosition="0">
        <references count="2">
          <reference field="4294967294" count="1" selected="0">
            <x v="1"/>
          </reference>
          <reference field="2" count="1" selected="0">
            <x v="10"/>
          </reference>
        </references>
      </pivotArea>
    </chartFormat>
    <chartFormat chart="2" format="50" series="1">
      <pivotArea type="data" outline="0" fieldPosition="0">
        <references count="1">
          <reference field="4294967294" count="1" selected="0">
            <x v="0"/>
          </reference>
        </references>
      </pivotArea>
    </chartFormat>
    <chartFormat chart="2" format="51">
      <pivotArea type="data" outline="0" fieldPosition="0">
        <references count="2">
          <reference field="4294967294" count="1" selected="0">
            <x v="0"/>
          </reference>
          <reference field="2" count="1" selected="0">
            <x v="7"/>
          </reference>
        </references>
      </pivotArea>
    </chartFormat>
    <chartFormat chart="2" format="52">
      <pivotArea type="data" outline="0" fieldPosition="0">
        <references count="2">
          <reference field="4294967294" count="1" selected="0">
            <x v="0"/>
          </reference>
          <reference field="2" count="1" selected="0">
            <x v="0"/>
          </reference>
        </references>
      </pivotArea>
    </chartFormat>
    <chartFormat chart="2" format="53">
      <pivotArea type="data" outline="0" fieldPosition="0">
        <references count="2">
          <reference field="4294967294" count="1" selected="0">
            <x v="0"/>
          </reference>
          <reference field="2" count="1" selected="0">
            <x v="2"/>
          </reference>
        </references>
      </pivotArea>
    </chartFormat>
    <chartFormat chart="2" format="54">
      <pivotArea type="data" outline="0" fieldPosition="0">
        <references count="2">
          <reference field="4294967294" count="1" selected="0">
            <x v="0"/>
          </reference>
          <reference field="2" count="1" selected="0">
            <x v="3"/>
          </reference>
        </references>
      </pivotArea>
    </chartFormat>
    <chartFormat chart="2" format="55">
      <pivotArea type="data" outline="0" fieldPosition="0">
        <references count="2">
          <reference field="4294967294" count="1" selected="0">
            <x v="0"/>
          </reference>
          <reference field="2" count="1" selected="0">
            <x v="9"/>
          </reference>
        </references>
      </pivotArea>
    </chartFormat>
    <chartFormat chart="2" format="56">
      <pivotArea type="data" outline="0" fieldPosition="0">
        <references count="2">
          <reference field="4294967294" count="1" selected="0">
            <x v="0"/>
          </reference>
          <reference field="2" count="1" selected="0">
            <x v="6"/>
          </reference>
        </references>
      </pivotArea>
    </chartFormat>
    <chartFormat chart="2" format="57">
      <pivotArea type="data" outline="0" fieldPosition="0">
        <references count="2">
          <reference field="4294967294" count="1" selected="0">
            <x v="0"/>
          </reference>
          <reference field="2" count="1" selected="0">
            <x v="5"/>
          </reference>
        </references>
      </pivotArea>
    </chartFormat>
    <chartFormat chart="2" format="58">
      <pivotArea type="data" outline="0" fieldPosition="0">
        <references count="2">
          <reference field="4294967294" count="1" selected="0">
            <x v="0"/>
          </reference>
          <reference field="2" count="1" selected="0">
            <x v="13"/>
          </reference>
        </references>
      </pivotArea>
    </chartFormat>
    <chartFormat chart="2" format="59">
      <pivotArea type="data" outline="0" fieldPosition="0">
        <references count="2">
          <reference field="4294967294" count="1" selected="0">
            <x v="0"/>
          </reference>
          <reference field="2" count="1" selected="0">
            <x v="12"/>
          </reference>
        </references>
      </pivotArea>
    </chartFormat>
    <chartFormat chart="2" format="60">
      <pivotArea type="data" outline="0" fieldPosition="0">
        <references count="2">
          <reference field="4294967294" count="1" selected="0">
            <x v="0"/>
          </reference>
          <reference field="2" count="1" selected="0">
            <x v="8"/>
          </reference>
        </references>
      </pivotArea>
    </chartFormat>
    <chartFormat chart="2" format="61">
      <pivotArea type="data" outline="0" fieldPosition="0">
        <references count="2">
          <reference field="4294967294" count="1" selected="0">
            <x v="0"/>
          </reference>
          <reference field="2" count="1" selected="0">
            <x v="1"/>
          </reference>
        </references>
      </pivotArea>
    </chartFormat>
    <chartFormat chart="2" format="62">
      <pivotArea type="data" outline="0" fieldPosition="0">
        <references count="2">
          <reference field="4294967294" count="1" selected="0">
            <x v="0"/>
          </reference>
          <reference field="2" count="1" selected="0">
            <x v="10"/>
          </reference>
        </references>
      </pivotArea>
    </chartFormat>
    <chartFormat chart="2" format="63" series="1">
      <pivotArea type="data" outline="0" fieldPosition="0">
        <references count="1">
          <reference field="4294967294" count="1" selected="0">
            <x v="1"/>
          </reference>
        </references>
      </pivotArea>
    </chartFormat>
    <chartFormat chart="2" format="64">
      <pivotArea type="data" outline="0" fieldPosition="0">
        <references count="2">
          <reference field="4294967294" count="1" selected="0">
            <x v="1"/>
          </reference>
          <reference field="2" count="1" selected="0">
            <x v="7"/>
          </reference>
        </references>
      </pivotArea>
    </chartFormat>
    <chartFormat chart="2" format="65">
      <pivotArea type="data" outline="0" fieldPosition="0">
        <references count="2">
          <reference field="4294967294" count="1" selected="0">
            <x v="1"/>
          </reference>
          <reference field="2" count="1" selected="0">
            <x v="0"/>
          </reference>
        </references>
      </pivotArea>
    </chartFormat>
    <chartFormat chart="2" format="66">
      <pivotArea type="data" outline="0" fieldPosition="0">
        <references count="2">
          <reference field="4294967294" count="1" selected="0">
            <x v="1"/>
          </reference>
          <reference field="2" count="1" selected="0">
            <x v="2"/>
          </reference>
        </references>
      </pivotArea>
    </chartFormat>
    <chartFormat chart="2" format="67">
      <pivotArea type="data" outline="0" fieldPosition="0">
        <references count="2">
          <reference field="4294967294" count="1" selected="0">
            <x v="1"/>
          </reference>
          <reference field="2" count="1" selected="0">
            <x v="3"/>
          </reference>
        </references>
      </pivotArea>
    </chartFormat>
    <chartFormat chart="2" format="68">
      <pivotArea type="data" outline="0" fieldPosition="0">
        <references count="2">
          <reference field="4294967294" count="1" selected="0">
            <x v="1"/>
          </reference>
          <reference field="2" count="1" selected="0">
            <x v="9"/>
          </reference>
        </references>
      </pivotArea>
    </chartFormat>
    <chartFormat chart="2" format="69">
      <pivotArea type="data" outline="0" fieldPosition="0">
        <references count="2">
          <reference field="4294967294" count="1" selected="0">
            <x v="1"/>
          </reference>
          <reference field="2" count="1" selected="0">
            <x v="6"/>
          </reference>
        </references>
      </pivotArea>
    </chartFormat>
    <chartFormat chart="2" format="70">
      <pivotArea type="data" outline="0" fieldPosition="0">
        <references count="2">
          <reference field="4294967294" count="1" selected="0">
            <x v="1"/>
          </reference>
          <reference field="2" count="1" selected="0">
            <x v="5"/>
          </reference>
        </references>
      </pivotArea>
    </chartFormat>
    <chartFormat chart="2" format="71">
      <pivotArea type="data" outline="0" fieldPosition="0">
        <references count="2">
          <reference field="4294967294" count="1" selected="0">
            <x v="1"/>
          </reference>
          <reference field="2" count="1" selected="0">
            <x v="8"/>
          </reference>
        </references>
      </pivotArea>
    </chartFormat>
    <chartFormat chart="2" format="72">
      <pivotArea type="data" outline="0" fieldPosition="0">
        <references count="2">
          <reference field="4294967294" count="1" selected="0">
            <x v="1"/>
          </reference>
          <reference field="2" count="1" selected="0">
            <x v="1"/>
          </reference>
        </references>
      </pivotArea>
    </chartFormat>
    <chartFormat chart="2" format="73">
      <pivotArea type="data" outline="0" fieldPosition="0">
        <references count="2">
          <reference field="4294967294" count="1" selected="0">
            <x v="1"/>
          </reference>
          <reference field="2" count="1" selected="0">
            <x v="10"/>
          </reference>
        </references>
      </pivotArea>
    </chartFormat>
    <chartFormat chart="1" format="50">
      <pivotArea type="data" outline="0" fieldPosition="0">
        <references count="2">
          <reference field="4294967294" count="1" selected="0">
            <x v="0"/>
          </reference>
          <reference field="2" count="1" selected="0">
            <x v="14"/>
          </reference>
        </references>
      </pivotArea>
    </chartFormat>
    <chartFormat chart="3" format="51" series="1">
      <pivotArea type="data" outline="0" fieldPosition="0">
        <references count="1">
          <reference field="4294967294" count="1" selected="0">
            <x v="0"/>
          </reference>
        </references>
      </pivotArea>
    </chartFormat>
    <chartFormat chart="3" format="52">
      <pivotArea type="data" outline="0" fieldPosition="0">
        <references count="2">
          <reference field="4294967294" count="1" selected="0">
            <x v="0"/>
          </reference>
          <reference field="2" count="1" selected="0">
            <x v="7"/>
          </reference>
        </references>
      </pivotArea>
    </chartFormat>
    <chartFormat chart="3" format="53">
      <pivotArea type="data" outline="0" fieldPosition="0">
        <references count="2">
          <reference field="4294967294" count="1" selected="0">
            <x v="0"/>
          </reference>
          <reference field="2" count="1" selected="0">
            <x v="0"/>
          </reference>
        </references>
      </pivotArea>
    </chartFormat>
    <chartFormat chart="3" format="54">
      <pivotArea type="data" outline="0" fieldPosition="0">
        <references count="2">
          <reference field="4294967294" count="1" selected="0">
            <x v="0"/>
          </reference>
          <reference field="2" count="1" selected="0">
            <x v="2"/>
          </reference>
        </references>
      </pivotArea>
    </chartFormat>
    <chartFormat chart="3" format="55">
      <pivotArea type="data" outline="0" fieldPosition="0">
        <references count="2">
          <reference field="4294967294" count="1" selected="0">
            <x v="0"/>
          </reference>
          <reference field="2" count="1" selected="0">
            <x v="9"/>
          </reference>
        </references>
      </pivotArea>
    </chartFormat>
    <chartFormat chart="3" format="56">
      <pivotArea type="data" outline="0" fieldPosition="0">
        <references count="2">
          <reference field="4294967294" count="1" selected="0">
            <x v="0"/>
          </reference>
          <reference field="2" count="1" selected="0">
            <x v="3"/>
          </reference>
        </references>
      </pivotArea>
    </chartFormat>
    <chartFormat chart="3" format="57">
      <pivotArea type="data" outline="0" fieldPosition="0">
        <references count="2">
          <reference field="4294967294" count="1" selected="0">
            <x v="0"/>
          </reference>
          <reference field="2" count="1" selected="0">
            <x v="14"/>
          </reference>
        </references>
      </pivotArea>
    </chartFormat>
    <chartFormat chart="3" format="58">
      <pivotArea type="data" outline="0" fieldPosition="0">
        <references count="2">
          <reference field="4294967294" count="1" selected="0">
            <x v="0"/>
          </reference>
          <reference field="2" count="1" selected="0">
            <x v="6"/>
          </reference>
        </references>
      </pivotArea>
    </chartFormat>
    <chartFormat chart="3" format="59">
      <pivotArea type="data" outline="0" fieldPosition="0">
        <references count="2">
          <reference field="4294967294" count="1" selected="0">
            <x v="0"/>
          </reference>
          <reference field="2" count="1" selected="0">
            <x v="5"/>
          </reference>
        </references>
      </pivotArea>
    </chartFormat>
    <chartFormat chart="3" format="60">
      <pivotArea type="data" outline="0" fieldPosition="0">
        <references count="2">
          <reference field="4294967294" count="1" selected="0">
            <x v="0"/>
          </reference>
          <reference field="2" count="1" selected="0">
            <x v="13"/>
          </reference>
        </references>
      </pivotArea>
    </chartFormat>
    <chartFormat chart="3" format="61">
      <pivotArea type="data" outline="0" fieldPosition="0">
        <references count="2">
          <reference field="4294967294" count="1" selected="0">
            <x v="0"/>
          </reference>
          <reference field="2" count="1" selected="0">
            <x v="12"/>
          </reference>
        </references>
      </pivotArea>
    </chartFormat>
    <chartFormat chart="3" format="62">
      <pivotArea type="data" outline="0" fieldPosition="0">
        <references count="2">
          <reference field="4294967294" count="1" selected="0">
            <x v="0"/>
          </reference>
          <reference field="2" count="1" selected="0">
            <x v="8"/>
          </reference>
        </references>
      </pivotArea>
    </chartFormat>
    <chartFormat chart="3" format="63">
      <pivotArea type="data" outline="0" fieldPosition="0">
        <references count="2">
          <reference field="4294967294" count="1" selected="0">
            <x v="0"/>
          </reference>
          <reference field="2" count="1" selected="0">
            <x v="1"/>
          </reference>
        </references>
      </pivotArea>
    </chartFormat>
    <chartFormat chart="3" format="64">
      <pivotArea type="data" outline="0" fieldPosition="0">
        <references count="2">
          <reference field="4294967294" count="1" selected="0">
            <x v="0"/>
          </reference>
          <reference field="2" count="1" selected="0">
            <x v="10"/>
          </reference>
        </references>
      </pivotArea>
    </chartFormat>
    <chartFormat chart="3" format="65" series="1">
      <pivotArea type="data" outline="0" fieldPosition="0">
        <references count="1">
          <reference field="4294967294" count="1" selected="0">
            <x v="1"/>
          </reference>
        </references>
      </pivotArea>
    </chartFormat>
    <chartFormat chart="3" format="66">
      <pivotArea type="data" outline="0" fieldPosition="0">
        <references count="2">
          <reference field="4294967294" count="1" selected="0">
            <x v="1"/>
          </reference>
          <reference field="2" count="1" selected="0">
            <x v="7"/>
          </reference>
        </references>
      </pivotArea>
    </chartFormat>
    <chartFormat chart="3" format="67">
      <pivotArea type="data" outline="0" fieldPosition="0">
        <references count="2">
          <reference field="4294967294" count="1" selected="0">
            <x v="1"/>
          </reference>
          <reference field="2" count="1" selected="0">
            <x v="0"/>
          </reference>
        </references>
      </pivotArea>
    </chartFormat>
    <chartFormat chart="3" format="68">
      <pivotArea type="data" outline="0" fieldPosition="0">
        <references count="2">
          <reference field="4294967294" count="1" selected="0">
            <x v="1"/>
          </reference>
          <reference field="2" count="1" selected="0">
            <x v="2"/>
          </reference>
        </references>
      </pivotArea>
    </chartFormat>
    <chartFormat chart="3" format="69">
      <pivotArea type="data" outline="0" fieldPosition="0">
        <references count="2">
          <reference field="4294967294" count="1" selected="0">
            <x v="1"/>
          </reference>
          <reference field="2" count="1" selected="0">
            <x v="9"/>
          </reference>
        </references>
      </pivotArea>
    </chartFormat>
    <chartFormat chart="3" format="70">
      <pivotArea type="data" outline="0" fieldPosition="0">
        <references count="2">
          <reference field="4294967294" count="1" selected="0">
            <x v="1"/>
          </reference>
          <reference field="2" count="1" selected="0">
            <x v="3"/>
          </reference>
        </references>
      </pivotArea>
    </chartFormat>
    <chartFormat chart="3" format="71">
      <pivotArea type="data" outline="0" fieldPosition="0">
        <references count="2">
          <reference field="4294967294" count="1" selected="0">
            <x v="1"/>
          </reference>
          <reference field="2" count="1" selected="0">
            <x v="6"/>
          </reference>
        </references>
      </pivotArea>
    </chartFormat>
    <chartFormat chart="3" format="72">
      <pivotArea type="data" outline="0" fieldPosition="0">
        <references count="2">
          <reference field="4294967294" count="1" selected="0">
            <x v="1"/>
          </reference>
          <reference field="2" count="1" selected="0">
            <x v="5"/>
          </reference>
        </references>
      </pivotArea>
    </chartFormat>
    <chartFormat chart="3" format="73">
      <pivotArea type="data" outline="0" fieldPosition="0">
        <references count="2">
          <reference field="4294967294" count="1" selected="0">
            <x v="1"/>
          </reference>
          <reference field="2" count="1" selected="0">
            <x v="8"/>
          </reference>
        </references>
      </pivotArea>
    </chartFormat>
    <chartFormat chart="3" format="74">
      <pivotArea type="data" outline="0" fieldPosition="0">
        <references count="2">
          <reference field="4294967294" count="1" selected="0">
            <x v="1"/>
          </reference>
          <reference field="2" count="1" selected="0">
            <x v="1"/>
          </reference>
        </references>
      </pivotArea>
    </chartFormat>
    <chartFormat chart="3" format="75">
      <pivotArea type="data" outline="0" fieldPosition="0">
        <references count="2">
          <reference field="4294967294" count="1" selected="0">
            <x v="1"/>
          </reference>
          <reference field="2" count="1" selected="0">
            <x v="10"/>
          </reference>
        </references>
      </pivotArea>
    </chartFormat>
    <chartFormat chart="14" format="151" series="1">
      <pivotArea type="data" outline="0" fieldPosition="0">
        <references count="1">
          <reference field="4294967294" count="1" selected="0">
            <x v="0"/>
          </reference>
        </references>
      </pivotArea>
    </chartFormat>
    <chartFormat chart="14" format="152">
      <pivotArea type="data" outline="0" fieldPosition="0">
        <references count="2">
          <reference field="4294967294" count="1" selected="0">
            <x v="0"/>
          </reference>
          <reference field="2" count="1" selected="0">
            <x v="7"/>
          </reference>
        </references>
      </pivotArea>
    </chartFormat>
    <chartFormat chart="14" format="153">
      <pivotArea type="data" outline="0" fieldPosition="0">
        <references count="2">
          <reference field="4294967294" count="1" selected="0">
            <x v="0"/>
          </reference>
          <reference field="2" count="1" selected="0">
            <x v="0"/>
          </reference>
        </references>
      </pivotArea>
    </chartFormat>
    <chartFormat chart="14" format="154">
      <pivotArea type="data" outline="0" fieldPosition="0">
        <references count="2">
          <reference field="4294967294" count="1" selected="0">
            <x v="0"/>
          </reference>
          <reference field="2" count="1" selected="0">
            <x v="2"/>
          </reference>
        </references>
      </pivotArea>
    </chartFormat>
    <chartFormat chart="14" format="155">
      <pivotArea type="data" outline="0" fieldPosition="0">
        <references count="2">
          <reference field="4294967294" count="1" selected="0">
            <x v="0"/>
          </reference>
          <reference field="2" count="1" selected="0">
            <x v="9"/>
          </reference>
        </references>
      </pivotArea>
    </chartFormat>
    <chartFormat chart="14" format="156">
      <pivotArea type="data" outline="0" fieldPosition="0">
        <references count="2">
          <reference field="4294967294" count="1" selected="0">
            <x v="0"/>
          </reference>
          <reference field="2" count="1" selected="0">
            <x v="3"/>
          </reference>
        </references>
      </pivotArea>
    </chartFormat>
    <chartFormat chart="14" format="157">
      <pivotArea type="data" outline="0" fieldPosition="0">
        <references count="2">
          <reference field="4294967294" count="1" selected="0">
            <x v="0"/>
          </reference>
          <reference field="2" count="1" selected="0">
            <x v="14"/>
          </reference>
        </references>
      </pivotArea>
    </chartFormat>
    <chartFormat chart="14" format="158">
      <pivotArea type="data" outline="0" fieldPosition="0">
        <references count="2">
          <reference field="4294967294" count="1" selected="0">
            <x v="0"/>
          </reference>
          <reference field="2" count="1" selected="0">
            <x v="6"/>
          </reference>
        </references>
      </pivotArea>
    </chartFormat>
    <chartFormat chart="14" format="159">
      <pivotArea type="data" outline="0" fieldPosition="0">
        <references count="2">
          <reference field="4294967294" count="1" selected="0">
            <x v="0"/>
          </reference>
          <reference field="2" count="1" selected="0">
            <x v="5"/>
          </reference>
        </references>
      </pivotArea>
    </chartFormat>
    <chartFormat chart="14" format="160">
      <pivotArea type="data" outline="0" fieldPosition="0">
        <references count="2">
          <reference field="4294967294" count="1" selected="0">
            <x v="0"/>
          </reference>
          <reference field="2" count="1" selected="0">
            <x v="13"/>
          </reference>
        </references>
      </pivotArea>
    </chartFormat>
    <chartFormat chart="14" format="161">
      <pivotArea type="data" outline="0" fieldPosition="0">
        <references count="2">
          <reference field="4294967294" count="1" selected="0">
            <x v="0"/>
          </reference>
          <reference field="2" count="1" selected="0">
            <x v="12"/>
          </reference>
        </references>
      </pivotArea>
    </chartFormat>
    <chartFormat chart="14" format="162">
      <pivotArea type="data" outline="0" fieldPosition="0">
        <references count="2">
          <reference field="4294967294" count="1" selected="0">
            <x v="0"/>
          </reference>
          <reference field="2" count="1" selected="0">
            <x v="8"/>
          </reference>
        </references>
      </pivotArea>
    </chartFormat>
    <chartFormat chart="14" format="163">
      <pivotArea type="data" outline="0" fieldPosition="0">
        <references count="2">
          <reference field="4294967294" count="1" selected="0">
            <x v="0"/>
          </reference>
          <reference field="2" count="1" selected="0">
            <x v="1"/>
          </reference>
        </references>
      </pivotArea>
    </chartFormat>
    <chartFormat chart="14" format="164">
      <pivotArea type="data" outline="0" fieldPosition="0">
        <references count="2">
          <reference field="4294967294" count="1" selected="0">
            <x v="0"/>
          </reference>
          <reference field="2" count="1" selected="0">
            <x v="10"/>
          </reference>
        </references>
      </pivotArea>
    </chartFormat>
    <chartFormat chart="14" format="165" series="1">
      <pivotArea type="data" outline="0" fieldPosition="0">
        <references count="1">
          <reference field="4294967294" count="1" selected="0">
            <x v="1"/>
          </reference>
        </references>
      </pivotArea>
    </chartFormat>
    <chartFormat chart="14" format="166">
      <pivotArea type="data" outline="0" fieldPosition="0">
        <references count="2">
          <reference field="4294967294" count="1" selected="0">
            <x v="1"/>
          </reference>
          <reference field="2" count="1" selected="0">
            <x v="7"/>
          </reference>
        </references>
      </pivotArea>
    </chartFormat>
    <chartFormat chart="14" format="167">
      <pivotArea type="data" outline="0" fieldPosition="0">
        <references count="2">
          <reference field="4294967294" count="1" selected="0">
            <x v="1"/>
          </reference>
          <reference field="2" count="1" selected="0">
            <x v="0"/>
          </reference>
        </references>
      </pivotArea>
    </chartFormat>
    <chartFormat chart="14" format="168">
      <pivotArea type="data" outline="0" fieldPosition="0">
        <references count="2">
          <reference field="4294967294" count="1" selected="0">
            <x v="1"/>
          </reference>
          <reference field="2" count="1" selected="0">
            <x v="2"/>
          </reference>
        </references>
      </pivotArea>
    </chartFormat>
    <chartFormat chart="14" format="169">
      <pivotArea type="data" outline="0" fieldPosition="0">
        <references count="2">
          <reference field="4294967294" count="1" selected="0">
            <x v="1"/>
          </reference>
          <reference field="2" count="1" selected="0">
            <x v="9"/>
          </reference>
        </references>
      </pivotArea>
    </chartFormat>
    <chartFormat chart="14" format="170">
      <pivotArea type="data" outline="0" fieldPosition="0">
        <references count="2">
          <reference field="4294967294" count="1" selected="0">
            <x v="1"/>
          </reference>
          <reference field="2" count="1" selected="0">
            <x v="3"/>
          </reference>
        </references>
      </pivotArea>
    </chartFormat>
    <chartFormat chart="14" format="171">
      <pivotArea type="data" outline="0" fieldPosition="0">
        <references count="2">
          <reference field="4294967294" count="1" selected="0">
            <x v="1"/>
          </reference>
          <reference field="2" count="1" selected="0">
            <x v="6"/>
          </reference>
        </references>
      </pivotArea>
    </chartFormat>
    <chartFormat chart="14" format="172">
      <pivotArea type="data" outline="0" fieldPosition="0">
        <references count="2">
          <reference field="4294967294" count="1" selected="0">
            <x v="1"/>
          </reference>
          <reference field="2" count="1" selected="0">
            <x v="5"/>
          </reference>
        </references>
      </pivotArea>
    </chartFormat>
    <chartFormat chart="14" format="173">
      <pivotArea type="data" outline="0" fieldPosition="0">
        <references count="2">
          <reference field="4294967294" count="1" selected="0">
            <x v="1"/>
          </reference>
          <reference field="2" count="1" selected="0">
            <x v="8"/>
          </reference>
        </references>
      </pivotArea>
    </chartFormat>
    <chartFormat chart="14" format="174">
      <pivotArea type="data" outline="0" fieldPosition="0">
        <references count="2">
          <reference field="4294967294" count="1" selected="0">
            <x v="1"/>
          </reference>
          <reference field="2" count="1" selected="0">
            <x v="1"/>
          </reference>
        </references>
      </pivotArea>
    </chartFormat>
    <chartFormat chart="14" format="175">
      <pivotArea type="data" outline="0" fieldPosition="0">
        <references count="2">
          <reference field="4294967294" count="1" selected="0">
            <x v="1"/>
          </reference>
          <reference field="2" count="1" selected="0">
            <x v="10"/>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pivotArea type="data" outline="0" fieldPosition="0">
        <references count="2">
          <reference field="4294967294" count="1" selected="0">
            <x v="0"/>
          </reference>
          <reference field="2" count="1" selected="0">
            <x v="1"/>
          </reference>
        </references>
      </pivotArea>
    </chartFormat>
    <chartFormat chart="17" format="3">
      <pivotArea type="data" outline="0" fieldPosition="0">
        <references count="2">
          <reference field="4294967294" count="1" selected="0">
            <x v="0"/>
          </reference>
          <reference field="2" count="1" selected="0">
            <x v="14"/>
          </reference>
        </references>
      </pivotArea>
    </chartFormat>
    <chartFormat chart="17" format="4">
      <pivotArea type="data" outline="0" fieldPosition="0">
        <references count="2">
          <reference field="4294967294" count="1" selected="0">
            <x v="0"/>
          </reference>
          <reference field="2" count="1" selected="0">
            <x v="3"/>
          </reference>
        </references>
      </pivotArea>
    </chartFormat>
    <chartFormat chart="17" format="5">
      <pivotArea type="data" outline="0" fieldPosition="0">
        <references count="2">
          <reference field="4294967294" count="1" selected="0">
            <x v="0"/>
          </reference>
          <reference field="2" count="1" selected="0">
            <x v="10"/>
          </reference>
        </references>
      </pivotArea>
    </chartFormat>
    <chartFormat chart="17" format="6">
      <pivotArea type="data" outline="0" fieldPosition="0">
        <references count="2">
          <reference field="4294967294" count="1" selected="0">
            <x v="0"/>
          </reference>
          <reference field="2" count="1" selected="0">
            <x v="8"/>
          </reference>
        </references>
      </pivotArea>
    </chartFormat>
    <chartFormat chart="17" format="7">
      <pivotArea type="data" outline="0" fieldPosition="0">
        <references count="2">
          <reference field="4294967294" count="1" selected="0">
            <x v="0"/>
          </reference>
          <reference field="2" count="1" selected="0">
            <x v="12"/>
          </reference>
        </references>
      </pivotArea>
    </chartFormat>
    <chartFormat chart="17" format="8">
      <pivotArea type="data" outline="0" fieldPosition="0">
        <references count="2">
          <reference field="4294967294" count="1" selected="0">
            <x v="0"/>
          </reference>
          <reference field="2" count="1" selected="0">
            <x v="13"/>
          </reference>
        </references>
      </pivotArea>
    </chartFormat>
    <chartFormat chart="17" format="9">
      <pivotArea type="data" outline="0" fieldPosition="0">
        <references count="2">
          <reference field="4294967294" count="1" selected="0">
            <x v="0"/>
          </reference>
          <reference field="2" count="1" selected="0">
            <x v="5"/>
          </reference>
        </references>
      </pivotArea>
    </chartFormat>
    <chartFormat chart="17" format="10">
      <pivotArea type="data" outline="0" fieldPosition="0">
        <references count="2">
          <reference field="4294967294" count="1" selected="0">
            <x v="0"/>
          </reference>
          <reference field="2" count="1" selected="0">
            <x v="6"/>
          </reference>
        </references>
      </pivotArea>
    </chartFormat>
    <chartFormat chart="17" format="11">
      <pivotArea type="data" outline="0" fieldPosition="0">
        <references count="2">
          <reference field="4294967294" count="1" selected="0">
            <x v="0"/>
          </reference>
          <reference field="2" count="1" selected="0">
            <x v="0"/>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2" count="1" selected="0">
            <x v="7"/>
          </reference>
        </references>
      </pivotArea>
    </chartFormat>
    <chartFormat chart="18" format="14">
      <pivotArea type="data" outline="0" fieldPosition="0">
        <references count="2">
          <reference field="4294967294" count="1" selected="0">
            <x v="0"/>
          </reference>
          <reference field="2" count="1" selected="0">
            <x v="2"/>
          </reference>
        </references>
      </pivotArea>
    </chartFormat>
    <chartFormat chart="18" format="15">
      <pivotArea type="data" outline="0" fieldPosition="0">
        <references count="2">
          <reference field="4294967294" count="1" selected="0">
            <x v="0"/>
          </reference>
          <reference field="2" count="1" selected="0">
            <x v="0"/>
          </reference>
        </references>
      </pivotArea>
    </chartFormat>
    <chartFormat chart="18" format="16">
      <pivotArea type="data" outline="0" fieldPosition="0">
        <references count="2">
          <reference field="4294967294" count="1" selected="0">
            <x v="0"/>
          </reference>
          <reference field="2" count="1" selected="0">
            <x v="9"/>
          </reference>
        </references>
      </pivotArea>
    </chartFormat>
    <chartFormat chart="18" format="17">
      <pivotArea type="data" outline="0" fieldPosition="0">
        <references count="2">
          <reference field="4294967294" count="1" selected="0">
            <x v="0"/>
          </reference>
          <reference field="2" count="1" selected="0">
            <x v="3"/>
          </reference>
        </references>
      </pivotArea>
    </chartFormat>
    <chartFormat chart="18" format="18">
      <pivotArea type="data" outline="0" fieldPosition="0">
        <references count="2">
          <reference field="4294967294" count="1" selected="0">
            <x v="0"/>
          </reference>
          <reference field="2" count="1" selected="0">
            <x v="1"/>
          </reference>
        </references>
      </pivotArea>
    </chartFormat>
    <chartFormat chart="18" format="19">
      <pivotArea type="data" outline="0" fieldPosition="0">
        <references count="2">
          <reference field="4294967294" count="1" selected="0">
            <x v="0"/>
          </reference>
          <reference field="2" count="1" selected="0">
            <x v="14"/>
          </reference>
        </references>
      </pivotArea>
    </chartFormat>
    <chartFormat chart="18" format="20">
      <pivotArea type="data" outline="0" fieldPosition="0">
        <references count="2">
          <reference field="4294967294" count="1" selected="0">
            <x v="0"/>
          </reference>
          <reference field="2" count="1" selected="0">
            <x v="6"/>
          </reference>
        </references>
      </pivotArea>
    </chartFormat>
    <chartFormat chart="18" format="21">
      <pivotArea type="data" outline="0" fieldPosition="0">
        <references count="2">
          <reference field="4294967294" count="1" selected="0">
            <x v="0"/>
          </reference>
          <reference field="2" count="1" selected="0">
            <x v="5"/>
          </reference>
        </references>
      </pivotArea>
    </chartFormat>
    <chartFormat chart="18" format="22">
      <pivotArea type="data" outline="0" fieldPosition="0">
        <references count="2">
          <reference field="4294967294" count="1" selected="0">
            <x v="0"/>
          </reference>
          <reference field="2" count="1" selected="0">
            <x v="13"/>
          </reference>
        </references>
      </pivotArea>
    </chartFormat>
    <chartFormat chart="18" format="23">
      <pivotArea type="data" outline="0" fieldPosition="0">
        <references count="2">
          <reference field="4294967294" count="1" selected="0">
            <x v="0"/>
          </reference>
          <reference field="2" count="1" selected="0">
            <x v="12"/>
          </reference>
        </references>
      </pivotArea>
    </chartFormat>
    <chartFormat chart="18" format="24">
      <pivotArea type="data" outline="0" fieldPosition="0">
        <references count="2">
          <reference field="4294967294" count="1" selected="0">
            <x v="0"/>
          </reference>
          <reference field="2" count="1" selected="0">
            <x v="8"/>
          </reference>
        </references>
      </pivotArea>
    </chartFormat>
    <chartFormat chart="18" format="25">
      <pivotArea type="data" outline="0" fieldPosition="0">
        <references count="2">
          <reference field="4294967294" count="1" selected="0">
            <x v="0"/>
          </reference>
          <reference field="2" count="1" selected="0">
            <x v="10"/>
          </reference>
        </references>
      </pivotArea>
    </chartFormat>
    <chartFormat chart="18" format="26" series="1">
      <pivotArea type="data" outline="0" fieldPosition="0">
        <references count="1">
          <reference field="4294967294" count="1" selected="0">
            <x v="1"/>
          </reference>
        </references>
      </pivotArea>
    </chartFormat>
    <chartFormat chart="18" format="27">
      <pivotArea type="data" outline="0" fieldPosition="0">
        <references count="2">
          <reference field="4294967294" count="1" selected="0">
            <x v="1"/>
          </reference>
          <reference field="2" count="1" selected="0">
            <x v="7"/>
          </reference>
        </references>
      </pivotArea>
    </chartFormat>
    <chartFormat chart="18" format="28">
      <pivotArea type="data" outline="0" fieldPosition="0">
        <references count="2">
          <reference field="4294967294" count="1" selected="0">
            <x v="1"/>
          </reference>
          <reference field="2" count="1" selected="0">
            <x v="2"/>
          </reference>
        </references>
      </pivotArea>
    </chartFormat>
    <chartFormat chart="18" format="29">
      <pivotArea type="data" outline="0" fieldPosition="0">
        <references count="2">
          <reference field="4294967294" count="1" selected="0">
            <x v="1"/>
          </reference>
          <reference field="2" count="1" selected="0">
            <x v="0"/>
          </reference>
        </references>
      </pivotArea>
    </chartFormat>
    <chartFormat chart="18" format="30">
      <pivotArea type="data" outline="0" fieldPosition="0">
        <references count="2">
          <reference field="4294967294" count="1" selected="0">
            <x v="1"/>
          </reference>
          <reference field="2" count="1" selected="0">
            <x v="9"/>
          </reference>
        </references>
      </pivotArea>
    </chartFormat>
    <chartFormat chart="18" format="31">
      <pivotArea type="data" outline="0" fieldPosition="0">
        <references count="2">
          <reference field="4294967294" count="1" selected="0">
            <x v="1"/>
          </reference>
          <reference field="2" count="1" selected="0">
            <x v="3"/>
          </reference>
        </references>
      </pivotArea>
    </chartFormat>
    <chartFormat chart="18" format="32">
      <pivotArea type="data" outline="0" fieldPosition="0">
        <references count="2">
          <reference field="4294967294" count="1" selected="0">
            <x v="1"/>
          </reference>
          <reference field="2" count="1" selected="0">
            <x v="1"/>
          </reference>
        </references>
      </pivotArea>
    </chartFormat>
    <chartFormat chart="18" format="33">
      <pivotArea type="data" outline="0" fieldPosition="0">
        <references count="2">
          <reference field="4294967294" count="1" selected="0">
            <x v="1"/>
          </reference>
          <reference field="2" count="1" selected="0">
            <x v="14"/>
          </reference>
        </references>
      </pivotArea>
    </chartFormat>
    <chartFormat chart="18" format="34">
      <pivotArea type="data" outline="0" fieldPosition="0">
        <references count="2">
          <reference field="4294967294" count="1" selected="0">
            <x v="1"/>
          </reference>
          <reference field="2" count="1" selected="0">
            <x v="6"/>
          </reference>
        </references>
      </pivotArea>
    </chartFormat>
    <chartFormat chart="18" format="35">
      <pivotArea type="data" outline="0" fieldPosition="0">
        <references count="2">
          <reference field="4294967294" count="1" selected="0">
            <x v="1"/>
          </reference>
          <reference field="2" count="1" selected="0">
            <x v="5"/>
          </reference>
        </references>
      </pivotArea>
    </chartFormat>
    <chartFormat chart="18" format="36">
      <pivotArea type="data" outline="0" fieldPosition="0">
        <references count="2">
          <reference field="4294967294" count="1" selected="0">
            <x v="1"/>
          </reference>
          <reference field="2" count="1" selected="0">
            <x v="13"/>
          </reference>
        </references>
      </pivotArea>
    </chartFormat>
    <chartFormat chart="18" format="37">
      <pivotArea type="data" outline="0" fieldPosition="0">
        <references count="2">
          <reference field="4294967294" count="1" selected="0">
            <x v="1"/>
          </reference>
          <reference field="2" count="1" selected="0">
            <x v="12"/>
          </reference>
        </references>
      </pivotArea>
    </chartFormat>
    <chartFormat chart="18" format="38">
      <pivotArea type="data" outline="0" fieldPosition="0">
        <references count="2">
          <reference field="4294967294" count="1" selected="0">
            <x v="1"/>
          </reference>
          <reference field="2" count="1" selected="0">
            <x v="8"/>
          </reference>
        </references>
      </pivotArea>
    </chartFormat>
    <chartFormat chart="18" format="39">
      <pivotArea type="data" outline="0" fieldPosition="0">
        <references count="2">
          <reference field="4294967294" count="1" selected="0">
            <x v="1"/>
          </reference>
          <reference field="2" count="1" selected="0">
            <x v="10"/>
          </reference>
        </references>
      </pivotArea>
    </chartFormat>
    <chartFormat chart="17" format="12">
      <pivotArea type="data" outline="0" fieldPosition="0">
        <references count="2">
          <reference field="4294967294" count="1" selected="0">
            <x v="0"/>
          </reference>
          <reference field="2" count="1" selected="0">
            <x v="7"/>
          </reference>
        </references>
      </pivotArea>
    </chartFormat>
    <chartFormat chart="17" format="13">
      <pivotArea type="data" outline="0" fieldPosition="0">
        <references count="2">
          <reference field="4294967294" count="1" selected="0">
            <x v="0"/>
          </reference>
          <reference field="2" count="1" selected="0">
            <x v="2"/>
          </reference>
        </references>
      </pivotArea>
    </chartFormat>
    <chartFormat chart="17" format="14">
      <pivotArea type="data" outline="0" fieldPosition="0">
        <references count="2">
          <reference field="4294967294" count="1" selected="0">
            <x v="0"/>
          </reference>
          <reference field="2" count="1" selected="0">
            <x v="9"/>
          </reference>
        </references>
      </pivotArea>
    </chartFormat>
    <chartFormat chart="17" format="15">
      <pivotArea type="data" outline="0" fieldPosition="0">
        <references count="2">
          <reference field="4294967294" count="1" selected="0">
            <x v="1"/>
          </reference>
          <reference field="2" count="1" selected="0">
            <x v="7"/>
          </reference>
        </references>
      </pivotArea>
    </chartFormat>
    <chartFormat chart="17" format="16">
      <pivotArea type="data" outline="0" fieldPosition="0">
        <references count="2">
          <reference field="4294967294" count="1" selected="0">
            <x v="1"/>
          </reference>
          <reference field="2" count="1" selected="0">
            <x v="2"/>
          </reference>
        </references>
      </pivotArea>
    </chartFormat>
    <chartFormat chart="17" format="17">
      <pivotArea type="data" outline="0" fieldPosition="0">
        <references count="2">
          <reference field="4294967294" count="1" selected="0">
            <x v="1"/>
          </reference>
          <reference field="2" count="1" selected="0">
            <x v="0"/>
          </reference>
        </references>
      </pivotArea>
    </chartFormat>
    <chartFormat chart="17" format="18">
      <pivotArea type="data" outline="0" fieldPosition="0">
        <references count="2">
          <reference field="4294967294" count="1" selected="0">
            <x v="1"/>
          </reference>
          <reference field="2" count="1" selected="0">
            <x v="9"/>
          </reference>
        </references>
      </pivotArea>
    </chartFormat>
    <chartFormat chart="17" format="19">
      <pivotArea type="data" outline="0" fieldPosition="0">
        <references count="2">
          <reference field="4294967294" count="1" selected="0">
            <x v="1"/>
          </reference>
          <reference field="2" count="1" selected="0">
            <x v="3"/>
          </reference>
        </references>
      </pivotArea>
    </chartFormat>
    <chartFormat chart="17" format="20">
      <pivotArea type="data" outline="0" fieldPosition="0">
        <references count="2">
          <reference field="4294967294" count="1" selected="0">
            <x v="1"/>
          </reference>
          <reference field="2" count="1" selected="0">
            <x v="1"/>
          </reference>
        </references>
      </pivotArea>
    </chartFormat>
    <chartFormat chart="17" format="21">
      <pivotArea type="data" outline="0" fieldPosition="0">
        <references count="2">
          <reference field="4294967294" count="1" selected="0">
            <x v="1"/>
          </reference>
          <reference field="2" count="1" selected="0">
            <x v="14"/>
          </reference>
        </references>
      </pivotArea>
    </chartFormat>
    <chartFormat chart="17" format="22">
      <pivotArea type="data" outline="0" fieldPosition="0">
        <references count="2">
          <reference field="4294967294" count="1" selected="0">
            <x v="1"/>
          </reference>
          <reference field="2" count="1" selected="0">
            <x v="6"/>
          </reference>
        </references>
      </pivotArea>
    </chartFormat>
    <chartFormat chart="17" format="23">
      <pivotArea type="data" outline="0" fieldPosition="0">
        <references count="2">
          <reference field="4294967294" count="1" selected="0">
            <x v="1"/>
          </reference>
          <reference field="2" count="1" selected="0">
            <x v="5"/>
          </reference>
        </references>
      </pivotArea>
    </chartFormat>
    <chartFormat chart="17" format="24">
      <pivotArea type="data" outline="0" fieldPosition="0">
        <references count="2">
          <reference field="4294967294" count="1" selected="0">
            <x v="1"/>
          </reference>
          <reference field="2" count="1" selected="0">
            <x v="13"/>
          </reference>
        </references>
      </pivotArea>
    </chartFormat>
    <chartFormat chart="17" format="25">
      <pivotArea type="data" outline="0" fieldPosition="0">
        <references count="2">
          <reference field="4294967294" count="1" selected="0">
            <x v="1"/>
          </reference>
          <reference field="2" count="1" selected="0">
            <x v="12"/>
          </reference>
        </references>
      </pivotArea>
    </chartFormat>
    <chartFormat chart="17" format="26">
      <pivotArea type="data" outline="0" fieldPosition="0">
        <references count="2">
          <reference field="4294967294" count="1" selected="0">
            <x v="1"/>
          </reference>
          <reference field="2" count="1" selected="0">
            <x v="8"/>
          </reference>
        </references>
      </pivotArea>
    </chartFormat>
    <chartFormat chart="17" format="27">
      <pivotArea type="data" outline="0" fieldPosition="0">
        <references count="2">
          <reference field="4294967294" count="1" selected="0">
            <x v="1"/>
          </reference>
          <reference field="2" count="1" selected="0">
            <x v="10"/>
          </reference>
        </references>
      </pivotArea>
    </chartFormat>
    <chartFormat chart="19" format="28" series="1">
      <pivotArea type="data" outline="0" fieldPosition="0">
        <references count="1">
          <reference field="4294967294" count="1" selected="0">
            <x v="0"/>
          </reference>
        </references>
      </pivotArea>
    </chartFormat>
    <chartFormat chart="19" format="29">
      <pivotArea type="data" outline="0" fieldPosition="0">
        <references count="2">
          <reference field="4294967294" count="1" selected="0">
            <x v="0"/>
          </reference>
          <reference field="2" count="1" selected="0">
            <x v="9"/>
          </reference>
        </references>
      </pivotArea>
    </chartFormat>
    <chartFormat chart="19" format="30">
      <pivotArea type="data" outline="0" fieldPosition="0">
        <references count="2">
          <reference field="4294967294" count="1" selected="0">
            <x v="0"/>
          </reference>
          <reference field="2" count="1" selected="0">
            <x v="2"/>
          </reference>
        </references>
      </pivotArea>
    </chartFormat>
    <chartFormat chart="19" format="31">
      <pivotArea type="data" outline="0" fieldPosition="0">
        <references count="2">
          <reference field="4294967294" count="1" selected="0">
            <x v="0"/>
          </reference>
          <reference field="2" count="1" selected="0">
            <x v="7"/>
          </reference>
        </references>
      </pivotArea>
    </chartFormat>
    <chartFormat chart="19" format="32">
      <pivotArea type="data" outline="0" fieldPosition="0">
        <references count="2">
          <reference field="4294967294" count="1" selected="0">
            <x v="0"/>
          </reference>
          <reference field="2" count="1" selected="0">
            <x v="5"/>
          </reference>
        </references>
      </pivotArea>
    </chartFormat>
    <chartFormat chart="19" format="33">
      <pivotArea type="data" outline="0" fieldPosition="0">
        <references count="2">
          <reference field="4294967294" count="1" selected="0">
            <x v="0"/>
          </reference>
          <reference field="2" count="1" selected="0">
            <x v="0"/>
          </reference>
        </references>
      </pivotArea>
    </chartFormat>
    <chartFormat chart="19" format="34">
      <pivotArea type="data" outline="0" fieldPosition="0">
        <references count="2">
          <reference field="4294967294" count="1" selected="0">
            <x v="0"/>
          </reference>
          <reference field="2" count="1" selected="0">
            <x v="3"/>
          </reference>
        </references>
      </pivotArea>
    </chartFormat>
    <chartFormat chart="19" format="35">
      <pivotArea type="data" outline="0" fieldPosition="0">
        <references count="2">
          <reference field="4294967294" count="1" selected="0">
            <x v="0"/>
          </reference>
          <reference field="2" count="1" selected="0">
            <x v="6"/>
          </reference>
        </references>
      </pivotArea>
    </chartFormat>
    <chartFormat chart="19" format="36">
      <pivotArea type="data" outline="0" fieldPosition="0">
        <references count="2">
          <reference field="4294967294" count="1" selected="0">
            <x v="0"/>
          </reference>
          <reference field="2" count="1" selected="0">
            <x v="1"/>
          </reference>
        </references>
      </pivotArea>
    </chartFormat>
    <chartFormat chart="19" format="37" series="1">
      <pivotArea type="data" outline="0" fieldPosition="0">
        <references count="1">
          <reference field="4294967294" count="1" selected="0">
            <x v="1"/>
          </reference>
        </references>
      </pivotArea>
    </chartFormat>
    <chartFormat chart="19" format="38">
      <pivotArea type="data" outline="0" fieldPosition="0">
        <references count="2">
          <reference field="4294967294" count="1" selected="0">
            <x v="1"/>
          </reference>
          <reference field="2" count="1" selected="0">
            <x v="9"/>
          </reference>
        </references>
      </pivotArea>
    </chartFormat>
    <chartFormat chart="19" format="39">
      <pivotArea type="data" outline="0" fieldPosition="0">
        <references count="2">
          <reference field="4294967294" count="1" selected="0">
            <x v="1"/>
          </reference>
          <reference field="2" count="1" selected="0">
            <x v="2"/>
          </reference>
        </references>
      </pivotArea>
    </chartFormat>
    <chartFormat chart="19" format="40">
      <pivotArea type="data" outline="0" fieldPosition="0">
        <references count="2">
          <reference field="4294967294" count="1" selected="0">
            <x v="1"/>
          </reference>
          <reference field="2" count="1" selected="0">
            <x v="7"/>
          </reference>
        </references>
      </pivotArea>
    </chartFormat>
    <chartFormat chart="19" format="41">
      <pivotArea type="data" outline="0" fieldPosition="0">
        <references count="2">
          <reference field="4294967294" count="1" selected="0">
            <x v="1"/>
          </reference>
          <reference field="2" count="1" selected="0">
            <x v="5"/>
          </reference>
        </references>
      </pivotArea>
    </chartFormat>
    <chartFormat chart="19" format="42">
      <pivotArea type="data" outline="0" fieldPosition="0">
        <references count="2">
          <reference field="4294967294" count="1" selected="0">
            <x v="1"/>
          </reference>
          <reference field="2" count="1" selected="0">
            <x v="0"/>
          </reference>
        </references>
      </pivotArea>
    </chartFormat>
    <chartFormat chart="19" format="43">
      <pivotArea type="data" outline="0" fieldPosition="0">
        <references count="2">
          <reference field="4294967294" count="1" selected="0">
            <x v="1"/>
          </reference>
          <reference field="2" count="1" selected="0">
            <x v="3"/>
          </reference>
        </references>
      </pivotArea>
    </chartFormat>
    <chartFormat chart="19" format="44">
      <pivotArea type="data" outline="0" fieldPosition="0">
        <references count="2">
          <reference field="4294967294" count="1" selected="0">
            <x v="1"/>
          </reference>
          <reference field="2" count="1" selected="0">
            <x v="6"/>
          </reference>
        </references>
      </pivotArea>
    </chartFormat>
    <chartFormat chart="19" format="45">
      <pivotArea type="data" outline="0" fieldPosition="0">
        <references count="2">
          <reference field="4294967294" count="1" selected="0">
            <x v="1"/>
          </reference>
          <reference field="2" count="1" selected="0">
            <x v="1"/>
          </reference>
        </references>
      </pivotArea>
    </chartFormat>
    <chartFormat chart="33" format="248" series="1">
      <pivotArea type="data" outline="0" fieldPosition="0">
        <references count="1">
          <reference field="4294967294" count="1" selected="0">
            <x v="0"/>
          </reference>
        </references>
      </pivotArea>
    </chartFormat>
    <chartFormat chart="33" format="249">
      <pivotArea type="data" outline="0" fieldPosition="0">
        <references count="2">
          <reference field="4294967294" count="1" selected="0">
            <x v="0"/>
          </reference>
          <reference field="2" count="1" selected="0">
            <x v="2"/>
          </reference>
        </references>
      </pivotArea>
    </chartFormat>
    <chartFormat chart="33" format="250">
      <pivotArea type="data" outline="0" fieldPosition="0">
        <references count="2">
          <reference field="4294967294" count="1" selected="0">
            <x v="0"/>
          </reference>
          <reference field="2" count="1" selected="0">
            <x v="10"/>
          </reference>
        </references>
      </pivotArea>
    </chartFormat>
    <chartFormat chart="33" format="251">
      <pivotArea type="data" outline="0" fieldPosition="0">
        <references count="2">
          <reference field="4294967294" count="1" selected="0">
            <x v="0"/>
          </reference>
          <reference field="2" count="1" selected="0">
            <x v="7"/>
          </reference>
        </references>
      </pivotArea>
    </chartFormat>
    <chartFormat chart="33" format="252">
      <pivotArea type="data" outline="0" fieldPosition="0">
        <references count="2">
          <reference field="4294967294" count="1" selected="0">
            <x v="0"/>
          </reference>
          <reference field="2" count="1" selected="0">
            <x v="9"/>
          </reference>
        </references>
      </pivotArea>
    </chartFormat>
    <chartFormat chart="33" format="253">
      <pivotArea type="data" outline="0" fieldPosition="0">
        <references count="2">
          <reference field="4294967294" count="1" selected="0">
            <x v="0"/>
          </reference>
          <reference field="2" count="1" selected="0">
            <x v="0"/>
          </reference>
        </references>
      </pivotArea>
    </chartFormat>
    <chartFormat chart="33" format="254">
      <pivotArea type="data" outline="0" fieldPosition="0">
        <references count="2">
          <reference field="4294967294" count="1" selected="0">
            <x v="0"/>
          </reference>
          <reference field="2" count="1" selected="0">
            <x v="3"/>
          </reference>
        </references>
      </pivotArea>
    </chartFormat>
    <chartFormat chart="33" format="255">
      <pivotArea type="data" outline="0" fieldPosition="0">
        <references count="2">
          <reference field="4294967294" count="1" selected="0">
            <x v="0"/>
          </reference>
          <reference field="2" count="1" selected="0">
            <x v="6"/>
          </reference>
        </references>
      </pivotArea>
    </chartFormat>
    <chartFormat chart="33" format="256">
      <pivotArea type="data" outline="0" fieldPosition="0">
        <references count="2">
          <reference field="4294967294" count="1" selected="0">
            <x v="0"/>
          </reference>
          <reference field="2" count="1" selected="0">
            <x v="5"/>
          </reference>
        </references>
      </pivotArea>
    </chartFormat>
    <chartFormat chart="33" format="257">
      <pivotArea type="data" outline="0" fieldPosition="0">
        <references count="2">
          <reference field="4294967294" count="1" selected="0">
            <x v="0"/>
          </reference>
          <reference field="2" count="1" selected="0">
            <x v="8"/>
          </reference>
        </references>
      </pivotArea>
    </chartFormat>
    <chartFormat chart="33" format="258">
      <pivotArea type="data" outline="0" fieldPosition="0">
        <references count="2">
          <reference field="4294967294" count="1" selected="0">
            <x v="0"/>
          </reference>
          <reference field="2" count="1" selected="0">
            <x v="1"/>
          </reference>
        </references>
      </pivotArea>
    </chartFormat>
    <chartFormat chart="33" format="259" series="1">
      <pivotArea type="data" outline="0" fieldPosition="0">
        <references count="1">
          <reference field="4294967294" count="1" selected="0">
            <x v="1"/>
          </reference>
        </references>
      </pivotArea>
    </chartFormat>
    <chartFormat chart="33" format="260">
      <pivotArea type="data" outline="0" fieldPosition="0">
        <references count="2">
          <reference field="4294967294" count="1" selected="0">
            <x v="1"/>
          </reference>
          <reference field="2" count="1" selected="0">
            <x v="2"/>
          </reference>
        </references>
      </pivotArea>
    </chartFormat>
    <chartFormat chart="33" format="261">
      <pivotArea type="data" outline="0" fieldPosition="0">
        <references count="2">
          <reference field="4294967294" count="1" selected="0">
            <x v="1"/>
          </reference>
          <reference field="2" count="1" selected="0">
            <x v="10"/>
          </reference>
        </references>
      </pivotArea>
    </chartFormat>
    <chartFormat chart="33" format="262">
      <pivotArea type="data" outline="0" fieldPosition="0">
        <references count="2">
          <reference field="4294967294" count="1" selected="0">
            <x v="1"/>
          </reference>
          <reference field="2" count="1" selected="0">
            <x v="7"/>
          </reference>
        </references>
      </pivotArea>
    </chartFormat>
    <chartFormat chart="33" format="263">
      <pivotArea type="data" outline="0" fieldPosition="0">
        <references count="2">
          <reference field="4294967294" count="1" selected="0">
            <x v="1"/>
          </reference>
          <reference field="2" count="1" selected="0">
            <x v="9"/>
          </reference>
        </references>
      </pivotArea>
    </chartFormat>
    <chartFormat chart="33" format="264">
      <pivotArea type="data" outline="0" fieldPosition="0">
        <references count="2">
          <reference field="4294967294" count="1" selected="0">
            <x v="1"/>
          </reference>
          <reference field="2" count="1" selected="0">
            <x v="0"/>
          </reference>
        </references>
      </pivotArea>
    </chartFormat>
    <chartFormat chart="33" format="265">
      <pivotArea type="data" outline="0" fieldPosition="0">
        <references count="2">
          <reference field="4294967294" count="1" selected="0">
            <x v="1"/>
          </reference>
          <reference field="2" count="1" selected="0">
            <x v="3"/>
          </reference>
        </references>
      </pivotArea>
    </chartFormat>
    <chartFormat chart="33" format="266">
      <pivotArea type="data" outline="0" fieldPosition="0">
        <references count="2">
          <reference field="4294967294" count="1" selected="0">
            <x v="1"/>
          </reference>
          <reference field="2" count="1" selected="0">
            <x v="6"/>
          </reference>
        </references>
      </pivotArea>
    </chartFormat>
    <chartFormat chart="33" format="267">
      <pivotArea type="data" outline="0" fieldPosition="0">
        <references count="2">
          <reference field="4294967294" count="1" selected="0">
            <x v="1"/>
          </reference>
          <reference field="2" count="1" selected="0">
            <x v="5"/>
          </reference>
        </references>
      </pivotArea>
    </chartFormat>
    <chartFormat chart="33" format="268">
      <pivotArea type="data" outline="0" fieldPosition="0">
        <references count="2">
          <reference field="4294967294" count="1" selected="0">
            <x v="1"/>
          </reference>
          <reference field="2" count="1" selected="0">
            <x v="8"/>
          </reference>
        </references>
      </pivotArea>
    </chartFormat>
    <chartFormat chart="33" format="269">
      <pivotArea type="data" outline="0" fieldPosition="0">
        <references count="2">
          <reference field="4294967294" count="1" selected="0">
            <x v="1"/>
          </reference>
          <reference field="2" count="1" selected="0">
            <x v="1"/>
          </reference>
        </references>
      </pivotArea>
    </chartFormat>
    <chartFormat chart="35" format="270" series="1">
      <pivotArea type="data" outline="0" fieldPosition="0">
        <references count="1">
          <reference field="4294967294" count="1" selected="0">
            <x v="0"/>
          </reference>
        </references>
      </pivotArea>
    </chartFormat>
    <chartFormat chart="35" format="271">
      <pivotArea type="data" outline="0" fieldPosition="0">
        <references count="2">
          <reference field="4294967294" count="1" selected="0">
            <x v="0"/>
          </reference>
          <reference field="2" count="1" selected="0">
            <x v="2"/>
          </reference>
        </references>
      </pivotArea>
    </chartFormat>
    <chartFormat chart="35" format="272">
      <pivotArea type="data" outline="0" fieldPosition="0">
        <references count="2">
          <reference field="4294967294" count="1" selected="0">
            <x v="0"/>
          </reference>
          <reference field="2" count="1" selected="0">
            <x v="10"/>
          </reference>
        </references>
      </pivotArea>
    </chartFormat>
    <chartFormat chart="35" format="273">
      <pivotArea type="data" outline="0" fieldPosition="0">
        <references count="2">
          <reference field="4294967294" count="1" selected="0">
            <x v="0"/>
          </reference>
          <reference field="2" count="1" selected="0">
            <x v="7"/>
          </reference>
        </references>
      </pivotArea>
    </chartFormat>
    <chartFormat chart="35" format="274">
      <pivotArea type="data" outline="0" fieldPosition="0">
        <references count="2">
          <reference field="4294967294" count="1" selected="0">
            <x v="0"/>
          </reference>
          <reference field="2" count="1" selected="0">
            <x v="9"/>
          </reference>
        </references>
      </pivotArea>
    </chartFormat>
    <chartFormat chart="35" format="275">
      <pivotArea type="data" outline="0" fieldPosition="0">
        <references count="2">
          <reference field="4294967294" count="1" selected="0">
            <x v="0"/>
          </reference>
          <reference field="2" count="1" selected="0">
            <x v="0"/>
          </reference>
        </references>
      </pivotArea>
    </chartFormat>
    <chartFormat chart="35" format="276">
      <pivotArea type="data" outline="0" fieldPosition="0">
        <references count="2">
          <reference field="4294967294" count="1" selected="0">
            <x v="0"/>
          </reference>
          <reference field="2" count="1" selected="0">
            <x v="3"/>
          </reference>
        </references>
      </pivotArea>
    </chartFormat>
    <chartFormat chart="35" format="277">
      <pivotArea type="data" outline="0" fieldPosition="0">
        <references count="2">
          <reference field="4294967294" count="1" selected="0">
            <x v="0"/>
          </reference>
          <reference field="2" count="1" selected="0">
            <x v="6"/>
          </reference>
        </references>
      </pivotArea>
    </chartFormat>
    <chartFormat chart="35" format="278">
      <pivotArea type="data" outline="0" fieldPosition="0">
        <references count="2">
          <reference field="4294967294" count="1" selected="0">
            <x v="0"/>
          </reference>
          <reference field="2" count="1" selected="0">
            <x v="5"/>
          </reference>
        </references>
      </pivotArea>
    </chartFormat>
    <chartFormat chart="35" format="279">
      <pivotArea type="data" outline="0" fieldPosition="0">
        <references count="2">
          <reference field="4294967294" count="1" selected="0">
            <x v="0"/>
          </reference>
          <reference field="2" count="1" selected="0">
            <x v="8"/>
          </reference>
        </references>
      </pivotArea>
    </chartFormat>
    <chartFormat chart="35" format="280">
      <pivotArea type="data" outline="0" fieldPosition="0">
        <references count="2">
          <reference field="4294967294" count="1" selected="0">
            <x v="0"/>
          </reference>
          <reference field="2" count="1" selected="0">
            <x v="1"/>
          </reference>
        </references>
      </pivotArea>
    </chartFormat>
    <chartFormat chart="35" format="281" series="1">
      <pivotArea type="data" outline="0" fieldPosition="0">
        <references count="1">
          <reference field="4294967294" count="1" selected="0">
            <x v="1"/>
          </reference>
        </references>
      </pivotArea>
    </chartFormat>
    <chartFormat chart="35" format="282">
      <pivotArea type="data" outline="0" fieldPosition="0">
        <references count="2">
          <reference field="4294967294" count="1" selected="0">
            <x v="1"/>
          </reference>
          <reference field="2" count="1" selected="0">
            <x v="2"/>
          </reference>
        </references>
      </pivotArea>
    </chartFormat>
    <chartFormat chart="35" format="283">
      <pivotArea type="data" outline="0" fieldPosition="0">
        <references count="2">
          <reference field="4294967294" count="1" selected="0">
            <x v="1"/>
          </reference>
          <reference field="2" count="1" selected="0">
            <x v="10"/>
          </reference>
        </references>
      </pivotArea>
    </chartFormat>
    <chartFormat chart="35" format="284">
      <pivotArea type="data" outline="0" fieldPosition="0">
        <references count="2">
          <reference field="4294967294" count="1" selected="0">
            <x v="1"/>
          </reference>
          <reference field="2" count="1" selected="0">
            <x v="7"/>
          </reference>
        </references>
      </pivotArea>
    </chartFormat>
    <chartFormat chart="35" format="285">
      <pivotArea type="data" outline="0" fieldPosition="0">
        <references count="2">
          <reference field="4294967294" count="1" selected="0">
            <x v="1"/>
          </reference>
          <reference field="2" count="1" selected="0">
            <x v="9"/>
          </reference>
        </references>
      </pivotArea>
    </chartFormat>
    <chartFormat chart="35" format="286">
      <pivotArea type="data" outline="0" fieldPosition="0">
        <references count="2">
          <reference field="4294967294" count="1" selected="0">
            <x v="1"/>
          </reference>
          <reference field="2" count="1" selected="0">
            <x v="0"/>
          </reference>
        </references>
      </pivotArea>
    </chartFormat>
    <chartFormat chart="35" format="287">
      <pivotArea type="data" outline="0" fieldPosition="0">
        <references count="2">
          <reference field="4294967294" count="1" selected="0">
            <x v="1"/>
          </reference>
          <reference field="2" count="1" selected="0">
            <x v="3"/>
          </reference>
        </references>
      </pivotArea>
    </chartFormat>
    <chartFormat chart="35" format="288">
      <pivotArea type="data" outline="0" fieldPosition="0">
        <references count="2">
          <reference field="4294967294" count="1" selected="0">
            <x v="1"/>
          </reference>
          <reference field="2" count="1" selected="0">
            <x v="6"/>
          </reference>
        </references>
      </pivotArea>
    </chartFormat>
    <chartFormat chart="35" format="289">
      <pivotArea type="data" outline="0" fieldPosition="0">
        <references count="2">
          <reference field="4294967294" count="1" selected="0">
            <x v="1"/>
          </reference>
          <reference field="2" count="1" selected="0">
            <x v="5"/>
          </reference>
        </references>
      </pivotArea>
    </chartFormat>
    <chartFormat chart="35" format="290">
      <pivotArea type="data" outline="0" fieldPosition="0">
        <references count="2">
          <reference field="4294967294" count="1" selected="0">
            <x v="1"/>
          </reference>
          <reference field="2" count="1" selected="0">
            <x v="8"/>
          </reference>
        </references>
      </pivotArea>
    </chartFormat>
    <chartFormat chart="35" format="291">
      <pivotArea type="data" outline="0" fieldPosition="0">
        <references count="2">
          <reference field="4294967294" count="1" selected="0">
            <x v="1"/>
          </reference>
          <reference field="2" count="1" selected="0">
            <x v="1"/>
          </reference>
        </references>
      </pivotArea>
    </chartFormat>
    <chartFormat chart="38" format="28" series="1">
      <pivotArea type="data" outline="0" fieldPosition="0">
        <references count="1">
          <reference field="4294967294" count="1" selected="0">
            <x v="0"/>
          </reference>
        </references>
      </pivotArea>
    </chartFormat>
    <chartFormat chart="38" format="29">
      <pivotArea type="data" outline="0" fieldPosition="0">
        <references count="2">
          <reference field="4294967294" count="1" selected="0">
            <x v="0"/>
          </reference>
          <reference field="2" count="1" selected="0">
            <x v="2"/>
          </reference>
        </references>
      </pivotArea>
    </chartFormat>
    <chartFormat chart="38" format="30">
      <pivotArea type="data" outline="0" fieldPosition="0">
        <references count="2">
          <reference field="4294967294" count="1" selected="0">
            <x v="0"/>
          </reference>
          <reference field="2" count="1" selected="0">
            <x v="9"/>
          </reference>
        </references>
      </pivotArea>
    </chartFormat>
    <chartFormat chart="38" format="31">
      <pivotArea type="data" outline="0" fieldPosition="0">
        <references count="2">
          <reference field="4294967294" count="1" selected="0">
            <x v="0"/>
          </reference>
          <reference field="2" count="1" selected="0">
            <x v="5"/>
          </reference>
        </references>
      </pivotArea>
    </chartFormat>
    <chartFormat chart="38" format="32">
      <pivotArea type="data" outline="0" fieldPosition="0">
        <references count="2">
          <reference field="4294967294" count="1" selected="0">
            <x v="0"/>
          </reference>
          <reference field="2" count="1" selected="0">
            <x v="0"/>
          </reference>
        </references>
      </pivotArea>
    </chartFormat>
    <chartFormat chart="38" format="33">
      <pivotArea type="data" outline="0" fieldPosition="0">
        <references count="2">
          <reference field="4294967294" count="1" selected="0">
            <x v="0"/>
          </reference>
          <reference field="2" count="1" selected="0">
            <x v="3"/>
          </reference>
        </references>
      </pivotArea>
    </chartFormat>
    <chartFormat chart="38" format="34">
      <pivotArea type="data" outline="0" fieldPosition="0">
        <references count="2">
          <reference field="4294967294" count="1" selected="0">
            <x v="0"/>
          </reference>
          <reference field="2" count="1" selected="0">
            <x v="7"/>
          </reference>
        </references>
      </pivotArea>
    </chartFormat>
    <chartFormat chart="38" format="35">
      <pivotArea type="data" outline="0" fieldPosition="0">
        <references count="2">
          <reference field="4294967294" count="1" selected="0">
            <x v="0"/>
          </reference>
          <reference field="2" count="1" selected="0">
            <x v="6"/>
          </reference>
        </references>
      </pivotArea>
    </chartFormat>
    <chartFormat chart="38" format="36">
      <pivotArea type="data" outline="0" fieldPosition="0">
        <references count="2">
          <reference field="4294967294" count="1" selected="0">
            <x v="0"/>
          </reference>
          <reference field="2" count="1" selected="0">
            <x v="8"/>
          </reference>
        </references>
      </pivotArea>
    </chartFormat>
    <chartFormat chart="38" format="37">
      <pivotArea type="data" outline="0" fieldPosition="0">
        <references count="2">
          <reference field="4294967294" count="1" selected="0">
            <x v="0"/>
          </reference>
          <reference field="2" count="1" selected="0">
            <x v="10"/>
          </reference>
        </references>
      </pivotArea>
    </chartFormat>
    <chartFormat chart="38" format="38">
      <pivotArea type="data" outline="0" fieldPosition="0">
        <references count="2">
          <reference field="4294967294" count="1" selected="0">
            <x v="0"/>
          </reference>
          <reference field="2" count="1" selected="0">
            <x v="1"/>
          </reference>
        </references>
      </pivotArea>
    </chartFormat>
    <chartFormat chart="38" format="39" series="1">
      <pivotArea type="data" outline="0" fieldPosition="0">
        <references count="1">
          <reference field="4294967294" count="1" selected="0">
            <x v="1"/>
          </reference>
        </references>
      </pivotArea>
    </chartFormat>
    <chartFormat chart="38" format="40">
      <pivotArea type="data" outline="0" fieldPosition="0">
        <references count="2">
          <reference field="4294967294" count="1" selected="0">
            <x v="1"/>
          </reference>
          <reference field="2" count="1" selected="0">
            <x v="2"/>
          </reference>
        </references>
      </pivotArea>
    </chartFormat>
    <chartFormat chart="38" format="41">
      <pivotArea type="data" outline="0" fieldPosition="0">
        <references count="2">
          <reference field="4294967294" count="1" selected="0">
            <x v="1"/>
          </reference>
          <reference field="2" count="1" selected="0">
            <x v="9"/>
          </reference>
        </references>
      </pivotArea>
    </chartFormat>
    <chartFormat chart="38" format="42">
      <pivotArea type="data" outline="0" fieldPosition="0">
        <references count="2">
          <reference field="4294967294" count="1" selected="0">
            <x v="1"/>
          </reference>
          <reference field="2" count="1" selected="0">
            <x v="5"/>
          </reference>
        </references>
      </pivotArea>
    </chartFormat>
    <chartFormat chart="38" format="43">
      <pivotArea type="data" outline="0" fieldPosition="0">
        <references count="2">
          <reference field="4294967294" count="1" selected="0">
            <x v="1"/>
          </reference>
          <reference field="2" count="1" selected="0">
            <x v="0"/>
          </reference>
        </references>
      </pivotArea>
    </chartFormat>
    <chartFormat chart="38" format="44">
      <pivotArea type="data" outline="0" fieldPosition="0">
        <references count="2">
          <reference field="4294967294" count="1" selected="0">
            <x v="1"/>
          </reference>
          <reference field="2" count="1" selected="0">
            <x v="3"/>
          </reference>
        </references>
      </pivotArea>
    </chartFormat>
    <chartFormat chart="38" format="45">
      <pivotArea type="data" outline="0" fieldPosition="0">
        <references count="2">
          <reference field="4294967294" count="1" selected="0">
            <x v="1"/>
          </reference>
          <reference field="2" count="1" selected="0">
            <x v="7"/>
          </reference>
        </references>
      </pivotArea>
    </chartFormat>
    <chartFormat chart="38" format="46">
      <pivotArea type="data" outline="0" fieldPosition="0">
        <references count="2">
          <reference field="4294967294" count="1" selected="0">
            <x v="1"/>
          </reference>
          <reference field="2" count="1" selected="0">
            <x v="6"/>
          </reference>
        </references>
      </pivotArea>
    </chartFormat>
    <chartFormat chart="38" format="47">
      <pivotArea type="data" outline="0" fieldPosition="0">
        <references count="2">
          <reference field="4294967294" count="1" selected="0">
            <x v="1"/>
          </reference>
          <reference field="2" count="1" selected="0">
            <x v="8"/>
          </reference>
        </references>
      </pivotArea>
    </chartFormat>
    <chartFormat chart="38" format="48">
      <pivotArea type="data" outline="0" fieldPosition="0">
        <references count="2">
          <reference field="4294967294" count="1" selected="0">
            <x v="1"/>
          </reference>
          <reference field="2" count="1" selected="0">
            <x v="10"/>
          </reference>
        </references>
      </pivotArea>
    </chartFormat>
    <chartFormat chart="38" format="49">
      <pivotArea type="data" outline="0" fieldPosition="0">
        <references count="2">
          <reference field="4294967294" count="1" selected="0">
            <x v="1"/>
          </reference>
          <reference field="2" count="1" selected="0">
            <x v="1"/>
          </reference>
        </references>
      </pivotArea>
    </chartFormat>
    <chartFormat chart="40" format="28" series="1">
      <pivotArea type="data" outline="0" fieldPosition="0">
        <references count="1">
          <reference field="4294967294" count="1" selected="0">
            <x v="0"/>
          </reference>
        </references>
      </pivotArea>
    </chartFormat>
    <chartFormat chart="40" format="29">
      <pivotArea type="data" outline="0" fieldPosition="0">
        <references count="2">
          <reference field="4294967294" count="1" selected="0">
            <x v="0"/>
          </reference>
          <reference field="2" count="1" selected="0">
            <x v="9"/>
          </reference>
        </references>
      </pivotArea>
    </chartFormat>
    <chartFormat chart="40" format="30">
      <pivotArea type="data" outline="0" fieldPosition="0">
        <references count="2">
          <reference field="4294967294" count="1" selected="0">
            <x v="0"/>
          </reference>
          <reference field="2" count="1" selected="0">
            <x v="2"/>
          </reference>
        </references>
      </pivotArea>
    </chartFormat>
    <chartFormat chart="40" format="31">
      <pivotArea type="data" outline="0" fieldPosition="0">
        <references count="2">
          <reference field="4294967294" count="1" selected="0">
            <x v="0"/>
          </reference>
          <reference field="2" count="1" selected="0">
            <x v="5"/>
          </reference>
        </references>
      </pivotArea>
    </chartFormat>
    <chartFormat chart="40" format="32">
      <pivotArea type="data" outline="0" fieldPosition="0">
        <references count="2">
          <reference field="4294967294" count="1" selected="0">
            <x v="0"/>
          </reference>
          <reference field="2" count="1" selected="0">
            <x v="0"/>
          </reference>
        </references>
      </pivotArea>
    </chartFormat>
    <chartFormat chart="40" format="33">
      <pivotArea type="data" outline="0" fieldPosition="0">
        <references count="2">
          <reference field="4294967294" count="1" selected="0">
            <x v="0"/>
          </reference>
          <reference field="2" count="1" selected="0">
            <x v="3"/>
          </reference>
        </references>
      </pivotArea>
    </chartFormat>
    <chartFormat chart="40" format="34">
      <pivotArea type="data" outline="0" fieldPosition="0">
        <references count="2">
          <reference field="4294967294" count="1" selected="0">
            <x v="0"/>
          </reference>
          <reference field="2" count="1" selected="0">
            <x v="7"/>
          </reference>
        </references>
      </pivotArea>
    </chartFormat>
    <chartFormat chart="40" format="35">
      <pivotArea type="data" outline="0" fieldPosition="0">
        <references count="2">
          <reference field="4294967294" count="1" selected="0">
            <x v="0"/>
          </reference>
          <reference field="2" count="1" selected="0">
            <x v="6"/>
          </reference>
        </references>
      </pivotArea>
    </chartFormat>
    <chartFormat chart="40" format="36">
      <pivotArea type="data" outline="0" fieldPosition="0">
        <references count="2">
          <reference field="4294967294" count="1" selected="0">
            <x v="0"/>
          </reference>
          <reference field="2" count="1" selected="0">
            <x v="8"/>
          </reference>
        </references>
      </pivotArea>
    </chartFormat>
    <chartFormat chart="40" format="37">
      <pivotArea type="data" outline="0" fieldPosition="0">
        <references count="2">
          <reference field="4294967294" count="1" selected="0">
            <x v="0"/>
          </reference>
          <reference field="2" count="1" selected="0">
            <x v="10"/>
          </reference>
        </references>
      </pivotArea>
    </chartFormat>
    <chartFormat chart="40" format="38">
      <pivotArea type="data" outline="0" fieldPosition="0">
        <references count="2">
          <reference field="4294967294" count="1" selected="0">
            <x v="0"/>
          </reference>
          <reference field="2" count="1" selected="0">
            <x v="1"/>
          </reference>
        </references>
      </pivotArea>
    </chartFormat>
    <chartFormat chart="40" format="39" series="1">
      <pivotArea type="data" outline="0" fieldPosition="0">
        <references count="1">
          <reference field="4294967294" count="1" selected="0">
            <x v="1"/>
          </reference>
        </references>
      </pivotArea>
    </chartFormat>
    <chartFormat chart="40" format="40">
      <pivotArea type="data" outline="0" fieldPosition="0">
        <references count="2">
          <reference field="4294967294" count="1" selected="0">
            <x v="1"/>
          </reference>
          <reference field="2" count="1" selected="0">
            <x v="9"/>
          </reference>
        </references>
      </pivotArea>
    </chartFormat>
    <chartFormat chart="40" format="41">
      <pivotArea type="data" outline="0" fieldPosition="0">
        <references count="2">
          <reference field="4294967294" count="1" selected="0">
            <x v="1"/>
          </reference>
          <reference field="2" count="1" selected="0">
            <x v="2"/>
          </reference>
        </references>
      </pivotArea>
    </chartFormat>
    <chartFormat chart="40" format="42">
      <pivotArea type="data" outline="0" fieldPosition="0">
        <references count="2">
          <reference field="4294967294" count="1" selected="0">
            <x v="1"/>
          </reference>
          <reference field="2" count="1" selected="0">
            <x v="5"/>
          </reference>
        </references>
      </pivotArea>
    </chartFormat>
    <chartFormat chart="40" format="43">
      <pivotArea type="data" outline="0" fieldPosition="0">
        <references count="2">
          <reference field="4294967294" count="1" selected="0">
            <x v="1"/>
          </reference>
          <reference field="2" count="1" selected="0">
            <x v="0"/>
          </reference>
        </references>
      </pivotArea>
    </chartFormat>
    <chartFormat chart="40" format="44">
      <pivotArea type="data" outline="0" fieldPosition="0">
        <references count="2">
          <reference field="4294967294" count="1" selected="0">
            <x v="1"/>
          </reference>
          <reference field="2" count="1" selected="0">
            <x v="3"/>
          </reference>
        </references>
      </pivotArea>
    </chartFormat>
    <chartFormat chart="40" format="45">
      <pivotArea type="data" outline="0" fieldPosition="0">
        <references count="2">
          <reference field="4294967294" count="1" selected="0">
            <x v="1"/>
          </reference>
          <reference field="2" count="1" selected="0">
            <x v="7"/>
          </reference>
        </references>
      </pivotArea>
    </chartFormat>
    <chartFormat chart="40" format="46">
      <pivotArea type="data" outline="0" fieldPosition="0">
        <references count="2">
          <reference field="4294967294" count="1" selected="0">
            <x v="1"/>
          </reference>
          <reference field="2" count="1" selected="0">
            <x v="6"/>
          </reference>
        </references>
      </pivotArea>
    </chartFormat>
    <chartFormat chart="40" format="47">
      <pivotArea type="data" outline="0" fieldPosition="0">
        <references count="2">
          <reference field="4294967294" count="1" selected="0">
            <x v="1"/>
          </reference>
          <reference field="2" count="1" selected="0">
            <x v="8"/>
          </reference>
        </references>
      </pivotArea>
    </chartFormat>
    <chartFormat chart="40" format="48">
      <pivotArea type="data" outline="0" fieldPosition="0">
        <references count="2">
          <reference field="4294967294" count="1" selected="0">
            <x v="1"/>
          </reference>
          <reference field="2" count="1" selected="0">
            <x v="10"/>
          </reference>
        </references>
      </pivotArea>
    </chartFormat>
    <chartFormat chart="40" format="49">
      <pivotArea type="data" outline="0" fieldPosition="0">
        <references count="2">
          <reference field="4294967294" count="1" selected="0">
            <x v="1"/>
          </reference>
          <reference field="2" count="1" selected="0">
            <x v="1"/>
          </reference>
        </references>
      </pivotArea>
    </chartFormat>
    <chartFormat chart="42" format="28" series="1">
      <pivotArea type="data" outline="0" fieldPosition="0">
        <references count="1">
          <reference field="4294967294" count="1" selected="0">
            <x v="0"/>
          </reference>
        </references>
      </pivotArea>
    </chartFormat>
    <chartFormat chart="42" format="29">
      <pivotArea type="data" outline="0" fieldPosition="0">
        <references count="2">
          <reference field="4294967294" count="1" selected="0">
            <x v="0"/>
          </reference>
          <reference field="2" count="1" selected="0">
            <x v="9"/>
          </reference>
        </references>
      </pivotArea>
    </chartFormat>
    <chartFormat chart="42" format="30">
      <pivotArea type="data" outline="0" fieldPosition="0">
        <references count="2">
          <reference field="4294967294" count="1" selected="0">
            <x v="0"/>
          </reference>
          <reference field="2" count="1" selected="0">
            <x v="5"/>
          </reference>
        </references>
      </pivotArea>
    </chartFormat>
    <chartFormat chart="42" format="31">
      <pivotArea type="data" outline="0" fieldPosition="0">
        <references count="2">
          <reference field="4294967294" count="1" selected="0">
            <x v="0"/>
          </reference>
          <reference field="2" count="1" selected="0">
            <x v="2"/>
          </reference>
        </references>
      </pivotArea>
    </chartFormat>
    <chartFormat chart="42" format="32">
      <pivotArea type="data" outline="0" fieldPosition="0">
        <references count="2">
          <reference field="4294967294" count="1" selected="0">
            <x v="0"/>
          </reference>
          <reference field="2" count="1" selected="0">
            <x v="0"/>
          </reference>
        </references>
      </pivotArea>
    </chartFormat>
    <chartFormat chart="42" format="33">
      <pivotArea type="data" outline="0" fieldPosition="0">
        <references count="2">
          <reference field="4294967294" count="1" selected="0">
            <x v="0"/>
          </reference>
          <reference field="2" count="1" selected="0">
            <x v="3"/>
          </reference>
        </references>
      </pivotArea>
    </chartFormat>
    <chartFormat chart="42" format="34">
      <pivotArea type="data" outline="0" fieldPosition="0">
        <references count="2">
          <reference field="4294967294" count="1" selected="0">
            <x v="0"/>
          </reference>
          <reference field="2" count="1" selected="0">
            <x v="7"/>
          </reference>
        </references>
      </pivotArea>
    </chartFormat>
    <chartFormat chart="42" format="35">
      <pivotArea type="data" outline="0" fieldPosition="0">
        <references count="2">
          <reference field="4294967294" count="1" selected="0">
            <x v="0"/>
          </reference>
          <reference field="2" count="1" selected="0">
            <x v="6"/>
          </reference>
        </references>
      </pivotArea>
    </chartFormat>
    <chartFormat chart="42" format="36">
      <pivotArea type="data" outline="0" fieldPosition="0">
        <references count="2">
          <reference field="4294967294" count="1" selected="0">
            <x v="0"/>
          </reference>
          <reference field="2" count="1" selected="0">
            <x v="8"/>
          </reference>
        </references>
      </pivotArea>
    </chartFormat>
    <chartFormat chart="42" format="37">
      <pivotArea type="data" outline="0" fieldPosition="0">
        <references count="2">
          <reference field="4294967294" count="1" selected="0">
            <x v="0"/>
          </reference>
          <reference field="2" count="1" selected="0">
            <x v="10"/>
          </reference>
        </references>
      </pivotArea>
    </chartFormat>
    <chartFormat chart="42" format="38">
      <pivotArea type="data" outline="0" fieldPosition="0">
        <references count="2">
          <reference field="4294967294" count="1" selected="0">
            <x v="0"/>
          </reference>
          <reference field="2" count="1" selected="0">
            <x v="1"/>
          </reference>
        </references>
      </pivotArea>
    </chartFormat>
    <chartFormat chart="42" format="39" series="1">
      <pivotArea type="data" outline="0" fieldPosition="0">
        <references count="1">
          <reference field="4294967294" count="1" selected="0">
            <x v="1"/>
          </reference>
        </references>
      </pivotArea>
    </chartFormat>
    <chartFormat chart="42" format="40">
      <pivotArea type="data" outline="0" fieldPosition="0">
        <references count="2">
          <reference field="4294967294" count="1" selected="0">
            <x v="1"/>
          </reference>
          <reference field="2" count="1" selected="0">
            <x v="9"/>
          </reference>
        </references>
      </pivotArea>
    </chartFormat>
    <chartFormat chart="42" format="41">
      <pivotArea type="data" outline="0" fieldPosition="0">
        <references count="2">
          <reference field="4294967294" count="1" selected="0">
            <x v="1"/>
          </reference>
          <reference field="2" count="1" selected="0">
            <x v="5"/>
          </reference>
        </references>
      </pivotArea>
    </chartFormat>
    <chartFormat chart="42" format="42">
      <pivotArea type="data" outline="0" fieldPosition="0">
        <references count="2">
          <reference field="4294967294" count="1" selected="0">
            <x v="1"/>
          </reference>
          <reference field="2" count="1" selected="0">
            <x v="2"/>
          </reference>
        </references>
      </pivotArea>
    </chartFormat>
    <chartFormat chart="42" format="43">
      <pivotArea type="data" outline="0" fieldPosition="0">
        <references count="2">
          <reference field="4294967294" count="1" selected="0">
            <x v="1"/>
          </reference>
          <reference field="2" count="1" selected="0">
            <x v="0"/>
          </reference>
        </references>
      </pivotArea>
    </chartFormat>
    <chartFormat chart="42" format="44">
      <pivotArea type="data" outline="0" fieldPosition="0">
        <references count="2">
          <reference field="4294967294" count="1" selected="0">
            <x v="1"/>
          </reference>
          <reference field="2" count="1" selected="0">
            <x v="3"/>
          </reference>
        </references>
      </pivotArea>
    </chartFormat>
    <chartFormat chart="42" format="45">
      <pivotArea type="data" outline="0" fieldPosition="0">
        <references count="2">
          <reference field="4294967294" count="1" selected="0">
            <x v="1"/>
          </reference>
          <reference field="2" count="1" selected="0">
            <x v="7"/>
          </reference>
        </references>
      </pivotArea>
    </chartFormat>
    <chartFormat chart="42" format="46">
      <pivotArea type="data" outline="0" fieldPosition="0">
        <references count="2">
          <reference field="4294967294" count="1" selected="0">
            <x v="1"/>
          </reference>
          <reference field="2" count="1" selected="0">
            <x v="6"/>
          </reference>
        </references>
      </pivotArea>
    </chartFormat>
    <chartFormat chart="42" format="47">
      <pivotArea type="data" outline="0" fieldPosition="0">
        <references count="2">
          <reference field="4294967294" count="1" selected="0">
            <x v="1"/>
          </reference>
          <reference field="2" count="1" selected="0">
            <x v="8"/>
          </reference>
        </references>
      </pivotArea>
    </chartFormat>
    <chartFormat chart="42" format="48">
      <pivotArea type="data" outline="0" fieldPosition="0">
        <references count="2">
          <reference field="4294967294" count="1" selected="0">
            <x v="1"/>
          </reference>
          <reference field="2" count="1" selected="0">
            <x v="10"/>
          </reference>
        </references>
      </pivotArea>
    </chartFormat>
    <chartFormat chart="42" format="49">
      <pivotArea type="data" outline="0" fieldPosition="0">
        <references count="2">
          <reference field="4294967294" count="1" selected="0">
            <x v="1"/>
          </reference>
          <reference field="2" count="1" selected="0">
            <x v="1"/>
          </reference>
        </references>
      </pivotArea>
    </chartFormat>
    <chartFormat chart="43" format="28" series="1">
      <pivotArea type="data" outline="0" fieldPosition="0">
        <references count="1">
          <reference field="4294967294" count="1" selected="0">
            <x v="0"/>
          </reference>
        </references>
      </pivotArea>
    </chartFormat>
    <chartFormat chart="43" format="29">
      <pivotArea type="data" outline="0" fieldPosition="0">
        <references count="2">
          <reference field="4294967294" count="1" selected="0">
            <x v="0"/>
          </reference>
          <reference field="2" count="1" selected="0">
            <x v="9"/>
          </reference>
        </references>
      </pivotArea>
    </chartFormat>
    <chartFormat chart="43" format="30">
      <pivotArea type="data" outline="0" fieldPosition="0">
        <references count="2">
          <reference field="4294967294" count="1" selected="0">
            <x v="0"/>
          </reference>
          <reference field="2" count="1" selected="0">
            <x v="5"/>
          </reference>
        </references>
      </pivotArea>
    </chartFormat>
    <chartFormat chart="43" format="31">
      <pivotArea type="data" outline="0" fieldPosition="0">
        <references count="2">
          <reference field="4294967294" count="1" selected="0">
            <x v="0"/>
          </reference>
          <reference field="2" count="1" selected="0">
            <x v="2"/>
          </reference>
        </references>
      </pivotArea>
    </chartFormat>
    <chartFormat chart="43" format="32">
      <pivotArea type="data" outline="0" fieldPosition="0">
        <references count="2">
          <reference field="4294967294" count="1" selected="0">
            <x v="0"/>
          </reference>
          <reference field="2" count="1" selected="0">
            <x v="0"/>
          </reference>
        </references>
      </pivotArea>
    </chartFormat>
    <chartFormat chart="43" format="33">
      <pivotArea type="data" outline="0" fieldPosition="0">
        <references count="2">
          <reference field="4294967294" count="1" selected="0">
            <x v="0"/>
          </reference>
          <reference field="2" count="1" selected="0">
            <x v="3"/>
          </reference>
        </references>
      </pivotArea>
    </chartFormat>
    <chartFormat chart="43" format="34">
      <pivotArea type="data" outline="0" fieldPosition="0">
        <references count="2">
          <reference field="4294967294" count="1" selected="0">
            <x v="0"/>
          </reference>
          <reference field="2" count="1" selected="0">
            <x v="7"/>
          </reference>
        </references>
      </pivotArea>
    </chartFormat>
    <chartFormat chart="43" format="35">
      <pivotArea type="data" outline="0" fieldPosition="0">
        <references count="2">
          <reference field="4294967294" count="1" selected="0">
            <x v="0"/>
          </reference>
          <reference field="2" count="1" selected="0">
            <x v="6"/>
          </reference>
        </references>
      </pivotArea>
    </chartFormat>
    <chartFormat chart="43" format="36">
      <pivotArea type="data" outline="0" fieldPosition="0">
        <references count="2">
          <reference field="4294967294" count="1" selected="0">
            <x v="0"/>
          </reference>
          <reference field="2" count="1" selected="0">
            <x v="8"/>
          </reference>
        </references>
      </pivotArea>
    </chartFormat>
    <chartFormat chart="43" format="37">
      <pivotArea type="data" outline="0" fieldPosition="0">
        <references count="2">
          <reference field="4294967294" count="1" selected="0">
            <x v="0"/>
          </reference>
          <reference field="2" count="1" selected="0">
            <x v="10"/>
          </reference>
        </references>
      </pivotArea>
    </chartFormat>
    <chartFormat chart="43" format="38">
      <pivotArea type="data" outline="0" fieldPosition="0">
        <references count="2">
          <reference field="4294967294" count="1" selected="0">
            <x v="0"/>
          </reference>
          <reference field="2" count="1" selected="0">
            <x v="1"/>
          </reference>
        </references>
      </pivotArea>
    </chartFormat>
    <chartFormat chart="43" format="39" series="1">
      <pivotArea type="data" outline="0" fieldPosition="0">
        <references count="1">
          <reference field="4294967294" count="1" selected="0">
            <x v="1"/>
          </reference>
        </references>
      </pivotArea>
    </chartFormat>
    <chartFormat chart="43" format="40">
      <pivotArea type="data" outline="0" fieldPosition="0">
        <references count="2">
          <reference field="4294967294" count="1" selected="0">
            <x v="1"/>
          </reference>
          <reference field="2" count="1" selected="0">
            <x v="9"/>
          </reference>
        </references>
      </pivotArea>
    </chartFormat>
    <chartFormat chart="43" format="41">
      <pivotArea type="data" outline="0" fieldPosition="0">
        <references count="2">
          <reference field="4294967294" count="1" selected="0">
            <x v="1"/>
          </reference>
          <reference field="2" count="1" selected="0">
            <x v="5"/>
          </reference>
        </references>
      </pivotArea>
    </chartFormat>
    <chartFormat chart="43" format="42">
      <pivotArea type="data" outline="0" fieldPosition="0">
        <references count="2">
          <reference field="4294967294" count="1" selected="0">
            <x v="1"/>
          </reference>
          <reference field="2" count="1" selected="0">
            <x v="2"/>
          </reference>
        </references>
      </pivotArea>
    </chartFormat>
    <chartFormat chart="43" format="43">
      <pivotArea type="data" outline="0" fieldPosition="0">
        <references count="2">
          <reference field="4294967294" count="1" selected="0">
            <x v="1"/>
          </reference>
          <reference field="2" count="1" selected="0">
            <x v="0"/>
          </reference>
        </references>
      </pivotArea>
    </chartFormat>
    <chartFormat chart="43" format="44">
      <pivotArea type="data" outline="0" fieldPosition="0">
        <references count="2">
          <reference field="4294967294" count="1" selected="0">
            <x v="1"/>
          </reference>
          <reference field="2" count="1" selected="0">
            <x v="3"/>
          </reference>
        </references>
      </pivotArea>
    </chartFormat>
    <chartFormat chart="43" format="45">
      <pivotArea type="data" outline="0" fieldPosition="0">
        <references count="2">
          <reference field="4294967294" count="1" selected="0">
            <x v="1"/>
          </reference>
          <reference field="2" count="1" selected="0">
            <x v="7"/>
          </reference>
        </references>
      </pivotArea>
    </chartFormat>
    <chartFormat chart="43" format="46">
      <pivotArea type="data" outline="0" fieldPosition="0">
        <references count="2">
          <reference field="4294967294" count="1" selected="0">
            <x v="1"/>
          </reference>
          <reference field="2" count="1" selected="0">
            <x v="6"/>
          </reference>
        </references>
      </pivotArea>
    </chartFormat>
    <chartFormat chart="43" format="47">
      <pivotArea type="data" outline="0" fieldPosition="0">
        <references count="2">
          <reference field="4294967294" count="1" selected="0">
            <x v="1"/>
          </reference>
          <reference field="2" count="1" selected="0">
            <x v="8"/>
          </reference>
        </references>
      </pivotArea>
    </chartFormat>
    <chartFormat chart="43" format="48">
      <pivotArea type="data" outline="0" fieldPosition="0">
        <references count="2">
          <reference field="4294967294" count="1" selected="0">
            <x v="1"/>
          </reference>
          <reference field="2" count="1" selected="0">
            <x v="10"/>
          </reference>
        </references>
      </pivotArea>
    </chartFormat>
    <chartFormat chart="43" format="49">
      <pivotArea type="data" outline="0" fieldPosition="0">
        <references count="2">
          <reference field="4294967294" count="1" selected="0">
            <x v="1"/>
          </reference>
          <reference field="2" count="1" selected="0">
            <x v="1"/>
          </reference>
        </references>
      </pivotArea>
    </chartFormat>
    <chartFormat chart="45" format="28" series="1">
      <pivotArea type="data" outline="0" fieldPosition="0">
        <references count="1">
          <reference field="4294967294" count="1" selected="0">
            <x v="0"/>
          </reference>
        </references>
      </pivotArea>
    </chartFormat>
    <chartFormat chart="45" format="29">
      <pivotArea type="data" outline="0" fieldPosition="0">
        <references count="2">
          <reference field="4294967294" count="1" selected="0">
            <x v="0"/>
          </reference>
          <reference field="2" count="1" selected="0">
            <x v="7"/>
          </reference>
        </references>
      </pivotArea>
    </chartFormat>
    <chartFormat chart="45" format="30">
      <pivotArea type="data" outline="0" fieldPosition="0">
        <references count="2">
          <reference field="4294967294" count="1" selected="0">
            <x v="0"/>
          </reference>
          <reference field="2" count="1" selected="0">
            <x v="3"/>
          </reference>
        </references>
      </pivotArea>
    </chartFormat>
    <chartFormat chart="45" format="31">
      <pivotArea type="data" outline="0" fieldPosition="0">
        <references count="2">
          <reference field="4294967294" count="1" selected="0">
            <x v="0"/>
          </reference>
          <reference field="2" count="1" selected="0">
            <x v="0"/>
          </reference>
        </references>
      </pivotArea>
    </chartFormat>
    <chartFormat chart="45" format="32">
      <pivotArea type="data" outline="0" fieldPosition="0">
        <references count="2">
          <reference field="4294967294" count="1" selected="0">
            <x v="0"/>
          </reference>
          <reference field="2" count="1" selected="0">
            <x v="2"/>
          </reference>
        </references>
      </pivotArea>
    </chartFormat>
    <chartFormat chart="45" format="33">
      <pivotArea type="data" outline="0" fieldPosition="0">
        <references count="2">
          <reference field="4294967294" count="1" selected="0">
            <x v="0"/>
          </reference>
          <reference field="2" count="1" selected="0">
            <x v="9"/>
          </reference>
        </references>
      </pivotArea>
    </chartFormat>
    <chartFormat chart="45" format="34">
      <pivotArea type="data" outline="0" fieldPosition="0">
        <references count="2">
          <reference field="4294967294" count="1" selected="0">
            <x v="0"/>
          </reference>
          <reference field="2" count="1" selected="0">
            <x v="14"/>
          </reference>
        </references>
      </pivotArea>
    </chartFormat>
    <chartFormat chart="45" format="35">
      <pivotArea type="data" outline="0" fieldPosition="0">
        <references count="2">
          <reference field="4294967294" count="1" selected="0">
            <x v="0"/>
          </reference>
          <reference field="2" count="1" selected="0">
            <x v="5"/>
          </reference>
        </references>
      </pivotArea>
    </chartFormat>
    <chartFormat chart="45" format="36">
      <pivotArea type="data" outline="0" fieldPosition="0">
        <references count="2">
          <reference field="4294967294" count="1" selected="0">
            <x v="0"/>
          </reference>
          <reference field="2" count="1" selected="0">
            <x v="12"/>
          </reference>
        </references>
      </pivotArea>
    </chartFormat>
    <chartFormat chart="45" format="37">
      <pivotArea type="data" outline="0" fieldPosition="0">
        <references count="2">
          <reference field="4294967294" count="1" selected="0">
            <x v="0"/>
          </reference>
          <reference field="2" count="1" selected="0">
            <x v="6"/>
          </reference>
        </references>
      </pivotArea>
    </chartFormat>
    <chartFormat chart="45" format="38">
      <pivotArea type="data" outline="0" fieldPosition="0">
        <references count="2">
          <reference field="4294967294" count="1" selected="0">
            <x v="0"/>
          </reference>
          <reference field="2" count="1" selected="0">
            <x v="8"/>
          </reference>
        </references>
      </pivotArea>
    </chartFormat>
    <chartFormat chart="45" format="39">
      <pivotArea type="data" outline="0" fieldPosition="0">
        <references count="2">
          <reference field="4294967294" count="1" selected="0">
            <x v="0"/>
          </reference>
          <reference field="2" count="1" selected="0">
            <x v="1"/>
          </reference>
        </references>
      </pivotArea>
    </chartFormat>
    <chartFormat chart="45" format="40" series="1">
      <pivotArea type="data" outline="0" fieldPosition="0">
        <references count="1">
          <reference field="4294967294" count="1" selected="0">
            <x v="1"/>
          </reference>
        </references>
      </pivotArea>
    </chartFormat>
    <chartFormat chart="45" format="41">
      <pivotArea type="data" outline="0" fieldPosition="0">
        <references count="2">
          <reference field="4294967294" count="1" selected="0">
            <x v="1"/>
          </reference>
          <reference field="2" count="1" selected="0">
            <x v="7"/>
          </reference>
        </references>
      </pivotArea>
    </chartFormat>
    <chartFormat chart="45" format="42">
      <pivotArea type="data" outline="0" fieldPosition="0">
        <references count="2">
          <reference field="4294967294" count="1" selected="0">
            <x v="1"/>
          </reference>
          <reference field="2" count="1" selected="0">
            <x v="3"/>
          </reference>
        </references>
      </pivotArea>
    </chartFormat>
    <chartFormat chart="45" format="43">
      <pivotArea type="data" outline="0" fieldPosition="0">
        <references count="2">
          <reference field="4294967294" count="1" selected="0">
            <x v="1"/>
          </reference>
          <reference field="2" count="1" selected="0">
            <x v="0"/>
          </reference>
        </references>
      </pivotArea>
    </chartFormat>
    <chartFormat chart="45" format="44">
      <pivotArea type="data" outline="0" fieldPosition="0">
        <references count="2">
          <reference field="4294967294" count="1" selected="0">
            <x v="1"/>
          </reference>
          <reference field="2" count="1" selected="0">
            <x v="2"/>
          </reference>
        </references>
      </pivotArea>
    </chartFormat>
    <chartFormat chart="45" format="45">
      <pivotArea type="data" outline="0" fieldPosition="0">
        <references count="2">
          <reference field="4294967294" count="1" selected="0">
            <x v="1"/>
          </reference>
          <reference field="2" count="1" selected="0">
            <x v="9"/>
          </reference>
        </references>
      </pivotArea>
    </chartFormat>
    <chartFormat chart="45" format="46">
      <pivotArea type="data" outline="0" fieldPosition="0">
        <references count="2">
          <reference field="4294967294" count="1" selected="0">
            <x v="1"/>
          </reference>
          <reference field="2" count="1" selected="0">
            <x v="14"/>
          </reference>
        </references>
      </pivotArea>
    </chartFormat>
    <chartFormat chart="45" format="47">
      <pivotArea type="data" outline="0" fieldPosition="0">
        <references count="2">
          <reference field="4294967294" count="1" selected="0">
            <x v="1"/>
          </reference>
          <reference field="2" count="1" selected="0">
            <x v="5"/>
          </reference>
        </references>
      </pivotArea>
    </chartFormat>
    <chartFormat chart="45" format="48">
      <pivotArea type="data" outline="0" fieldPosition="0">
        <references count="2">
          <reference field="4294967294" count="1" selected="0">
            <x v="1"/>
          </reference>
          <reference field="2" count="1" selected="0">
            <x v="12"/>
          </reference>
        </references>
      </pivotArea>
    </chartFormat>
    <chartFormat chart="45" format="49">
      <pivotArea type="data" outline="0" fieldPosition="0">
        <references count="2">
          <reference field="4294967294" count="1" selected="0">
            <x v="1"/>
          </reference>
          <reference field="2" count="1" selected="0">
            <x v="6"/>
          </reference>
        </references>
      </pivotArea>
    </chartFormat>
    <chartFormat chart="45" format="50">
      <pivotArea type="data" outline="0" fieldPosition="0">
        <references count="2">
          <reference field="4294967294" count="1" selected="0">
            <x v="1"/>
          </reference>
          <reference field="2" count="1" selected="0">
            <x v="8"/>
          </reference>
        </references>
      </pivotArea>
    </chartFormat>
    <chartFormat chart="45" format="51">
      <pivotArea type="data" outline="0" fieldPosition="0">
        <references count="2">
          <reference field="4294967294" count="1" selected="0">
            <x v="1"/>
          </reference>
          <reference field="2" count="1" selected="0">
            <x v="1"/>
          </reference>
        </references>
      </pivotArea>
    </chartFormat>
    <chartFormat chart="46" format="28" series="1">
      <pivotArea type="data" outline="0" fieldPosition="0">
        <references count="1">
          <reference field="4294967294" count="1" selected="0">
            <x v="0"/>
          </reference>
        </references>
      </pivotArea>
    </chartFormat>
    <chartFormat chart="46" format="29">
      <pivotArea type="data" outline="0" fieldPosition="0">
        <references count="2">
          <reference field="4294967294" count="1" selected="0">
            <x v="0"/>
          </reference>
          <reference field="2" count="1" selected="0">
            <x v="7"/>
          </reference>
        </references>
      </pivotArea>
    </chartFormat>
    <chartFormat chart="46" format="30">
      <pivotArea type="data" outline="0" fieldPosition="0">
        <references count="2">
          <reference field="4294967294" count="1" selected="0">
            <x v="0"/>
          </reference>
          <reference field="2" count="1" selected="0">
            <x v="3"/>
          </reference>
        </references>
      </pivotArea>
    </chartFormat>
    <chartFormat chart="46" format="31">
      <pivotArea type="data" outline="0" fieldPosition="0">
        <references count="2">
          <reference field="4294967294" count="1" selected="0">
            <x v="0"/>
          </reference>
          <reference field="2" count="1" selected="0">
            <x v="0"/>
          </reference>
        </references>
      </pivotArea>
    </chartFormat>
    <chartFormat chart="46" format="32">
      <pivotArea type="data" outline="0" fieldPosition="0">
        <references count="2">
          <reference field="4294967294" count="1" selected="0">
            <x v="0"/>
          </reference>
          <reference field="2" count="1" selected="0">
            <x v="2"/>
          </reference>
        </references>
      </pivotArea>
    </chartFormat>
    <chartFormat chart="46" format="33">
      <pivotArea type="data" outline="0" fieldPosition="0">
        <references count="2">
          <reference field="4294967294" count="1" selected="0">
            <x v="0"/>
          </reference>
          <reference field="2" count="1" selected="0">
            <x v="9"/>
          </reference>
        </references>
      </pivotArea>
    </chartFormat>
    <chartFormat chart="46" format="34">
      <pivotArea type="data" outline="0" fieldPosition="0">
        <references count="2">
          <reference field="4294967294" count="1" selected="0">
            <x v="0"/>
          </reference>
          <reference field="2" count="1" selected="0">
            <x v="14"/>
          </reference>
        </references>
      </pivotArea>
    </chartFormat>
    <chartFormat chart="46" format="35">
      <pivotArea type="data" outline="0" fieldPosition="0">
        <references count="2">
          <reference field="4294967294" count="1" selected="0">
            <x v="0"/>
          </reference>
          <reference field="2" count="1" selected="0">
            <x v="5"/>
          </reference>
        </references>
      </pivotArea>
    </chartFormat>
    <chartFormat chart="46" format="36">
      <pivotArea type="data" outline="0" fieldPosition="0">
        <references count="2">
          <reference field="4294967294" count="1" selected="0">
            <x v="0"/>
          </reference>
          <reference field="2" count="1" selected="0">
            <x v="12"/>
          </reference>
        </references>
      </pivotArea>
    </chartFormat>
    <chartFormat chart="46" format="37">
      <pivotArea type="data" outline="0" fieldPosition="0">
        <references count="2">
          <reference field="4294967294" count="1" selected="0">
            <x v="0"/>
          </reference>
          <reference field="2" count="1" selected="0">
            <x v="6"/>
          </reference>
        </references>
      </pivotArea>
    </chartFormat>
    <chartFormat chart="46" format="38">
      <pivotArea type="data" outline="0" fieldPosition="0">
        <references count="2">
          <reference field="4294967294" count="1" selected="0">
            <x v="0"/>
          </reference>
          <reference field="2" count="1" selected="0">
            <x v="8"/>
          </reference>
        </references>
      </pivotArea>
    </chartFormat>
    <chartFormat chart="46" format="39">
      <pivotArea type="data" outline="0" fieldPosition="0">
        <references count="2">
          <reference field="4294967294" count="1" selected="0">
            <x v="0"/>
          </reference>
          <reference field="2" count="1" selected="0">
            <x v="1"/>
          </reference>
        </references>
      </pivotArea>
    </chartFormat>
    <chartFormat chart="46" format="40" series="1">
      <pivotArea type="data" outline="0" fieldPosition="0">
        <references count="1">
          <reference field="4294967294" count="1" selected="0">
            <x v="1"/>
          </reference>
        </references>
      </pivotArea>
    </chartFormat>
    <chartFormat chart="46" format="41">
      <pivotArea type="data" outline="0" fieldPosition="0">
        <references count="2">
          <reference field="4294967294" count="1" selected="0">
            <x v="1"/>
          </reference>
          <reference field="2" count="1" selected="0">
            <x v="7"/>
          </reference>
        </references>
      </pivotArea>
    </chartFormat>
    <chartFormat chart="46" format="42">
      <pivotArea type="data" outline="0" fieldPosition="0">
        <references count="2">
          <reference field="4294967294" count="1" selected="0">
            <x v="1"/>
          </reference>
          <reference field="2" count="1" selected="0">
            <x v="3"/>
          </reference>
        </references>
      </pivotArea>
    </chartFormat>
    <chartFormat chart="46" format="43">
      <pivotArea type="data" outline="0" fieldPosition="0">
        <references count="2">
          <reference field="4294967294" count="1" selected="0">
            <x v="1"/>
          </reference>
          <reference field="2" count="1" selected="0">
            <x v="0"/>
          </reference>
        </references>
      </pivotArea>
    </chartFormat>
    <chartFormat chart="46" format="44">
      <pivotArea type="data" outline="0" fieldPosition="0">
        <references count="2">
          <reference field="4294967294" count="1" selected="0">
            <x v="1"/>
          </reference>
          <reference field="2" count="1" selected="0">
            <x v="2"/>
          </reference>
        </references>
      </pivotArea>
    </chartFormat>
    <chartFormat chart="46" format="45">
      <pivotArea type="data" outline="0" fieldPosition="0">
        <references count="2">
          <reference field="4294967294" count="1" selected="0">
            <x v="1"/>
          </reference>
          <reference field="2" count="1" selected="0">
            <x v="9"/>
          </reference>
        </references>
      </pivotArea>
    </chartFormat>
    <chartFormat chart="46" format="46">
      <pivotArea type="data" outline="0" fieldPosition="0">
        <references count="2">
          <reference field="4294967294" count="1" selected="0">
            <x v="1"/>
          </reference>
          <reference field="2" count="1" selected="0">
            <x v="14"/>
          </reference>
        </references>
      </pivotArea>
    </chartFormat>
    <chartFormat chart="46" format="47">
      <pivotArea type="data" outline="0" fieldPosition="0">
        <references count="2">
          <reference field="4294967294" count="1" selected="0">
            <x v="1"/>
          </reference>
          <reference field="2" count="1" selected="0">
            <x v="5"/>
          </reference>
        </references>
      </pivotArea>
    </chartFormat>
    <chartFormat chart="46" format="48">
      <pivotArea type="data" outline="0" fieldPosition="0">
        <references count="2">
          <reference field="4294967294" count="1" selected="0">
            <x v="1"/>
          </reference>
          <reference field="2" count="1" selected="0">
            <x v="12"/>
          </reference>
        </references>
      </pivotArea>
    </chartFormat>
    <chartFormat chart="46" format="49">
      <pivotArea type="data" outline="0" fieldPosition="0">
        <references count="2">
          <reference field="4294967294" count="1" selected="0">
            <x v="1"/>
          </reference>
          <reference field="2" count="1" selected="0">
            <x v="6"/>
          </reference>
        </references>
      </pivotArea>
    </chartFormat>
    <chartFormat chart="46" format="50">
      <pivotArea type="data" outline="0" fieldPosition="0">
        <references count="2">
          <reference field="4294967294" count="1" selected="0">
            <x v="1"/>
          </reference>
          <reference field="2" count="1" selected="0">
            <x v="8"/>
          </reference>
        </references>
      </pivotArea>
    </chartFormat>
    <chartFormat chart="46" format="51">
      <pivotArea type="data" outline="0" fieldPosition="0">
        <references count="2">
          <reference field="4294967294" count="1" selected="0">
            <x v="1"/>
          </reference>
          <reference field="2" count="1" selected="0">
            <x v="1"/>
          </reference>
        </references>
      </pivotArea>
    </chartFormat>
    <chartFormat chart="47" format="28" series="1">
      <pivotArea type="data" outline="0" fieldPosition="0">
        <references count="1">
          <reference field="4294967294" count="1" selected="0">
            <x v="0"/>
          </reference>
        </references>
      </pivotArea>
    </chartFormat>
    <chartFormat chart="47" format="29">
      <pivotArea type="data" outline="0" fieldPosition="0">
        <references count="2">
          <reference field="4294967294" count="1" selected="0">
            <x v="0"/>
          </reference>
          <reference field="2" count="1" selected="0">
            <x v="7"/>
          </reference>
        </references>
      </pivotArea>
    </chartFormat>
    <chartFormat chart="47" format="30">
      <pivotArea type="data" outline="0" fieldPosition="0">
        <references count="2">
          <reference field="4294967294" count="1" selected="0">
            <x v="0"/>
          </reference>
          <reference field="2" count="1" selected="0">
            <x v="3"/>
          </reference>
        </references>
      </pivotArea>
    </chartFormat>
    <chartFormat chart="47" format="31">
      <pivotArea type="data" outline="0" fieldPosition="0">
        <references count="2">
          <reference field="4294967294" count="1" selected="0">
            <x v="0"/>
          </reference>
          <reference field="2" count="1" selected="0">
            <x v="0"/>
          </reference>
        </references>
      </pivotArea>
    </chartFormat>
    <chartFormat chart="47" format="32">
      <pivotArea type="data" outline="0" fieldPosition="0">
        <references count="2">
          <reference field="4294967294" count="1" selected="0">
            <x v="0"/>
          </reference>
          <reference field="2" count="1" selected="0">
            <x v="2"/>
          </reference>
        </references>
      </pivotArea>
    </chartFormat>
    <chartFormat chart="47" format="33">
      <pivotArea type="data" outline="0" fieldPosition="0">
        <references count="2">
          <reference field="4294967294" count="1" selected="0">
            <x v="0"/>
          </reference>
          <reference field="2" count="1" selected="0">
            <x v="9"/>
          </reference>
        </references>
      </pivotArea>
    </chartFormat>
    <chartFormat chart="47" format="34">
      <pivotArea type="data" outline="0" fieldPosition="0">
        <references count="2">
          <reference field="4294967294" count="1" selected="0">
            <x v="0"/>
          </reference>
          <reference field="2" count="1" selected="0">
            <x v="14"/>
          </reference>
        </references>
      </pivotArea>
    </chartFormat>
    <chartFormat chart="47" format="35">
      <pivotArea type="data" outline="0" fieldPosition="0">
        <references count="2">
          <reference field="4294967294" count="1" selected="0">
            <x v="0"/>
          </reference>
          <reference field="2" count="1" selected="0">
            <x v="5"/>
          </reference>
        </references>
      </pivotArea>
    </chartFormat>
    <chartFormat chart="47" format="36">
      <pivotArea type="data" outline="0" fieldPosition="0">
        <references count="2">
          <reference field="4294967294" count="1" selected="0">
            <x v="0"/>
          </reference>
          <reference field="2" count="1" selected="0">
            <x v="12"/>
          </reference>
        </references>
      </pivotArea>
    </chartFormat>
    <chartFormat chart="47" format="37">
      <pivotArea type="data" outline="0" fieldPosition="0">
        <references count="2">
          <reference field="4294967294" count="1" selected="0">
            <x v="0"/>
          </reference>
          <reference field="2" count="1" selected="0">
            <x v="6"/>
          </reference>
        </references>
      </pivotArea>
    </chartFormat>
    <chartFormat chart="47" format="38">
      <pivotArea type="data" outline="0" fieldPosition="0">
        <references count="2">
          <reference field="4294967294" count="1" selected="0">
            <x v="0"/>
          </reference>
          <reference field="2" count="1" selected="0">
            <x v="8"/>
          </reference>
        </references>
      </pivotArea>
    </chartFormat>
    <chartFormat chart="47" format="39">
      <pivotArea type="data" outline="0" fieldPosition="0">
        <references count="2">
          <reference field="4294967294" count="1" selected="0">
            <x v="0"/>
          </reference>
          <reference field="2" count="1" selected="0">
            <x v="1"/>
          </reference>
        </references>
      </pivotArea>
    </chartFormat>
    <chartFormat chart="47" format="40" series="1">
      <pivotArea type="data" outline="0" fieldPosition="0">
        <references count="1">
          <reference field="4294967294" count="1" selected="0">
            <x v="1"/>
          </reference>
        </references>
      </pivotArea>
    </chartFormat>
    <chartFormat chart="47" format="41">
      <pivotArea type="data" outline="0" fieldPosition="0">
        <references count="2">
          <reference field="4294967294" count="1" selected="0">
            <x v="1"/>
          </reference>
          <reference field="2" count="1" selected="0">
            <x v="7"/>
          </reference>
        </references>
      </pivotArea>
    </chartFormat>
    <chartFormat chart="47" format="42">
      <pivotArea type="data" outline="0" fieldPosition="0">
        <references count="2">
          <reference field="4294967294" count="1" selected="0">
            <x v="1"/>
          </reference>
          <reference field="2" count="1" selected="0">
            <x v="3"/>
          </reference>
        </references>
      </pivotArea>
    </chartFormat>
    <chartFormat chart="47" format="43">
      <pivotArea type="data" outline="0" fieldPosition="0">
        <references count="2">
          <reference field="4294967294" count="1" selected="0">
            <x v="1"/>
          </reference>
          <reference field="2" count="1" selected="0">
            <x v="0"/>
          </reference>
        </references>
      </pivotArea>
    </chartFormat>
    <chartFormat chart="47" format="44">
      <pivotArea type="data" outline="0" fieldPosition="0">
        <references count="2">
          <reference field="4294967294" count="1" selected="0">
            <x v="1"/>
          </reference>
          <reference field="2" count="1" selected="0">
            <x v="2"/>
          </reference>
        </references>
      </pivotArea>
    </chartFormat>
    <chartFormat chart="47" format="45">
      <pivotArea type="data" outline="0" fieldPosition="0">
        <references count="2">
          <reference field="4294967294" count="1" selected="0">
            <x v="1"/>
          </reference>
          <reference field="2" count="1" selected="0">
            <x v="9"/>
          </reference>
        </references>
      </pivotArea>
    </chartFormat>
    <chartFormat chart="47" format="46">
      <pivotArea type="data" outline="0" fieldPosition="0">
        <references count="2">
          <reference field="4294967294" count="1" selected="0">
            <x v="1"/>
          </reference>
          <reference field="2" count="1" selected="0">
            <x v="14"/>
          </reference>
        </references>
      </pivotArea>
    </chartFormat>
    <chartFormat chart="47" format="47">
      <pivotArea type="data" outline="0" fieldPosition="0">
        <references count="2">
          <reference field="4294967294" count="1" selected="0">
            <x v="1"/>
          </reference>
          <reference field="2" count="1" selected="0">
            <x v="5"/>
          </reference>
        </references>
      </pivotArea>
    </chartFormat>
    <chartFormat chart="47" format="48">
      <pivotArea type="data" outline="0" fieldPosition="0">
        <references count="2">
          <reference field="4294967294" count="1" selected="0">
            <x v="1"/>
          </reference>
          <reference field="2" count="1" selected="0">
            <x v="12"/>
          </reference>
        </references>
      </pivotArea>
    </chartFormat>
    <chartFormat chart="47" format="49">
      <pivotArea type="data" outline="0" fieldPosition="0">
        <references count="2">
          <reference field="4294967294" count="1" selected="0">
            <x v="1"/>
          </reference>
          <reference field="2" count="1" selected="0">
            <x v="6"/>
          </reference>
        </references>
      </pivotArea>
    </chartFormat>
    <chartFormat chart="47" format="50">
      <pivotArea type="data" outline="0" fieldPosition="0">
        <references count="2">
          <reference field="4294967294" count="1" selected="0">
            <x v="1"/>
          </reference>
          <reference field="2" count="1" selected="0">
            <x v="8"/>
          </reference>
        </references>
      </pivotArea>
    </chartFormat>
    <chartFormat chart="47" format="51">
      <pivotArea type="data" outline="0" fieldPosition="0">
        <references count="2">
          <reference field="4294967294" count="1" selected="0">
            <x v="1"/>
          </reference>
          <reference field="2" count="1" selected="0">
            <x v="1"/>
          </reference>
        </references>
      </pivotArea>
    </chartFormat>
    <chartFormat chart="17" format="28">
      <pivotArea type="data" outline="0" fieldPosition="0">
        <references count="2">
          <reference field="4294967294" count="1" selected="0">
            <x v="0"/>
          </reference>
          <reference field="2" count="1" selected="0">
            <x v="11"/>
          </reference>
        </references>
      </pivotArea>
    </chartFormat>
    <chartFormat chart="17" format="29">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nalysis" displayName="Analysis" ref="A1:L845" totalsRowShown="0" headerRowDxfId="18" dataDxfId="16" headerRowBorderDxfId="17" tableBorderDxfId="15" totalsRowBorderDxfId="14">
  <autoFilter ref="A1:L845" xr:uid="{00000000-0009-0000-0100-000002000000}">
    <filterColumn colId="0">
      <filters blank="1">
        <filter val="Beamline Preparation"/>
        <filter val="Free"/>
        <filter val="Injection"/>
        <filter val="Non-Interrupting"/>
        <filter val="User Time"/>
      </filters>
    </filterColumn>
    <filterColumn colId="2">
      <filters blank="1">
        <filter val="Control"/>
        <filter val="Cooling"/>
        <filter val="Diagnostic"/>
        <filter val="Electrical"/>
        <filter val="Front End"/>
        <filter val="Human Error"/>
        <filter val="ID"/>
        <filter val="Magnet"/>
        <filter val="Microtron"/>
        <filter val="Network"/>
        <filter val="PS"/>
        <filter val="RF"/>
        <filter val="Unknown"/>
        <filter val="Vacuum"/>
      </filters>
    </filterColumn>
    <filterColumn colId="9">
      <filters>
        <filter val="Yes"/>
      </filters>
    </filterColumn>
  </autoFilter>
  <tableColumns count="12">
    <tableColumn id="2" xr3:uid="{00000000-0010-0000-0000-000002000000}" name="Machine Mode" dataDxfId="13"/>
    <tableColumn id="3" xr3:uid="{00000000-0010-0000-0000-000003000000}" name="Trip Description" dataDxfId="12"/>
    <tableColumn id="4" xr3:uid="{00000000-0010-0000-0000-000004000000}" name="System" dataDxfId="11"/>
    <tableColumn id="5" xr3:uid="{00000000-0010-0000-0000-000005000000}" name="Trip Category" dataDxfId="10"/>
    <tableColumn id="6" xr3:uid="{00000000-0010-0000-0000-000006000000}" name="Start Time" dataDxfId="9"/>
    <tableColumn id="7" xr3:uid="{00000000-0010-0000-0000-000007000000}" name="End Time" dataDxfId="8"/>
    <tableColumn id="8" xr3:uid="{00000000-0010-0000-0000-000008000000}" name="Du" dataDxfId="7">
      <calculatedColumnFormula>Analysis[[#This Row],[End Time]]-Analysis[[#This Row],[Start Time]]</calculatedColumnFormula>
    </tableColumn>
    <tableColumn id="9" xr3:uid="{00000000-0010-0000-0000-000009000000}" name="Break Down Time" dataDxfId="6">
      <calculatedColumnFormula>Analysis[[#This Row],[Du]]*24*60</calculatedColumnFormula>
    </tableColumn>
    <tableColumn id="1" xr3:uid="{00000000-0010-0000-0000-000001000000}" name="Column1" dataDxfId="5">
      <calculatedColumnFormula>10*60</calculatedColumnFormula>
    </tableColumn>
    <tableColumn id="10" xr3:uid="{EF67A35F-B1FE-C24A-8987-082F3E8F49C7}" name="Consider" dataDxfId="4"/>
    <tableColumn id="11" xr3:uid="{14D8B9C7-B1B0-934B-A2F8-2BF98A137ED6}" name="Column2" dataDxfId="3"/>
    <tableColumn id="12" xr3:uid="{5308C30E-0D62-8D40-8004-C5C26F44DEB6}" name="Column3" dataDxfId="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blUn." displayName="tblUn." ref="K1:K3" totalsRowShown="0">
  <autoFilter ref="K1:K3" xr:uid="{00000000-0009-0000-0100-00000A000000}"/>
  <tableColumns count="1">
    <tableColumn id="1" xr3:uid="{00000000-0010-0000-0900-000001000000}" name="Unknow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blHu." displayName="tblHu." ref="L1:L2" totalsRowShown="0">
  <autoFilter ref="L1:L2" xr:uid="{00000000-0009-0000-0100-00000B000000}"/>
  <tableColumns count="1">
    <tableColumn id="1" xr3:uid="{00000000-0010-0000-0A00-000001000000}" name="Human Erro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blEle." displayName="tblEle." ref="M1:M2" totalsRowShown="0">
  <autoFilter ref="M1:M2" xr:uid="{00000000-0009-0000-0100-00000C000000}"/>
  <tableColumns count="1">
    <tableColumn id="1" xr3:uid="{00000000-0010-0000-0B00-000001000000}" name="Power Gri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Beamline" displayName="Beamline" ref="N1:N2" totalsRowShown="0">
  <autoFilter ref="N1:N2" xr:uid="{00000000-0009-0000-0100-00000D000000}"/>
  <tableColumns count="1">
    <tableColumn id="1" xr3:uid="{00000000-0010-0000-0C00-000001000000}" name="Front En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O1:S4" totalsRowShown="0">
  <autoFilter ref="O1:S4" xr:uid="{00000000-0009-0000-0100-00000E000000}"/>
  <tableColumns count="5">
    <tableColumn id="1" xr3:uid="{00000000-0010-0000-0D00-000001000000}" name="Network"/>
    <tableColumn id="2" xr3:uid="{00000000-0010-0000-0D00-000002000000}" name="ID"/>
    <tableColumn id="3" xr3:uid="{00000000-0010-0000-0D00-000003000000}" name="Magnet"/>
    <tableColumn id="7" xr3:uid="{00000000-0010-0000-0D00-000007000000}" name="Microtron"/>
    <tableColumn id="4" xr3:uid="{B84F0350-DBC0-4568-A3F4-018C907560E4}" name="Electric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rips" displayName="Trips" ref="A1:A10" totalsRowShown="0">
  <autoFilter ref="A1:A10" xr:uid="{00000000-0009-0000-0100-000003000000}"/>
  <tableColumns count="1">
    <tableColumn id="1" xr3:uid="{00000000-0010-0000-0100-000001000000}" name="Trip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blRF" displayName="tblRF" ref="E1:E16" totalsRowShown="0">
  <autoFilter ref="E1:E16" xr:uid="{00000000-0009-0000-0100-000004000000}"/>
  <tableColumns count="1">
    <tableColumn id="1" xr3:uid="{00000000-0010-0000-0200-000001000000}" name="R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Modes" displayName="Modes" ref="C1:C8" totalsRowShown="0">
  <autoFilter ref="C1:C8" xr:uid="{00000000-0009-0000-0100-000001000000}"/>
  <tableColumns count="1">
    <tableColumn id="1" xr3:uid="{00000000-0010-0000-0300-000001000000}" name="Machine Mod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PS" displayName="tblPS" ref="F1:F24" totalsRowShown="0">
  <autoFilter ref="F1:F24" xr:uid="{00000000-0009-0000-0100-000005000000}"/>
  <tableColumns count="1">
    <tableColumn id="1" xr3:uid="{00000000-0010-0000-0400-000001000000}" name="P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VC" displayName="tblVC" ref="G1:G15" totalsRowShown="0">
  <autoFilter ref="G1:G15" xr:uid="{00000000-0009-0000-0100-000006000000}"/>
  <tableColumns count="1">
    <tableColumn id="1" xr3:uid="{00000000-0010-0000-0500-000001000000}" name="Vacuum"/>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C" displayName="tblC" ref="H1:H12" totalsRowShown="0">
  <autoFilter ref="H1:H12" xr:uid="{00000000-0009-0000-0100-000007000000}"/>
  <tableColumns count="1">
    <tableColumn id="1" xr3:uid="{00000000-0010-0000-0600-000001000000}" name="Cooling"/>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Con." displayName="tblCon." ref="I1:I7" totalsRowShown="0">
  <autoFilter ref="I1:I7" xr:uid="{00000000-0009-0000-0100-000008000000}"/>
  <tableColumns count="1">
    <tableColumn id="1" xr3:uid="{00000000-0010-0000-0700-000001000000}" name="Contro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Diag." displayName="tblDiag." ref="J1:J17" totalsRowShown="0">
  <autoFilter ref="J1:J17" xr:uid="{00000000-0009-0000-0100-000009000000}"/>
  <tableColumns count="1">
    <tableColumn id="1" xr3:uid="{00000000-0010-0000-0800-000001000000}" name="Diagnost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3.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opLeftCell="A7" workbookViewId="0">
      <selection activeCell="A13" sqref="A13:C26"/>
    </sheetView>
  </sheetViews>
  <sheetFormatPr baseColWidth="10" defaultColWidth="8.83203125" defaultRowHeight="15" x14ac:dyDescent="0.2"/>
  <cols>
    <col min="1" max="1" width="14.33203125" bestFit="1" customWidth="1"/>
    <col min="2" max="2" width="25.1640625" customWidth="1"/>
    <col min="3" max="3" width="16.1640625" customWidth="1"/>
  </cols>
  <sheetData>
    <row r="1" spans="1:9" x14ac:dyDescent="0.2">
      <c r="A1" s="29" t="s">
        <v>0</v>
      </c>
    </row>
    <row r="2" spans="1:9" x14ac:dyDescent="0.2">
      <c r="A2" s="21" t="s">
        <v>1</v>
      </c>
    </row>
    <row r="3" spans="1:9" x14ac:dyDescent="0.2">
      <c r="A3" s="21" t="s">
        <v>2</v>
      </c>
    </row>
    <row r="4" spans="1:9" x14ac:dyDescent="0.2">
      <c r="A4" s="29" t="s">
        <v>3</v>
      </c>
    </row>
    <row r="5" spans="1:9" x14ac:dyDescent="0.2">
      <c r="A5" s="24" t="s">
        <v>4</v>
      </c>
    </row>
    <row r="6" spans="1:9" x14ac:dyDescent="0.2">
      <c r="A6" s="24" t="s">
        <v>5</v>
      </c>
    </row>
    <row r="7" spans="1:9" x14ac:dyDescent="0.2">
      <c r="A7" s="24" t="s">
        <v>6</v>
      </c>
    </row>
    <row r="8" spans="1:9" x14ac:dyDescent="0.2">
      <c r="A8" s="24" t="s">
        <v>7</v>
      </c>
    </row>
    <row r="9" spans="1:9" x14ac:dyDescent="0.2">
      <c r="A9" s="24" t="s">
        <v>8</v>
      </c>
    </row>
    <row r="10" spans="1:9" ht="19" x14ac:dyDescent="0.2">
      <c r="A10" s="7" t="s">
        <v>9</v>
      </c>
      <c r="B10" t="s">
        <v>10</v>
      </c>
      <c r="I10" s="31"/>
    </row>
    <row r="11" spans="1:9" x14ac:dyDescent="0.2">
      <c r="A11" s="7" t="s">
        <v>11</v>
      </c>
      <c r="B11" t="s">
        <v>10</v>
      </c>
    </row>
    <row r="13" spans="1:9" x14ac:dyDescent="0.2">
      <c r="A13" s="7" t="s">
        <v>12</v>
      </c>
      <c r="B13" t="s">
        <v>13</v>
      </c>
      <c r="C13" t="s">
        <v>14</v>
      </c>
    </row>
    <row r="14" spans="1:9" x14ac:dyDescent="0.2">
      <c r="A14" s="8" t="s">
        <v>15</v>
      </c>
      <c r="B14" s="23">
        <v>4207.9999999911524</v>
      </c>
      <c r="C14" s="23">
        <v>35</v>
      </c>
    </row>
    <row r="15" spans="1:9" x14ac:dyDescent="0.2">
      <c r="A15" s="8" t="s">
        <v>16</v>
      </c>
      <c r="B15" s="23">
        <v>2962.9999999981374</v>
      </c>
      <c r="C15" s="23">
        <v>4</v>
      </c>
    </row>
    <row r="16" spans="1:9" x14ac:dyDescent="0.2">
      <c r="A16" s="8" t="s">
        <v>17</v>
      </c>
      <c r="B16" s="23">
        <v>1727.0000000135042</v>
      </c>
      <c r="C16" s="23">
        <v>16</v>
      </c>
    </row>
    <row r="17" spans="1:3" x14ac:dyDescent="0.2">
      <c r="A17" s="8" t="s">
        <v>18</v>
      </c>
      <c r="B17" s="23">
        <v>1435.0000000046566</v>
      </c>
      <c r="C17" s="23">
        <v>7</v>
      </c>
    </row>
    <row r="18" spans="1:3" x14ac:dyDescent="0.2">
      <c r="A18" s="8" t="s">
        <v>19</v>
      </c>
      <c r="B18" s="23">
        <v>994.00000001303852</v>
      </c>
      <c r="C18" s="23">
        <v>2</v>
      </c>
    </row>
    <row r="19" spans="1:3" x14ac:dyDescent="0.2">
      <c r="A19" s="8" t="s">
        <v>20</v>
      </c>
      <c r="B19" s="23">
        <v>869.00000000372529</v>
      </c>
      <c r="C19" s="23">
        <v>11</v>
      </c>
    </row>
    <row r="20" spans="1:3" x14ac:dyDescent="0.2">
      <c r="A20" s="8" t="s">
        <v>21</v>
      </c>
      <c r="B20" s="23">
        <v>505.00000000116415</v>
      </c>
      <c r="C20" s="23">
        <v>1</v>
      </c>
    </row>
    <row r="21" spans="1:3" x14ac:dyDescent="0.2">
      <c r="A21" s="8" t="s">
        <v>22</v>
      </c>
      <c r="B21" s="23">
        <v>271.9999999855645</v>
      </c>
      <c r="C21" s="23">
        <v>6</v>
      </c>
    </row>
    <row r="22" spans="1:3" x14ac:dyDescent="0.2">
      <c r="A22" s="8" t="s">
        <v>23</v>
      </c>
      <c r="B22" s="23">
        <v>204.00000000488944</v>
      </c>
      <c r="C22" s="23">
        <v>7</v>
      </c>
    </row>
    <row r="23" spans="1:3" x14ac:dyDescent="0.2">
      <c r="A23" s="8" t="s">
        <v>24</v>
      </c>
      <c r="B23" s="23">
        <v>149.99999998603016</v>
      </c>
      <c r="C23" s="23">
        <v>2</v>
      </c>
    </row>
    <row r="24" spans="1:3" x14ac:dyDescent="0.2">
      <c r="A24" s="8" t="s">
        <v>25</v>
      </c>
      <c r="B24" s="23">
        <v>147.00000000768341</v>
      </c>
      <c r="C24" s="23">
        <v>10</v>
      </c>
    </row>
    <row r="25" spans="1:3" x14ac:dyDescent="0.2">
      <c r="A25" s="8" t="s">
        <v>26</v>
      </c>
      <c r="B25" s="23">
        <v>98.000000005122274</v>
      </c>
      <c r="C25" s="23">
        <v>7</v>
      </c>
    </row>
    <row r="26" spans="1:3" x14ac:dyDescent="0.2">
      <c r="A26" s="8" t="s">
        <v>27</v>
      </c>
      <c r="B26">
        <v>13572.000000014668</v>
      </c>
      <c r="C26" s="50">
        <v>108</v>
      </c>
    </row>
    <row r="29" spans="1:3" x14ac:dyDescent="0.2">
      <c r="A29" s="26" t="s">
        <v>28</v>
      </c>
      <c r="B29" s="41">
        <f>GETPIVOTDATA("Sum of Failures Time (min)",$A$13)/60</f>
        <v>226.20000000024447</v>
      </c>
      <c r="C29" s="43">
        <f>B29*60</f>
        <v>13572.000000014668</v>
      </c>
    </row>
    <row r="30" spans="1:3" x14ac:dyDescent="0.2">
      <c r="A30" s="26" t="s">
        <v>29</v>
      </c>
      <c r="B30" s="42"/>
      <c r="C30" s="43">
        <v>1832</v>
      </c>
    </row>
    <row r="31" spans="1:3" x14ac:dyDescent="0.2">
      <c r="A31" s="26" t="s">
        <v>30</v>
      </c>
      <c r="B31" s="42"/>
      <c r="C31" s="43">
        <v>53</v>
      </c>
    </row>
    <row r="32" spans="1:3" x14ac:dyDescent="0.2">
      <c r="B32" s="42"/>
    </row>
    <row r="34" spans="1:4" x14ac:dyDescent="0.2">
      <c r="A34" s="26" t="s">
        <v>31</v>
      </c>
      <c r="B34" s="28">
        <f>$B$45/($B$44-$B$43)</f>
        <v>0.9443174234106223</v>
      </c>
    </row>
    <row r="35" spans="1:4" x14ac:dyDescent="0.2">
      <c r="A35" s="26" t="s">
        <v>32</v>
      </c>
      <c r="B35" s="28">
        <f>$B$45/($B$44)</f>
        <v>0.92899714073917172</v>
      </c>
    </row>
    <row r="36" spans="1:4" x14ac:dyDescent="0.2">
      <c r="A36" s="26" t="s">
        <v>33</v>
      </c>
      <c r="B36" s="30">
        <f>($B$45/(C31))</f>
        <v>68.966352201257848</v>
      </c>
    </row>
    <row r="37" spans="1:4" x14ac:dyDescent="0.2">
      <c r="A37" s="26" t="s">
        <v>34</v>
      </c>
      <c r="B37" s="30">
        <f>((C29)/60)/GETPIVOTDATA("Count of Failures",$A$13)</f>
        <v>2.0944444444467081</v>
      </c>
      <c r="C37" s="83"/>
      <c r="D37" s="83"/>
    </row>
    <row r="38" spans="1:4" x14ac:dyDescent="0.2">
      <c r="B38" s="27"/>
      <c r="C38" s="83"/>
      <c r="D38" s="83"/>
    </row>
    <row r="39" spans="1:4" x14ac:dyDescent="0.2">
      <c r="B39" s="27"/>
    </row>
    <row r="40" spans="1:4" x14ac:dyDescent="0.2">
      <c r="B40" s="27"/>
    </row>
    <row r="42" spans="1:4" x14ac:dyDescent="0.2">
      <c r="A42" s="22"/>
      <c r="B42" s="25" t="s">
        <v>35</v>
      </c>
    </row>
    <row r="43" spans="1:4" x14ac:dyDescent="0.2">
      <c r="A43" s="22" t="s">
        <v>36</v>
      </c>
      <c r="B43" s="41">
        <v>63.833333333333336</v>
      </c>
    </row>
    <row r="44" spans="1:4" x14ac:dyDescent="0.2">
      <c r="A44" s="22" t="s">
        <v>37</v>
      </c>
      <c r="B44" s="38">
        <v>3934.5833333333335</v>
      </c>
    </row>
    <row r="45" spans="1:4" x14ac:dyDescent="0.2">
      <c r="A45" s="22" t="s">
        <v>38</v>
      </c>
      <c r="B45" s="38">
        <v>3655.2166666666662</v>
      </c>
    </row>
  </sheetData>
  <sheetProtection selectLockedCells="1" selectUnlockedCells="1"/>
  <mergeCells count="1">
    <mergeCell ref="C37:D38"/>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L845"/>
  <sheetViews>
    <sheetView tabSelected="1" topLeftCell="A424" workbookViewId="0">
      <pane xSplit="2" topLeftCell="C1" activePane="topRight" state="frozen"/>
      <selection pane="topRight" activeCell="A3" sqref="A3:A451"/>
    </sheetView>
  </sheetViews>
  <sheetFormatPr baseColWidth="10" defaultColWidth="8.83203125" defaultRowHeight="15" x14ac:dyDescent="0.2"/>
  <cols>
    <col min="1" max="1" width="16.83203125" style="10" bestFit="1" customWidth="1"/>
    <col min="2" max="2" width="45" style="11" customWidth="1"/>
    <col min="3" max="3" width="12.5" style="10" bestFit="1" customWidth="1"/>
    <col min="4" max="4" width="25.1640625" style="10" hidden="1" customWidth="1"/>
    <col min="5" max="5" width="24.1640625" style="12" customWidth="1"/>
    <col min="6" max="6" width="21.5" style="12" hidden="1" customWidth="1"/>
    <col min="7" max="7" width="9.1640625" style="13" customWidth="1"/>
    <col min="8" max="8" width="18.83203125" style="10" customWidth="1"/>
    <col min="9" max="9" width="8.83203125" customWidth="1"/>
  </cols>
  <sheetData>
    <row r="1" spans="1:12" ht="16" x14ac:dyDescent="0.2">
      <c r="A1" s="3" t="s">
        <v>9</v>
      </c>
      <c r="B1" s="9" t="s">
        <v>39</v>
      </c>
      <c r="C1" s="4" t="s">
        <v>40</v>
      </c>
      <c r="D1" s="4" t="s">
        <v>41</v>
      </c>
      <c r="E1" s="5" t="s">
        <v>400</v>
      </c>
      <c r="F1" s="5" t="s">
        <v>401</v>
      </c>
      <c r="G1" s="6" t="s">
        <v>42</v>
      </c>
      <c r="H1" s="4" t="s">
        <v>43</v>
      </c>
      <c r="I1" s="4" t="s">
        <v>44</v>
      </c>
      <c r="J1" s="4" t="s">
        <v>404</v>
      </c>
      <c r="K1" s="4" t="s">
        <v>406</v>
      </c>
      <c r="L1" s="4" t="s">
        <v>410</v>
      </c>
    </row>
    <row r="2" spans="1:12" ht="16" hidden="1" x14ac:dyDescent="0.2">
      <c r="A2" s="14" t="s">
        <v>45</v>
      </c>
      <c r="B2" s="18" t="s">
        <v>46</v>
      </c>
      <c r="C2" s="14" t="s">
        <v>47</v>
      </c>
      <c r="D2" s="22" t="s">
        <v>48</v>
      </c>
      <c r="E2" s="75">
        <v>43906.67291666667</v>
      </c>
      <c r="F2" s="15">
        <v>43906.692361111112</v>
      </c>
      <c r="G2" s="16">
        <f>Analysis[[#This Row],[End Time]]-Analysis[[#This Row],[Start Time]]</f>
        <v>1.9444444442342501E-2</v>
      </c>
      <c r="H2" s="17">
        <f>Analysis[[#This Row],[Du]]*24*60</f>
        <v>27.999999996973202</v>
      </c>
      <c r="I2" s="39">
        <f t="shared" ref="I2:I33" si="0">10*60</f>
        <v>600</v>
      </c>
      <c r="J2" s="10" t="s">
        <v>402</v>
      </c>
      <c r="K2" s="10"/>
      <c r="L2" s="10"/>
    </row>
    <row r="3" spans="1:12" ht="16" x14ac:dyDescent="0.2">
      <c r="A3" s="14" t="s">
        <v>45</v>
      </c>
      <c r="B3" s="18" t="s">
        <v>49</v>
      </c>
      <c r="C3" s="14" t="s">
        <v>26</v>
      </c>
      <c r="D3" s="14" t="s">
        <v>26</v>
      </c>
      <c r="E3" s="75">
        <v>43990.543749999997</v>
      </c>
      <c r="F3" s="15">
        <v>43990.548611111109</v>
      </c>
      <c r="G3" s="16">
        <f>Analysis[[#This Row],[End Time]]-Analysis[[#This Row],[Start Time]]</f>
        <v>4.8611111124046147E-3</v>
      </c>
      <c r="H3" s="17">
        <f>Analysis[[#This Row],[Du]]*24*60</f>
        <v>7.0000000018626451</v>
      </c>
      <c r="I3" s="39">
        <f t="shared" si="0"/>
        <v>600</v>
      </c>
      <c r="J3" s="10" t="s">
        <v>403</v>
      </c>
      <c r="K3" s="10"/>
      <c r="L3" s="10"/>
    </row>
    <row r="4" spans="1:12" ht="16" hidden="1" x14ac:dyDescent="0.2">
      <c r="A4" s="14" t="s">
        <v>45</v>
      </c>
      <c r="B4" s="18" t="s">
        <v>46</v>
      </c>
      <c r="C4" s="14" t="s">
        <v>47</v>
      </c>
      <c r="D4" s="22" t="s">
        <v>48</v>
      </c>
      <c r="E4" s="75">
        <v>43990.791666666664</v>
      </c>
      <c r="F4" s="15">
        <v>43990.833333333336</v>
      </c>
      <c r="G4" s="16">
        <f>Analysis[[#This Row],[End Time]]-Analysis[[#This Row],[Start Time]]</f>
        <v>4.1666666671517305E-2</v>
      </c>
      <c r="H4" s="17">
        <f>Analysis[[#This Row],[Du]]*24*60</f>
        <v>60.000000006984919</v>
      </c>
      <c r="I4" s="39">
        <f t="shared" si="0"/>
        <v>600</v>
      </c>
      <c r="J4" s="10" t="s">
        <v>402</v>
      </c>
      <c r="K4" s="10"/>
      <c r="L4" s="10"/>
    </row>
    <row r="5" spans="1:12" ht="16" hidden="1" x14ac:dyDescent="0.2">
      <c r="A5" s="14" t="s">
        <v>45</v>
      </c>
      <c r="B5" s="18" t="s">
        <v>50</v>
      </c>
      <c r="C5" s="14" t="s">
        <v>51</v>
      </c>
      <c r="D5" s="14"/>
      <c r="E5" s="75">
        <v>43991.395833333336</v>
      </c>
      <c r="F5" s="15">
        <v>43991.458333333336</v>
      </c>
      <c r="G5" s="16">
        <f>Analysis[[#This Row],[End Time]]-Analysis[[#This Row],[Start Time]]</f>
        <v>6.25E-2</v>
      </c>
      <c r="H5" s="17">
        <f>Analysis[[#This Row],[Du]]*24*60</f>
        <v>90</v>
      </c>
      <c r="I5" s="39">
        <f t="shared" si="0"/>
        <v>600</v>
      </c>
      <c r="J5" s="10" t="s">
        <v>402</v>
      </c>
      <c r="K5" s="10"/>
      <c r="L5" s="10"/>
    </row>
    <row r="6" spans="1:12" ht="16" hidden="1" x14ac:dyDescent="0.2">
      <c r="A6" s="14" t="s">
        <v>45</v>
      </c>
      <c r="B6" s="18" t="s">
        <v>46</v>
      </c>
      <c r="C6" s="14" t="s">
        <v>47</v>
      </c>
      <c r="D6" s="22" t="s">
        <v>48</v>
      </c>
      <c r="E6" s="75">
        <v>43991.474999999999</v>
      </c>
      <c r="F6" s="15">
        <v>43991.597222222219</v>
      </c>
      <c r="G6" s="16">
        <f>Analysis[[#This Row],[End Time]]-Analysis[[#This Row],[Start Time]]</f>
        <v>0.12222222222044365</v>
      </c>
      <c r="H6" s="17">
        <f>Analysis[[#This Row],[Du]]*24*60</f>
        <v>175.99999999743886</v>
      </c>
      <c r="I6" s="39">
        <f t="shared" si="0"/>
        <v>600</v>
      </c>
      <c r="J6" s="10" t="s">
        <v>402</v>
      </c>
      <c r="K6" s="10"/>
      <c r="L6" s="10"/>
    </row>
    <row r="7" spans="1:12" ht="16" hidden="1" x14ac:dyDescent="0.2">
      <c r="A7" s="14" t="s">
        <v>45</v>
      </c>
      <c r="B7" s="18" t="s">
        <v>46</v>
      </c>
      <c r="C7" s="14" t="s">
        <v>47</v>
      </c>
      <c r="D7" s="22" t="s">
        <v>48</v>
      </c>
      <c r="E7" s="75">
        <v>43991.65347222222</v>
      </c>
      <c r="F7" s="15">
        <v>43991.708333333336</v>
      </c>
      <c r="G7" s="16">
        <f>Analysis[[#This Row],[End Time]]-Analysis[[#This Row],[Start Time]]</f>
        <v>5.4861111115314998E-2</v>
      </c>
      <c r="H7" s="17">
        <f>Analysis[[#This Row],[Du]]*24*60</f>
        <v>79.000000006053597</v>
      </c>
      <c r="I7" s="39">
        <f t="shared" si="0"/>
        <v>600</v>
      </c>
      <c r="J7" s="10" t="s">
        <v>402</v>
      </c>
      <c r="K7" s="10"/>
      <c r="L7" s="10"/>
    </row>
    <row r="8" spans="1:12" ht="16" x14ac:dyDescent="0.2">
      <c r="A8" s="14" t="s">
        <v>45</v>
      </c>
      <c r="B8" s="18" t="s">
        <v>52</v>
      </c>
      <c r="C8" s="14" t="s">
        <v>17</v>
      </c>
      <c r="D8" s="14"/>
      <c r="E8" s="75">
        <v>43991.794444444444</v>
      </c>
      <c r="F8" s="15">
        <v>43991.805555555555</v>
      </c>
      <c r="G8" s="16">
        <f>Analysis[[#This Row],[End Time]]-Analysis[[#This Row],[Start Time]]</f>
        <v>1.1111111110949423E-2</v>
      </c>
      <c r="H8" s="17">
        <f>Analysis[[#This Row],[Du]]*24*60</f>
        <v>15.999999999767169</v>
      </c>
      <c r="I8" s="39">
        <f t="shared" si="0"/>
        <v>600</v>
      </c>
      <c r="J8" s="10" t="s">
        <v>403</v>
      </c>
      <c r="K8" s="10" t="s">
        <v>425</v>
      </c>
      <c r="L8" s="10"/>
    </row>
    <row r="9" spans="1:12" ht="16" hidden="1" x14ac:dyDescent="0.2">
      <c r="A9" s="14" t="s">
        <v>45</v>
      </c>
      <c r="B9" s="18" t="s">
        <v>53</v>
      </c>
      <c r="C9" s="14" t="s">
        <v>18</v>
      </c>
      <c r="D9" s="22" t="s">
        <v>54</v>
      </c>
      <c r="E9" s="15">
        <v>43992.57708333333</v>
      </c>
      <c r="F9" s="15">
        <v>43992.640277777777</v>
      </c>
      <c r="G9" s="16">
        <f>Analysis[[#This Row],[End Time]]-Analysis[[#This Row],[Start Time]]</f>
        <v>6.3194444446708076E-2</v>
      </c>
      <c r="H9" s="17">
        <f>Analysis[[#This Row],[Du]]*24*60</f>
        <v>91.000000003259629</v>
      </c>
      <c r="I9" s="39">
        <f t="shared" si="0"/>
        <v>600</v>
      </c>
      <c r="J9" s="10" t="s">
        <v>403</v>
      </c>
      <c r="K9" s="10"/>
      <c r="L9" s="10"/>
    </row>
    <row r="10" spans="1:12" ht="16" x14ac:dyDescent="0.2">
      <c r="A10" s="14" t="s">
        <v>45</v>
      </c>
      <c r="B10" s="18" t="s">
        <v>52</v>
      </c>
      <c r="C10" s="14" t="s">
        <v>17</v>
      </c>
      <c r="D10" s="14"/>
      <c r="E10" s="75">
        <v>43992.706250000003</v>
      </c>
      <c r="F10" s="15">
        <v>43992.729861111111</v>
      </c>
      <c r="G10" s="16">
        <f>Analysis[[#This Row],[End Time]]-Analysis[[#This Row],[Start Time]]</f>
        <v>2.361111110803904E-2</v>
      </c>
      <c r="H10" s="17">
        <f>Analysis[[#This Row],[Du]]*24*60</f>
        <v>33.999999995576218</v>
      </c>
      <c r="I10" s="39">
        <f t="shared" si="0"/>
        <v>600</v>
      </c>
      <c r="J10" s="10" t="s">
        <v>403</v>
      </c>
      <c r="K10" s="10"/>
      <c r="L10" s="10"/>
    </row>
    <row r="11" spans="1:12" ht="16" x14ac:dyDescent="0.2">
      <c r="A11" s="14" t="s">
        <v>45</v>
      </c>
      <c r="B11" s="18" t="s">
        <v>52</v>
      </c>
      <c r="C11" s="14" t="s">
        <v>17</v>
      </c>
      <c r="D11" s="14"/>
      <c r="E11" s="75">
        <v>43992.747916666667</v>
      </c>
      <c r="F11" s="15">
        <v>43992.754861111112</v>
      </c>
      <c r="G11" s="16">
        <f>Analysis[[#This Row],[End Time]]-Analysis[[#This Row],[Start Time]]</f>
        <v>6.9444444452528842E-3</v>
      </c>
      <c r="H11" s="17">
        <f>Analysis[[#This Row],[Du]]*24*60</f>
        <v>10.000000001164153</v>
      </c>
      <c r="I11" s="39">
        <f t="shared" si="0"/>
        <v>600</v>
      </c>
      <c r="J11" s="10" t="s">
        <v>403</v>
      </c>
      <c r="K11" s="10" t="s">
        <v>426</v>
      </c>
      <c r="L11" s="10"/>
    </row>
    <row r="12" spans="1:12" ht="16" hidden="1" x14ac:dyDescent="0.2">
      <c r="A12" s="14" t="s">
        <v>55</v>
      </c>
      <c r="B12" s="18" t="s">
        <v>56</v>
      </c>
      <c r="C12" s="14" t="s">
        <v>21</v>
      </c>
      <c r="D12" s="14" t="s">
        <v>23</v>
      </c>
      <c r="E12" s="75">
        <v>43993.381944444445</v>
      </c>
      <c r="F12" s="15">
        <v>43993.385416666664</v>
      </c>
      <c r="G12" s="16">
        <f>Analysis[[#This Row],[End Time]]-Analysis[[#This Row],[Start Time]]</f>
        <v>3.4722222189884633E-3</v>
      </c>
      <c r="H12" s="17">
        <f>Analysis[[#This Row],[Du]]*24*60</f>
        <v>4.9999999953433871</v>
      </c>
      <c r="I12" s="39">
        <f t="shared" si="0"/>
        <v>600</v>
      </c>
      <c r="J12" s="10" t="s">
        <v>402</v>
      </c>
      <c r="K12" s="10"/>
      <c r="L12" s="10"/>
    </row>
    <row r="13" spans="1:12" ht="16" x14ac:dyDescent="0.2">
      <c r="A13" s="14" t="s">
        <v>45</v>
      </c>
      <c r="B13" s="18" t="s">
        <v>57</v>
      </c>
      <c r="C13" s="14" t="s">
        <v>17</v>
      </c>
      <c r="D13" s="14" t="s">
        <v>58</v>
      </c>
      <c r="E13" s="75">
        <v>43996.395833333336</v>
      </c>
      <c r="F13" s="15">
        <v>43996.430555555555</v>
      </c>
      <c r="G13" s="16">
        <f>Analysis[[#This Row],[End Time]]-Analysis[[#This Row],[Start Time]]</f>
        <v>3.4722222218988463E-2</v>
      </c>
      <c r="H13" s="17">
        <f>Analysis[[#This Row],[Du]]*24*60</f>
        <v>49.999999995343387</v>
      </c>
      <c r="I13" s="39">
        <f t="shared" si="0"/>
        <v>600</v>
      </c>
      <c r="J13" s="10" t="s">
        <v>403</v>
      </c>
      <c r="K13" s="10" t="s">
        <v>423</v>
      </c>
      <c r="L13" s="10"/>
    </row>
    <row r="14" spans="1:12" ht="16" x14ac:dyDescent="0.2">
      <c r="A14" s="14" t="s">
        <v>45</v>
      </c>
      <c r="B14" s="18" t="s">
        <v>59</v>
      </c>
      <c r="C14" s="14" t="s">
        <v>16</v>
      </c>
      <c r="D14" s="14" t="s">
        <v>60</v>
      </c>
      <c r="E14" s="75">
        <v>43996.451388888891</v>
      </c>
      <c r="F14" s="15">
        <v>43996.458333333336</v>
      </c>
      <c r="G14" s="16">
        <f>Analysis[[#This Row],[End Time]]-Analysis[[#This Row],[Start Time]]</f>
        <v>6.9444444452528842E-3</v>
      </c>
      <c r="H14" s="17">
        <f>Analysis[[#This Row],[Du]]*24*60</f>
        <v>10.000000001164153</v>
      </c>
      <c r="I14" s="39">
        <f t="shared" si="0"/>
        <v>600</v>
      </c>
      <c r="J14" s="10" t="s">
        <v>403</v>
      </c>
      <c r="K14" s="10"/>
      <c r="L14" s="10"/>
    </row>
    <row r="15" spans="1:12" ht="16" x14ac:dyDescent="0.2">
      <c r="A15" s="14" t="s">
        <v>45</v>
      </c>
      <c r="B15" s="18" t="s">
        <v>52</v>
      </c>
      <c r="C15" s="14" t="s">
        <v>17</v>
      </c>
      <c r="D15" s="14"/>
      <c r="E15" s="75">
        <v>43996.548611111109</v>
      </c>
      <c r="F15" s="15">
        <v>43996.5625</v>
      </c>
      <c r="G15" s="16">
        <f>Analysis[[#This Row],[End Time]]-Analysis[[#This Row],[Start Time]]</f>
        <v>1.3888888890505768E-2</v>
      </c>
      <c r="H15" s="17">
        <f>Analysis[[#This Row],[Du]]*24*60</f>
        <v>20.000000002328306</v>
      </c>
      <c r="I15" s="39">
        <f t="shared" si="0"/>
        <v>600</v>
      </c>
      <c r="J15" s="10" t="s">
        <v>403</v>
      </c>
      <c r="K15" s="10"/>
      <c r="L15" s="10"/>
    </row>
    <row r="16" spans="1:12" ht="16" hidden="1" x14ac:dyDescent="0.2">
      <c r="A16" s="14" t="s">
        <v>45</v>
      </c>
      <c r="B16" s="18" t="s">
        <v>61</v>
      </c>
      <c r="C16" s="14" t="s">
        <v>25</v>
      </c>
      <c r="D16" s="20" t="s">
        <v>25</v>
      </c>
      <c r="E16" s="75">
        <v>43996.576388888891</v>
      </c>
      <c r="F16" s="15">
        <v>43996.579861111109</v>
      </c>
      <c r="G16" s="16">
        <f>Analysis[[#This Row],[End Time]]-Analysis[[#This Row],[Start Time]]</f>
        <v>3.4722222189884633E-3</v>
      </c>
      <c r="H16" s="17">
        <f>Analysis[[#This Row],[Du]]*24*60</f>
        <v>4.9999999953433871</v>
      </c>
      <c r="I16" s="39">
        <f t="shared" si="0"/>
        <v>600</v>
      </c>
      <c r="J16" s="10" t="s">
        <v>402</v>
      </c>
      <c r="K16" s="10"/>
      <c r="L16" s="10"/>
    </row>
    <row r="17" spans="1:12" ht="16" x14ac:dyDescent="0.2">
      <c r="A17" s="14" t="s">
        <v>45</v>
      </c>
      <c r="B17" s="18" t="s">
        <v>52</v>
      </c>
      <c r="C17" s="14" t="s">
        <v>17</v>
      </c>
      <c r="D17" s="14"/>
      <c r="E17" s="75">
        <v>43996.595138888886</v>
      </c>
      <c r="F17" s="15">
        <v>43996.614583333336</v>
      </c>
      <c r="G17" s="16">
        <f>Analysis[[#This Row],[End Time]]-Analysis[[#This Row],[Start Time]]</f>
        <v>1.9444444449618459E-2</v>
      </c>
      <c r="H17" s="17">
        <f>Analysis[[#This Row],[Du]]*24*60</f>
        <v>28.000000007450581</v>
      </c>
      <c r="I17" s="39">
        <f t="shared" si="0"/>
        <v>600</v>
      </c>
      <c r="J17" s="10" t="s">
        <v>403</v>
      </c>
      <c r="K17" s="10"/>
      <c r="L17" s="10"/>
    </row>
    <row r="18" spans="1:12" ht="16" x14ac:dyDescent="0.2">
      <c r="A18" s="14" t="s">
        <v>45</v>
      </c>
      <c r="B18" s="18" t="s">
        <v>52</v>
      </c>
      <c r="C18" s="14" t="s">
        <v>17</v>
      </c>
      <c r="D18" s="14"/>
      <c r="E18" s="75">
        <v>43996.667361111111</v>
      </c>
      <c r="F18" s="15">
        <v>43996.674305555556</v>
      </c>
      <c r="G18" s="16">
        <f>Analysis[[#This Row],[End Time]]-Analysis[[#This Row],[Start Time]]</f>
        <v>6.9444444452528842E-3</v>
      </c>
      <c r="H18" s="17">
        <f>Analysis[[#This Row],[Du]]*24*60</f>
        <v>10.000000001164153</v>
      </c>
      <c r="I18" s="39">
        <f t="shared" si="0"/>
        <v>600</v>
      </c>
      <c r="J18" s="10" t="s">
        <v>403</v>
      </c>
      <c r="K18" s="10"/>
      <c r="L18" s="10"/>
    </row>
    <row r="19" spans="1:12" ht="16" hidden="1" x14ac:dyDescent="0.2">
      <c r="A19" s="14" t="s">
        <v>55</v>
      </c>
      <c r="B19" s="18" t="s">
        <v>56</v>
      </c>
      <c r="C19" s="14" t="s">
        <v>21</v>
      </c>
      <c r="D19" s="14" t="s">
        <v>23</v>
      </c>
      <c r="E19" s="75">
        <v>43998.293749999997</v>
      </c>
      <c r="F19" s="15">
        <v>43998.305555555555</v>
      </c>
      <c r="G19" s="16">
        <f>Analysis[[#This Row],[End Time]]-Analysis[[#This Row],[Start Time]]</f>
        <v>1.1805555557657499E-2</v>
      </c>
      <c r="H19" s="17">
        <f>Analysis[[#This Row],[Du]]*24*60</f>
        <v>17.000000003026798</v>
      </c>
      <c r="I19" s="39">
        <f t="shared" si="0"/>
        <v>600</v>
      </c>
      <c r="J19" s="10" t="s">
        <v>402</v>
      </c>
      <c r="K19" s="10"/>
      <c r="L19" s="10"/>
    </row>
    <row r="20" spans="1:12" ht="16" x14ac:dyDescent="0.2">
      <c r="A20" s="14" t="s">
        <v>45</v>
      </c>
      <c r="B20" s="18" t="s">
        <v>61</v>
      </c>
      <c r="C20" s="14" t="s">
        <v>25</v>
      </c>
      <c r="D20" s="20" t="s">
        <v>25</v>
      </c>
      <c r="E20" s="75">
        <v>43998.433333333334</v>
      </c>
      <c r="F20" s="15">
        <v>43998.436111111114</v>
      </c>
      <c r="G20" s="16">
        <f>Analysis[[#This Row],[End Time]]-Analysis[[#This Row],[Start Time]]</f>
        <v>2.7777777795563452E-3</v>
      </c>
      <c r="H20" s="17">
        <f>Analysis[[#This Row],[Du]]*24*60</f>
        <v>4.0000000025611371</v>
      </c>
      <c r="I20" s="39">
        <f t="shared" si="0"/>
        <v>600</v>
      </c>
      <c r="J20" s="10" t="s">
        <v>403</v>
      </c>
      <c r="K20" s="10" t="s">
        <v>427</v>
      </c>
      <c r="L20" s="10"/>
    </row>
    <row r="21" spans="1:12" ht="16" x14ac:dyDescent="0.2">
      <c r="A21" s="14" t="s">
        <v>45</v>
      </c>
      <c r="B21" s="18" t="s">
        <v>52</v>
      </c>
      <c r="C21" s="14" t="s">
        <v>17</v>
      </c>
      <c r="D21" s="14" t="s">
        <v>62</v>
      </c>
      <c r="E21" s="75">
        <v>44000.447222222225</v>
      </c>
      <c r="F21" s="15">
        <v>44000.45208333333</v>
      </c>
      <c r="G21" s="16">
        <f>Analysis[[#This Row],[End Time]]-Analysis[[#This Row],[Start Time]]</f>
        <v>4.8611111051286571E-3</v>
      </c>
      <c r="H21" s="17">
        <f>Analysis[[#This Row],[Du]]*24*60</f>
        <v>6.9999999913852662</v>
      </c>
      <c r="I21" s="39">
        <f t="shared" si="0"/>
        <v>600</v>
      </c>
      <c r="J21" s="10" t="s">
        <v>403</v>
      </c>
      <c r="K21" s="10"/>
      <c r="L21" s="10"/>
    </row>
    <row r="22" spans="1:12" ht="16" hidden="1" x14ac:dyDescent="0.2">
      <c r="A22" s="14" t="s">
        <v>55</v>
      </c>
      <c r="B22" s="18" t="s">
        <v>56</v>
      </c>
      <c r="C22" s="14" t="s">
        <v>21</v>
      </c>
      <c r="D22" s="14" t="s">
        <v>23</v>
      </c>
      <c r="E22" s="75">
        <v>44000.333333333336</v>
      </c>
      <c r="F22" s="15">
        <v>44000.340277777781</v>
      </c>
      <c r="G22" s="16">
        <f>Analysis[[#This Row],[End Time]]-Analysis[[#This Row],[Start Time]]</f>
        <v>6.9444444452528842E-3</v>
      </c>
      <c r="H22" s="17">
        <f>Analysis[[#This Row],[Du]]*24*60</f>
        <v>10.000000001164153</v>
      </c>
      <c r="I22" s="39">
        <f t="shared" si="0"/>
        <v>600</v>
      </c>
      <c r="J22" s="10" t="s">
        <v>402</v>
      </c>
      <c r="K22" s="10"/>
      <c r="L22" s="10"/>
    </row>
    <row r="23" spans="1:12" hidden="1" x14ac:dyDescent="0.2">
      <c r="A23" s="14" t="s">
        <v>63</v>
      </c>
      <c r="B23" s="22" t="s">
        <v>49</v>
      </c>
      <c r="C23" s="14" t="s">
        <v>26</v>
      </c>
      <c r="D23" s="14" t="s">
        <v>26</v>
      </c>
      <c r="E23" s="75">
        <v>44005.379861111112</v>
      </c>
      <c r="F23" s="15">
        <v>44005.38958333333</v>
      </c>
      <c r="G23" s="16">
        <f>Analysis[[#This Row],[End Time]]-Analysis[[#This Row],[Start Time]]</f>
        <v>9.7222222175332718E-3</v>
      </c>
      <c r="H23" s="17">
        <f>Analysis[[#This Row],[Du]]*24*60</f>
        <v>13.999999993247911</v>
      </c>
      <c r="I23" s="39">
        <f t="shared" si="0"/>
        <v>600</v>
      </c>
      <c r="J23" s="10" t="s">
        <v>402</v>
      </c>
      <c r="K23" s="10"/>
      <c r="L23" s="10"/>
    </row>
    <row r="24" spans="1:12" ht="16" hidden="1" x14ac:dyDescent="0.2">
      <c r="A24" s="14" t="s">
        <v>45</v>
      </c>
      <c r="B24" s="18" t="s">
        <v>56</v>
      </c>
      <c r="C24" s="14" t="s">
        <v>21</v>
      </c>
      <c r="D24" s="14" t="s">
        <v>23</v>
      </c>
      <c r="E24" s="75">
        <v>44005.405555555553</v>
      </c>
      <c r="F24" s="15">
        <v>44005.410416666666</v>
      </c>
      <c r="G24" s="16">
        <f>Analysis[[#This Row],[End Time]]-Analysis[[#This Row],[Start Time]]</f>
        <v>4.8611111124046147E-3</v>
      </c>
      <c r="H24" s="17">
        <f>Analysis[[#This Row],[Du]]*24*60</f>
        <v>7.0000000018626451</v>
      </c>
      <c r="I24" s="39">
        <f t="shared" si="0"/>
        <v>600</v>
      </c>
      <c r="J24" s="10" t="s">
        <v>402</v>
      </c>
      <c r="K24" s="10"/>
      <c r="L24" s="10"/>
    </row>
    <row r="25" spans="1:12" ht="16" x14ac:dyDescent="0.2">
      <c r="A25" s="14" t="s">
        <v>45</v>
      </c>
      <c r="B25" s="18" t="s">
        <v>64</v>
      </c>
      <c r="C25" s="14" t="s">
        <v>16</v>
      </c>
      <c r="D25" s="14" t="s">
        <v>65</v>
      </c>
      <c r="E25" s="75">
        <v>44005.454861111109</v>
      </c>
      <c r="F25" s="15">
        <v>44005.552083333336</v>
      </c>
      <c r="G25" s="16">
        <f>Analysis[[#This Row],[End Time]]-Analysis[[#This Row],[Start Time]]</f>
        <v>9.7222222226264421E-2</v>
      </c>
      <c r="H25" s="17">
        <f>Analysis[[#This Row],[Du]]*24*60</f>
        <v>140.00000000582077</v>
      </c>
      <c r="I25" s="39">
        <f t="shared" si="0"/>
        <v>600</v>
      </c>
      <c r="J25" s="10" t="s">
        <v>403</v>
      </c>
      <c r="K25" s="10"/>
      <c r="L25" s="10"/>
    </row>
    <row r="26" spans="1:12" hidden="1" x14ac:dyDescent="0.2">
      <c r="A26" s="14" t="s">
        <v>63</v>
      </c>
      <c r="B26" s="22" t="s">
        <v>49</v>
      </c>
      <c r="C26" s="14" t="s">
        <v>26</v>
      </c>
      <c r="D26" s="14" t="s">
        <v>26</v>
      </c>
      <c r="E26" s="75">
        <v>44007.447222222225</v>
      </c>
      <c r="F26" s="15">
        <v>44007.452777777777</v>
      </c>
      <c r="G26" s="16">
        <f>Analysis[[#This Row],[End Time]]-Analysis[[#This Row],[Start Time]]</f>
        <v>5.5555555518367328E-3</v>
      </c>
      <c r="H26" s="17">
        <f>Analysis[[#This Row],[Du]]*24*60</f>
        <v>7.9999999946448952</v>
      </c>
      <c r="I26" s="39">
        <f t="shared" si="0"/>
        <v>600</v>
      </c>
      <c r="J26" s="10" t="s">
        <v>402</v>
      </c>
      <c r="K26" s="10"/>
      <c r="L26" s="10"/>
    </row>
    <row r="27" spans="1:12" ht="16" hidden="1" x14ac:dyDescent="0.2">
      <c r="A27" s="14" t="s">
        <v>55</v>
      </c>
      <c r="B27" s="18" t="s">
        <v>56</v>
      </c>
      <c r="C27" s="14" t="s">
        <v>21</v>
      </c>
      <c r="D27" s="14" t="s">
        <v>23</v>
      </c>
      <c r="E27" s="75">
        <v>44007.008333333331</v>
      </c>
      <c r="F27" s="15">
        <v>44007.011111111111</v>
      </c>
      <c r="G27" s="16">
        <f>Analysis[[#This Row],[End Time]]-Analysis[[#This Row],[Start Time]]</f>
        <v>2.7777777795563452E-3</v>
      </c>
      <c r="H27" s="17">
        <f>Analysis[[#This Row],[Du]]*24*60</f>
        <v>4.0000000025611371</v>
      </c>
      <c r="I27" s="39">
        <f t="shared" si="0"/>
        <v>600</v>
      </c>
      <c r="J27" s="10" t="s">
        <v>402</v>
      </c>
      <c r="K27" s="10"/>
      <c r="L27" s="10"/>
    </row>
    <row r="28" spans="1:12" ht="16" hidden="1" x14ac:dyDescent="0.2">
      <c r="A28" s="14" t="s">
        <v>63</v>
      </c>
      <c r="B28" s="18" t="s">
        <v>56</v>
      </c>
      <c r="C28" s="14" t="s">
        <v>21</v>
      </c>
      <c r="D28" s="14" t="s">
        <v>23</v>
      </c>
      <c r="E28" s="75">
        <v>44012.375</v>
      </c>
      <c r="F28" s="15">
        <v>44012.395833333336</v>
      </c>
      <c r="G28" s="16">
        <f>Analysis[[#This Row],[End Time]]-Analysis[[#This Row],[Start Time]]</f>
        <v>2.0833333335758653E-2</v>
      </c>
      <c r="H28" s="17">
        <f>Analysis[[#This Row],[Du]]*24*60</f>
        <v>30.00000000349246</v>
      </c>
      <c r="I28" s="39">
        <f t="shared" si="0"/>
        <v>600</v>
      </c>
      <c r="J28" s="10" t="s">
        <v>402</v>
      </c>
      <c r="K28" s="10"/>
      <c r="L28" s="10"/>
    </row>
    <row r="29" spans="1:12" ht="16" hidden="1" x14ac:dyDescent="0.2">
      <c r="A29" s="14" t="s">
        <v>55</v>
      </c>
      <c r="B29" s="18" t="s">
        <v>56</v>
      </c>
      <c r="C29" s="14" t="s">
        <v>21</v>
      </c>
      <c r="D29" s="14" t="s">
        <v>23</v>
      </c>
      <c r="E29" s="75">
        <v>44012.395833333336</v>
      </c>
      <c r="F29" s="15">
        <v>44012.40625</v>
      </c>
      <c r="G29" s="16">
        <f>Analysis[[#This Row],[End Time]]-Analysis[[#This Row],[Start Time]]</f>
        <v>1.0416666664241347E-2</v>
      </c>
      <c r="H29" s="17">
        <f>Analysis[[#This Row],[Du]]*24*60</f>
        <v>14.99999999650754</v>
      </c>
      <c r="I29" s="39">
        <f t="shared" si="0"/>
        <v>600</v>
      </c>
      <c r="J29" s="10" t="s">
        <v>402</v>
      </c>
      <c r="K29" s="10"/>
      <c r="L29" s="10"/>
    </row>
    <row r="30" spans="1:12" ht="16" hidden="1" x14ac:dyDescent="0.2">
      <c r="A30" s="14" t="s">
        <v>55</v>
      </c>
      <c r="B30" s="18" t="s">
        <v>56</v>
      </c>
      <c r="C30" s="14" t="s">
        <v>21</v>
      </c>
      <c r="D30" s="14" t="s">
        <v>23</v>
      </c>
      <c r="E30" s="75">
        <v>44012.416666666664</v>
      </c>
      <c r="F30" s="15">
        <v>44012.423611111109</v>
      </c>
      <c r="G30" s="16">
        <f>Analysis[[#This Row],[End Time]]-Analysis[[#This Row],[Start Time]]</f>
        <v>6.9444444452528842E-3</v>
      </c>
      <c r="H30" s="17">
        <f>Analysis[[#This Row],[Du]]*24*60</f>
        <v>10.000000001164153</v>
      </c>
      <c r="I30" s="39">
        <f t="shared" si="0"/>
        <v>600</v>
      </c>
      <c r="J30" s="10" t="s">
        <v>402</v>
      </c>
      <c r="K30" s="10"/>
      <c r="L30" s="10"/>
    </row>
    <row r="31" spans="1:12" ht="16" hidden="1" x14ac:dyDescent="0.2">
      <c r="A31" s="14" t="s">
        <v>63</v>
      </c>
      <c r="B31" s="18" t="s">
        <v>56</v>
      </c>
      <c r="C31" s="14" t="s">
        <v>21</v>
      </c>
      <c r="D31" s="14" t="s">
        <v>23</v>
      </c>
      <c r="E31" s="75">
        <v>44013.405555555553</v>
      </c>
      <c r="F31" s="15">
        <v>44013.419444444444</v>
      </c>
      <c r="G31" s="16">
        <f>Analysis[[#This Row],[End Time]]-Analysis[[#This Row],[Start Time]]</f>
        <v>1.3888888890505768E-2</v>
      </c>
      <c r="H31" s="17">
        <f>Analysis[[#This Row],[Du]]*24*60</f>
        <v>20.000000002328306</v>
      </c>
      <c r="I31" s="39">
        <f t="shared" si="0"/>
        <v>600</v>
      </c>
      <c r="J31" s="10" t="s">
        <v>402</v>
      </c>
      <c r="K31" s="10"/>
      <c r="L31" s="10"/>
    </row>
    <row r="32" spans="1:12" ht="16" x14ac:dyDescent="0.2">
      <c r="A32" s="14" t="s">
        <v>45</v>
      </c>
      <c r="B32" s="18" t="s">
        <v>52</v>
      </c>
      <c r="C32" s="14" t="s">
        <v>17</v>
      </c>
      <c r="D32" s="14" t="s">
        <v>66</v>
      </c>
      <c r="E32" s="75">
        <v>44014.573611111111</v>
      </c>
      <c r="F32" s="15">
        <v>44014.583333333336</v>
      </c>
      <c r="G32" s="16">
        <f>Analysis[[#This Row],[End Time]]-Analysis[[#This Row],[Start Time]]</f>
        <v>9.7222222248092294E-3</v>
      </c>
      <c r="H32" s="17">
        <f>Analysis[[#This Row],[Du]]*24*60</f>
        <v>14.00000000372529</v>
      </c>
      <c r="I32" s="39">
        <f t="shared" si="0"/>
        <v>600</v>
      </c>
      <c r="J32" s="10" t="s">
        <v>403</v>
      </c>
      <c r="K32" s="10"/>
      <c r="L32" s="10"/>
    </row>
    <row r="33" spans="1:12" ht="16" hidden="1" x14ac:dyDescent="0.2">
      <c r="A33" s="14" t="s">
        <v>45</v>
      </c>
      <c r="B33" s="18" t="s">
        <v>67</v>
      </c>
      <c r="C33" s="14" t="s">
        <v>20</v>
      </c>
      <c r="D33" s="14" t="s">
        <v>68</v>
      </c>
      <c r="E33" s="75">
        <v>44018.395833333336</v>
      </c>
      <c r="F33" s="15">
        <v>44018.409722222219</v>
      </c>
      <c r="G33" s="16">
        <f>Analysis[[#This Row],[End Time]]-Analysis[[#This Row],[Start Time]]</f>
        <v>1.3888888883229811E-2</v>
      </c>
      <c r="H33" s="17">
        <f>Analysis[[#This Row],[Du]]*24*60</f>
        <v>19.999999991850927</v>
      </c>
      <c r="I33" s="39">
        <f t="shared" si="0"/>
        <v>600</v>
      </c>
      <c r="J33" s="10" t="s">
        <v>402</v>
      </c>
      <c r="K33" s="10"/>
      <c r="L33" s="10"/>
    </row>
    <row r="34" spans="1:12" ht="16" x14ac:dyDescent="0.2">
      <c r="A34" s="14" t="s">
        <v>45</v>
      </c>
      <c r="B34" s="18" t="s">
        <v>69</v>
      </c>
      <c r="C34" s="14" t="s">
        <v>15</v>
      </c>
      <c r="D34" s="14" t="s">
        <v>70</v>
      </c>
      <c r="E34" s="75">
        <v>44018.524305555555</v>
      </c>
      <c r="F34" s="15">
        <v>44018.536111111112</v>
      </c>
      <c r="G34" s="16">
        <f>Analysis[[#This Row],[End Time]]-Analysis[[#This Row],[Start Time]]</f>
        <v>1.1805555557657499E-2</v>
      </c>
      <c r="H34" s="17">
        <f>Analysis[[#This Row],[Du]]*24*60</f>
        <v>17.000000003026798</v>
      </c>
      <c r="I34" s="39">
        <f t="shared" ref="I34:I66" si="1">10*60</f>
        <v>600</v>
      </c>
      <c r="J34" s="10" t="s">
        <v>403</v>
      </c>
      <c r="K34" s="10"/>
      <c r="L34" s="10"/>
    </row>
    <row r="35" spans="1:12" ht="16" hidden="1" x14ac:dyDescent="0.2">
      <c r="A35" s="14" t="s">
        <v>45</v>
      </c>
      <c r="B35" s="18" t="s">
        <v>53</v>
      </c>
      <c r="C35" s="14" t="s">
        <v>18</v>
      </c>
      <c r="D35" s="22" t="s">
        <v>54</v>
      </c>
      <c r="E35" s="15">
        <v>44018.655555555553</v>
      </c>
      <c r="F35" s="15">
        <v>44018.738888888889</v>
      </c>
      <c r="G35" s="16">
        <f>Analysis[[#This Row],[End Time]]-Analysis[[#This Row],[Start Time]]</f>
        <v>8.3333333335758653E-2</v>
      </c>
      <c r="H35" s="17">
        <f>Analysis[[#This Row],[Du]]*24*60</f>
        <v>120.00000000349246</v>
      </c>
      <c r="I35" s="39">
        <f t="shared" si="1"/>
        <v>600</v>
      </c>
      <c r="J35" s="10" t="s">
        <v>403</v>
      </c>
      <c r="K35" s="10"/>
      <c r="L35" s="10"/>
    </row>
    <row r="36" spans="1:12" ht="16" hidden="1" x14ac:dyDescent="0.2">
      <c r="A36" s="14" t="s">
        <v>55</v>
      </c>
      <c r="B36" s="18" t="s">
        <v>56</v>
      </c>
      <c r="C36" s="14" t="s">
        <v>21</v>
      </c>
      <c r="D36" s="14" t="s">
        <v>23</v>
      </c>
      <c r="E36" s="75">
        <v>44019.347222222219</v>
      </c>
      <c r="F36" s="15">
        <v>44019.361111111109</v>
      </c>
      <c r="G36" s="16">
        <f>Analysis[[#This Row],[End Time]]-Analysis[[#This Row],[Start Time]]</f>
        <v>1.3888888890505768E-2</v>
      </c>
      <c r="H36" s="17">
        <f>Analysis[[#This Row],[Du]]*24*60</f>
        <v>20.000000002328306</v>
      </c>
      <c r="I36" s="39">
        <f t="shared" si="1"/>
        <v>600</v>
      </c>
      <c r="J36" s="10" t="s">
        <v>402</v>
      </c>
      <c r="K36" s="10"/>
      <c r="L36" s="10"/>
    </row>
    <row r="37" spans="1:12" ht="16" x14ac:dyDescent="0.2">
      <c r="A37" s="14" t="s">
        <v>45</v>
      </c>
      <c r="B37" s="18" t="s">
        <v>49</v>
      </c>
      <c r="C37" s="14" t="s">
        <v>26</v>
      </c>
      <c r="D37" s="14" t="s">
        <v>26</v>
      </c>
      <c r="E37" s="75">
        <v>44019.365277777775</v>
      </c>
      <c r="F37" s="15">
        <v>44019.375</v>
      </c>
      <c r="G37" s="16">
        <f>Analysis[[#This Row],[End Time]]-Analysis[[#This Row],[Start Time]]</f>
        <v>9.7222222248092294E-3</v>
      </c>
      <c r="H37" s="17">
        <f>Analysis[[#This Row],[Du]]*24*60</f>
        <v>14.00000000372529</v>
      </c>
      <c r="I37" s="39">
        <f t="shared" si="1"/>
        <v>600</v>
      </c>
      <c r="J37" s="10" t="s">
        <v>403</v>
      </c>
      <c r="K37" s="10"/>
      <c r="L37" s="10"/>
    </row>
    <row r="38" spans="1:12" ht="16" hidden="1" x14ac:dyDescent="0.2">
      <c r="A38" s="14" t="s">
        <v>63</v>
      </c>
      <c r="B38" s="18" t="s">
        <v>71</v>
      </c>
      <c r="C38" s="14" t="s">
        <v>15</v>
      </c>
      <c r="D38" s="14" t="s">
        <v>72</v>
      </c>
      <c r="E38" s="75">
        <v>44020.375</v>
      </c>
      <c r="F38" s="15">
        <v>44020.381944444445</v>
      </c>
      <c r="G38" s="16">
        <f>Analysis[[#This Row],[End Time]]-Analysis[[#This Row],[Start Time]]</f>
        <v>6.9444444452528842E-3</v>
      </c>
      <c r="H38" s="17">
        <f>Analysis[[#This Row],[Du]]*24*60</f>
        <v>10.000000001164153</v>
      </c>
      <c r="I38" s="39">
        <f t="shared" si="1"/>
        <v>600</v>
      </c>
      <c r="J38" s="10" t="s">
        <v>402</v>
      </c>
      <c r="K38" s="10"/>
      <c r="L38" s="10"/>
    </row>
    <row r="39" spans="1:12" ht="16" hidden="1" x14ac:dyDescent="0.2">
      <c r="A39" s="14" t="s">
        <v>63</v>
      </c>
      <c r="B39" s="18" t="s">
        <v>71</v>
      </c>
      <c r="C39" s="14" t="s">
        <v>15</v>
      </c>
      <c r="D39" s="14" t="s">
        <v>72</v>
      </c>
      <c r="E39" s="75">
        <v>44021.378472222219</v>
      </c>
      <c r="F39" s="15">
        <v>44021.381944444445</v>
      </c>
      <c r="G39" s="16">
        <f>Analysis[[#This Row],[End Time]]-Analysis[[#This Row],[Start Time]]</f>
        <v>3.4722222262644209E-3</v>
      </c>
      <c r="H39" s="17">
        <f>Analysis[[#This Row],[Du]]*24*60</f>
        <v>5.0000000058207661</v>
      </c>
      <c r="I39" s="39">
        <f t="shared" si="1"/>
        <v>600</v>
      </c>
      <c r="J39" s="10" t="s">
        <v>402</v>
      </c>
      <c r="K39" s="10"/>
      <c r="L39" s="10"/>
    </row>
    <row r="40" spans="1:12" ht="16" hidden="1" x14ac:dyDescent="0.2">
      <c r="A40" s="14" t="s">
        <v>63</v>
      </c>
      <c r="B40" s="18" t="s">
        <v>73</v>
      </c>
      <c r="C40" s="14" t="s">
        <v>24</v>
      </c>
      <c r="D40" s="14" t="s">
        <v>74</v>
      </c>
      <c r="E40" s="75">
        <v>44035.392361111102</v>
      </c>
      <c r="F40" s="15">
        <v>44035.399305555598</v>
      </c>
      <c r="G40" s="16">
        <f>Analysis[[#This Row],[End Time]]-Analysis[[#This Row],[Start Time]]</f>
        <v>6.9444444961845875E-3</v>
      </c>
      <c r="H40" s="17">
        <f>Analysis[[#This Row],[Du]]*24*60</f>
        <v>10.000000074505806</v>
      </c>
      <c r="I40" s="39">
        <f t="shared" si="1"/>
        <v>600</v>
      </c>
      <c r="J40" s="10" t="s">
        <v>402</v>
      </c>
      <c r="K40" s="10"/>
      <c r="L40" s="10"/>
    </row>
    <row r="41" spans="1:12" ht="16" x14ac:dyDescent="0.2">
      <c r="A41" s="14" t="s">
        <v>63</v>
      </c>
      <c r="B41" s="18" t="s">
        <v>75</v>
      </c>
      <c r="C41" s="14" t="s">
        <v>17</v>
      </c>
      <c r="D41" s="14" t="s">
        <v>76</v>
      </c>
      <c r="E41" s="75">
        <v>44035.413888888899</v>
      </c>
      <c r="F41" s="15">
        <v>44035.427083333299</v>
      </c>
      <c r="G41" s="16">
        <f>Analysis[[#This Row],[End Time]]-Analysis[[#This Row],[Start Time]]</f>
        <v>1.3194444400141947E-2</v>
      </c>
      <c r="H41" s="17">
        <f>Analysis[[#This Row],[Du]]*24*60</f>
        <v>18.999999936204404</v>
      </c>
      <c r="I41" s="39">
        <f t="shared" si="1"/>
        <v>600</v>
      </c>
      <c r="J41" s="10" t="s">
        <v>403</v>
      </c>
      <c r="K41" s="10" t="s">
        <v>407</v>
      </c>
      <c r="L41" s="10"/>
    </row>
    <row r="42" spans="1:12" ht="16" hidden="1" x14ac:dyDescent="0.2">
      <c r="A42" s="14" t="s">
        <v>63</v>
      </c>
      <c r="B42" s="18" t="s">
        <v>77</v>
      </c>
      <c r="C42" s="14" t="s">
        <v>21</v>
      </c>
      <c r="D42" s="14" t="s">
        <v>78</v>
      </c>
      <c r="E42" s="75">
        <v>44039.375</v>
      </c>
      <c r="F42" s="15">
        <v>44039.397916666669</v>
      </c>
      <c r="G42" s="16">
        <f>Analysis[[#This Row],[End Time]]-Analysis[[#This Row],[Start Time]]</f>
        <v>2.2916666668606922E-2</v>
      </c>
      <c r="H42" s="17">
        <f>Analysis[[#This Row],[Du]]*24*60</f>
        <v>33.000000002793968</v>
      </c>
      <c r="I42" s="39">
        <f t="shared" si="1"/>
        <v>600</v>
      </c>
      <c r="J42" s="10" t="s">
        <v>402</v>
      </c>
      <c r="K42" s="10"/>
      <c r="L42" s="10"/>
    </row>
    <row r="43" spans="1:12" ht="16" x14ac:dyDescent="0.2">
      <c r="A43" s="14" t="s">
        <v>45</v>
      </c>
      <c r="B43" s="18" t="s">
        <v>79</v>
      </c>
      <c r="C43" s="14" t="s">
        <v>21</v>
      </c>
      <c r="D43" s="14" t="s">
        <v>80</v>
      </c>
      <c r="E43" s="75">
        <v>44039.564583333333</v>
      </c>
      <c r="F43" s="15">
        <v>44039.586111111108</v>
      </c>
      <c r="G43" s="16">
        <f>Analysis[[#This Row],[End Time]]-Analysis[[#This Row],[Start Time]]</f>
        <v>2.1527777775190771E-2</v>
      </c>
      <c r="H43" s="17">
        <f>Analysis[[#This Row],[Du]]*24*60</f>
        <v>30.99999999627471</v>
      </c>
      <c r="I43" s="39">
        <f t="shared" si="1"/>
        <v>600</v>
      </c>
      <c r="J43" s="10" t="s">
        <v>403</v>
      </c>
      <c r="K43" s="10"/>
      <c r="L43" s="10"/>
    </row>
    <row r="44" spans="1:12" ht="16" x14ac:dyDescent="0.2">
      <c r="A44" s="14" t="s">
        <v>45</v>
      </c>
      <c r="B44" s="18" t="s">
        <v>81</v>
      </c>
      <c r="C44" s="14" t="s">
        <v>17</v>
      </c>
      <c r="D44" s="14" t="s">
        <v>58</v>
      </c>
      <c r="E44" s="75">
        <v>44039.924305555556</v>
      </c>
      <c r="F44" s="15">
        <v>44040.416666666701</v>
      </c>
      <c r="G44" s="16">
        <f>Analysis[[#This Row],[End Time]]-Analysis[[#This Row],[Start Time]]</f>
        <v>0.49236111114441883</v>
      </c>
      <c r="H44" s="17">
        <f>Analysis[[#This Row],[Du]]*24*60</f>
        <v>709.00000004796311</v>
      </c>
      <c r="I44" s="39">
        <f t="shared" si="1"/>
        <v>600</v>
      </c>
      <c r="J44" s="10" t="s">
        <v>403</v>
      </c>
      <c r="K44" s="10" t="s">
        <v>414</v>
      </c>
      <c r="L44" s="10"/>
    </row>
    <row r="45" spans="1:12" ht="16" hidden="1" x14ac:dyDescent="0.2">
      <c r="A45" s="14" t="s">
        <v>63</v>
      </c>
      <c r="B45" s="18" t="s">
        <v>82</v>
      </c>
      <c r="C45" s="14" t="s">
        <v>15</v>
      </c>
      <c r="D45" s="14" t="s">
        <v>72</v>
      </c>
      <c r="E45" s="75">
        <v>44041.378472222219</v>
      </c>
      <c r="F45" s="15">
        <v>44041.379166666666</v>
      </c>
      <c r="G45" s="16">
        <f>Analysis[[#This Row],[End Time]]-Analysis[[#This Row],[Start Time]]</f>
        <v>6.944444467080757E-4</v>
      </c>
      <c r="H45" s="17">
        <f>Analysis[[#This Row],[Du]]*24*60</f>
        <v>1.000000003259629</v>
      </c>
      <c r="I45" s="39">
        <f t="shared" si="1"/>
        <v>600</v>
      </c>
      <c r="J45" s="10" t="s">
        <v>402</v>
      </c>
      <c r="K45" s="10"/>
      <c r="L45" s="10"/>
    </row>
    <row r="46" spans="1:12" ht="16" hidden="1" x14ac:dyDescent="0.2">
      <c r="A46" s="14" t="s">
        <v>55</v>
      </c>
      <c r="B46" s="18" t="s">
        <v>83</v>
      </c>
      <c r="C46" s="14" t="s">
        <v>21</v>
      </c>
      <c r="D46" s="14"/>
      <c r="E46" s="75">
        <v>44047.333333333336</v>
      </c>
      <c r="F46" s="15">
        <v>44052.333333333336</v>
      </c>
      <c r="G46" s="16">
        <f>Analysis[[#This Row],[End Time]]-Analysis[[#This Row],[Start Time]]</f>
        <v>5</v>
      </c>
      <c r="H46" s="17">
        <f>Analysis[[#This Row],[Du]]*24*60</f>
        <v>7200</v>
      </c>
      <c r="I46" s="39">
        <f t="shared" si="1"/>
        <v>600</v>
      </c>
      <c r="J46" s="10" t="s">
        <v>402</v>
      </c>
      <c r="K46" s="10"/>
      <c r="L46" s="10"/>
    </row>
    <row r="47" spans="1:12" ht="16" hidden="1" x14ac:dyDescent="0.2">
      <c r="A47" s="14" t="s">
        <v>45</v>
      </c>
      <c r="B47" s="18" t="s">
        <v>83</v>
      </c>
      <c r="C47" s="14" t="s">
        <v>21</v>
      </c>
      <c r="D47" s="14"/>
      <c r="E47" s="75">
        <v>44052.333333333336</v>
      </c>
      <c r="F47" s="15">
        <v>44054.739583333336</v>
      </c>
      <c r="G47" s="16">
        <f>Analysis[[#This Row],[End Time]]-Analysis[[#This Row],[Start Time]]</f>
        <v>2.40625</v>
      </c>
      <c r="H47" s="17">
        <f>Analysis[[#This Row],[Du]]*24*60</f>
        <v>3465</v>
      </c>
      <c r="I47" s="39">
        <f t="shared" si="1"/>
        <v>600</v>
      </c>
      <c r="J47" s="10" t="s">
        <v>402</v>
      </c>
      <c r="K47" s="10"/>
      <c r="L47" s="10"/>
    </row>
    <row r="48" spans="1:12" ht="16" hidden="1" x14ac:dyDescent="0.2">
      <c r="A48" s="14" t="s">
        <v>55</v>
      </c>
      <c r="B48" s="18" t="s">
        <v>56</v>
      </c>
      <c r="C48" s="14" t="s">
        <v>21</v>
      </c>
      <c r="D48" s="14" t="s">
        <v>23</v>
      </c>
      <c r="E48" s="75">
        <v>44060.149305555555</v>
      </c>
      <c r="F48" s="15">
        <v>44060.15625</v>
      </c>
      <c r="G48" s="16">
        <f>Analysis[[#This Row],[End Time]]-Analysis[[#This Row],[Start Time]]</f>
        <v>6.9444444452528842E-3</v>
      </c>
      <c r="H48" s="17">
        <f>Analysis[[#This Row],[Du]]*24*60</f>
        <v>10.000000001164153</v>
      </c>
      <c r="I48" s="39">
        <f t="shared" si="1"/>
        <v>600</v>
      </c>
      <c r="J48" s="10" t="s">
        <v>402</v>
      </c>
      <c r="K48" s="10"/>
      <c r="L48" s="10"/>
    </row>
    <row r="49" spans="1:12" ht="16" hidden="1" x14ac:dyDescent="0.2">
      <c r="A49" s="14" t="s">
        <v>45</v>
      </c>
      <c r="B49" s="18" t="s">
        <v>53</v>
      </c>
      <c r="C49" s="14" t="s">
        <v>18</v>
      </c>
      <c r="D49" s="22" t="s">
        <v>54</v>
      </c>
      <c r="E49" s="15">
        <v>44062.196527777778</v>
      </c>
      <c r="F49" s="15">
        <v>44062.479166666664</v>
      </c>
      <c r="G49" s="16">
        <f>Analysis[[#This Row],[End Time]]-Analysis[[#This Row],[Start Time]]</f>
        <v>0.28263888888614019</v>
      </c>
      <c r="H49" s="17">
        <f>Analysis[[#This Row],[Du]]*24*60</f>
        <v>406.99999999604188</v>
      </c>
      <c r="I49" s="39">
        <f t="shared" si="1"/>
        <v>600</v>
      </c>
      <c r="J49" s="10" t="s">
        <v>403</v>
      </c>
      <c r="K49" s="10"/>
      <c r="L49" s="10"/>
    </row>
    <row r="50" spans="1:12" ht="16" x14ac:dyDescent="0.2">
      <c r="A50" s="14" t="s">
        <v>63</v>
      </c>
      <c r="B50" s="19" t="s">
        <v>69</v>
      </c>
      <c r="C50" s="14" t="s">
        <v>15</v>
      </c>
      <c r="D50" s="14" t="s">
        <v>70</v>
      </c>
      <c r="E50" s="75">
        <v>44068.395138888889</v>
      </c>
      <c r="F50" s="15">
        <v>44068.404166666667</v>
      </c>
      <c r="G50" s="16">
        <f>Analysis[[#This Row],[End Time]]-Analysis[[#This Row],[Start Time]]</f>
        <v>9.0277777781011537E-3</v>
      </c>
      <c r="H50" s="17">
        <f>Analysis[[#This Row],[Du]]*24*60</f>
        <v>13.000000000465661</v>
      </c>
      <c r="I50" s="39">
        <f t="shared" si="1"/>
        <v>600</v>
      </c>
      <c r="J50" s="10" t="s">
        <v>403</v>
      </c>
      <c r="K50" s="10"/>
      <c r="L50" s="10"/>
    </row>
    <row r="51" spans="1:12" ht="16" hidden="1" x14ac:dyDescent="0.2">
      <c r="A51" s="14" t="s">
        <v>63</v>
      </c>
      <c r="B51" s="18" t="s">
        <v>61</v>
      </c>
      <c r="C51" s="14" t="s">
        <v>25</v>
      </c>
      <c r="D51" s="20" t="s">
        <v>25</v>
      </c>
      <c r="E51" s="75">
        <v>44068.410416666666</v>
      </c>
      <c r="F51" s="15">
        <v>44068.413888888892</v>
      </c>
      <c r="G51" s="16">
        <f>Analysis[[#This Row],[End Time]]-Analysis[[#This Row],[Start Time]]</f>
        <v>3.4722222262644209E-3</v>
      </c>
      <c r="H51" s="17">
        <f>Analysis[[#This Row],[Du]]*24*60</f>
        <v>5.0000000058207661</v>
      </c>
      <c r="I51" s="39">
        <f t="shared" si="1"/>
        <v>600</v>
      </c>
      <c r="J51" s="10" t="s">
        <v>402</v>
      </c>
      <c r="K51" s="10"/>
      <c r="L51" s="10"/>
    </row>
    <row r="52" spans="1:12" ht="16" x14ac:dyDescent="0.2">
      <c r="A52" s="14" t="s">
        <v>45</v>
      </c>
      <c r="B52" s="18" t="s">
        <v>61</v>
      </c>
      <c r="C52" s="14" t="s">
        <v>25</v>
      </c>
      <c r="D52" s="20" t="s">
        <v>25</v>
      </c>
      <c r="E52" s="75">
        <v>44068.455555555556</v>
      </c>
      <c r="F52" s="15">
        <v>44068.465277777781</v>
      </c>
      <c r="G52" s="16">
        <f>Analysis[[#This Row],[End Time]]-Analysis[[#This Row],[Start Time]]</f>
        <v>9.7222222248092294E-3</v>
      </c>
      <c r="H52" s="17">
        <f>Analysis[[#This Row],[Du]]*24*60</f>
        <v>14.00000000372529</v>
      </c>
      <c r="I52" s="39">
        <f t="shared" si="1"/>
        <v>600</v>
      </c>
      <c r="J52" s="10" t="s">
        <v>403</v>
      </c>
      <c r="K52" s="10"/>
      <c r="L52" s="10"/>
    </row>
    <row r="53" spans="1:12" ht="16" x14ac:dyDescent="0.2">
      <c r="A53" s="14" t="s">
        <v>45</v>
      </c>
      <c r="B53" s="18" t="s">
        <v>69</v>
      </c>
      <c r="C53" s="14" t="s">
        <v>15</v>
      </c>
      <c r="D53" s="14" t="s">
        <v>70</v>
      </c>
      <c r="E53" s="75">
        <v>44069.966666666667</v>
      </c>
      <c r="F53" s="15">
        <v>44069.987500000003</v>
      </c>
      <c r="G53" s="16">
        <f>Analysis[[#This Row],[End Time]]-Analysis[[#This Row],[Start Time]]</f>
        <v>2.0833333335758653E-2</v>
      </c>
      <c r="H53" s="17">
        <f>Analysis[[#This Row],[Du]]*24*60</f>
        <v>30.00000000349246</v>
      </c>
      <c r="I53" s="39">
        <f t="shared" si="1"/>
        <v>600</v>
      </c>
      <c r="J53" s="10" t="s">
        <v>403</v>
      </c>
      <c r="K53" s="10"/>
      <c r="L53" s="10"/>
    </row>
    <row r="54" spans="1:12" ht="16" x14ac:dyDescent="0.2">
      <c r="A54" s="14" t="s">
        <v>45</v>
      </c>
      <c r="B54" s="18" t="s">
        <v>81</v>
      </c>
      <c r="C54" s="14" t="s">
        <v>17</v>
      </c>
      <c r="D54" s="14" t="s">
        <v>58</v>
      </c>
      <c r="E54" s="75">
        <v>44070.544444444444</v>
      </c>
      <c r="F54" s="15">
        <v>44070.578472222223</v>
      </c>
      <c r="G54" s="16">
        <f>Analysis[[#This Row],[End Time]]-Analysis[[#This Row],[Start Time]]</f>
        <v>3.4027777779556345E-2</v>
      </c>
      <c r="H54" s="17">
        <f>Analysis[[#This Row],[Du]]*24*60</f>
        <v>49.000000002561137</v>
      </c>
      <c r="I54" s="39">
        <f t="shared" si="1"/>
        <v>600</v>
      </c>
      <c r="J54" s="10" t="s">
        <v>403</v>
      </c>
      <c r="K54" s="10"/>
      <c r="L54" s="10"/>
    </row>
    <row r="55" spans="1:12" ht="16" x14ac:dyDescent="0.2">
      <c r="A55" s="14" t="s">
        <v>45</v>
      </c>
      <c r="B55" s="18" t="s">
        <v>73</v>
      </c>
      <c r="C55" s="14" t="s">
        <v>24</v>
      </c>
      <c r="D55" s="14" t="s">
        <v>74</v>
      </c>
      <c r="E55" s="75">
        <v>44083.969444444447</v>
      </c>
      <c r="F55" s="15">
        <v>44084</v>
      </c>
      <c r="G55" s="16">
        <f>Analysis[[#This Row],[End Time]]-Analysis[[#This Row],[Start Time]]</f>
        <v>3.0555555553291924E-2</v>
      </c>
      <c r="H55" s="17">
        <f>Analysis[[#This Row],[Du]]*24*60</f>
        <v>43.999999996740371</v>
      </c>
      <c r="I55" s="39">
        <f t="shared" si="1"/>
        <v>600</v>
      </c>
      <c r="J55" s="10" t="s">
        <v>403</v>
      </c>
      <c r="K55" s="10"/>
      <c r="L55" s="10"/>
    </row>
    <row r="56" spans="1:12" ht="16" x14ac:dyDescent="0.2">
      <c r="A56" s="14" t="s">
        <v>45</v>
      </c>
      <c r="B56" s="18" t="s">
        <v>69</v>
      </c>
      <c r="C56" s="14" t="s">
        <v>15</v>
      </c>
      <c r="D56" s="14" t="s">
        <v>70</v>
      </c>
      <c r="E56" s="75">
        <v>44091.089583333334</v>
      </c>
      <c r="F56" s="15">
        <v>44091.341666666667</v>
      </c>
      <c r="G56" s="16">
        <f>Analysis[[#This Row],[End Time]]-Analysis[[#This Row],[Start Time]]</f>
        <v>0.25208333333284827</v>
      </c>
      <c r="H56" s="17">
        <f>Analysis[[#This Row],[Du]]*24*60</f>
        <v>362.99999999930151</v>
      </c>
      <c r="I56" s="39">
        <f t="shared" si="1"/>
        <v>600</v>
      </c>
      <c r="J56" s="10" t="s">
        <v>403</v>
      </c>
      <c r="K56" s="10"/>
      <c r="L56" s="10"/>
    </row>
    <row r="57" spans="1:12" ht="16" x14ac:dyDescent="0.2">
      <c r="A57" s="14" t="s">
        <v>45</v>
      </c>
      <c r="B57" s="18" t="s">
        <v>52</v>
      </c>
      <c r="C57" s="14" t="s">
        <v>17</v>
      </c>
      <c r="D57" s="14"/>
      <c r="E57" s="75">
        <v>44091.357638888891</v>
      </c>
      <c r="F57" s="15">
        <v>44091.365972222222</v>
      </c>
      <c r="G57" s="16">
        <f>Analysis[[#This Row],[End Time]]-Analysis[[#This Row],[Start Time]]</f>
        <v>8.333333331393078E-3</v>
      </c>
      <c r="H57" s="17">
        <f>Analysis[[#This Row],[Du]]*24*60</f>
        <v>11.999999997206032</v>
      </c>
      <c r="I57" s="39">
        <f t="shared" si="1"/>
        <v>600</v>
      </c>
      <c r="J57" s="10" t="s">
        <v>403</v>
      </c>
      <c r="K57" s="10"/>
      <c r="L57" s="10"/>
    </row>
    <row r="58" spans="1:12" ht="16" hidden="1" x14ac:dyDescent="0.2">
      <c r="A58" s="14" t="s">
        <v>63</v>
      </c>
      <c r="B58" s="18" t="s">
        <v>84</v>
      </c>
      <c r="C58" s="14" t="s">
        <v>16</v>
      </c>
      <c r="D58" s="14" t="s">
        <v>85</v>
      </c>
      <c r="E58" s="75">
        <v>44095.375</v>
      </c>
      <c r="F58" s="15">
        <v>44095.416666666664</v>
      </c>
      <c r="G58" s="16">
        <f>Analysis[[#This Row],[End Time]]-Analysis[[#This Row],[Start Time]]</f>
        <v>4.1666666664241347E-2</v>
      </c>
      <c r="H58" s="17">
        <f>Analysis[[#This Row],[Du]]*24*60</f>
        <v>59.99999999650754</v>
      </c>
      <c r="I58" s="39">
        <f t="shared" si="1"/>
        <v>600</v>
      </c>
      <c r="J58" s="10" t="s">
        <v>402</v>
      </c>
      <c r="K58" s="10"/>
      <c r="L58" s="10"/>
    </row>
    <row r="59" spans="1:12" ht="16" x14ac:dyDescent="0.2">
      <c r="A59" s="14" t="s">
        <v>45</v>
      </c>
      <c r="B59" s="18" t="s">
        <v>49</v>
      </c>
      <c r="C59" s="14" t="s">
        <v>26</v>
      </c>
      <c r="D59" s="14" t="s">
        <v>26</v>
      </c>
      <c r="E59" s="75">
        <v>44096.348611111112</v>
      </c>
      <c r="F59" s="15">
        <v>44096.486805555556</v>
      </c>
      <c r="G59" s="16">
        <f>Analysis[[#This Row],[End Time]]-Analysis[[#This Row],[Start Time]]</f>
        <v>0.13819444444379769</v>
      </c>
      <c r="H59" s="17">
        <f>Analysis[[#This Row],[Du]]*24*60</f>
        <v>198.99999999906868</v>
      </c>
      <c r="I59" s="39">
        <f t="shared" si="1"/>
        <v>600</v>
      </c>
      <c r="J59" s="10" t="s">
        <v>403</v>
      </c>
      <c r="K59" s="10" t="s">
        <v>428</v>
      </c>
      <c r="L59" s="10"/>
    </row>
    <row r="60" spans="1:12" ht="16" hidden="1" x14ac:dyDescent="0.2">
      <c r="A60" s="14" t="s">
        <v>45</v>
      </c>
      <c r="B60" s="18" t="s">
        <v>53</v>
      </c>
      <c r="C60" s="14" t="s">
        <v>18</v>
      </c>
      <c r="D60" s="22" t="s">
        <v>54</v>
      </c>
      <c r="E60" s="15">
        <v>44096.163194444445</v>
      </c>
      <c r="F60" s="15">
        <v>44096.541666666664</v>
      </c>
      <c r="G60" s="16">
        <f>Analysis[[#This Row],[End Time]]-Analysis[[#This Row],[Start Time]]</f>
        <v>0.37847222221898846</v>
      </c>
      <c r="H60" s="17">
        <f>Analysis[[#This Row],[Du]]*24*60</f>
        <v>544.99999999534339</v>
      </c>
      <c r="I60" s="39">
        <f t="shared" si="1"/>
        <v>600</v>
      </c>
      <c r="J60" s="10" t="s">
        <v>403</v>
      </c>
      <c r="K60" s="10"/>
      <c r="L60" s="10"/>
    </row>
    <row r="61" spans="1:12" ht="16" hidden="1" x14ac:dyDescent="0.2">
      <c r="A61" s="14" t="s">
        <v>63</v>
      </c>
      <c r="B61" s="18" t="s">
        <v>46</v>
      </c>
      <c r="C61" s="14" t="s">
        <v>47</v>
      </c>
      <c r="D61" s="22" t="s">
        <v>48</v>
      </c>
      <c r="E61" s="75">
        <v>44097.375</v>
      </c>
      <c r="F61" s="15">
        <v>44097.376388888886</v>
      </c>
      <c r="G61" s="16">
        <f>Analysis[[#This Row],[End Time]]-Analysis[[#This Row],[Start Time]]</f>
        <v>1.3888888861401938E-3</v>
      </c>
      <c r="H61" s="17">
        <f>Analysis[[#This Row],[Du]]*24*60</f>
        <v>1.9999999960418791</v>
      </c>
      <c r="I61" s="39">
        <f t="shared" si="1"/>
        <v>600</v>
      </c>
      <c r="J61" s="10" t="s">
        <v>402</v>
      </c>
      <c r="K61" s="10"/>
      <c r="L61" s="10"/>
    </row>
    <row r="62" spans="1:12" ht="16" hidden="1" x14ac:dyDescent="0.2">
      <c r="A62" s="14" t="s">
        <v>45</v>
      </c>
      <c r="B62" s="18" t="s">
        <v>46</v>
      </c>
      <c r="C62" s="14" t="s">
        <v>47</v>
      </c>
      <c r="D62" s="22" t="s">
        <v>48</v>
      </c>
      <c r="E62" s="75">
        <v>44097.700694444444</v>
      </c>
      <c r="F62" s="15">
        <v>44097.716666666667</v>
      </c>
      <c r="G62" s="16">
        <f>Analysis[[#This Row],[End Time]]-Analysis[[#This Row],[Start Time]]</f>
        <v>1.5972222223354038E-2</v>
      </c>
      <c r="H62" s="17">
        <f>Analysis[[#This Row],[Du]]*24*60</f>
        <v>23.000000001629815</v>
      </c>
      <c r="I62" s="39">
        <f t="shared" si="1"/>
        <v>600</v>
      </c>
      <c r="J62" s="10" t="s">
        <v>402</v>
      </c>
      <c r="K62" s="10"/>
      <c r="L62" s="10"/>
    </row>
    <row r="63" spans="1:12" ht="16" hidden="1" x14ac:dyDescent="0.2">
      <c r="A63" s="14" t="s">
        <v>45</v>
      </c>
      <c r="B63" s="18" t="s">
        <v>69</v>
      </c>
      <c r="C63" s="14" t="s">
        <v>15</v>
      </c>
      <c r="D63" s="14" t="s">
        <v>70</v>
      </c>
      <c r="E63" s="75">
        <v>44097.716666666667</v>
      </c>
      <c r="F63" s="15">
        <v>44097.729166666664</v>
      </c>
      <c r="G63" s="16">
        <f>Analysis[[#This Row],[End Time]]-Analysis[[#This Row],[Start Time]]</f>
        <v>1.2499999997089617E-2</v>
      </c>
      <c r="H63" s="17">
        <f>Analysis[[#This Row],[Du]]*24*60</f>
        <v>17.999999995809048</v>
      </c>
      <c r="I63" s="39">
        <f t="shared" si="1"/>
        <v>600</v>
      </c>
      <c r="J63" s="10" t="s">
        <v>402</v>
      </c>
      <c r="K63" s="10"/>
      <c r="L63" s="10"/>
    </row>
    <row r="64" spans="1:12" ht="16" x14ac:dyDescent="0.2">
      <c r="A64" s="14" t="s">
        <v>45</v>
      </c>
      <c r="B64" s="18" t="s">
        <v>69</v>
      </c>
      <c r="C64" s="14" t="s">
        <v>15</v>
      </c>
      <c r="D64" s="14" t="s">
        <v>70</v>
      </c>
      <c r="E64" s="75">
        <v>44111.249305555553</v>
      </c>
      <c r="F64" s="15">
        <v>44111.341666666667</v>
      </c>
      <c r="G64" s="16">
        <f>Analysis[[#This Row],[End Time]]-Analysis[[#This Row],[Start Time]]</f>
        <v>9.2361111113859806E-2</v>
      </c>
      <c r="H64" s="17">
        <f>Analysis[[#This Row],[Du]]*24*60</f>
        <v>133.00000000395812</v>
      </c>
      <c r="I64" s="39">
        <f t="shared" si="1"/>
        <v>600</v>
      </c>
      <c r="J64" s="10" t="s">
        <v>403</v>
      </c>
      <c r="K64" s="10"/>
      <c r="L64" s="10"/>
    </row>
    <row r="65" spans="1:12" ht="16" x14ac:dyDescent="0.2">
      <c r="A65" s="14" t="s">
        <v>45</v>
      </c>
      <c r="B65" s="18" t="s">
        <v>69</v>
      </c>
      <c r="C65" s="14" t="s">
        <v>15</v>
      </c>
      <c r="D65" s="14" t="s">
        <v>70</v>
      </c>
      <c r="E65" s="75">
        <v>44112.163194444445</v>
      </c>
      <c r="F65" s="15">
        <v>44112.333333333336</v>
      </c>
      <c r="G65" s="16">
        <f>Analysis[[#This Row],[End Time]]-Analysis[[#This Row],[Start Time]]</f>
        <v>0.17013888889050577</v>
      </c>
      <c r="H65" s="17">
        <f>Analysis[[#This Row],[Du]]*24*60</f>
        <v>245.00000000232831</v>
      </c>
      <c r="I65" s="39">
        <f t="shared" si="1"/>
        <v>600</v>
      </c>
      <c r="J65" s="10" t="s">
        <v>403</v>
      </c>
      <c r="K65" s="10"/>
      <c r="L65" s="10"/>
    </row>
    <row r="66" spans="1:12" ht="16" x14ac:dyDescent="0.2">
      <c r="A66" s="14" t="s">
        <v>45</v>
      </c>
      <c r="B66" s="18" t="s">
        <v>49</v>
      </c>
      <c r="C66" s="14" t="s">
        <v>15</v>
      </c>
      <c r="D66" s="14"/>
      <c r="E66" s="75">
        <v>44116.491666666669</v>
      </c>
      <c r="F66" s="15">
        <v>44116.496527777781</v>
      </c>
      <c r="G66" s="16">
        <f>Analysis[[#This Row],[End Time]]-Analysis[[#This Row],[Start Time]]</f>
        <v>4.8611111124046147E-3</v>
      </c>
      <c r="H66" s="17">
        <f>Analysis[[#This Row],[Du]]*24*60</f>
        <v>7.0000000018626451</v>
      </c>
      <c r="I66" s="39">
        <f t="shared" si="1"/>
        <v>600</v>
      </c>
      <c r="J66" s="10" t="s">
        <v>403</v>
      </c>
      <c r="K66" s="10"/>
      <c r="L66" s="10"/>
    </row>
    <row r="67" spans="1:12" ht="16" hidden="1" x14ac:dyDescent="0.2">
      <c r="A67" s="14" t="s">
        <v>63</v>
      </c>
      <c r="B67" s="18" t="s">
        <v>46</v>
      </c>
      <c r="C67" s="14" t="s">
        <v>47</v>
      </c>
      <c r="D67" s="22" t="s">
        <v>48</v>
      </c>
      <c r="E67" s="75">
        <v>44124.374305555553</v>
      </c>
      <c r="F67" s="15">
        <v>44124.375694444447</v>
      </c>
      <c r="G67" s="16">
        <f>Analysis[[#This Row],[End Time]]-Analysis[[#This Row],[Start Time]]</f>
        <v>1.3888888934161514E-3</v>
      </c>
      <c r="H67" s="17">
        <f>Analysis[[#This Row],[Du]]*24*60</f>
        <v>2.000000006519258</v>
      </c>
      <c r="I67" s="39">
        <f t="shared" ref="I67:I98" si="2">10*60</f>
        <v>600</v>
      </c>
      <c r="J67" s="10" t="s">
        <v>402</v>
      </c>
      <c r="K67" s="10"/>
      <c r="L67" s="10"/>
    </row>
    <row r="68" spans="1:12" ht="16" x14ac:dyDescent="0.2">
      <c r="A68" s="14" t="s">
        <v>63</v>
      </c>
      <c r="B68" s="18" t="s">
        <v>86</v>
      </c>
      <c r="C68" s="14" t="s">
        <v>16</v>
      </c>
      <c r="D68" s="14" t="s">
        <v>87</v>
      </c>
      <c r="E68" s="75">
        <v>44124.390972222223</v>
      </c>
      <c r="F68" s="15">
        <v>44124.40625</v>
      </c>
      <c r="G68" s="16">
        <f>Analysis[[#This Row],[End Time]]-Analysis[[#This Row],[Start Time]]</f>
        <v>1.5277777776645962E-2</v>
      </c>
      <c r="H68" s="17">
        <f>Analysis[[#This Row],[Du]]*24*60</f>
        <v>21.999999998370185</v>
      </c>
      <c r="I68" s="39">
        <f t="shared" si="2"/>
        <v>600</v>
      </c>
      <c r="J68" s="10" t="s">
        <v>403</v>
      </c>
      <c r="K68" s="10" t="s">
        <v>429</v>
      </c>
      <c r="L68" s="10"/>
    </row>
    <row r="69" spans="1:12" ht="16" hidden="1" x14ac:dyDescent="0.2">
      <c r="A69" s="14" t="s">
        <v>63</v>
      </c>
      <c r="B69" s="18" t="s">
        <v>46</v>
      </c>
      <c r="C69" s="14" t="s">
        <v>47</v>
      </c>
      <c r="D69" s="22" t="s">
        <v>48</v>
      </c>
      <c r="E69" s="75">
        <v>44125.361111111109</v>
      </c>
      <c r="F69" s="15">
        <v>44125.364583333336</v>
      </c>
      <c r="G69" s="16">
        <f>Analysis[[#This Row],[End Time]]-Analysis[[#This Row],[Start Time]]</f>
        <v>3.4722222262644209E-3</v>
      </c>
      <c r="H69" s="17">
        <f>Analysis[[#This Row],[Du]]*24*60</f>
        <v>5.0000000058207661</v>
      </c>
      <c r="I69" s="39">
        <f t="shared" si="2"/>
        <v>600</v>
      </c>
      <c r="J69" s="10" t="s">
        <v>402</v>
      </c>
      <c r="K69" s="10"/>
      <c r="L69" s="10"/>
    </row>
    <row r="70" spans="1:12" ht="16" x14ac:dyDescent="0.2">
      <c r="A70" s="14" t="s">
        <v>63</v>
      </c>
      <c r="B70" s="18" t="s">
        <v>88</v>
      </c>
      <c r="C70" s="14" t="s">
        <v>16</v>
      </c>
      <c r="D70" s="14" t="s">
        <v>87</v>
      </c>
      <c r="E70" s="75">
        <v>44125.378472222219</v>
      </c>
      <c r="F70" s="15">
        <v>44125.390277777777</v>
      </c>
      <c r="G70" s="16">
        <f>Analysis[[#This Row],[End Time]]-Analysis[[#This Row],[Start Time]]</f>
        <v>1.1805555557657499E-2</v>
      </c>
      <c r="H70" s="17">
        <f>Analysis[[#This Row],[Du]]*24*60</f>
        <v>17.000000003026798</v>
      </c>
      <c r="I70" s="39">
        <f t="shared" si="2"/>
        <v>600</v>
      </c>
      <c r="J70" s="10" t="s">
        <v>403</v>
      </c>
      <c r="K70" s="10"/>
      <c r="L70" s="10"/>
    </row>
    <row r="71" spans="1:12" ht="16" hidden="1" x14ac:dyDescent="0.2">
      <c r="A71" s="14" t="s">
        <v>63</v>
      </c>
      <c r="B71" s="18" t="s">
        <v>46</v>
      </c>
      <c r="C71" s="14" t="s">
        <v>47</v>
      </c>
      <c r="D71" s="22" t="s">
        <v>48</v>
      </c>
      <c r="E71" s="75">
        <v>44126.375</v>
      </c>
      <c r="F71" s="15">
        <v>44126.381249999999</v>
      </c>
      <c r="G71" s="16">
        <f>Analysis[[#This Row],[End Time]]-Analysis[[#This Row],[Start Time]]</f>
        <v>6.2499999985448085E-3</v>
      </c>
      <c r="H71" s="17">
        <f>Analysis[[#This Row],[Du]]*24*60</f>
        <v>8.9999999979045242</v>
      </c>
      <c r="I71" s="39">
        <f t="shared" si="2"/>
        <v>600</v>
      </c>
      <c r="J71" s="10" t="s">
        <v>402</v>
      </c>
      <c r="K71" s="10"/>
      <c r="L71" s="10"/>
    </row>
    <row r="72" spans="1:12" ht="16" x14ac:dyDescent="0.2">
      <c r="A72" s="14" t="s">
        <v>63</v>
      </c>
      <c r="B72" s="18" t="s">
        <v>88</v>
      </c>
      <c r="C72" s="14" t="s">
        <v>16</v>
      </c>
      <c r="D72" s="14" t="s">
        <v>87</v>
      </c>
      <c r="E72" s="75">
        <v>44126.395833333336</v>
      </c>
      <c r="F72" s="15">
        <v>44126.404166666667</v>
      </c>
      <c r="G72" s="16">
        <f>Analysis[[#This Row],[End Time]]-Analysis[[#This Row],[Start Time]]</f>
        <v>8.333333331393078E-3</v>
      </c>
      <c r="H72" s="17">
        <f>Analysis[[#This Row],[Du]]*24*60</f>
        <v>11.999999997206032</v>
      </c>
      <c r="I72" s="39">
        <f t="shared" si="2"/>
        <v>600</v>
      </c>
      <c r="J72" s="10" t="s">
        <v>403</v>
      </c>
      <c r="K72" s="10" t="s">
        <v>427</v>
      </c>
      <c r="L72" s="10"/>
    </row>
    <row r="73" spans="1:12" ht="16" hidden="1" x14ac:dyDescent="0.2">
      <c r="A73" s="14" t="s">
        <v>45</v>
      </c>
      <c r="B73" s="18" t="s">
        <v>89</v>
      </c>
      <c r="C73" s="14" t="s">
        <v>16</v>
      </c>
      <c r="D73" s="22" t="s">
        <v>65</v>
      </c>
      <c r="E73" s="75">
        <v>44152.510416666664</v>
      </c>
      <c r="F73" s="15">
        <v>44152.666666666664</v>
      </c>
      <c r="G73" s="16">
        <f>Analysis[[#This Row],[End Time]]-Analysis[[#This Row],[Start Time]]</f>
        <v>0.15625</v>
      </c>
      <c r="H73" s="17">
        <f>Analysis[[#This Row],[Du]]*24*60</f>
        <v>225</v>
      </c>
      <c r="I73" s="39">
        <f t="shared" si="2"/>
        <v>600</v>
      </c>
      <c r="J73" s="10" t="s">
        <v>402</v>
      </c>
      <c r="K73" s="10" t="s">
        <v>430</v>
      </c>
      <c r="L73" s="10"/>
    </row>
    <row r="74" spans="1:12" ht="16" hidden="1" x14ac:dyDescent="0.2">
      <c r="A74" s="14" t="s">
        <v>45</v>
      </c>
      <c r="B74" s="18" t="s">
        <v>89</v>
      </c>
      <c r="C74" s="14" t="s">
        <v>16</v>
      </c>
      <c r="D74" s="14" t="s">
        <v>65</v>
      </c>
      <c r="E74" s="75">
        <v>44152.786805555559</v>
      </c>
      <c r="F74" s="15">
        <v>44152.795138888891</v>
      </c>
      <c r="G74" s="16">
        <f>Analysis[[#This Row],[End Time]]-Analysis[[#This Row],[Start Time]]</f>
        <v>8.333333331393078E-3</v>
      </c>
      <c r="H74" s="17">
        <f>Analysis[[#This Row],[Du]]*24*60</f>
        <v>11.999999997206032</v>
      </c>
      <c r="I74" s="39">
        <f t="shared" si="2"/>
        <v>600</v>
      </c>
      <c r="J74" s="10" t="s">
        <v>402</v>
      </c>
      <c r="K74" s="10" t="s">
        <v>430</v>
      </c>
      <c r="L74" s="10"/>
    </row>
    <row r="75" spans="1:12" ht="16" hidden="1" x14ac:dyDescent="0.2">
      <c r="A75" s="14" t="s">
        <v>45</v>
      </c>
      <c r="B75" s="18" t="s">
        <v>89</v>
      </c>
      <c r="C75" s="14" t="s">
        <v>16</v>
      </c>
      <c r="D75" s="22" t="s">
        <v>65</v>
      </c>
      <c r="E75" s="75">
        <v>44152.85</v>
      </c>
      <c r="F75" s="15">
        <v>44152.870833333334</v>
      </c>
      <c r="G75" s="16">
        <f>Analysis[[#This Row],[End Time]]-Analysis[[#This Row],[Start Time]]</f>
        <v>2.0833333335758653E-2</v>
      </c>
      <c r="H75" s="17">
        <f>Analysis[[#This Row],[Du]]*24*60</f>
        <v>30.00000000349246</v>
      </c>
      <c r="I75" s="39">
        <f t="shared" si="2"/>
        <v>600</v>
      </c>
      <c r="J75" s="10" t="s">
        <v>402</v>
      </c>
      <c r="K75" s="10" t="s">
        <v>430</v>
      </c>
      <c r="L75" s="10"/>
    </row>
    <row r="76" spans="1:12" ht="16" hidden="1" x14ac:dyDescent="0.2">
      <c r="A76" s="14" t="s">
        <v>45</v>
      </c>
      <c r="B76" s="18" t="s">
        <v>89</v>
      </c>
      <c r="C76" s="14" t="s">
        <v>16</v>
      </c>
      <c r="D76" s="14" t="s">
        <v>65</v>
      </c>
      <c r="E76" s="75">
        <v>44152.879861111112</v>
      </c>
      <c r="F76" s="15">
        <v>44157.583333333336</v>
      </c>
      <c r="G76" s="16">
        <f>Analysis[[#This Row],[End Time]]-Analysis[[#This Row],[Start Time]]</f>
        <v>4.703472222223354</v>
      </c>
      <c r="H76" s="17">
        <f>((Analysis[[#This Row],[Du]]*24)-73)*60</f>
        <v>2393.0000000016298</v>
      </c>
      <c r="I76" s="39">
        <f t="shared" si="2"/>
        <v>600</v>
      </c>
      <c r="J76" s="10" t="s">
        <v>402</v>
      </c>
      <c r="K76" s="10" t="s">
        <v>430</v>
      </c>
      <c r="L76" s="10"/>
    </row>
    <row r="77" spans="1:12" ht="32" hidden="1" x14ac:dyDescent="0.2">
      <c r="A77" s="14" t="s">
        <v>63</v>
      </c>
      <c r="B77" s="18" t="s">
        <v>90</v>
      </c>
      <c r="C77" s="14" t="s">
        <v>20</v>
      </c>
      <c r="D77" s="22" t="s">
        <v>91</v>
      </c>
      <c r="E77" s="75">
        <v>44159.387499999997</v>
      </c>
      <c r="F77" s="15">
        <v>44159.392361111109</v>
      </c>
      <c r="G77" s="16">
        <f>Analysis[[#This Row],[End Time]]-Analysis[[#This Row],[Start Time]]</f>
        <v>4.8611111124046147E-3</v>
      </c>
      <c r="H77" s="17">
        <f>Analysis[[#This Row],[Du]]*24*60</f>
        <v>7.0000000018626451</v>
      </c>
      <c r="I77" s="39">
        <f t="shared" si="2"/>
        <v>600</v>
      </c>
      <c r="J77" s="10" t="s">
        <v>402</v>
      </c>
      <c r="K77" s="10"/>
      <c r="L77" s="10"/>
    </row>
    <row r="78" spans="1:12" ht="32" hidden="1" x14ac:dyDescent="0.2">
      <c r="A78" s="14" t="s">
        <v>63</v>
      </c>
      <c r="B78" s="18" t="s">
        <v>90</v>
      </c>
      <c r="C78" s="14" t="s">
        <v>20</v>
      </c>
      <c r="D78" s="14" t="s">
        <v>91</v>
      </c>
      <c r="E78" s="75">
        <v>44159.4</v>
      </c>
      <c r="F78" s="15">
        <v>44159.450694444444</v>
      </c>
      <c r="G78" s="16">
        <f>Analysis[[#This Row],[End Time]]-Analysis[[#This Row],[Start Time]]</f>
        <v>5.0694444442342501E-2</v>
      </c>
      <c r="H78" s="17">
        <f>Analysis[[#This Row],[Du]]*24*60</f>
        <v>72.999999996973202</v>
      </c>
      <c r="I78" s="39">
        <f t="shared" si="2"/>
        <v>600</v>
      </c>
      <c r="J78" s="10" t="s">
        <v>402</v>
      </c>
      <c r="K78" s="10"/>
      <c r="L78" s="10"/>
    </row>
    <row r="79" spans="1:12" ht="16" x14ac:dyDescent="0.2">
      <c r="A79" s="14" t="s">
        <v>63</v>
      </c>
      <c r="B79" s="18" t="s">
        <v>92</v>
      </c>
      <c r="C79" s="14" t="s">
        <v>24</v>
      </c>
      <c r="D79" s="22"/>
      <c r="E79" s="75">
        <v>44159.463194444441</v>
      </c>
      <c r="F79" s="15">
        <v>44159.472222222219</v>
      </c>
      <c r="G79" s="16">
        <f>Analysis[[#This Row],[End Time]]-Analysis[[#This Row],[Start Time]]</f>
        <v>9.0277777781011537E-3</v>
      </c>
      <c r="H79" s="17">
        <f>Analysis[[#This Row],[Du]]*24*60</f>
        <v>13.000000000465661</v>
      </c>
      <c r="I79" s="39">
        <f t="shared" si="2"/>
        <v>600</v>
      </c>
      <c r="J79" s="10" t="s">
        <v>403</v>
      </c>
      <c r="K79" s="10"/>
      <c r="L79" s="10"/>
    </row>
    <row r="80" spans="1:12" ht="16" x14ac:dyDescent="0.2">
      <c r="A80" s="14" t="s">
        <v>63</v>
      </c>
      <c r="B80" s="18" t="s">
        <v>92</v>
      </c>
      <c r="C80" s="14" t="s">
        <v>24</v>
      </c>
      <c r="D80" s="14"/>
      <c r="E80" s="75">
        <v>44159.486111111109</v>
      </c>
      <c r="F80" s="15">
        <v>44159.493750000001</v>
      </c>
      <c r="G80" s="16">
        <f>Analysis[[#This Row],[End Time]]-Analysis[[#This Row],[Start Time]]</f>
        <v>7.6388888919609599E-3</v>
      </c>
      <c r="H80" s="17">
        <f>Analysis[[#This Row],[Du]]*24*60</f>
        <v>11.000000004423782</v>
      </c>
      <c r="I80" s="39">
        <f t="shared" si="2"/>
        <v>600</v>
      </c>
      <c r="J80" s="10" t="s">
        <v>403</v>
      </c>
      <c r="K80" s="10"/>
      <c r="L80" s="10"/>
    </row>
    <row r="81" spans="1:12" ht="16" x14ac:dyDescent="0.2">
      <c r="A81" s="14" t="s">
        <v>63</v>
      </c>
      <c r="B81" s="18" t="s">
        <v>92</v>
      </c>
      <c r="C81" s="14" t="s">
        <v>24</v>
      </c>
      <c r="D81" s="22"/>
      <c r="E81" s="75">
        <v>44159.508333333331</v>
      </c>
      <c r="F81" s="15">
        <v>44159.55972222222</v>
      </c>
      <c r="G81" s="16">
        <f>Analysis[[#This Row],[End Time]]-Analysis[[#This Row],[Start Time]]</f>
        <v>5.1388888889050577E-2</v>
      </c>
      <c r="H81" s="17">
        <f>Analysis[[#This Row],[Du]]*24*60</f>
        <v>74.000000000232831</v>
      </c>
      <c r="I81" s="39">
        <f t="shared" si="2"/>
        <v>600</v>
      </c>
      <c r="J81" s="10" t="s">
        <v>403</v>
      </c>
      <c r="K81" s="10"/>
      <c r="L81" s="10"/>
    </row>
    <row r="82" spans="1:12" ht="16" x14ac:dyDescent="0.2">
      <c r="A82" s="14" t="s">
        <v>63</v>
      </c>
      <c r="B82" s="18" t="s">
        <v>92</v>
      </c>
      <c r="C82" s="14" t="s">
        <v>24</v>
      </c>
      <c r="D82" s="14"/>
      <c r="E82" s="75">
        <v>44159.574999999997</v>
      </c>
      <c r="F82" s="15">
        <v>44159.577777777777</v>
      </c>
      <c r="G82" s="16">
        <f>Analysis[[#This Row],[End Time]]-Analysis[[#This Row],[Start Time]]</f>
        <v>2.7777777795563452E-3</v>
      </c>
      <c r="H82" s="17">
        <f>Analysis[[#This Row],[Du]]*24*60</f>
        <v>4.0000000025611371</v>
      </c>
      <c r="I82" s="39">
        <f t="shared" si="2"/>
        <v>600</v>
      </c>
      <c r="J82" s="10" t="s">
        <v>403</v>
      </c>
      <c r="K82" s="10"/>
      <c r="L82" s="10"/>
    </row>
    <row r="83" spans="1:12" ht="16" x14ac:dyDescent="0.2">
      <c r="A83" s="14" t="s">
        <v>63</v>
      </c>
      <c r="B83" s="18" t="s">
        <v>92</v>
      </c>
      <c r="C83" s="14" t="s">
        <v>24</v>
      </c>
      <c r="D83" s="22"/>
      <c r="E83" s="75">
        <v>44159.597916666666</v>
      </c>
      <c r="F83" s="15">
        <v>44159.606249999997</v>
      </c>
      <c r="G83" s="16">
        <f>Analysis[[#This Row],[End Time]]-Analysis[[#This Row],[Start Time]]</f>
        <v>8.333333331393078E-3</v>
      </c>
      <c r="H83" s="17">
        <f>Analysis[[#This Row],[Du]]*24*60</f>
        <v>11.999999997206032</v>
      </c>
      <c r="I83" s="39">
        <f t="shared" si="2"/>
        <v>600</v>
      </c>
      <c r="J83" s="10" t="s">
        <v>403</v>
      </c>
      <c r="K83" s="10"/>
      <c r="L83" s="10"/>
    </row>
    <row r="84" spans="1:12" ht="16" x14ac:dyDescent="0.2">
      <c r="A84" s="14" t="s">
        <v>63</v>
      </c>
      <c r="B84" s="18" t="s">
        <v>86</v>
      </c>
      <c r="C84" s="14" t="s">
        <v>16</v>
      </c>
      <c r="D84" s="14" t="s">
        <v>87</v>
      </c>
      <c r="E84" s="75">
        <v>44166.397222222222</v>
      </c>
      <c r="F84" s="15">
        <v>44166.412499999999</v>
      </c>
      <c r="G84" s="16">
        <f>Analysis[[#This Row],[End Time]]-Analysis[[#This Row],[Start Time]]</f>
        <v>1.5277777776645962E-2</v>
      </c>
      <c r="H84" s="17">
        <f>Analysis[[#This Row],[Du]]*24*60</f>
        <v>21.999999998370185</v>
      </c>
      <c r="I84" s="39">
        <f t="shared" si="2"/>
        <v>600</v>
      </c>
      <c r="J84" s="10" t="s">
        <v>403</v>
      </c>
      <c r="K84" s="10"/>
      <c r="L84" s="10"/>
    </row>
    <row r="85" spans="1:12" ht="16" x14ac:dyDescent="0.2">
      <c r="A85" s="14" t="s">
        <v>63</v>
      </c>
      <c r="B85" s="18" t="s">
        <v>86</v>
      </c>
      <c r="C85" s="14" t="s">
        <v>16</v>
      </c>
      <c r="D85" s="22" t="s">
        <v>87</v>
      </c>
      <c r="E85" s="75">
        <v>44166.425694444442</v>
      </c>
      <c r="F85" s="15">
        <v>44166.43472222222</v>
      </c>
      <c r="G85" s="16">
        <f>Analysis[[#This Row],[End Time]]-Analysis[[#This Row],[Start Time]]</f>
        <v>9.0277777781011537E-3</v>
      </c>
      <c r="H85" s="17">
        <f>Analysis[[#This Row],[Du]]*24*60</f>
        <v>13.000000000465661</v>
      </c>
      <c r="I85" s="39">
        <f t="shared" si="2"/>
        <v>600</v>
      </c>
      <c r="J85" s="10" t="s">
        <v>403</v>
      </c>
      <c r="K85" s="10"/>
      <c r="L85" s="10"/>
    </row>
    <row r="86" spans="1:12" ht="16" x14ac:dyDescent="0.2">
      <c r="A86" s="14" t="s">
        <v>63</v>
      </c>
      <c r="B86" s="18" t="s">
        <v>86</v>
      </c>
      <c r="C86" s="14" t="s">
        <v>16</v>
      </c>
      <c r="D86" s="14" t="s">
        <v>87</v>
      </c>
      <c r="E86" s="75">
        <v>44166.451388888891</v>
      </c>
      <c r="F86" s="15">
        <v>44166.462500000001</v>
      </c>
      <c r="G86" s="16">
        <f>Analysis[[#This Row],[End Time]]-Analysis[[#This Row],[Start Time]]</f>
        <v>1.1111111110949423E-2</v>
      </c>
      <c r="H86" s="17">
        <f>Analysis[[#This Row],[Du]]*24*60</f>
        <v>15.999999999767169</v>
      </c>
      <c r="I86" s="39">
        <f t="shared" si="2"/>
        <v>600</v>
      </c>
      <c r="J86" s="10" t="s">
        <v>403</v>
      </c>
      <c r="K86" s="10"/>
      <c r="L86" s="10"/>
    </row>
    <row r="87" spans="1:12" ht="16" x14ac:dyDescent="0.2">
      <c r="A87" s="14" t="s">
        <v>63</v>
      </c>
      <c r="B87" s="18" t="s">
        <v>86</v>
      </c>
      <c r="C87" s="14" t="s">
        <v>16</v>
      </c>
      <c r="D87" s="22" t="s">
        <v>87</v>
      </c>
      <c r="E87" s="75">
        <v>44166.478472222225</v>
      </c>
      <c r="F87" s="15">
        <v>44166.517361111109</v>
      </c>
      <c r="G87" s="16">
        <f>Analysis[[#This Row],[End Time]]-Analysis[[#This Row],[Start Time]]</f>
        <v>3.8888888884685002E-2</v>
      </c>
      <c r="H87" s="17">
        <f>Analysis[[#This Row],[Du]]*24*60</f>
        <v>55.999999993946403</v>
      </c>
      <c r="I87" s="39">
        <f t="shared" si="2"/>
        <v>600</v>
      </c>
      <c r="J87" s="10" t="s">
        <v>403</v>
      </c>
      <c r="K87" s="10"/>
      <c r="L87" s="10"/>
    </row>
    <row r="88" spans="1:12" ht="16" x14ac:dyDescent="0.2">
      <c r="A88" s="14" t="s">
        <v>63</v>
      </c>
      <c r="B88" s="18" t="s">
        <v>86</v>
      </c>
      <c r="C88" s="14" t="s">
        <v>16</v>
      </c>
      <c r="D88" s="14" t="s">
        <v>87</v>
      </c>
      <c r="E88" s="75">
        <v>44166.533333333333</v>
      </c>
      <c r="F88" s="15">
        <v>44166.587500000001</v>
      </c>
      <c r="G88" s="16">
        <f>Analysis[[#This Row],[End Time]]-Analysis[[#This Row],[Start Time]]</f>
        <v>5.4166666668606922E-2</v>
      </c>
      <c r="H88" s="17">
        <f>Analysis[[#This Row],[Du]]*24*60</f>
        <v>78.000000002793968</v>
      </c>
      <c r="I88" s="39">
        <f t="shared" si="2"/>
        <v>600</v>
      </c>
      <c r="J88" s="10" t="s">
        <v>403</v>
      </c>
      <c r="K88" s="10"/>
      <c r="L88" s="10"/>
    </row>
    <row r="89" spans="1:12" ht="16" x14ac:dyDescent="0.2">
      <c r="A89" s="14" t="s">
        <v>45</v>
      </c>
      <c r="B89" s="18" t="s">
        <v>93</v>
      </c>
      <c r="C89" s="14" t="s">
        <v>16</v>
      </c>
      <c r="D89" s="22" t="s">
        <v>87</v>
      </c>
      <c r="E89" s="75">
        <v>44167.431250000001</v>
      </c>
      <c r="F89" s="15">
        <v>44167.593055555553</v>
      </c>
      <c r="G89" s="16">
        <f>Analysis[[#This Row],[End Time]]-Analysis[[#This Row],[Start Time]]</f>
        <v>0.16180555555183673</v>
      </c>
      <c r="H89" s="17">
        <f>Analysis[[#This Row],[Du]]*24*60</f>
        <v>232.9999999946449</v>
      </c>
      <c r="I89" s="39">
        <f t="shared" si="2"/>
        <v>600</v>
      </c>
      <c r="J89" s="10" t="s">
        <v>403</v>
      </c>
      <c r="K89" s="10"/>
      <c r="L89" s="10"/>
    </row>
    <row r="90" spans="1:12" ht="16" hidden="1" x14ac:dyDescent="0.2">
      <c r="A90" s="14" t="s">
        <v>45</v>
      </c>
      <c r="B90" s="18" t="s">
        <v>64</v>
      </c>
      <c r="C90" s="14" t="s">
        <v>16</v>
      </c>
      <c r="D90" s="14" t="s">
        <v>65</v>
      </c>
      <c r="E90" s="75">
        <v>44167.527083333334</v>
      </c>
      <c r="F90" s="15">
        <v>44167.731944444444</v>
      </c>
      <c r="G90" s="16">
        <f>Analysis[[#This Row],[End Time]]-Analysis[[#This Row],[Start Time]]</f>
        <v>0.20486111110949423</v>
      </c>
      <c r="H90" s="17">
        <f>Analysis[[#This Row],[Du]]*24*60</f>
        <v>294.99999999767169</v>
      </c>
      <c r="I90" s="39">
        <f t="shared" si="2"/>
        <v>600</v>
      </c>
      <c r="J90" s="10" t="s">
        <v>402</v>
      </c>
      <c r="K90" s="10"/>
      <c r="L90" s="10"/>
    </row>
    <row r="91" spans="1:12" ht="32" hidden="1" x14ac:dyDescent="0.2">
      <c r="A91" s="14" t="s">
        <v>45</v>
      </c>
      <c r="B91" s="18" t="s">
        <v>94</v>
      </c>
      <c r="C91" s="14" t="s">
        <v>25</v>
      </c>
      <c r="D91" s="22"/>
      <c r="E91" s="75">
        <v>44170.586111111108</v>
      </c>
      <c r="F91" s="15">
        <v>44170.588888888888</v>
      </c>
      <c r="G91" s="16">
        <f>Analysis[[#This Row],[End Time]]-Analysis[[#This Row],[Start Time]]</f>
        <v>2.7777777795563452E-3</v>
      </c>
      <c r="H91" s="17">
        <f>Analysis[[#This Row],[Du]]*24*60</f>
        <v>4.0000000025611371</v>
      </c>
      <c r="I91" s="39">
        <f t="shared" si="2"/>
        <v>600</v>
      </c>
      <c r="J91" s="10" t="s">
        <v>402</v>
      </c>
      <c r="K91" s="10"/>
      <c r="L91" s="10"/>
    </row>
    <row r="92" spans="1:12" ht="16" hidden="1" x14ac:dyDescent="0.2">
      <c r="A92" s="14" t="s">
        <v>55</v>
      </c>
      <c r="B92" s="18" t="s">
        <v>95</v>
      </c>
      <c r="C92" s="14" t="s">
        <v>25</v>
      </c>
      <c r="D92" s="14"/>
      <c r="E92" s="75">
        <v>44173.354166666664</v>
      </c>
      <c r="F92" s="15">
        <v>44173.583333333336</v>
      </c>
      <c r="G92" s="16">
        <f>Analysis[[#This Row],[End Time]]-Analysis[[#This Row],[Start Time]]</f>
        <v>0.22916666667151731</v>
      </c>
      <c r="H92" s="17">
        <f>Analysis[[#This Row],[Du]]*24*60</f>
        <v>330.00000000698492</v>
      </c>
      <c r="I92" s="39">
        <f t="shared" si="2"/>
        <v>600</v>
      </c>
      <c r="J92" s="10" t="s">
        <v>402</v>
      </c>
      <c r="K92" s="10"/>
      <c r="L92" s="10"/>
    </row>
    <row r="93" spans="1:12" ht="16" hidden="1" x14ac:dyDescent="0.2">
      <c r="A93" s="14" t="s">
        <v>45</v>
      </c>
      <c r="B93" s="18" t="s">
        <v>53</v>
      </c>
      <c r="C93" s="14" t="s">
        <v>18</v>
      </c>
      <c r="D93" s="22"/>
      <c r="E93" s="15">
        <v>44173.913888888892</v>
      </c>
      <c r="F93" s="15">
        <v>44174.416666666664</v>
      </c>
      <c r="G93" s="16">
        <f>Analysis[[#This Row],[End Time]]-Analysis[[#This Row],[Start Time]]</f>
        <v>0.50277777777228039</v>
      </c>
      <c r="H93" s="17">
        <f>((Analysis[[#This Row],[Du]]*24)-11)*60</f>
        <v>63.999999992083758</v>
      </c>
      <c r="I93" s="39">
        <f t="shared" si="2"/>
        <v>600</v>
      </c>
      <c r="J93" s="10" t="s">
        <v>403</v>
      </c>
      <c r="K93" s="10"/>
      <c r="L93" s="10"/>
    </row>
    <row r="94" spans="1:12" ht="16" x14ac:dyDescent="0.2">
      <c r="A94" s="14" t="s">
        <v>45</v>
      </c>
      <c r="B94" s="18" t="s">
        <v>96</v>
      </c>
      <c r="C94" s="14" t="s">
        <v>21</v>
      </c>
      <c r="D94" s="14"/>
      <c r="E94" s="75">
        <v>44174.756944444445</v>
      </c>
      <c r="F94" s="15">
        <v>44174.76666666667</v>
      </c>
      <c r="G94" s="16">
        <f>Analysis[[#This Row],[End Time]]-Analysis[[#This Row],[Start Time]]</f>
        <v>9.7222222248092294E-3</v>
      </c>
      <c r="H94" s="17">
        <f>Analysis[[#This Row],[Du]]*24*60</f>
        <v>14.00000000372529</v>
      </c>
      <c r="I94" s="39">
        <f t="shared" si="2"/>
        <v>600</v>
      </c>
      <c r="J94" s="10" t="s">
        <v>403</v>
      </c>
      <c r="K94" s="10"/>
      <c r="L94" s="10"/>
    </row>
    <row r="95" spans="1:12" ht="16" x14ac:dyDescent="0.2">
      <c r="A95" s="14" t="s">
        <v>45</v>
      </c>
      <c r="B95" s="18" t="s">
        <v>64</v>
      </c>
      <c r="C95" s="14" t="s">
        <v>16</v>
      </c>
      <c r="D95" s="22" t="s">
        <v>65</v>
      </c>
      <c r="E95" s="75">
        <v>44180.364583333336</v>
      </c>
      <c r="F95" s="15">
        <v>44180.640277777777</v>
      </c>
      <c r="G95" s="16">
        <f>Analysis[[#This Row],[End Time]]-Analysis[[#This Row],[Start Time]]</f>
        <v>0.27569444444088731</v>
      </c>
      <c r="H95" s="17">
        <f>Analysis[[#This Row],[Du]]*24*60</f>
        <v>396.99999999487773</v>
      </c>
      <c r="I95" s="39">
        <f t="shared" si="2"/>
        <v>600</v>
      </c>
      <c r="J95" s="10" t="s">
        <v>403</v>
      </c>
      <c r="K95" s="10"/>
      <c r="L95" s="10"/>
    </row>
    <row r="96" spans="1:12" ht="16" x14ac:dyDescent="0.2">
      <c r="A96" s="14" t="s">
        <v>45</v>
      </c>
      <c r="B96" s="18" t="s">
        <v>97</v>
      </c>
      <c r="C96" s="14" t="s">
        <v>15</v>
      </c>
      <c r="D96" s="14"/>
      <c r="E96" s="75">
        <v>44180.676388888889</v>
      </c>
      <c r="F96" s="15">
        <v>44180.68472222222</v>
      </c>
      <c r="G96" s="16">
        <f>Analysis[[#This Row],[End Time]]-Analysis[[#This Row],[Start Time]]</f>
        <v>8.333333331393078E-3</v>
      </c>
      <c r="H96" s="17">
        <f>Analysis[[#This Row],[Du]]*24*60</f>
        <v>11.999999997206032</v>
      </c>
      <c r="I96" s="39">
        <f t="shared" si="2"/>
        <v>600</v>
      </c>
      <c r="J96" s="10" t="s">
        <v>403</v>
      </c>
      <c r="K96" s="10"/>
      <c r="L96" s="10"/>
    </row>
    <row r="97" spans="1:12" ht="16" x14ac:dyDescent="0.2">
      <c r="A97" s="14" t="s">
        <v>45</v>
      </c>
      <c r="B97" s="18" t="s">
        <v>73</v>
      </c>
      <c r="C97" s="14" t="s">
        <v>24</v>
      </c>
      <c r="D97" s="22" t="s">
        <v>74</v>
      </c>
      <c r="E97" s="75">
        <v>44181.709722222222</v>
      </c>
      <c r="F97" s="15">
        <v>44181.71597222222</v>
      </c>
      <c r="G97" s="16">
        <f>Analysis[[#This Row],[End Time]]-Analysis[[#This Row],[Start Time]]</f>
        <v>6.2499999985448085E-3</v>
      </c>
      <c r="H97" s="17">
        <f>Analysis[[#This Row],[Du]]*24*60</f>
        <v>8.9999999979045242</v>
      </c>
      <c r="I97" s="39">
        <f t="shared" si="2"/>
        <v>600</v>
      </c>
      <c r="J97" s="10" t="s">
        <v>403</v>
      </c>
      <c r="K97" s="10"/>
      <c r="L97" s="10"/>
    </row>
    <row r="98" spans="1:12" ht="16" x14ac:dyDescent="0.2">
      <c r="A98" s="14" t="s">
        <v>98</v>
      </c>
      <c r="B98" s="18" t="s">
        <v>99</v>
      </c>
      <c r="C98" s="14" t="s">
        <v>16</v>
      </c>
      <c r="D98" s="14" t="s">
        <v>100</v>
      </c>
      <c r="E98" s="75">
        <v>44183.638888888891</v>
      </c>
      <c r="F98" s="15">
        <v>44184.501388888886</v>
      </c>
      <c r="G98" s="16">
        <f>Analysis[[#This Row],[End Time]]-Analysis[[#This Row],[Start Time]]</f>
        <v>0.86249999999563443</v>
      </c>
      <c r="H98" s="17">
        <f>Analysis[[#This Row],[Du]]*24*60</f>
        <v>1241.9999999937136</v>
      </c>
      <c r="I98" s="39">
        <f t="shared" si="2"/>
        <v>600</v>
      </c>
      <c r="J98" s="10" t="s">
        <v>403</v>
      </c>
      <c r="K98" s="10"/>
      <c r="L98" s="10"/>
    </row>
    <row r="99" spans="1:12" ht="16" hidden="1" x14ac:dyDescent="0.2">
      <c r="A99" s="14" t="s">
        <v>45</v>
      </c>
      <c r="B99" s="18" t="s">
        <v>101</v>
      </c>
      <c r="C99" s="14" t="s">
        <v>15</v>
      </c>
      <c r="D99" s="22" t="s">
        <v>102</v>
      </c>
      <c r="E99" s="75">
        <v>44185.534722222219</v>
      </c>
      <c r="F99" s="15">
        <v>44185.540277777778</v>
      </c>
      <c r="G99" s="16">
        <f>Analysis[[#This Row],[End Time]]-Analysis[[#This Row],[Start Time]]</f>
        <v>5.5555555591126904E-3</v>
      </c>
      <c r="H99" s="17">
        <f>Analysis[[#This Row],[Du]]*24*60</f>
        <v>8.0000000051222742</v>
      </c>
      <c r="I99" s="39">
        <f t="shared" ref="I99:I132" si="3">10*60</f>
        <v>600</v>
      </c>
      <c r="J99" s="10" t="s">
        <v>402</v>
      </c>
      <c r="K99" s="10"/>
      <c r="L99" s="10"/>
    </row>
    <row r="100" spans="1:12" ht="16" hidden="1" x14ac:dyDescent="0.2">
      <c r="A100" s="14" t="s">
        <v>55</v>
      </c>
      <c r="B100" s="18" t="s">
        <v>99</v>
      </c>
      <c r="C100" s="14" t="s">
        <v>16</v>
      </c>
      <c r="D100" s="14" t="s">
        <v>100</v>
      </c>
      <c r="E100" s="75">
        <v>44188.552777777775</v>
      </c>
      <c r="F100" s="15">
        <v>44188.555555555555</v>
      </c>
      <c r="G100" s="16">
        <f>Analysis[[#This Row],[End Time]]-Analysis[[#This Row],[Start Time]]</f>
        <v>2.7777777795563452E-3</v>
      </c>
      <c r="H100" s="17">
        <f>Analysis[[#This Row],[Du]]*24*60</f>
        <v>4.0000000025611371</v>
      </c>
      <c r="I100" s="39">
        <f t="shared" si="3"/>
        <v>600</v>
      </c>
      <c r="J100" s="10" t="s">
        <v>402</v>
      </c>
      <c r="K100" s="10"/>
      <c r="L100" s="10"/>
    </row>
    <row r="101" spans="1:12" ht="16" x14ac:dyDescent="0.2">
      <c r="A101" s="14" t="s">
        <v>45</v>
      </c>
      <c r="B101" s="18" t="s">
        <v>103</v>
      </c>
      <c r="C101" s="14" t="s">
        <v>21</v>
      </c>
      <c r="D101" s="22"/>
      <c r="E101" s="75">
        <v>44189.926388888889</v>
      </c>
      <c r="F101" s="15">
        <v>44189.930555555555</v>
      </c>
      <c r="G101" s="16">
        <f>Analysis[[#This Row],[End Time]]-Analysis[[#This Row],[Start Time]]</f>
        <v>4.166666665696539E-3</v>
      </c>
      <c r="H101" s="17">
        <f>Analysis[[#This Row],[Du]]*24*60</f>
        <v>5.9999999986030161</v>
      </c>
      <c r="I101" s="39">
        <f t="shared" si="3"/>
        <v>600</v>
      </c>
      <c r="J101" s="10" t="s">
        <v>403</v>
      </c>
      <c r="K101" s="10"/>
      <c r="L101" s="10"/>
    </row>
    <row r="102" spans="1:12" s="32" customFormat="1" ht="16" hidden="1" x14ac:dyDescent="0.2">
      <c r="A102" s="14" t="s">
        <v>55</v>
      </c>
      <c r="B102" s="18" t="s">
        <v>104</v>
      </c>
      <c r="C102" s="14" t="s">
        <v>20</v>
      </c>
      <c r="D102" s="22" t="s">
        <v>105</v>
      </c>
      <c r="E102" s="75">
        <v>44235.625</v>
      </c>
      <c r="F102" s="15">
        <v>44235.631944444445</v>
      </c>
      <c r="G102" s="16">
        <f>Analysis[[#This Row],[End Time]]-Analysis[[#This Row],[Start Time]]</f>
        <v>6.9444444452528842E-3</v>
      </c>
      <c r="H102" s="17">
        <f>Analysis[[#This Row],[Du]]*24*60</f>
        <v>10.000000001164153</v>
      </c>
      <c r="I102" s="39">
        <f t="shared" si="3"/>
        <v>600</v>
      </c>
      <c r="J102" s="10" t="s">
        <v>402</v>
      </c>
      <c r="K102" s="56"/>
      <c r="L102" s="56"/>
    </row>
    <row r="103" spans="1:12" ht="16" x14ac:dyDescent="0.2">
      <c r="A103" s="14" t="s">
        <v>45</v>
      </c>
      <c r="B103" s="18" t="s">
        <v>64</v>
      </c>
      <c r="C103" s="14" t="s">
        <v>16</v>
      </c>
      <c r="D103" s="22" t="s">
        <v>65</v>
      </c>
      <c r="E103" s="75">
        <v>44236.538888888892</v>
      </c>
      <c r="F103" s="15">
        <v>44236.555555555555</v>
      </c>
      <c r="G103" s="16">
        <f>Analysis[[#This Row],[End Time]]-Analysis[[#This Row],[Start Time]]</f>
        <v>1.6666666662786156E-2</v>
      </c>
      <c r="H103" s="17">
        <f>Analysis[[#This Row],[Du]]*24*60</f>
        <v>23.999999994412065</v>
      </c>
      <c r="I103" s="39">
        <f t="shared" si="3"/>
        <v>600</v>
      </c>
      <c r="J103" s="10" t="s">
        <v>403</v>
      </c>
      <c r="K103" s="10"/>
      <c r="L103" s="10"/>
    </row>
    <row r="104" spans="1:12" ht="16" x14ac:dyDescent="0.2">
      <c r="A104" s="14" t="s">
        <v>63</v>
      </c>
      <c r="B104" s="18" t="s">
        <v>49</v>
      </c>
      <c r="C104" s="14" t="s">
        <v>26</v>
      </c>
      <c r="D104" s="22"/>
      <c r="E104" s="75">
        <v>44238.40625</v>
      </c>
      <c r="F104" s="15">
        <v>44238.413194444445</v>
      </c>
      <c r="G104" s="16">
        <f>Analysis[[#This Row],[End Time]]-Analysis[[#This Row],[Start Time]]</f>
        <v>6.9444444452528842E-3</v>
      </c>
      <c r="H104" s="17">
        <f>Analysis[[#This Row],[Du]]*24*60</f>
        <v>10.000000001164153</v>
      </c>
      <c r="I104" s="39">
        <f t="shared" si="3"/>
        <v>600</v>
      </c>
      <c r="J104" s="10" t="s">
        <v>403</v>
      </c>
      <c r="K104" s="10"/>
      <c r="L104" s="10"/>
    </row>
    <row r="105" spans="1:12" ht="16" hidden="1" x14ac:dyDescent="0.2">
      <c r="A105" s="14" t="s">
        <v>45</v>
      </c>
      <c r="B105" s="18" t="s">
        <v>53</v>
      </c>
      <c r="C105" s="14" t="s">
        <v>18</v>
      </c>
      <c r="D105" s="22"/>
      <c r="E105" s="15">
        <v>44243.504861111112</v>
      </c>
      <c r="F105" s="15">
        <v>44243.551388888889</v>
      </c>
      <c r="G105" s="16">
        <f t="shared" ref="G105:G110" si="4">F105-E105</f>
        <v>4.6527777776645962E-2</v>
      </c>
      <c r="H105" s="17">
        <f t="shared" ref="H105:H110" si="5">G105*24*60</f>
        <v>66.999999998370185</v>
      </c>
      <c r="I105" s="39">
        <f t="shared" si="3"/>
        <v>600</v>
      </c>
      <c r="J105" s="10" t="s">
        <v>403</v>
      </c>
      <c r="K105" s="10"/>
      <c r="L105" s="10"/>
    </row>
    <row r="106" spans="1:12" ht="16" x14ac:dyDescent="0.2">
      <c r="A106" s="14" t="s">
        <v>45</v>
      </c>
      <c r="B106" s="18" t="s">
        <v>106</v>
      </c>
      <c r="C106" s="14" t="s">
        <v>16</v>
      </c>
      <c r="D106" s="22"/>
      <c r="E106" s="75">
        <v>44251.454861111109</v>
      </c>
      <c r="F106" s="15">
        <v>44251.465277777781</v>
      </c>
      <c r="G106" s="16">
        <f t="shared" si="4"/>
        <v>1.0416666671517305E-2</v>
      </c>
      <c r="H106" s="17">
        <f t="shared" si="5"/>
        <v>15.000000006984919</v>
      </c>
      <c r="I106" s="39">
        <f t="shared" si="3"/>
        <v>600</v>
      </c>
      <c r="J106" s="10" t="s">
        <v>403</v>
      </c>
      <c r="K106" s="10"/>
      <c r="L106" s="10"/>
    </row>
    <row r="107" spans="1:12" ht="16" x14ac:dyDescent="0.2">
      <c r="A107" s="14" t="s">
        <v>45</v>
      </c>
      <c r="B107" s="18" t="s">
        <v>97</v>
      </c>
      <c r="C107" s="14" t="s">
        <v>15</v>
      </c>
      <c r="D107" s="22"/>
      <c r="E107" s="75">
        <v>44251.806944444441</v>
      </c>
      <c r="F107" s="15">
        <v>44251.833333333336</v>
      </c>
      <c r="G107" s="16">
        <f t="shared" si="4"/>
        <v>2.6388888894871343E-2</v>
      </c>
      <c r="H107" s="17">
        <f t="shared" si="5"/>
        <v>38.000000008614734</v>
      </c>
      <c r="I107" s="39">
        <f t="shared" si="3"/>
        <v>600</v>
      </c>
      <c r="J107" s="10" t="s">
        <v>403</v>
      </c>
      <c r="K107" s="10" t="s">
        <v>414</v>
      </c>
      <c r="L107" s="10"/>
    </row>
    <row r="108" spans="1:12" ht="16" hidden="1" x14ac:dyDescent="0.2">
      <c r="A108" s="14" t="s">
        <v>63</v>
      </c>
      <c r="B108" s="18" t="s">
        <v>107</v>
      </c>
      <c r="C108" s="14" t="s">
        <v>15</v>
      </c>
      <c r="D108" s="22"/>
      <c r="E108" s="75">
        <v>44254.375</v>
      </c>
      <c r="F108" s="15">
        <v>44254.454861111109</v>
      </c>
      <c r="G108" s="16">
        <f t="shared" si="4"/>
        <v>7.9861111109494232E-2</v>
      </c>
      <c r="H108" s="17">
        <f t="shared" si="5"/>
        <v>114.99999999767169</v>
      </c>
      <c r="I108" s="39">
        <f t="shared" si="3"/>
        <v>600</v>
      </c>
      <c r="J108" s="10" t="s">
        <v>402</v>
      </c>
      <c r="K108" s="10"/>
      <c r="L108" s="10"/>
    </row>
    <row r="109" spans="1:12" ht="16" hidden="1" x14ac:dyDescent="0.2">
      <c r="A109" s="14" t="s">
        <v>63</v>
      </c>
      <c r="B109" s="18" t="s">
        <v>108</v>
      </c>
      <c r="C109" s="14" t="s">
        <v>24</v>
      </c>
      <c r="D109" s="22"/>
      <c r="E109" s="75">
        <v>44257.385416666664</v>
      </c>
      <c r="F109" s="15">
        <v>44257.392361111109</v>
      </c>
      <c r="G109" s="16">
        <f t="shared" si="4"/>
        <v>6.9444444452528842E-3</v>
      </c>
      <c r="H109" s="17">
        <f t="shared" si="5"/>
        <v>10.000000001164153</v>
      </c>
      <c r="I109" s="39">
        <f t="shared" si="3"/>
        <v>600</v>
      </c>
      <c r="J109" s="10" t="s">
        <v>402</v>
      </c>
      <c r="K109" s="10" t="s">
        <v>420</v>
      </c>
      <c r="L109" s="10"/>
    </row>
    <row r="110" spans="1:12" ht="16" x14ac:dyDescent="0.2">
      <c r="A110" s="14" t="s">
        <v>63</v>
      </c>
      <c r="B110" s="18" t="s">
        <v>108</v>
      </c>
      <c r="C110" s="14" t="s">
        <v>24</v>
      </c>
      <c r="D110" s="22"/>
      <c r="E110" s="75">
        <v>44258.347222222219</v>
      </c>
      <c r="F110" s="15">
        <v>44258.513888888891</v>
      </c>
      <c r="G110" s="16">
        <f t="shared" si="4"/>
        <v>0.16666666667151731</v>
      </c>
      <c r="H110" s="17">
        <f t="shared" si="5"/>
        <v>240.00000000698492</v>
      </c>
      <c r="I110" s="39">
        <f t="shared" si="3"/>
        <v>600</v>
      </c>
      <c r="J110" s="10" t="s">
        <v>403</v>
      </c>
      <c r="K110" s="10"/>
      <c r="L110" s="10"/>
    </row>
    <row r="111" spans="1:12" ht="16" hidden="1" x14ac:dyDescent="0.2">
      <c r="A111" s="33" t="s">
        <v>109</v>
      </c>
      <c r="B111" s="34" t="s">
        <v>110</v>
      </c>
      <c r="C111" s="33" t="s">
        <v>17</v>
      </c>
      <c r="D111" s="33"/>
      <c r="E111" s="35">
        <v>44269.416666666664</v>
      </c>
      <c r="F111" s="35">
        <v>44269.423611111109</v>
      </c>
      <c r="G111" s="36">
        <f t="shared" ref="G111:G131" si="6">F111-E111</f>
        <v>6.9444444452528842E-3</v>
      </c>
      <c r="H111" s="37">
        <f t="shared" ref="H111:H131" si="7">G111*24*60</f>
        <v>10.000000001164153</v>
      </c>
      <c r="I111" s="39">
        <f t="shared" si="3"/>
        <v>600</v>
      </c>
      <c r="J111" s="10" t="s">
        <v>403</v>
      </c>
      <c r="K111" s="10"/>
      <c r="L111" s="10"/>
    </row>
    <row r="112" spans="1:12" ht="16" hidden="1" x14ac:dyDescent="0.2">
      <c r="A112" s="33" t="s">
        <v>45</v>
      </c>
      <c r="B112" s="34" t="s">
        <v>111</v>
      </c>
      <c r="C112" s="33" t="s">
        <v>25</v>
      </c>
      <c r="D112" s="33"/>
      <c r="E112" s="76">
        <v>44271.395833333336</v>
      </c>
      <c r="F112" s="35">
        <v>44271.404166666667</v>
      </c>
      <c r="G112" s="36">
        <f t="shared" si="6"/>
        <v>8.333333331393078E-3</v>
      </c>
      <c r="H112" s="37">
        <f t="shared" si="7"/>
        <v>11.999999997206032</v>
      </c>
      <c r="I112" s="39">
        <f t="shared" si="3"/>
        <v>600</v>
      </c>
      <c r="J112" s="10" t="s">
        <v>402</v>
      </c>
      <c r="K112" s="10"/>
      <c r="L112" s="10"/>
    </row>
    <row r="113" spans="1:12" ht="16" x14ac:dyDescent="0.2">
      <c r="A113" s="33" t="s">
        <v>45</v>
      </c>
      <c r="B113" s="34" t="s">
        <v>112</v>
      </c>
      <c r="C113" s="33" t="s">
        <v>15</v>
      </c>
      <c r="D113" s="33" t="s">
        <v>113</v>
      </c>
      <c r="E113" s="76">
        <v>44275.382638888892</v>
      </c>
      <c r="F113" s="35">
        <v>44275.460416666669</v>
      </c>
      <c r="G113" s="36">
        <f t="shared" si="6"/>
        <v>7.7777777776645962E-2</v>
      </c>
      <c r="H113" s="37">
        <f t="shared" si="7"/>
        <v>111.99999999837019</v>
      </c>
      <c r="I113" s="39">
        <f t="shared" si="3"/>
        <v>600</v>
      </c>
      <c r="J113" s="10" t="s">
        <v>403</v>
      </c>
      <c r="K113" s="10" t="s">
        <v>421</v>
      </c>
      <c r="L113" s="10"/>
    </row>
    <row r="114" spans="1:12" ht="16" x14ac:dyDescent="0.2">
      <c r="A114" s="33" t="s">
        <v>45</v>
      </c>
      <c r="B114" s="34" t="s">
        <v>112</v>
      </c>
      <c r="C114" s="33" t="s">
        <v>15</v>
      </c>
      <c r="D114" s="33"/>
      <c r="E114" s="76">
        <v>44276.399305555555</v>
      </c>
      <c r="F114" s="35">
        <v>44276.424305555556</v>
      </c>
      <c r="G114" s="36">
        <f t="shared" si="6"/>
        <v>2.5000000001455192E-2</v>
      </c>
      <c r="H114" s="37">
        <f t="shared" si="7"/>
        <v>36.000000002095476</v>
      </c>
      <c r="I114" s="39">
        <f t="shared" si="3"/>
        <v>600</v>
      </c>
      <c r="J114" s="10" t="s">
        <v>403</v>
      </c>
      <c r="K114" s="10" t="s">
        <v>421</v>
      </c>
      <c r="L114" s="10"/>
    </row>
    <row r="115" spans="1:12" ht="16" x14ac:dyDescent="0.2">
      <c r="A115" s="33" t="s">
        <v>45</v>
      </c>
      <c r="B115" s="34" t="s">
        <v>112</v>
      </c>
      <c r="C115" s="33" t="s">
        <v>15</v>
      </c>
      <c r="D115" s="33"/>
      <c r="E115" s="76">
        <v>44277.405555555553</v>
      </c>
      <c r="F115" s="35">
        <v>44277.427083333336</v>
      </c>
      <c r="G115" s="36">
        <f t="shared" si="6"/>
        <v>2.1527777782466728E-2</v>
      </c>
      <c r="H115" s="37">
        <f t="shared" si="7"/>
        <v>31.000000006752089</v>
      </c>
      <c r="I115" s="39">
        <f t="shared" si="3"/>
        <v>600</v>
      </c>
      <c r="J115" s="10" t="s">
        <v>403</v>
      </c>
      <c r="K115" s="10"/>
      <c r="L115" s="10"/>
    </row>
    <row r="116" spans="1:12" ht="16" hidden="1" x14ac:dyDescent="0.2">
      <c r="A116" s="14" t="s">
        <v>55</v>
      </c>
      <c r="B116" s="34" t="s">
        <v>114</v>
      </c>
      <c r="C116" s="33" t="s">
        <v>21</v>
      </c>
      <c r="D116" s="33"/>
      <c r="E116" s="76">
        <v>44277.777777777781</v>
      </c>
      <c r="F116" s="35">
        <v>44277.814583333333</v>
      </c>
      <c r="G116" s="36">
        <f t="shared" si="6"/>
        <v>3.6805555551836733E-2</v>
      </c>
      <c r="H116" s="37">
        <f t="shared" si="7"/>
        <v>52.999999994644895</v>
      </c>
      <c r="I116" s="39">
        <f t="shared" si="3"/>
        <v>600</v>
      </c>
      <c r="J116" s="10" t="s">
        <v>402</v>
      </c>
      <c r="K116" s="10"/>
      <c r="L116" s="10"/>
    </row>
    <row r="117" spans="1:12" ht="32" hidden="1" x14ac:dyDescent="0.2">
      <c r="A117" s="33" t="s">
        <v>63</v>
      </c>
      <c r="B117" s="34" t="s">
        <v>115</v>
      </c>
      <c r="C117" s="33" t="s">
        <v>15</v>
      </c>
      <c r="D117" s="33"/>
      <c r="E117" s="76">
        <v>44278.376388888886</v>
      </c>
      <c r="F117" s="35">
        <v>44278.386111111111</v>
      </c>
      <c r="G117" s="36">
        <f t="shared" si="6"/>
        <v>9.7222222248092294E-3</v>
      </c>
      <c r="H117" s="37">
        <f t="shared" si="7"/>
        <v>14.00000000372529</v>
      </c>
      <c r="I117" s="39">
        <f t="shared" si="3"/>
        <v>600</v>
      </c>
      <c r="J117" s="10" t="s">
        <v>402</v>
      </c>
      <c r="K117" s="10"/>
      <c r="L117" s="10"/>
    </row>
    <row r="118" spans="1:12" ht="16" hidden="1" x14ac:dyDescent="0.2">
      <c r="A118" s="33" t="s">
        <v>63</v>
      </c>
      <c r="B118" s="34" t="s">
        <v>116</v>
      </c>
      <c r="C118" s="33" t="s">
        <v>15</v>
      </c>
      <c r="D118" s="33"/>
      <c r="E118" s="76">
        <v>44284.376388888886</v>
      </c>
      <c r="F118" s="35">
        <v>44284.395138888889</v>
      </c>
      <c r="G118" s="36">
        <f t="shared" si="6"/>
        <v>1.8750000002910383E-2</v>
      </c>
      <c r="H118" s="37">
        <f t="shared" si="7"/>
        <v>27.000000004190952</v>
      </c>
      <c r="I118" s="39">
        <f t="shared" si="3"/>
        <v>600</v>
      </c>
      <c r="J118" s="10" t="s">
        <v>402</v>
      </c>
      <c r="K118" s="10"/>
      <c r="L118" s="10"/>
    </row>
    <row r="119" spans="1:12" ht="16" hidden="1" x14ac:dyDescent="0.2">
      <c r="A119" s="33" t="s">
        <v>63</v>
      </c>
      <c r="B119" s="34" t="s">
        <v>117</v>
      </c>
      <c r="C119" s="33" t="s">
        <v>15</v>
      </c>
      <c r="D119" s="33"/>
      <c r="E119" s="76">
        <v>44287.347916666666</v>
      </c>
      <c r="F119" s="35">
        <v>44287.365277777775</v>
      </c>
      <c r="G119" s="36">
        <f t="shared" si="6"/>
        <v>1.7361111109494232E-2</v>
      </c>
      <c r="H119" s="37">
        <f t="shared" si="7"/>
        <v>24.999999997671694</v>
      </c>
      <c r="I119" s="39">
        <f t="shared" si="3"/>
        <v>600</v>
      </c>
      <c r="J119" s="10" t="s">
        <v>402</v>
      </c>
      <c r="K119" s="10"/>
      <c r="L119" s="10"/>
    </row>
    <row r="120" spans="1:12" ht="16" hidden="1" x14ac:dyDescent="0.2">
      <c r="A120" s="33" t="s">
        <v>45</v>
      </c>
      <c r="B120" s="18" t="s">
        <v>114</v>
      </c>
      <c r="C120" s="14" t="s">
        <v>23</v>
      </c>
      <c r="D120" s="22"/>
      <c r="E120" s="75">
        <v>44299.393055555556</v>
      </c>
      <c r="F120" s="15">
        <v>44299.625</v>
      </c>
      <c r="G120" s="16">
        <f t="shared" si="6"/>
        <v>0.23194444444379769</v>
      </c>
      <c r="H120" s="17">
        <f t="shared" si="7"/>
        <v>333.99999999906868</v>
      </c>
      <c r="I120" s="39">
        <f t="shared" si="3"/>
        <v>600</v>
      </c>
      <c r="J120" s="10" t="s">
        <v>402</v>
      </c>
      <c r="K120" s="10"/>
      <c r="L120" s="10"/>
    </row>
    <row r="121" spans="1:12" ht="16" hidden="1" x14ac:dyDescent="0.2">
      <c r="A121" s="33" t="s">
        <v>45</v>
      </c>
      <c r="B121" s="34" t="s">
        <v>118</v>
      </c>
      <c r="C121" s="33" t="s">
        <v>21</v>
      </c>
      <c r="D121" s="33" t="s">
        <v>23</v>
      </c>
      <c r="E121" s="75">
        <v>44299.625</v>
      </c>
      <c r="F121" s="15">
        <v>44300.724999999999</v>
      </c>
      <c r="G121" s="36">
        <f t="shared" si="6"/>
        <v>1.0999999999985448</v>
      </c>
      <c r="H121" s="37">
        <f t="shared" si="7"/>
        <v>1583.9999999979045</v>
      </c>
      <c r="I121" s="40">
        <f>60*10</f>
        <v>600</v>
      </c>
      <c r="J121" s="10" t="s">
        <v>402</v>
      </c>
      <c r="K121" s="10"/>
      <c r="L121" s="10"/>
    </row>
    <row r="122" spans="1:12" ht="16" x14ac:dyDescent="0.2">
      <c r="A122" s="33" t="s">
        <v>45</v>
      </c>
      <c r="B122" s="34" t="s">
        <v>110</v>
      </c>
      <c r="C122" s="33" t="s">
        <v>17</v>
      </c>
      <c r="D122" s="33"/>
      <c r="E122" s="76">
        <v>44300.761805555558</v>
      </c>
      <c r="F122" s="35">
        <v>44301.458333333336</v>
      </c>
      <c r="G122" s="36">
        <f t="shared" si="6"/>
        <v>0.69652777777810115</v>
      </c>
      <c r="H122" s="37">
        <f t="shared" si="7"/>
        <v>1003.0000000004657</v>
      </c>
      <c r="I122" s="40">
        <f>60*10</f>
        <v>600</v>
      </c>
      <c r="J122" s="10" t="s">
        <v>403</v>
      </c>
      <c r="K122" s="10"/>
      <c r="L122" s="10"/>
    </row>
    <row r="123" spans="1:12" ht="16" x14ac:dyDescent="0.2">
      <c r="A123" s="14" t="s">
        <v>98</v>
      </c>
      <c r="B123" s="34" t="s">
        <v>119</v>
      </c>
      <c r="C123" s="33" t="s">
        <v>24</v>
      </c>
      <c r="D123" s="33"/>
      <c r="E123" s="76">
        <v>44302.601388888892</v>
      </c>
      <c r="F123" s="35">
        <v>44303.375</v>
      </c>
      <c r="G123" s="36">
        <f t="shared" si="6"/>
        <v>0.77361111110803904</v>
      </c>
      <c r="H123" s="37">
        <f t="shared" si="7"/>
        <v>1113.9999999955762</v>
      </c>
      <c r="I123" s="39">
        <f t="shared" si="3"/>
        <v>600</v>
      </c>
      <c r="J123" s="10" t="s">
        <v>403</v>
      </c>
      <c r="K123" s="10"/>
      <c r="L123" s="10"/>
    </row>
    <row r="124" spans="1:12" ht="16" x14ac:dyDescent="0.2">
      <c r="A124" s="33" t="s">
        <v>45</v>
      </c>
      <c r="B124" s="18" t="s">
        <v>64</v>
      </c>
      <c r="C124" s="33" t="s">
        <v>16</v>
      </c>
      <c r="D124" s="33" t="s">
        <v>65</v>
      </c>
      <c r="E124" s="76">
        <v>44303.493055555555</v>
      </c>
      <c r="F124" s="35">
        <v>44303.506944444445</v>
      </c>
      <c r="G124" s="36">
        <f t="shared" si="6"/>
        <v>1.3888888890505768E-2</v>
      </c>
      <c r="H124" s="37">
        <f t="shared" si="7"/>
        <v>20.000000002328306</v>
      </c>
      <c r="I124" s="39">
        <f t="shared" si="3"/>
        <v>600</v>
      </c>
      <c r="J124" s="10" t="s">
        <v>403</v>
      </c>
      <c r="K124" s="10"/>
      <c r="L124" s="10"/>
    </row>
    <row r="125" spans="1:12" ht="16" hidden="1" x14ac:dyDescent="0.2">
      <c r="A125" s="33" t="s">
        <v>45</v>
      </c>
      <c r="B125" s="34" t="s">
        <v>120</v>
      </c>
      <c r="C125" s="33" t="s">
        <v>15</v>
      </c>
      <c r="D125" s="33"/>
      <c r="E125" s="76">
        <v>44305.397916666669</v>
      </c>
      <c r="F125" s="35">
        <v>44305.545138888891</v>
      </c>
      <c r="G125" s="36">
        <f t="shared" si="6"/>
        <v>0.14722222222189885</v>
      </c>
      <c r="H125" s="37">
        <f t="shared" si="7"/>
        <v>211.99999999953434</v>
      </c>
      <c r="I125" s="39">
        <f t="shared" si="3"/>
        <v>600</v>
      </c>
      <c r="J125" s="10" t="s">
        <v>402</v>
      </c>
      <c r="K125" s="10"/>
      <c r="L125" s="10"/>
    </row>
    <row r="126" spans="1:12" ht="16" x14ac:dyDescent="0.2">
      <c r="A126" s="33" t="s">
        <v>45</v>
      </c>
      <c r="B126" s="34" t="s">
        <v>120</v>
      </c>
      <c r="C126" s="33" t="s">
        <v>15</v>
      </c>
      <c r="D126" s="33"/>
      <c r="E126" s="76">
        <v>44305.666666666664</v>
      </c>
      <c r="F126" s="35">
        <v>44305.677777777775</v>
      </c>
      <c r="G126" s="36">
        <f t="shared" si="6"/>
        <v>1.1111111110949423E-2</v>
      </c>
      <c r="H126" s="37">
        <f t="shared" si="7"/>
        <v>15.999999999767169</v>
      </c>
      <c r="I126" s="39">
        <f t="shared" si="3"/>
        <v>600</v>
      </c>
      <c r="J126" s="10" t="s">
        <v>403</v>
      </c>
      <c r="K126" s="10"/>
      <c r="L126" s="10"/>
    </row>
    <row r="127" spans="1:12" ht="32" hidden="1" x14ac:dyDescent="0.2">
      <c r="A127" s="33" t="s">
        <v>45</v>
      </c>
      <c r="B127" s="34" t="s">
        <v>121</v>
      </c>
      <c r="C127" s="33" t="s">
        <v>20</v>
      </c>
      <c r="D127" s="33" t="s">
        <v>68</v>
      </c>
      <c r="E127" s="76">
        <v>44306.592361111114</v>
      </c>
      <c r="F127" s="35">
        <v>44306.636111111111</v>
      </c>
      <c r="G127" s="36">
        <f t="shared" si="6"/>
        <v>4.3749999997089617E-2</v>
      </c>
      <c r="H127" s="37">
        <f t="shared" si="7"/>
        <v>62.999999995809048</v>
      </c>
      <c r="I127" s="39">
        <f t="shared" si="3"/>
        <v>600</v>
      </c>
      <c r="J127" s="10" t="s">
        <v>402</v>
      </c>
      <c r="K127" s="10"/>
      <c r="L127" s="10"/>
    </row>
    <row r="128" spans="1:12" ht="16" hidden="1" x14ac:dyDescent="0.2">
      <c r="A128" s="33" t="s">
        <v>45</v>
      </c>
      <c r="B128" s="34" t="s">
        <v>122</v>
      </c>
      <c r="C128" s="33" t="s">
        <v>25</v>
      </c>
      <c r="D128" s="33"/>
      <c r="E128" s="76">
        <v>44306.632638888892</v>
      </c>
      <c r="F128" s="35">
        <v>44306.635416666664</v>
      </c>
      <c r="G128" s="36">
        <f t="shared" si="6"/>
        <v>2.7777777722803876E-3</v>
      </c>
      <c r="H128" s="37">
        <f t="shared" si="7"/>
        <v>3.9999999920837581</v>
      </c>
      <c r="I128" s="39">
        <f t="shared" si="3"/>
        <v>600</v>
      </c>
      <c r="J128" s="10" t="s">
        <v>402</v>
      </c>
      <c r="K128" s="10"/>
      <c r="L128" s="10"/>
    </row>
    <row r="129" spans="1:12" ht="16" hidden="1" x14ac:dyDescent="0.2">
      <c r="A129" s="33" t="s">
        <v>45</v>
      </c>
      <c r="B129" s="34" t="s">
        <v>123</v>
      </c>
      <c r="C129" s="33" t="s">
        <v>24</v>
      </c>
      <c r="D129" s="33"/>
      <c r="E129" s="76">
        <v>44311.386805555558</v>
      </c>
      <c r="F129" s="35">
        <v>44311.40347222222</v>
      </c>
      <c r="G129" s="36">
        <f t="shared" si="6"/>
        <v>1.6666666662786156E-2</v>
      </c>
      <c r="H129" s="37">
        <f t="shared" si="7"/>
        <v>23.999999994412065</v>
      </c>
      <c r="I129" s="39">
        <f t="shared" si="3"/>
        <v>600</v>
      </c>
      <c r="J129" s="10" t="s">
        <v>402</v>
      </c>
      <c r="K129" s="10"/>
      <c r="L129" s="10"/>
    </row>
    <row r="130" spans="1:12" ht="16" x14ac:dyDescent="0.2">
      <c r="A130" s="33" t="s">
        <v>45</v>
      </c>
      <c r="B130" s="34" t="s">
        <v>64</v>
      </c>
      <c r="C130" s="33" t="s">
        <v>16</v>
      </c>
      <c r="D130" s="33" t="s">
        <v>65</v>
      </c>
      <c r="E130" s="76">
        <v>44311.552777777775</v>
      </c>
      <c r="F130" s="35">
        <v>44311.574999999997</v>
      </c>
      <c r="G130" s="36">
        <f t="shared" si="6"/>
        <v>2.2222222221898846E-2</v>
      </c>
      <c r="H130" s="37">
        <f t="shared" si="7"/>
        <v>31.999999999534339</v>
      </c>
      <c r="I130" s="39">
        <f t="shared" si="3"/>
        <v>600</v>
      </c>
      <c r="J130" s="10" t="s">
        <v>403</v>
      </c>
      <c r="K130" s="10"/>
      <c r="L130" s="10"/>
    </row>
    <row r="131" spans="1:12" ht="16" x14ac:dyDescent="0.2">
      <c r="A131" s="14" t="s">
        <v>45</v>
      </c>
      <c r="B131" s="34" t="s">
        <v>49</v>
      </c>
      <c r="C131" s="33" t="s">
        <v>15</v>
      </c>
      <c r="D131" s="33"/>
      <c r="E131" s="76">
        <v>44312.079861111109</v>
      </c>
      <c r="F131" s="35">
        <v>44312.375</v>
      </c>
      <c r="G131" s="36">
        <f t="shared" si="6"/>
        <v>0.29513888889050577</v>
      </c>
      <c r="H131" s="37">
        <f t="shared" si="7"/>
        <v>425.00000000232831</v>
      </c>
      <c r="I131" s="40">
        <f>6*60</f>
        <v>360</v>
      </c>
      <c r="J131" s="10" t="s">
        <v>403</v>
      </c>
      <c r="K131" s="10"/>
      <c r="L131" s="10"/>
    </row>
    <row r="132" spans="1:12" ht="16" x14ac:dyDescent="0.2">
      <c r="A132" s="33" t="s">
        <v>45</v>
      </c>
      <c r="B132" s="34" t="s">
        <v>124</v>
      </c>
      <c r="C132" s="33" t="s">
        <v>16</v>
      </c>
      <c r="D132" s="33" t="s">
        <v>65</v>
      </c>
      <c r="E132" s="76">
        <v>44336.611111111109</v>
      </c>
      <c r="F132" s="35">
        <v>44336.666666666664</v>
      </c>
      <c r="G132" s="36">
        <f t="shared" ref="G132:G133" si="8">F132-E132</f>
        <v>5.5555555554747116E-2</v>
      </c>
      <c r="H132" s="37">
        <f t="shared" ref="H132:H133" si="9">G132*24*60</f>
        <v>79.999999998835847</v>
      </c>
      <c r="I132" s="39">
        <f t="shared" si="3"/>
        <v>600</v>
      </c>
      <c r="J132" s="10" t="s">
        <v>403</v>
      </c>
      <c r="K132" s="10"/>
      <c r="L132" s="10"/>
    </row>
    <row r="133" spans="1:12" ht="16" hidden="1" x14ac:dyDescent="0.2">
      <c r="A133" s="14" t="s">
        <v>98</v>
      </c>
      <c r="B133" s="34" t="s">
        <v>53</v>
      </c>
      <c r="C133" s="33" t="s">
        <v>18</v>
      </c>
      <c r="D133" s="33"/>
      <c r="E133" s="35">
        <v>44337.489583333336</v>
      </c>
      <c r="F133" s="35">
        <v>44337.493055555555</v>
      </c>
      <c r="G133" s="36">
        <f t="shared" si="8"/>
        <v>3.4722222189884633E-3</v>
      </c>
      <c r="H133" s="37">
        <f t="shared" si="9"/>
        <v>4.9999999953433871</v>
      </c>
      <c r="I133" s="39">
        <f t="shared" ref="I133:I162" si="10">10*60</f>
        <v>600</v>
      </c>
      <c r="J133" s="10" t="s">
        <v>403</v>
      </c>
      <c r="K133" s="10"/>
      <c r="L133" s="10"/>
    </row>
    <row r="134" spans="1:12" ht="16" hidden="1" x14ac:dyDescent="0.2">
      <c r="A134" s="33" t="s">
        <v>45</v>
      </c>
      <c r="B134" s="34" t="s">
        <v>125</v>
      </c>
      <c r="C134" s="33" t="s">
        <v>15</v>
      </c>
      <c r="D134" s="33"/>
      <c r="E134" s="76">
        <v>44343.393055555556</v>
      </c>
      <c r="F134" s="35">
        <v>44343.406944444447</v>
      </c>
      <c r="G134" s="36">
        <f t="shared" ref="G134" si="11">F134-E134</f>
        <v>1.3888888890505768E-2</v>
      </c>
      <c r="H134" s="37">
        <f t="shared" ref="H134" si="12">G134*24*60</f>
        <v>20.000000002328306</v>
      </c>
      <c r="I134" s="39">
        <f t="shared" si="10"/>
        <v>600</v>
      </c>
      <c r="J134" s="10" t="s">
        <v>402</v>
      </c>
      <c r="K134" s="10"/>
      <c r="L134" s="10"/>
    </row>
    <row r="135" spans="1:12" ht="16" hidden="1" x14ac:dyDescent="0.2">
      <c r="A135" s="33" t="s">
        <v>45</v>
      </c>
      <c r="B135" s="34" t="s">
        <v>125</v>
      </c>
      <c r="C135" s="33" t="s">
        <v>15</v>
      </c>
      <c r="D135" s="33"/>
      <c r="E135" s="76">
        <v>44346.390277777777</v>
      </c>
      <c r="F135" s="35">
        <v>44346.396527777775</v>
      </c>
      <c r="G135" s="36">
        <f t="shared" ref="G135:G136" si="13">F135-E135</f>
        <v>6.2499999985448085E-3</v>
      </c>
      <c r="H135" s="37">
        <f t="shared" ref="H135:H136" si="14">G135*24*60</f>
        <v>8.9999999979045242</v>
      </c>
      <c r="I135" s="39">
        <f t="shared" si="10"/>
        <v>600</v>
      </c>
      <c r="J135" s="10" t="s">
        <v>402</v>
      </c>
      <c r="K135" s="10"/>
      <c r="L135" s="10"/>
    </row>
    <row r="136" spans="1:12" ht="16" hidden="1" x14ac:dyDescent="0.2">
      <c r="A136" s="33" t="s">
        <v>45</v>
      </c>
      <c r="B136" s="34" t="s">
        <v>53</v>
      </c>
      <c r="C136" s="33" t="s">
        <v>18</v>
      </c>
      <c r="D136" s="33"/>
      <c r="E136" s="35">
        <v>44347.70208333333</v>
      </c>
      <c r="F136" s="35">
        <v>44347.744444444441</v>
      </c>
      <c r="G136" s="36">
        <f t="shared" si="13"/>
        <v>4.2361111110949423E-2</v>
      </c>
      <c r="H136" s="37">
        <f t="shared" si="14"/>
        <v>60.999999999767169</v>
      </c>
      <c r="I136" s="39">
        <f t="shared" si="10"/>
        <v>600</v>
      </c>
      <c r="J136" s="10" t="s">
        <v>403</v>
      </c>
      <c r="K136" s="10"/>
      <c r="L136" s="10"/>
    </row>
    <row r="137" spans="1:12" ht="32" x14ac:dyDescent="0.2">
      <c r="A137" s="33" t="s">
        <v>45</v>
      </c>
      <c r="B137" s="34" t="s">
        <v>126</v>
      </c>
      <c r="C137" s="33" t="s">
        <v>25</v>
      </c>
      <c r="D137" s="33"/>
      <c r="E137" s="76">
        <v>44347.852777777778</v>
      </c>
      <c r="F137" s="35">
        <v>44347.861111111109</v>
      </c>
      <c r="G137" s="36">
        <f t="shared" ref="G137:G138" si="15">F137-E137</f>
        <v>8.333333331393078E-3</v>
      </c>
      <c r="H137" s="37">
        <f t="shared" ref="H137:H138" si="16">G137*24*60</f>
        <v>11.999999997206032</v>
      </c>
      <c r="I137" s="39">
        <f t="shared" si="10"/>
        <v>600</v>
      </c>
      <c r="J137" s="10" t="s">
        <v>403</v>
      </c>
      <c r="K137" s="10"/>
      <c r="L137" s="10"/>
    </row>
    <row r="138" spans="1:12" ht="16" x14ac:dyDescent="0.2">
      <c r="A138" s="33" t="s">
        <v>45</v>
      </c>
      <c r="B138" s="34" t="s">
        <v>125</v>
      </c>
      <c r="C138" s="33" t="s">
        <v>15</v>
      </c>
      <c r="D138" s="33"/>
      <c r="E138" s="76">
        <v>44350.392361111109</v>
      </c>
      <c r="F138" s="35">
        <v>44350.397222222222</v>
      </c>
      <c r="G138" s="36">
        <f t="shared" si="15"/>
        <v>4.8611111124046147E-3</v>
      </c>
      <c r="H138" s="37">
        <f t="shared" si="16"/>
        <v>7.0000000018626451</v>
      </c>
      <c r="I138" s="39">
        <f t="shared" si="10"/>
        <v>600</v>
      </c>
      <c r="J138" s="10" t="s">
        <v>403</v>
      </c>
      <c r="K138" s="10"/>
      <c r="L138" s="10"/>
    </row>
    <row r="139" spans="1:12" ht="16" hidden="1" x14ac:dyDescent="0.2">
      <c r="A139" s="33" t="s">
        <v>45</v>
      </c>
      <c r="B139" s="34" t="s">
        <v>125</v>
      </c>
      <c r="C139" s="33" t="s">
        <v>15</v>
      </c>
      <c r="D139" s="33"/>
      <c r="E139" s="76">
        <v>44354.395138888889</v>
      </c>
      <c r="F139" s="35">
        <v>44354.400694444441</v>
      </c>
      <c r="G139" s="36">
        <f t="shared" ref="G139" si="17">F139-E139</f>
        <v>5.5555555518367328E-3</v>
      </c>
      <c r="H139" s="37">
        <f t="shared" ref="H139" si="18">G139*24*60</f>
        <v>7.9999999946448952</v>
      </c>
      <c r="I139" s="39">
        <f t="shared" si="10"/>
        <v>600</v>
      </c>
      <c r="J139" s="10" t="s">
        <v>402</v>
      </c>
      <c r="K139" s="10"/>
      <c r="L139" s="10"/>
    </row>
    <row r="140" spans="1:12" ht="16" hidden="1" x14ac:dyDescent="0.2">
      <c r="A140" s="33" t="s">
        <v>63</v>
      </c>
      <c r="B140" s="34" t="s">
        <v>127</v>
      </c>
      <c r="C140" s="33" t="s">
        <v>15</v>
      </c>
      <c r="D140" s="33"/>
      <c r="E140" s="76">
        <v>44369.382638888892</v>
      </c>
      <c r="F140" s="35">
        <v>44369.386111111111</v>
      </c>
      <c r="G140" s="36">
        <f t="shared" ref="G140" si="19">F140-E140</f>
        <v>3.4722222189884633E-3</v>
      </c>
      <c r="H140" s="37">
        <f t="shared" ref="H140" si="20">G140*24*60</f>
        <v>4.9999999953433871</v>
      </c>
      <c r="I140" s="39">
        <f t="shared" si="10"/>
        <v>600</v>
      </c>
      <c r="J140" s="10" t="s">
        <v>402</v>
      </c>
      <c r="K140" s="10"/>
      <c r="L140" s="10"/>
    </row>
    <row r="141" spans="1:12" ht="16" x14ac:dyDescent="0.2">
      <c r="A141" s="33" t="s">
        <v>45</v>
      </c>
      <c r="B141" s="34" t="s">
        <v>128</v>
      </c>
      <c r="C141" s="33" t="s">
        <v>15</v>
      </c>
      <c r="D141" s="33"/>
      <c r="E141" s="76">
        <v>44369.40625</v>
      </c>
      <c r="F141" s="35">
        <v>44369.416666666664</v>
      </c>
      <c r="G141" s="36">
        <f t="shared" ref="G141" si="21">F141-E141</f>
        <v>1.0416666664241347E-2</v>
      </c>
      <c r="H141" s="37">
        <f t="shared" ref="H141" si="22">G141*24*60</f>
        <v>14.99999999650754</v>
      </c>
      <c r="I141" s="39">
        <f t="shared" si="10"/>
        <v>600</v>
      </c>
      <c r="J141" s="10" t="s">
        <v>403</v>
      </c>
      <c r="K141" s="10" t="s">
        <v>422</v>
      </c>
      <c r="L141" s="10"/>
    </row>
    <row r="142" spans="1:12" ht="16" x14ac:dyDescent="0.2">
      <c r="A142" s="33" t="s">
        <v>63</v>
      </c>
      <c r="B142" s="34" t="s">
        <v>129</v>
      </c>
      <c r="C142" s="33" t="s">
        <v>24</v>
      </c>
      <c r="D142" s="33"/>
      <c r="E142" s="76">
        <v>44370.399305555555</v>
      </c>
      <c r="F142" s="35">
        <v>44370.407638888886</v>
      </c>
      <c r="G142" s="36">
        <f t="shared" ref="G142:G143" si="23">F142-E142</f>
        <v>8.333333331393078E-3</v>
      </c>
      <c r="H142" s="37">
        <f t="shared" ref="H142:H143" si="24">G142*24*60</f>
        <v>11.999999997206032</v>
      </c>
      <c r="I142" s="39">
        <f t="shared" si="10"/>
        <v>600</v>
      </c>
      <c r="J142" s="10" t="s">
        <v>403</v>
      </c>
      <c r="K142" s="10"/>
      <c r="L142" s="10"/>
    </row>
    <row r="143" spans="1:12" ht="16" x14ac:dyDescent="0.2">
      <c r="A143" s="33" t="s">
        <v>45</v>
      </c>
      <c r="B143" s="34" t="s">
        <v>101</v>
      </c>
      <c r="C143" s="33" t="s">
        <v>15</v>
      </c>
      <c r="D143" s="33" t="s">
        <v>102</v>
      </c>
      <c r="E143" s="76">
        <v>44370.436111111114</v>
      </c>
      <c r="F143" s="35">
        <v>44370.445138888892</v>
      </c>
      <c r="G143" s="36">
        <f t="shared" si="23"/>
        <v>9.0277777781011537E-3</v>
      </c>
      <c r="H143" s="37">
        <f t="shared" si="24"/>
        <v>13.000000000465661</v>
      </c>
      <c r="I143" s="39">
        <f t="shared" si="10"/>
        <v>600</v>
      </c>
      <c r="J143" s="10" t="s">
        <v>403</v>
      </c>
      <c r="K143" s="10"/>
      <c r="L143" s="10"/>
    </row>
    <row r="144" spans="1:12" ht="16" hidden="1" x14ac:dyDescent="0.2">
      <c r="A144" s="33" t="s">
        <v>45</v>
      </c>
      <c r="B144" s="34" t="s">
        <v>53</v>
      </c>
      <c r="C144" s="33" t="s">
        <v>18</v>
      </c>
      <c r="D144" s="22" t="s">
        <v>54</v>
      </c>
      <c r="E144" s="35">
        <v>44376.59097222222</v>
      </c>
      <c r="F144" s="35">
        <v>44376.602083333331</v>
      </c>
      <c r="G144" s="36">
        <f t="shared" ref="G144:G159" si="25">F144-E144</f>
        <v>1.1111111110949423E-2</v>
      </c>
      <c r="H144" s="37">
        <f t="shared" ref="H144:H159" si="26">G144*24*60</f>
        <v>15.999999999767169</v>
      </c>
      <c r="I144" s="39">
        <f t="shared" si="10"/>
        <v>600</v>
      </c>
      <c r="J144" s="10" t="s">
        <v>403</v>
      </c>
      <c r="K144" s="10"/>
      <c r="L144" s="10"/>
    </row>
    <row r="145" spans="1:12" ht="16" x14ac:dyDescent="0.2">
      <c r="A145" s="33" t="s">
        <v>45</v>
      </c>
      <c r="B145" s="34" t="s">
        <v>130</v>
      </c>
      <c r="C145" s="33" t="s">
        <v>24</v>
      </c>
      <c r="D145" s="33" t="s">
        <v>131</v>
      </c>
      <c r="E145" s="76">
        <v>44377.611805555556</v>
      </c>
      <c r="F145" s="35">
        <v>44377.629166666666</v>
      </c>
      <c r="G145" s="36">
        <f t="shared" si="25"/>
        <v>1.7361111109494232E-2</v>
      </c>
      <c r="H145" s="37">
        <f t="shared" si="26"/>
        <v>24.999999997671694</v>
      </c>
      <c r="I145" s="39">
        <f t="shared" si="10"/>
        <v>600</v>
      </c>
      <c r="J145" s="10" t="s">
        <v>403</v>
      </c>
      <c r="K145" s="10"/>
      <c r="L145" s="10"/>
    </row>
    <row r="146" spans="1:12" ht="16" hidden="1" x14ac:dyDescent="0.2">
      <c r="A146" s="33" t="s">
        <v>45</v>
      </c>
      <c r="B146" s="34" t="s">
        <v>49</v>
      </c>
      <c r="C146" s="33" t="s">
        <v>26</v>
      </c>
      <c r="D146" s="33"/>
      <c r="E146" s="76">
        <v>44378.404166666667</v>
      </c>
      <c r="F146" s="35">
        <v>44378.412499999999</v>
      </c>
      <c r="G146" s="36">
        <f t="shared" si="25"/>
        <v>8.333333331393078E-3</v>
      </c>
      <c r="H146" s="37">
        <f t="shared" si="26"/>
        <v>11.999999997206032</v>
      </c>
      <c r="I146" s="39">
        <f t="shared" si="10"/>
        <v>600</v>
      </c>
      <c r="J146" s="10" t="s">
        <v>402</v>
      </c>
      <c r="K146" s="10"/>
      <c r="L146" s="10"/>
    </row>
    <row r="147" spans="1:12" ht="16" x14ac:dyDescent="0.2">
      <c r="A147" s="33" t="s">
        <v>45</v>
      </c>
      <c r="B147" s="34" t="s">
        <v>132</v>
      </c>
      <c r="C147" s="33" t="s">
        <v>15</v>
      </c>
      <c r="D147" s="33"/>
      <c r="E147" s="76">
        <v>44387.628472222219</v>
      </c>
      <c r="F147" s="35">
        <v>44387.693055555559</v>
      </c>
      <c r="G147" s="36">
        <f t="shared" si="25"/>
        <v>6.4583333340124227E-2</v>
      </c>
      <c r="H147" s="37">
        <f t="shared" si="26"/>
        <v>93.000000009778887</v>
      </c>
      <c r="I147" s="39">
        <f t="shared" si="10"/>
        <v>600</v>
      </c>
      <c r="J147" s="10" t="s">
        <v>403</v>
      </c>
      <c r="K147" s="10"/>
      <c r="L147" s="10"/>
    </row>
    <row r="148" spans="1:12" ht="16" x14ac:dyDescent="0.2">
      <c r="A148" s="33" t="s">
        <v>45</v>
      </c>
      <c r="B148" s="34" t="s">
        <v>133</v>
      </c>
      <c r="C148" s="33" t="s">
        <v>17</v>
      </c>
      <c r="D148" s="33" t="s">
        <v>134</v>
      </c>
      <c r="E148" s="76">
        <v>44387.711805555555</v>
      </c>
      <c r="F148" s="35">
        <v>44387.729166666664</v>
      </c>
      <c r="G148" s="36">
        <f t="shared" si="25"/>
        <v>1.7361111109494232E-2</v>
      </c>
      <c r="H148" s="37">
        <f t="shared" si="26"/>
        <v>24.999999997671694</v>
      </c>
      <c r="I148" s="39">
        <f t="shared" si="10"/>
        <v>600</v>
      </c>
      <c r="J148" s="10" t="s">
        <v>403</v>
      </c>
      <c r="K148" s="10"/>
      <c r="L148" s="10"/>
    </row>
    <row r="149" spans="1:12" ht="16" hidden="1" x14ac:dyDescent="0.2">
      <c r="A149" s="33" t="s">
        <v>63</v>
      </c>
      <c r="B149" s="34" t="s">
        <v>135</v>
      </c>
      <c r="C149" s="33" t="s">
        <v>22</v>
      </c>
      <c r="D149" s="33" t="s">
        <v>136</v>
      </c>
      <c r="E149" s="76">
        <v>44425.336805555555</v>
      </c>
      <c r="F149" s="35">
        <v>44425.388194444444</v>
      </c>
      <c r="G149" s="36">
        <f t="shared" si="25"/>
        <v>5.1388888889050577E-2</v>
      </c>
      <c r="H149" s="37">
        <f t="shared" si="26"/>
        <v>74.000000000232831</v>
      </c>
      <c r="I149" s="39">
        <f t="shared" si="10"/>
        <v>600</v>
      </c>
      <c r="J149" s="10" t="s">
        <v>402</v>
      </c>
      <c r="K149" s="10"/>
      <c r="L149" s="10"/>
    </row>
    <row r="150" spans="1:12" ht="16" hidden="1" x14ac:dyDescent="0.2">
      <c r="A150" s="14" t="s">
        <v>55</v>
      </c>
      <c r="B150" s="34" t="s">
        <v>137</v>
      </c>
      <c r="C150" s="33" t="s">
        <v>16</v>
      </c>
      <c r="D150" s="33" t="s">
        <v>138</v>
      </c>
      <c r="E150" s="76">
        <v>44426.375</v>
      </c>
      <c r="F150" s="35">
        <v>44426.423611111109</v>
      </c>
      <c r="G150" s="36">
        <f t="shared" si="25"/>
        <v>4.8611111109494232E-2</v>
      </c>
      <c r="H150" s="37">
        <f t="shared" si="26"/>
        <v>69.999999997671694</v>
      </c>
      <c r="I150" s="39">
        <f t="shared" si="10"/>
        <v>600</v>
      </c>
      <c r="J150" s="10" t="s">
        <v>402</v>
      </c>
      <c r="K150" s="10"/>
      <c r="L150" s="10"/>
    </row>
    <row r="151" spans="1:12" ht="16" hidden="1" x14ac:dyDescent="0.2">
      <c r="A151" s="14" t="s">
        <v>55</v>
      </c>
      <c r="B151" s="34" t="s">
        <v>139</v>
      </c>
      <c r="C151" s="33" t="s">
        <v>16</v>
      </c>
      <c r="D151" s="33" t="s">
        <v>140</v>
      </c>
      <c r="E151" s="76">
        <v>44427.375</v>
      </c>
      <c r="F151" s="35">
        <v>44427.600694444445</v>
      </c>
      <c r="G151" s="36">
        <f t="shared" si="25"/>
        <v>0.22569444444525288</v>
      </c>
      <c r="H151" s="37">
        <f t="shared" si="26"/>
        <v>325.00000000116415</v>
      </c>
      <c r="I151" s="39">
        <f t="shared" si="10"/>
        <v>600</v>
      </c>
      <c r="J151" s="10" t="s">
        <v>402</v>
      </c>
      <c r="K151" s="10"/>
      <c r="L151" s="10"/>
    </row>
    <row r="152" spans="1:12" ht="16" x14ac:dyDescent="0.2">
      <c r="A152" s="33" t="s">
        <v>45</v>
      </c>
      <c r="B152" s="34" t="s">
        <v>141</v>
      </c>
      <c r="C152" s="33" t="s">
        <v>21</v>
      </c>
      <c r="D152" s="33"/>
      <c r="E152" s="76">
        <v>44429.505555555559</v>
      </c>
      <c r="F152" s="35">
        <v>44429.511805555558</v>
      </c>
      <c r="G152" s="36">
        <f t="shared" si="25"/>
        <v>6.2499999985448085E-3</v>
      </c>
      <c r="H152" s="37">
        <f t="shared" si="26"/>
        <v>8.9999999979045242</v>
      </c>
      <c r="I152" s="39">
        <f t="shared" si="10"/>
        <v>600</v>
      </c>
      <c r="J152" s="10" t="s">
        <v>403</v>
      </c>
      <c r="K152" s="10"/>
      <c r="L152" s="10"/>
    </row>
    <row r="153" spans="1:12" ht="16" hidden="1" x14ac:dyDescent="0.2">
      <c r="A153" s="33" t="s">
        <v>109</v>
      </c>
      <c r="B153" s="34" t="s">
        <v>142</v>
      </c>
      <c r="C153" s="33" t="s">
        <v>22</v>
      </c>
      <c r="D153" s="33" t="s">
        <v>136</v>
      </c>
      <c r="E153" s="35">
        <v>44430.375</v>
      </c>
      <c r="F153" s="35">
        <v>44430.508333333331</v>
      </c>
      <c r="G153" s="36">
        <f t="shared" si="25"/>
        <v>0.13333333333139308</v>
      </c>
      <c r="H153" s="37">
        <f t="shared" si="26"/>
        <v>191.99999999720603</v>
      </c>
      <c r="I153" s="39">
        <f t="shared" si="10"/>
        <v>600</v>
      </c>
      <c r="J153" s="10" t="s">
        <v>403</v>
      </c>
      <c r="K153" s="10"/>
      <c r="L153" s="10"/>
    </row>
    <row r="154" spans="1:12" ht="16" x14ac:dyDescent="0.2">
      <c r="A154" s="33" t="s">
        <v>45</v>
      </c>
      <c r="B154" s="34" t="s">
        <v>143</v>
      </c>
      <c r="C154" s="33" t="s">
        <v>17</v>
      </c>
      <c r="D154" s="33"/>
      <c r="E154" s="76">
        <v>44432.046527777777</v>
      </c>
      <c r="F154" s="35">
        <v>44432.451388888891</v>
      </c>
      <c r="G154" s="36">
        <f t="shared" si="25"/>
        <v>0.40486111111385981</v>
      </c>
      <c r="H154" s="37">
        <f t="shared" si="26"/>
        <v>583.00000000395812</v>
      </c>
      <c r="I154" s="40">
        <f>7*60</f>
        <v>420</v>
      </c>
      <c r="J154" s="10" t="s">
        <v>403</v>
      </c>
      <c r="K154" s="10"/>
      <c r="L154" s="10"/>
    </row>
    <row r="155" spans="1:12" ht="16" x14ac:dyDescent="0.2">
      <c r="A155" s="33" t="s">
        <v>45</v>
      </c>
      <c r="B155" s="34" t="s">
        <v>144</v>
      </c>
      <c r="C155" s="33" t="s">
        <v>17</v>
      </c>
      <c r="D155" s="33"/>
      <c r="E155" s="76">
        <v>44438.854166666664</v>
      </c>
      <c r="F155" s="35">
        <v>44439.40625</v>
      </c>
      <c r="G155" s="36">
        <f t="shared" si="25"/>
        <v>0.55208333333575865</v>
      </c>
      <c r="H155" s="37">
        <f t="shared" si="26"/>
        <v>795.00000000349246</v>
      </c>
      <c r="I155" s="40">
        <f>660+45</f>
        <v>705</v>
      </c>
      <c r="J155" s="10" t="s">
        <v>403</v>
      </c>
      <c r="K155" s="10"/>
      <c r="L155" s="10"/>
    </row>
    <row r="156" spans="1:12" ht="16" x14ac:dyDescent="0.2">
      <c r="A156" s="33" t="s">
        <v>45</v>
      </c>
      <c r="B156" s="34" t="s">
        <v>97</v>
      </c>
      <c r="C156" s="33" t="s">
        <v>15</v>
      </c>
      <c r="D156" s="33"/>
      <c r="E156" s="76">
        <v>44439.427777777775</v>
      </c>
      <c r="F156" s="35">
        <v>44439.432638888888</v>
      </c>
      <c r="G156" s="36">
        <f t="shared" si="25"/>
        <v>4.8611111124046147E-3</v>
      </c>
      <c r="H156" s="37">
        <f t="shared" si="26"/>
        <v>7.0000000018626451</v>
      </c>
      <c r="I156" s="39">
        <f t="shared" si="10"/>
        <v>600</v>
      </c>
      <c r="J156" s="10" t="s">
        <v>403</v>
      </c>
      <c r="K156" s="10"/>
      <c r="L156" s="10"/>
    </row>
    <row r="157" spans="1:12" ht="16" x14ac:dyDescent="0.2">
      <c r="A157" s="33" t="s">
        <v>45</v>
      </c>
      <c r="B157" s="34" t="s">
        <v>61</v>
      </c>
      <c r="C157" s="33" t="s">
        <v>25</v>
      </c>
      <c r="D157" s="33"/>
      <c r="E157" s="76">
        <v>44441.801388888889</v>
      </c>
      <c r="F157" s="35">
        <v>44441.944444444445</v>
      </c>
      <c r="G157" s="36">
        <f t="shared" si="25"/>
        <v>0.14305555555620231</v>
      </c>
      <c r="H157" s="37">
        <f t="shared" si="26"/>
        <v>206.00000000093132</v>
      </c>
      <c r="I157" s="39">
        <f t="shared" si="10"/>
        <v>600</v>
      </c>
      <c r="J157" s="10" t="s">
        <v>403</v>
      </c>
      <c r="K157" s="10"/>
      <c r="L157" s="10"/>
    </row>
    <row r="158" spans="1:12" ht="16" hidden="1" x14ac:dyDescent="0.2">
      <c r="A158" s="14" t="s">
        <v>55</v>
      </c>
      <c r="B158" s="34" t="s">
        <v>135</v>
      </c>
      <c r="C158" s="33" t="s">
        <v>22</v>
      </c>
      <c r="D158" s="33" t="s">
        <v>136</v>
      </c>
      <c r="E158" s="76">
        <v>44441.884722222225</v>
      </c>
      <c r="F158" s="35">
        <v>44441.944444444445</v>
      </c>
      <c r="G158" s="36">
        <f t="shared" si="25"/>
        <v>5.9722222220443655E-2</v>
      </c>
      <c r="H158" s="37">
        <f t="shared" si="26"/>
        <v>85.999999997438863</v>
      </c>
      <c r="I158" s="39">
        <f t="shared" si="10"/>
        <v>600</v>
      </c>
      <c r="J158" s="10" t="s">
        <v>402</v>
      </c>
      <c r="K158" s="10"/>
      <c r="L158" s="10"/>
    </row>
    <row r="159" spans="1:12" ht="16" hidden="1" x14ac:dyDescent="0.2">
      <c r="A159" s="33" t="s">
        <v>45</v>
      </c>
      <c r="B159" s="34" t="s">
        <v>53</v>
      </c>
      <c r="C159" s="33" t="s">
        <v>18</v>
      </c>
      <c r="D159" s="22" t="s">
        <v>54</v>
      </c>
      <c r="E159" s="35">
        <v>44442.493055555555</v>
      </c>
      <c r="F159" s="35">
        <v>44442.609722222223</v>
      </c>
      <c r="G159" s="36">
        <f t="shared" si="25"/>
        <v>0.11666666666860692</v>
      </c>
      <c r="H159" s="37">
        <f t="shared" si="26"/>
        <v>168.00000000279397</v>
      </c>
      <c r="I159" s="39">
        <f t="shared" si="10"/>
        <v>600</v>
      </c>
      <c r="J159" s="10" t="s">
        <v>403</v>
      </c>
      <c r="K159" s="10"/>
      <c r="L159" s="10"/>
    </row>
    <row r="160" spans="1:12" ht="32" x14ac:dyDescent="0.2">
      <c r="A160" s="33" t="s">
        <v>45</v>
      </c>
      <c r="B160" s="34" t="s">
        <v>145</v>
      </c>
      <c r="C160" s="33" t="s">
        <v>25</v>
      </c>
      <c r="D160" s="33"/>
      <c r="E160" s="76">
        <v>44462.445833333331</v>
      </c>
      <c r="F160" s="35">
        <v>44462.448611111111</v>
      </c>
      <c r="G160" s="36">
        <f t="shared" ref="G160" si="27">F160-E160</f>
        <v>2.7777777795563452E-3</v>
      </c>
      <c r="H160" s="37">
        <f t="shared" ref="H160" si="28">G160*24*60</f>
        <v>4.0000000025611371</v>
      </c>
      <c r="I160" s="39">
        <f t="shared" si="10"/>
        <v>600</v>
      </c>
      <c r="J160" s="10" t="s">
        <v>403</v>
      </c>
      <c r="K160" s="10" t="s">
        <v>423</v>
      </c>
      <c r="L160" s="10"/>
    </row>
    <row r="161" spans="1:12" ht="16" x14ac:dyDescent="0.2">
      <c r="A161" s="33" t="s">
        <v>45</v>
      </c>
      <c r="B161" s="34" t="s">
        <v>146</v>
      </c>
      <c r="C161" s="33" t="s">
        <v>15</v>
      </c>
      <c r="D161" s="33" t="s">
        <v>70</v>
      </c>
      <c r="E161" s="76">
        <v>44462.792361111111</v>
      </c>
      <c r="F161" s="35">
        <v>44462.804166666669</v>
      </c>
      <c r="G161" s="36">
        <f t="shared" ref="G161:G162" si="29">F161-E161</f>
        <v>1.1805555557657499E-2</v>
      </c>
      <c r="H161" s="37">
        <f t="shared" ref="H161:H162" si="30">G161*24*60</f>
        <v>17.000000003026798</v>
      </c>
      <c r="I161" s="39">
        <f t="shared" si="10"/>
        <v>600</v>
      </c>
      <c r="J161" s="10" t="s">
        <v>403</v>
      </c>
      <c r="K161" s="10"/>
      <c r="L161" s="10"/>
    </row>
    <row r="162" spans="1:12" ht="16" hidden="1" x14ac:dyDescent="0.2">
      <c r="A162" s="33" t="s">
        <v>109</v>
      </c>
      <c r="B162" s="34" t="s">
        <v>147</v>
      </c>
      <c r="C162" s="33" t="s">
        <v>15</v>
      </c>
      <c r="D162" s="33" t="s">
        <v>70</v>
      </c>
      <c r="E162" s="35">
        <v>44464.788194444445</v>
      </c>
      <c r="F162" s="35">
        <v>44464.788194444445</v>
      </c>
      <c r="G162" s="36">
        <f t="shared" si="29"/>
        <v>0</v>
      </c>
      <c r="H162" s="37">
        <f t="shared" si="30"/>
        <v>0</v>
      </c>
      <c r="I162" s="39">
        <f t="shared" si="10"/>
        <v>600</v>
      </c>
      <c r="J162" s="10" t="s">
        <v>403</v>
      </c>
      <c r="K162" s="10"/>
      <c r="L162" s="10"/>
    </row>
    <row r="163" spans="1:12" ht="16" hidden="1" x14ac:dyDescent="0.2">
      <c r="A163" s="33" t="s">
        <v>109</v>
      </c>
      <c r="B163" s="34" t="s">
        <v>148</v>
      </c>
      <c r="C163" s="33" t="s">
        <v>16</v>
      </c>
      <c r="D163" s="33" t="s">
        <v>60</v>
      </c>
      <c r="E163" s="35">
        <v>44464.847916666666</v>
      </c>
      <c r="F163" s="35">
        <v>44464.847916666666</v>
      </c>
      <c r="G163" s="36">
        <f t="shared" ref="G163" si="31">F163-E163</f>
        <v>0</v>
      </c>
      <c r="H163" s="37">
        <f t="shared" ref="H163:H164" si="32">G163*24*60</f>
        <v>0</v>
      </c>
      <c r="I163" s="39">
        <f t="shared" ref="I163:I182" si="33">10*60</f>
        <v>600</v>
      </c>
      <c r="J163" s="10" t="s">
        <v>403</v>
      </c>
      <c r="K163" s="10"/>
      <c r="L163" s="10"/>
    </row>
    <row r="164" spans="1:12" ht="16" hidden="1" x14ac:dyDescent="0.2">
      <c r="A164" s="33" t="s">
        <v>109</v>
      </c>
      <c r="B164" s="34" t="s">
        <v>146</v>
      </c>
      <c r="C164" s="33" t="s">
        <v>15</v>
      </c>
      <c r="D164" s="33" t="s">
        <v>70</v>
      </c>
      <c r="E164" s="35">
        <v>44464.880555555559</v>
      </c>
      <c r="F164" s="35">
        <v>44464.880555555559</v>
      </c>
      <c r="G164" s="36">
        <f t="shared" ref="G164" si="34">F164-E164</f>
        <v>0</v>
      </c>
      <c r="H164" s="37">
        <f t="shared" si="32"/>
        <v>0</v>
      </c>
      <c r="I164" s="39">
        <f t="shared" si="33"/>
        <v>600</v>
      </c>
      <c r="J164" s="10" t="s">
        <v>403</v>
      </c>
      <c r="K164" s="10"/>
      <c r="L164" s="10"/>
    </row>
    <row r="165" spans="1:12" ht="16" hidden="1" x14ac:dyDescent="0.2">
      <c r="A165" s="33" t="s">
        <v>109</v>
      </c>
      <c r="B165" s="34" t="s">
        <v>146</v>
      </c>
      <c r="C165" s="33" t="s">
        <v>15</v>
      </c>
      <c r="D165" s="33" t="s">
        <v>70</v>
      </c>
      <c r="E165" s="35">
        <v>44464.925000000003</v>
      </c>
      <c r="F165" s="35">
        <v>44464.925000000003</v>
      </c>
      <c r="G165" s="36">
        <f t="shared" ref="G165:G167" si="35">F165-E165</f>
        <v>0</v>
      </c>
      <c r="H165" s="37">
        <f t="shared" ref="H165:H167" si="36">G165*24*60</f>
        <v>0</v>
      </c>
      <c r="I165" s="39">
        <f t="shared" si="33"/>
        <v>600</v>
      </c>
      <c r="J165" s="10" t="s">
        <v>403</v>
      </c>
      <c r="K165" s="10"/>
      <c r="L165" s="10"/>
    </row>
    <row r="166" spans="1:12" ht="16" x14ac:dyDescent="0.2">
      <c r="A166" s="33" t="s">
        <v>45</v>
      </c>
      <c r="B166" s="34" t="s">
        <v>149</v>
      </c>
      <c r="C166" s="33" t="s">
        <v>47</v>
      </c>
      <c r="D166" s="33"/>
      <c r="E166" s="76">
        <v>44467.350694444445</v>
      </c>
      <c r="F166" s="35">
        <v>44467.361111111109</v>
      </c>
      <c r="G166" s="36">
        <f t="shared" si="35"/>
        <v>1.0416666664241347E-2</v>
      </c>
      <c r="H166" s="37">
        <f t="shared" si="36"/>
        <v>14.99999999650754</v>
      </c>
      <c r="I166" s="39">
        <f t="shared" si="33"/>
        <v>600</v>
      </c>
      <c r="J166" s="10" t="s">
        <v>403</v>
      </c>
      <c r="K166" s="10"/>
      <c r="L166" s="10"/>
    </row>
    <row r="167" spans="1:12" ht="16" x14ac:dyDescent="0.2">
      <c r="A167" s="33" t="s">
        <v>45</v>
      </c>
      <c r="B167" s="34" t="s">
        <v>146</v>
      </c>
      <c r="C167" s="33" t="s">
        <v>15</v>
      </c>
      <c r="D167" s="33" t="s">
        <v>70</v>
      </c>
      <c r="E167" s="76">
        <v>44468.1875</v>
      </c>
      <c r="F167" s="35">
        <v>44468.344444444447</v>
      </c>
      <c r="G167" s="36">
        <f t="shared" si="35"/>
        <v>0.15694444444670808</v>
      </c>
      <c r="H167" s="37">
        <f t="shared" si="36"/>
        <v>226.00000000325963</v>
      </c>
      <c r="I167" s="40">
        <f>180+46</f>
        <v>226</v>
      </c>
      <c r="J167" s="10" t="s">
        <v>403</v>
      </c>
      <c r="K167" s="10"/>
      <c r="L167" s="10"/>
    </row>
    <row r="168" spans="1:12" ht="16" x14ac:dyDescent="0.2">
      <c r="A168" s="33" t="s">
        <v>45</v>
      </c>
      <c r="B168" s="34" t="s">
        <v>146</v>
      </c>
      <c r="C168" s="33" t="s">
        <v>15</v>
      </c>
      <c r="D168" s="33" t="s">
        <v>70</v>
      </c>
      <c r="E168" s="76">
        <v>44475.299305555556</v>
      </c>
      <c r="F168" s="35">
        <v>44475.329861111109</v>
      </c>
      <c r="G168" s="36">
        <f t="shared" ref="G168" si="37">F168-E168</f>
        <v>3.0555555553291924E-2</v>
      </c>
      <c r="H168" s="37">
        <f t="shared" ref="H168" si="38">G168*24*60</f>
        <v>43.999999996740371</v>
      </c>
      <c r="I168" s="40">
        <f>44</f>
        <v>44</v>
      </c>
      <c r="J168" s="10" t="s">
        <v>403</v>
      </c>
      <c r="K168" s="10"/>
      <c r="L168" s="10"/>
    </row>
    <row r="169" spans="1:12" ht="16" x14ac:dyDescent="0.2">
      <c r="A169" s="33" t="s">
        <v>45</v>
      </c>
      <c r="B169" s="18" t="s">
        <v>150</v>
      </c>
      <c r="C169" s="33" t="s">
        <v>16</v>
      </c>
      <c r="D169" s="33" t="s">
        <v>151</v>
      </c>
      <c r="E169" s="76">
        <v>44476.56527777778</v>
      </c>
      <c r="F169" s="35">
        <v>44476.582638888889</v>
      </c>
      <c r="G169" s="36">
        <f t="shared" ref="G169:G183" si="39">F169-E169</f>
        <v>1.7361111109494232E-2</v>
      </c>
      <c r="H169" s="37">
        <f t="shared" ref="H169:H183" si="40">G169*24*60</f>
        <v>24.999999997671694</v>
      </c>
      <c r="I169" s="39">
        <f t="shared" si="33"/>
        <v>600</v>
      </c>
      <c r="J169" s="10" t="s">
        <v>403</v>
      </c>
      <c r="K169" s="10"/>
      <c r="L169" s="10"/>
    </row>
    <row r="170" spans="1:12" ht="16" hidden="1" x14ac:dyDescent="0.2">
      <c r="A170" s="33" t="s">
        <v>45</v>
      </c>
      <c r="B170" s="34" t="s">
        <v>111</v>
      </c>
      <c r="C170" s="33" t="s">
        <v>25</v>
      </c>
      <c r="D170" s="33"/>
      <c r="E170" s="76">
        <v>44476.734027777777</v>
      </c>
      <c r="F170" s="35">
        <v>44476.743055555555</v>
      </c>
      <c r="G170" s="36">
        <f t="shared" si="39"/>
        <v>9.0277777781011537E-3</v>
      </c>
      <c r="H170" s="37">
        <f t="shared" si="40"/>
        <v>13.000000000465661</v>
      </c>
      <c r="I170" s="39">
        <f t="shared" si="33"/>
        <v>600</v>
      </c>
      <c r="J170" s="10" t="s">
        <v>402</v>
      </c>
      <c r="K170" s="10"/>
      <c r="L170" s="10"/>
    </row>
    <row r="171" spans="1:12" ht="32" hidden="1" x14ac:dyDescent="0.2">
      <c r="A171" s="14" t="s">
        <v>109</v>
      </c>
      <c r="B171" s="18" t="s">
        <v>152</v>
      </c>
      <c r="C171" s="14" t="s">
        <v>15</v>
      </c>
      <c r="D171" s="14"/>
      <c r="E171" s="35">
        <v>44489.37222222222</v>
      </c>
      <c r="F171" s="35">
        <v>44489.378472222219</v>
      </c>
      <c r="G171" s="16">
        <f>Analysis[[#This Row],[End Time]]-Analysis[[#This Row],[Start Time]]</f>
        <v>6.2499999985448085E-3</v>
      </c>
      <c r="H171" s="17">
        <f>Analysis[[#This Row],[Du]]*24*60</f>
        <v>8.9999999979045242</v>
      </c>
      <c r="I171" s="39">
        <f>10*60</f>
        <v>600</v>
      </c>
      <c r="J171" s="10" t="s">
        <v>403</v>
      </c>
      <c r="K171" s="10"/>
      <c r="L171" s="10"/>
    </row>
    <row r="172" spans="1:12" ht="16" hidden="1" x14ac:dyDescent="0.2">
      <c r="A172" s="14" t="s">
        <v>109</v>
      </c>
      <c r="B172" s="18" t="s">
        <v>53</v>
      </c>
      <c r="C172" s="14" t="s">
        <v>18</v>
      </c>
      <c r="D172" s="22" t="s">
        <v>54</v>
      </c>
      <c r="E172" s="35">
        <v>44489.400694444441</v>
      </c>
      <c r="F172" s="35">
        <v>44489.477777777778</v>
      </c>
      <c r="G172" s="16">
        <f>Analysis[[#This Row],[End Time]]-Analysis[[#This Row],[Start Time]]</f>
        <v>7.7083333337213844E-2</v>
      </c>
      <c r="H172" s="17">
        <f>Analysis[[#This Row],[Du]]*24*60</f>
        <v>111.00000000558794</v>
      </c>
      <c r="I172" s="39">
        <f>10*60</f>
        <v>600</v>
      </c>
      <c r="J172" s="10" t="s">
        <v>403</v>
      </c>
      <c r="K172" s="10"/>
      <c r="L172" s="10"/>
    </row>
    <row r="173" spans="1:12" ht="16" hidden="1" x14ac:dyDescent="0.2">
      <c r="A173" s="14" t="s">
        <v>109</v>
      </c>
      <c r="B173" s="18" t="s">
        <v>150</v>
      </c>
      <c r="C173" s="14" t="s">
        <v>16</v>
      </c>
      <c r="D173" s="14" t="s">
        <v>151</v>
      </c>
      <c r="E173" s="35">
        <v>44489.526388888888</v>
      </c>
      <c r="F173" s="35">
        <v>44489.777777777781</v>
      </c>
      <c r="G173" s="16">
        <f>Analysis[[#This Row],[End Time]]-Analysis[[#This Row],[Start Time]]</f>
        <v>0.25138888889341615</v>
      </c>
      <c r="H173" s="17">
        <f>Analysis[[#This Row],[Du]]*24*60</f>
        <v>362.00000000651926</v>
      </c>
      <c r="I173" s="39">
        <f>10*60</f>
        <v>600</v>
      </c>
      <c r="J173" s="10" t="s">
        <v>403</v>
      </c>
      <c r="K173" s="10"/>
      <c r="L173" s="10"/>
    </row>
    <row r="174" spans="1:12" ht="16" x14ac:dyDescent="0.2">
      <c r="A174" s="33" t="s">
        <v>45</v>
      </c>
      <c r="B174" s="34" t="s">
        <v>146</v>
      </c>
      <c r="C174" s="33" t="s">
        <v>15</v>
      </c>
      <c r="D174" s="33" t="s">
        <v>70</v>
      </c>
      <c r="E174" s="76">
        <v>44494.363888888889</v>
      </c>
      <c r="F174" s="35">
        <v>44494.371527777781</v>
      </c>
      <c r="G174" s="36">
        <f t="shared" si="39"/>
        <v>7.6388888919609599E-3</v>
      </c>
      <c r="H174" s="37">
        <f t="shared" si="40"/>
        <v>11.000000004423782</v>
      </c>
      <c r="I174" s="39">
        <f t="shared" si="33"/>
        <v>600</v>
      </c>
      <c r="J174" s="10" t="s">
        <v>403</v>
      </c>
      <c r="K174" s="10" t="s">
        <v>423</v>
      </c>
      <c r="L174" s="10"/>
    </row>
    <row r="175" spans="1:12" ht="16" x14ac:dyDescent="0.2">
      <c r="A175" s="33" t="s">
        <v>45</v>
      </c>
      <c r="B175" s="34" t="s">
        <v>150</v>
      </c>
      <c r="C175" s="33" t="s">
        <v>16</v>
      </c>
      <c r="D175" s="33" t="s">
        <v>151</v>
      </c>
      <c r="E175" s="76">
        <v>44494.606249999997</v>
      </c>
      <c r="F175" s="35">
        <v>44494.704861111109</v>
      </c>
      <c r="G175" s="36">
        <f t="shared" si="39"/>
        <v>9.8611111112404615E-2</v>
      </c>
      <c r="H175" s="37">
        <f t="shared" si="40"/>
        <v>142.00000000186265</v>
      </c>
      <c r="I175" s="39">
        <f t="shared" si="33"/>
        <v>600</v>
      </c>
      <c r="J175" s="10" t="s">
        <v>403</v>
      </c>
      <c r="K175" s="10"/>
      <c r="L175" s="10"/>
    </row>
    <row r="176" spans="1:12" ht="16" x14ac:dyDescent="0.2">
      <c r="A176" s="33" t="s">
        <v>45</v>
      </c>
      <c r="B176" s="34" t="s">
        <v>150</v>
      </c>
      <c r="C176" s="33" t="s">
        <v>16</v>
      </c>
      <c r="D176" s="33" t="s">
        <v>151</v>
      </c>
      <c r="E176" s="76">
        <v>44495.447916666664</v>
      </c>
      <c r="F176" s="35">
        <v>44495.820833333331</v>
      </c>
      <c r="G176" s="36">
        <f t="shared" si="39"/>
        <v>0.37291666666715173</v>
      </c>
      <c r="H176" s="37">
        <f t="shared" si="40"/>
        <v>537.00000000069849</v>
      </c>
      <c r="I176" s="39">
        <f t="shared" si="33"/>
        <v>600</v>
      </c>
      <c r="J176" s="10" t="s">
        <v>403</v>
      </c>
      <c r="K176" s="10"/>
      <c r="L176" s="10"/>
    </row>
    <row r="177" spans="1:12" ht="32" x14ac:dyDescent="0.2">
      <c r="A177" s="33" t="s">
        <v>45</v>
      </c>
      <c r="B177" s="34" t="s">
        <v>153</v>
      </c>
      <c r="C177" s="33" t="s">
        <v>25</v>
      </c>
      <c r="D177" s="33"/>
      <c r="E177" s="76">
        <v>44497.431250000001</v>
      </c>
      <c r="F177" s="35">
        <v>44497.445833333331</v>
      </c>
      <c r="G177" s="36">
        <f t="shared" si="39"/>
        <v>1.4583333329937886E-2</v>
      </c>
      <c r="H177" s="37">
        <f t="shared" si="40"/>
        <v>20.999999995110556</v>
      </c>
      <c r="I177" s="39">
        <f t="shared" si="33"/>
        <v>600</v>
      </c>
      <c r="J177" s="10" t="s">
        <v>403</v>
      </c>
      <c r="K177" s="10"/>
      <c r="L177" s="10"/>
    </row>
    <row r="178" spans="1:12" ht="16" x14ac:dyDescent="0.2">
      <c r="A178" s="33" t="s">
        <v>63</v>
      </c>
      <c r="B178" s="34" t="s">
        <v>146</v>
      </c>
      <c r="C178" s="33" t="s">
        <v>15</v>
      </c>
      <c r="D178" s="33" t="s">
        <v>70</v>
      </c>
      <c r="E178" s="76">
        <v>44503.394444444442</v>
      </c>
      <c r="F178" s="35">
        <v>44503.402777777781</v>
      </c>
      <c r="G178" s="36">
        <f t="shared" si="39"/>
        <v>8.3333333386690356E-3</v>
      </c>
      <c r="H178" s="37">
        <f t="shared" si="40"/>
        <v>12.000000007683411</v>
      </c>
      <c r="I178" s="39">
        <f t="shared" si="33"/>
        <v>600</v>
      </c>
      <c r="J178" s="10" t="s">
        <v>403</v>
      </c>
      <c r="K178" s="10"/>
      <c r="L178" s="10"/>
    </row>
    <row r="179" spans="1:12" ht="16" x14ac:dyDescent="0.2">
      <c r="A179" s="33" t="s">
        <v>45</v>
      </c>
      <c r="B179" s="34" t="s">
        <v>154</v>
      </c>
      <c r="C179" s="33" t="s">
        <v>155</v>
      </c>
      <c r="D179" s="33"/>
      <c r="E179" s="76">
        <v>44507.249305555553</v>
      </c>
      <c r="F179" s="35">
        <v>44507.363194444442</v>
      </c>
      <c r="G179" s="36">
        <f t="shared" si="39"/>
        <v>0.11388888888905058</v>
      </c>
      <c r="H179" s="37">
        <f t="shared" si="40"/>
        <v>164.00000000023283</v>
      </c>
      <c r="I179" s="40">
        <f>120+43</f>
        <v>163</v>
      </c>
      <c r="J179" s="10" t="s">
        <v>403</v>
      </c>
      <c r="K179" s="10"/>
      <c r="L179" s="10"/>
    </row>
    <row r="180" spans="1:12" ht="16" hidden="1" x14ac:dyDescent="0.2">
      <c r="A180" s="33" t="s">
        <v>63</v>
      </c>
      <c r="B180" s="34" t="s">
        <v>156</v>
      </c>
      <c r="C180" s="33" t="s">
        <v>15</v>
      </c>
      <c r="D180" s="33" t="s">
        <v>70</v>
      </c>
      <c r="E180" s="76">
        <v>44507.363194444442</v>
      </c>
      <c r="F180" s="35">
        <v>44507.374305555553</v>
      </c>
      <c r="G180" s="36">
        <f t="shared" si="39"/>
        <v>1.1111111110949423E-2</v>
      </c>
      <c r="H180" s="37">
        <f t="shared" si="40"/>
        <v>15.999999999767169</v>
      </c>
      <c r="I180" s="39">
        <f t="shared" si="33"/>
        <v>600</v>
      </c>
      <c r="J180" s="10" t="s">
        <v>402</v>
      </c>
      <c r="K180" s="10"/>
      <c r="L180" s="10"/>
    </row>
    <row r="181" spans="1:12" ht="16" hidden="1" x14ac:dyDescent="0.2">
      <c r="A181" s="33" t="s">
        <v>63</v>
      </c>
      <c r="B181" s="34" t="s">
        <v>157</v>
      </c>
      <c r="C181" s="33" t="s">
        <v>25</v>
      </c>
      <c r="D181" s="33"/>
      <c r="E181" s="76">
        <v>44509.359722222223</v>
      </c>
      <c r="F181" s="35">
        <v>44509.361805555556</v>
      </c>
      <c r="G181" s="36">
        <f t="shared" si="39"/>
        <v>2.0833333328482695E-3</v>
      </c>
      <c r="H181" s="37">
        <f t="shared" si="40"/>
        <v>2.9999999993015081</v>
      </c>
      <c r="I181" s="39">
        <f t="shared" si="33"/>
        <v>600</v>
      </c>
      <c r="J181" s="10" t="s">
        <v>402</v>
      </c>
      <c r="K181" s="10"/>
      <c r="L181" s="10"/>
    </row>
    <row r="182" spans="1:12" ht="16" x14ac:dyDescent="0.2">
      <c r="A182" s="33" t="s">
        <v>63</v>
      </c>
      <c r="B182" s="34" t="s">
        <v>158</v>
      </c>
      <c r="C182" s="33" t="s">
        <v>25</v>
      </c>
      <c r="D182" s="33"/>
      <c r="E182" s="76">
        <v>44510.367361111108</v>
      </c>
      <c r="F182" s="35">
        <v>44510.374305555553</v>
      </c>
      <c r="G182" s="36">
        <f t="shared" si="39"/>
        <v>6.9444444452528842E-3</v>
      </c>
      <c r="H182" s="37">
        <f t="shared" si="40"/>
        <v>10.000000001164153</v>
      </c>
      <c r="I182" s="39">
        <f t="shared" si="33"/>
        <v>600</v>
      </c>
      <c r="J182" s="10" t="s">
        <v>403</v>
      </c>
      <c r="K182" s="10" t="s">
        <v>423</v>
      </c>
      <c r="L182" s="10"/>
    </row>
    <row r="183" spans="1:12" ht="16" hidden="1" x14ac:dyDescent="0.2">
      <c r="A183" s="14" t="s">
        <v>45</v>
      </c>
      <c r="B183" s="18" t="s">
        <v>53</v>
      </c>
      <c r="C183" s="14" t="s">
        <v>18</v>
      </c>
      <c r="D183" s="22" t="s">
        <v>54</v>
      </c>
      <c r="E183" s="15">
        <v>44511.929166666669</v>
      </c>
      <c r="F183" s="15">
        <v>44512.333333333336</v>
      </c>
      <c r="G183" s="36">
        <f t="shared" si="39"/>
        <v>0.40416666666715173</v>
      </c>
      <c r="H183" s="37">
        <f t="shared" si="40"/>
        <v>582.00000000069849</v>
      </c>
      <c r="I183" s="40">
        <f>600-18</f>
        <v>582</v>
      </c>
      <c r="J183" s="10" t="s">
        <v>403</v>
      </c>
      <c r="K183" s="10"/>
      <c r="L183" s="10"/>
    </row>
    <row r="184" spans="1:12" ht="16" hidden="1" x14ac:dyDescent="0.2">
      <c r="A184" s="33" t="s">
        <v>45</v>
      </c>
      <c r="B184" s="34" t="s">
        <v>159</v>
      </c>
      <c r="C184" s="33" t="s">
        <v>18</v>
      </c>
      <c r="D184" s="33" t="s">
        <v>54</v>
      </c>
      <c r="E184" s="35">
        <v>44522.135416666664</v>
      </c>
      <c r="F184" s="35">
        <v>44522.513888888891</v>
      </c>
      <c r="G184" s="36">
        <f t="shared" ref="G184" si="41">F184-E184</f>
        <v>0.37847222222626442</v>
      </c>
      <c r="H184" s="37">
        <f t="shared" ref="H184" si="42">G184*24*60</f>
        <v>545.00000000582077</v>
      </c>
      <c r="I184" s="40">
        <v>285</v>
      </c>
      <c r="J184" s="10" t="s">
        <v>403</v>
      </c>
      <c r="K184" s="10"/>
      <c r="L184" s="10"/>
    </row>
    <row r="185" spans="1:12" ht="16" x14ac:dyDescent="0.2">
      <c r="A185" s="33" t="s">
        <v>45</v>
      </c>
      <c r="B185" s="34" t="s">
        <v>49</v>
      </c>
      <c r="C185" s="33" t="s">
        <v>26</v>
      </c>
      <c r="D185" s="33" t="s">
        <v>26</v>
      </c>
      <c r="E185" s="76">
        <v>44522.713194444441</v>
      </c>
      <c r="F185" s="35">
        <v>44522.729166666664</v>
      </c>
      <c r="G185" s="36">
        <f t="shared" ref="G185" si="43">F185-E185</f>
        <v>1.5972222223354038E-2</v>
      </c>
      <c r="H185" s="37">
        <f t="shared" ref="H185" si="44">G185*24*60</f>
        <v>23.000000001629815</v>
      </c>
      <c r="I185" s="39">
        <f t="shared" ref="I185:I251" si="45">10*60</f>
        <v>600</v>
      </c>
      <c r="J185" s="10" t="s">
        <v>403</v>
      </c>
      <c r="K185" s="10"/>
      <c r="L185" s="10"/>
    </row>
    <row r="186" spans="1:12" ht="16" hidden="1" x14ac:dyDescent="0.2">
      <c r="A186" s="33" t="s">
        <v>45</v>
      </c>
      <c r="B186" s="34" t="s">
        <v>160</v>
      </c>
      <c r="C186" s="33" t="s">
        <v>16</v>
      </c>
      <c r="D186" s="33" t="s">
        <v>161</v>
      </c>
      <c r="E186" s="76">
        <v>44527.34375</v>
      </c>
      <c r="F186" s="35">
        <v>44527.388888888891</v>
      </c>
      <c r="G186" s="36">
        <f t="shared" ref="G186" si="46">F186-E186</f>
        <v>4.5138888890505768E-2</v>
      </c>
      <c r="H186" s="37">
        <f t="shared" ref="H186" si="47">G186*24*60</f>
        <v>65.000000002328306</v>
      </c>
      <c r="I186" s="39">
        <f t="shared" si="45"/>
        <v>600</v>
      </c>
      <c r="J186" s="10" t="s">
        <v>402</v>
      </c>
      <c r="K186" s="10"/>
      <c r="L186" s="10"/>
    </row>
    <row r="187" spans="1:12" ht="16" hidden="1" x14ac:dyDescent="0.2">
      <c r="A187" s="33" t="s">
        <v>45</v>
      </c>
      <c r="B187" s="34" t="s">
        <v>162</v>
      </c>
      <c r="C187" s="33" t="s">
        <v>16</v>
      </c>
      <c r="D187" s="33" t="s">
        <v>161</v>
      </c>
      <c r="E187" s="76">
        <v>44528.375</v>
      </c>
      <c r="F187" s="35">
        <v>44528.466666666667</v>
      </c>
      <c r="G187" s="36">
        <f t="shared" ref="G187" si="48">F187-E187</f>
        <v>9.1666666667151731E-2</v>
      </c>
      <c r="H187" s="37">
        <f t="shared" ref="H187" si="49">G187*24*60</f>
        <v>132.00000000069849</v>
      </c>
      <c r="I187" s="39">
        <f t="shared" si="45"/>
        <v>600</v>
      </c>
      <c r="J187" s="10" t="s">
        <v>402</v>
      </c>
      <c r="K187" s="10"/>
      <c r="L187" s="10"/>
    </row>
    <row r="188" spans="1:12" ht="28.5" customHeight="1" x14ac:dyDescent="0.2">
      <c r="A188" s="33" t="s">
        <v>45</v>
      </c>
      <c r="B188" s="34" t="s">
        <v>49</v>
      </c>
      <c r="C188" s="33" t="s">
        <v>26</v>
      </c>
      <c r="D188" s="33" t="s">
        <v>26</v>
      </c>
      <c r="E188" s="76">
        <v>44528.466666666667</v>
      </c>
      <c r="F188" s="35">
        <v>44528.474305555559</v>
      </c>
      <c r="G188" s="36">
        <f t="shared" ref="G188" si="50">F188-E188</f>
        <v>7.6388888919609599E-3</v>
      </c>
      <c r="H188" s="37">
        <f t="shared" ref="H188" si="51">G188*24*60</f>
        <v>11.000000004423782</v>
      </c>
      <c r="I188" s="39">
        <f t="shared" si="45"/>
        <v>600</v>
      </c>
      <c r="J188" s="10" t="s">
        <v>403</v>
      </c>
      <c r="K188" s="10" t="s">
        <v>424</v>
      </c>
      <c r="L188" s="10"/>
    </row>
    <row r="189" spans="1:12" ht="16" x14ac:dyDescent="0.2">
      <c r="A189" s="33" t="s">
        <v>45</v>
      </c>
      <c r="B189" s="34" t="s">
        <v>49</v>
      </c>
      <c r="C189" s="33" t="s">
        <v>26</v>
      </c>
      <c r="D189" s="33" t="s">
        <v>26</v>
      </c>
      <c r="E189" s="76">
        <v>44530.150694444441</v>
      </c>
      <c r="F189" s="35">
        <v>44530.351388888892</v>
      </c>
      <c r="G189" s="36">
        <f t="shared" ref="G189" si="52">F189-E189</f>
        <v>0.20069444445107365</v>
      </c>
      <c r="H189" s="37">
        <f t="shared" ref="H189" si="53">G189*24*60</f>
        <v>289.00000000954606</v>
      </c>
      <c r="I189" s="40">
        <v>263</v>
      </c>
      <c r="J189" s="10" t="s">
        <v>403</v>
      </c>
      <c r="K189" s="10"/>
      <c r="L189" s="10"/>
    </row>
    <row r="190" spans="1:12" ht="16" x14ac:dyDescent="0.2">
      <c r="A190" s="33" t="s">
        <v>45</v>
      </c>
      <c r="B190" s="34" t="s">
        <v>101</v>
      </c>
      <c r="C190" s="33" t="s">
        <v>15</v>
      </c>
      <c r="D190" s="33" t="s">
        <v>102</v>
      </c>
      <c r="E190" s="76">
        <v>44530.369444444441</v>
      </c>
      <c r="F190" s="35">
        <v>44530.393055555556</v>
      </c>
      <c r="G190" s="36">
        <f t="shared" ref="G190" si="54">F190-E190</f>
        <v>2.3611111115314998E-2</v>
      </c>
      <c r="H190" s="37">
        <f t="shared" ref="H190" si="55">G190*24*60</f>
        <v>34.000000006053597</v>
      </c>
      <c r="I190" s="39">
        <f t="shared" si="45"/>
        <v>600</v>
      </c>
      <c r="J190" s="10" t="s">
        <v>403</v>
      </c>
      <c r="K190" s="10" t="s">
        <v>414</v>
      </c>
      <c r="L190" s="10"/>
    </row>
    <row r="191" spans="1:12" ht="16" x14ac:dyDescent="0.2">
      <c r="A191" s="33" t="s">
        <v>45</v>
      </c>
      <c r="B191" s="34" t="s">
        <v>101</v>
      </c>
      <c r="C191" s="33" t="s">
        <v>15</v>
      </c>
      <c r="D191" s="33" t="s">
        <v>102</v>
      </c>
      <c r="E191" s="76">
        <v>44531.374305555553</v>
      </c>
      <c r="F191" s="35">
        <v>44531.384027777778</v>
      </c>
      <c r="G191" s="36">
        <f t="shared" ref="G191" si="56">F191-E191</f>
        <v>9.7222222248092294E-3</v>
      </c>
      <c r="H191" s="37">
        <f t="shared" ref="H191" si="57">G191*24*60</f>
        <v>14.00000000372529</v>
      </c>
      <c r="I191" s="39">
        <f t="shared" si="45"/>
        <v>600</v>
      </c>
      <c r="J191" s="10" t="s">
        <v>403</v>
      </c>
      <c r="K191" s="10"/>
      <c r="L191" s="10"/>
    </row>
    <row r="192" spans="1:12" ht="16" hidden="1" x14ac:dyDescent="0.2">
      <c r="A192" s="33" t="s">
        <v>45</v>
      </c>
      <c r="B192" s="34" t="s">
        <v>160</v>
      </c>
      <c r="C192" s="33" t="s">
        <v>16</v>
      </c>
      <c r="D192" s="33" t="s">
        <v>161</v>
      </c>
      <c r="E192" s="76">
        <v>44532.347222222219</v>
      </c>
      <c r="F192" s="35">
        <v>44532.357638888891</v>
      </c>
      <c r="G192" s="36">
        <f t="shared" ref="G192:G193" si="58">F192-E192</f>
        <v>1.0416666671517305E-2</v>
      </c>
      <c r="H192" s="37">
        <f t="shared" ref="H192:H193" si="59">G192*24*60</f>
        <v>15.000000006984919</v>
      </c>
      <c r="I192" s="39">
        <f t="shared" si="45"/>
        <v>600</v>
      </c>
      <c r="J192" s="10" t="s">
        <v>402</v>
      </c>
      <c r="K192" s="10"/>
      <c r="L192" s="10"/>
    </row>
    <row r="193" spans="1:12" ht="16" hidden="1" x14ac:dyDescent="0.2">
      <c r="A193" s="33" t="s">
        <v>45</v>
      </c>
      <c r="B193" s="34" t="s">
        <v>163</v>
      </c>
      <c r="C193" s="33" t="s">
        <v>15</v>
      </c>
      <c r="D193" s="33"/>
      <c r="E193" s="76">
        <v>44532.357638888891</v>
      </c>
      <c r="F193" s="35">
        <v>44532.37222222222</v>
      </c>
      <c r="G193" s="36">
        <f t="shared" si="58"/>
        <v>1.4583333329937886E-2</v>
      </c>
      <c r="H193" s="37">
        <f t="shared" si="59"/>
        <v>20.999999995110556</v>
      </c>
      <c r="I193" s="39">
        <f t="shared" si="45"/>
        <v>600</v>
      </c>
      <c r="J193" s="10" t="s">
        <v>402</v>
      </c>
      <c r="K193" s="10"/>
      <c r="L193" s="10"/>
    </row>
    <row r="194" spans="1:12" ht="16" x14ac:dyDescent="0.2">
      <c r="A194" s="33" t="s">
        <v>45</v>
      </c>
      <c r="B194" s="34" t="s">
        <v>49</v>
      </c>
      <c r="C194" s="33" t="s">
        <v>26</v>
      </c>
      <c r="D194" s="33" t="s">
        <v>26</v>
      </c>
      <c r="E194" s="76">
        <v>44537.651388888888</v>
      </c>
      <c r="F194" s="35">
        <v>44537.682638888888</v>
      </c>
      <c r="G194" s="36">
        <f t="shared" ref="G194" si="60">F194-E194</f>
        <v>3.125E-2</v>
      </c>
      <c r="H194" s="37">
        <f t="shared" ref="H194" si="61">G194*24*60</f>
        <v>45</v>
      </c>
      <c r="I194" s="39">
        <f t="shared" si="45"/>
        <v>600</v>
      </c>
      <c r="J194" s="10" t="s">
        <v>403</v>
      </c>
      <c r="K194" s="10"/>
      <c r="L194" s="10"/>
    </row>
    <row r="195" spans="1:12" ht="16" x14ac:dyDescent="0.2">
      <c r="A195" s="33" t="s">
        <v>45</v>
      </c>
      <c r="B195" s="34" t="s">
        <v>164</v>
      </c>
      <c r="C195" s="33" t="s">
        <v>15</v>
      </c>
      <c r="D195" s="33"/>
      <c r="E195" s="76">
        <v>44543.515972222223</v>
      </c>
      <c r="F195" s="35">
        <v>44543.52847222222</v>
      </c>
      <c r="G195" s="36">
        <f t="shared" ref="G195" si="62">F195-E195</f>
        <v>1.2499999997089617E-2</v>
      </c>
      <c r="H195" s="37">
        <f t="shared" ref="H195" si="63">G195*24*60</f>
        <v>17.999999995809048</v>
      </c>
      <c r="I195" s="39">
        <f t="shared" si="45"/>
        <v>600</v>
      </c>
      <c r="J195" s="10" t="s">
        <v>403</v>
      </c>
      <c r="K195" s="10"/>
      <c r="L195" s="10"/>
    </row>
    <row r="196" spans="1:12" ht="16" x14ac:dyDescent="0.2">
      <c r="A196" s="33" t="s">
        <v>45</v>
      </c>
      <c r="B196" s="34" t="s">
        <v>49</v>
      </c>
      <c r="C196" s="33" t="s">
        <v>26</v>
      </c>
      <c r="D196" s="33" t="s">
        <v>26</v>
      </c>
      <c r="E196" s="76">
        <v>44543.797222222223</v>
      </c>
      <c r="F196" s="35">
        <v>44543.807638888888</v>
      </c>
      <c r="G196" s="36">
        <f t="shared" ref="G196" si="64">F196-E196</f>
        <v>1.0416666664241347E-2</v>
      </c>
      <c r="H196" s="37">
        <f t="shared" ref="H196" si="65">G196*24*60</f>
        <v>14.99999999650754</v>
      </c>
      <c r="I196" s="39">
        <f t="shared" si="45"/>
        <v>600</v>
      </c>
      <c r="J196" s="10" t="s">
        <v>403</v>
      </c>
      <c r="K196" s="10"/>
      <c r="L196" s="10"/>
    </row>
    <row r="197" spans="1:12" ht="16" x14ac:dyDescent="0.2">
      <c r="A197" s="33" t="s">
        <v>45</v>
      </c>
      <c r="B197" s="34" t="s">
        <v>49</v>
      </c>
      <c r="C197" s="33" t="s">
        <v>26</v>
      </c>
      <c r="D197" s="33" t="s">
        <v>26</v>
      </c>
      <c r="E197" s="76">
        <v>44544.34652777778</v>
      </c>
      <c r="F197" s="35">
        <v>44544.384027777778</v>
      </c>
      <c r="G197" s="36">
        <f t="shared" ref="G197" si="66">F197-E197</f>
        <v>3.7499999998544808E-2</v>
      </c>
      <c r="H197" s="37">
        <f t="shared" ref="H197" si="67">G197*24*60</f>
        <v>53.999999997904524</v>
      </c>
      <c r="I197" s="39">
        <f t="shared" si="45"/>
        <v>600</v>
      </c>
      <c r="J197" s="10" t="s">
        <v>403</v>
      </c>
      <c r="K197" s="10"/>
      <c r="L197" s="10"/>
    </row>
    <row r="198" spans="1:12" ht="16" hidden="1" x14ac:dyDescent="0.2">
      <c r="A198" s="33" t="s">
        <v>45</v>
      </c>
      <c r="B198" s="34" t="s">
        <v>160</v>
      </c>
      <c r="C198" s="33" t="s">
        <v>16</v>
      </c>
      <c r="D198" s="33" t="s">
        <v>161</v>
      </c>
      <c r="E198" s="76">
        <v>44545.347222222219</v>
      </c>
      <c r="F198" s="35">
        <v>44545.35</v>
      </c>
      <c r="G198" s="36">
        <f t="shared" ref="G198" si="68">F198-E198</f>
        <v>2.7777777795563452E-3</v>
      </c>
      <c r="H198" s="37">
        <f t="shared" ref="H198" si="69">G198*24*60</f>
        <v>4.0000000025611371</v>
      </c>
      <c r="I198" s="39">
        <f t="shared" si="45"/>
        <v>600</v>
      </c>
      <c r="J198" s="10" t="s">
        <v>402</v>
      </c>
      <c r="K198" s="10"/>
      <c r="L198" s="10"/>
    </row>
    <row r="199" spans="1:12" ht="16" hidden="1" x14ac:dyDescent="0.2">
      <c r="A199" s="33" t="s">
        <v>45</v>
      </c>
      <c r="B199" s="18" t="s">
        <v>53</v>
      </c>
      <c r="C199" s="14" t="s">
        <v>18</v>
      </c>
      <c r="D199" s="22" t="s">
        <v>54</v>
      </c>
      <c r="E199" s="35">
        <v>44545.355555555558</v>
      </c>
      <c r="F199" s="35">
        <v>44545.363194444442</v>
      </c>
      <c r="G199" s="36">
        <f t="shared" ref="G199" si="70">F199-E199</f>
        <v>7.6388888846850023E-3</v>
      </c>
      <c r="H199" s="37">
        <f t="shared" ref="H199" si="71">G199*24*60</f>
        <v>10.999999993946403</v>
      </c>
      <c r="I199" s="39">
        <f t="shared" si="45"/>
        <v>600</v>
      </c>
      <c r="J199" s="10" t="s">
        <v>403</v>
      </c>
      <c r="K199" s="10"/>
      <c r="L199" s="10"/>
    </row>
    <row r="200" spans="1:12" ht="16" hidden="1" x14ac:dyDescent="0.2">
      <c r="A200" s="33" t="s">
        <v>45</v>
      </c>
      <c r="B200" s="18" t="s">
        <v>61</v>
      </c>
      <c r="C200" s="14" t="s">
        <v>25</v>
      </c>
      <c r="D200" s="22"/>
      <c r="E200" s="76">
        <v>44545.439583333333</v>
      </c>
      <c r="F200" s="35">
        <v>44545.45</v>
      </c>
      <c r="G200" s="36">
        <f t="shared" ref="G200" si="72">F200-E200</f>
        <v>1.0416666664241347E-2</v>
      </c>
      <c r="H200" s="37">
        <f t="shared" ref="H200" si="73">G200*24*60</f>
        <v>14.99999999650754</v>
      </c>
      <c r="I200" s="39">
        <f t="shared" si="45"/>
        <v>600</v>
      </c>
      <c r="J200" s="10" t="s">
        <v>402</v>
      </c>
      <c r="K200" s="10"/>
      <c r="L200" s="10"/>
    </row>
    <row r="201" spans="1:12" ht="16" x14ac:dyDescent="0.2">
      <c r="A201" s="33" t="s">
        <v>45</v>
      </c>
      <c r="B201" s="18" t="s">
        <v>101</v>
      </c>
      <c r="C201" s="14" t="s">
        <v>15</v>
      </c>
      <c r="D201" s="22" t="s">
        <v>102</v>
      </c>
      <c r="E201" s="76">
        <v>44545.463194444441</v>
      </c>
      <c r="F201" s="35">
        <v>44545.469444444447</v>
      </c>
      <c r="G201" s="36">
        <f t="shared" ref="G201" si="74">F201-E201</f>
        <v>6.2500000058207661E-3</v>
      </c>
      <c r="H201" s="37">
        <f t="shared" ref="H201" si="75">G201*24*60</f>
        <v>9.0000000083819032</v>
      </c>
      <c r="I201" s="39">
        <f t="shared" si="45"/>
        <v>600</v>
      </c>
      <c r="J201" s="10" t="s">
        <v>403</v>
      </c>
      <c r="K201" s="10" t="s">
        <v>423</v>
      </c>
      <c r="L201" s="10"/>
    </row>
    <row r="202" spans="1:12" ht="16" hidden="1" x14ac:dyDescent="0.2">
      <c r="A202" s="33" t="s">
        <v>45</v>
      </c>
      <c r="B202" s="18" t="s">
        <v>160</v>
      </c>
      <c r="C202" s="14" t="s">
        <v>16</v>
      </c>
      <c r="D202" s="22" t="s">
        <v>161</v>
      </c>
      <c r="E202" s="76">
        <v>44545.476388888892</v>
      </c>
      <c r="F202" s="35">
        <v>44545.488194444442</v>
      </c>
      <c r="G202" s="36">
        <f t="shared" ref="G202:G203" si="76">F202-E202</f>
        <v>1.1805555550381541E-2</v>
      </c>
      <c r="H202" s="37">
        <f t="shared" ref="H202:H203" si="77">G202*24*60</f>
        <v>16.999999992549419</v>
      </c>
      <c r="I202" s="39">
        <f t="shared" si="45"/>
        <v>600</v>
      </c>
      <c r="J202" s="10" t="s">
        <v>402</v>
      </c>
      <c r="K202" s="10"/>
      <c r="L202" s="10"/>
    </row>
    <row r="203" spans="1:12" ht="16" x14ac:dyDescent="0.2">
      <c r="A203" s="33" t="s">
        <v>45</v>
      </c>
      <c r="B203" s="18" t="s">
        <v>101</v>
      </c>
      <c r="C203" s="14" t="s">
        <v>15</v>
      </c>
      <c r="D203" s="22" t="s">
        <v>102</v>
      </c>
      <c r="E203" s="76">
        <v>44546.345833333333</v>
      </c>
      <c r="F203" s="35">
        <v>44546.371527777781</v>
      </c>
      <c r="G203" s="36">
        <f t="shared" si="76"/>
        <v>2.5694444448163267E-2</v>
      </c>
      <c r="H203" s="37">
        <f t="shared" si="77"/>
        <v>37.000000005355105</v>
      </c>
      <c r="I203" s="39">
        <f t="shared" si="45"/>
        <v>600</v>
      </c>
      <c r="J203" s="10" t="s">
        <v>403</v>
      </c>
      <c r="K203" s="10"/>
      <c r="L203" s="10"/>
    </row>
    <row r="204" spans="1:12" ht="16" x14ac:dyDescent="0.2">
      <c r="A204" s="33" t="s">
        <v>45</v>
      </c>
      <c r="B204" s="18" t="s">
        <v>164</v>
      </c>
      <c r="C204" s="14" t="s">
        <v>15</v>
      </c>
      <c r="D204" s="22"/>
      <c r="E204" s="76">
        <v>44552.370833333334</v>
      </c>
      <c r="F204" s="35">
        <v>44552.379166666666</v>
      </c>
      <c r="G204" s="36">
        <f t="shared" ref="G204" si="78">F204-E204</f>
        <v>8.333333331393078E-3</v>
      </c>
      <c r="H204" s="37">
        <f t="shared" ref="H204" si="79">G204*24*60</f>
        <v>11.999999997206032</v>
      </c>
      <c r="I204" s="39">
        <f t="shared" si="45"/>
        <v>600</v>
      </c>
      <c r="J204" s="10" t="s">
        <v>403</v>
      </c>
      <c r="K204" s="10"/>
      <c r="L204" s="10"/>
    </row>
    <row r="205" spans="1:12" ht="16" hidden="1" x14ac:dyDescent="0.2">
      <c r="A205" s="33" t="s">
        <v>109</v>
      </c>
      <c r="B205" s="18" t="s">
        <v>164</v>
      </c>
      <c r="C205" s="14" t="s">
        <v>15</v>
      </c>
      <c r="D205" s="22"/>
      <c r="E205" s="35">
        <v>44608.284722222219</v>
      </c>
      <c r="F205" s="35">
        <v>44608.34375</v>
      </c>
      <c r="G205" s="36">
        <f t="shared" ref="G205" si="80">F205-E205</f>
        <v>5.9027777781011537E-2</v>
      </c>
      <c r="H205" s="37">
        <f t="shared" ref="H205" si="81">G205*24*60</f>
        <v>85.000000004656613</v>
      </c>
      <c r="I205" s="39">
        <f t="shared" si="45"/>
        <v>600</v>
      </c>
      <c r="J205" s="10" t="s">
        <v>403</v>
      </c>
      <c r="K205" s="10"/>
      <c r="L205" s="10"/>
    </row>
    <row r="206" spans="1:12" ht="16" hidden="1" x14ac:dyDescent="0.2">
      <c r="A206" s="33" t="s">
        <v>109</v>
      </c>
      <c r="B206" s="18" t="s">
        <v>164</v>
      </c>
      <c r="C206" s="14" t="s">
        <v>15</v>
      </c>
      <c r="D206" s="22"/>
      <c r="E206" s="35">
        <v>44612.774305555555</v>
      </c>
      <c r="F206" s="35">
        <v>44612.777777777781</v>
      </c>
      <c r="G206" s="36">
        <f t="shared" ref="G206" si="82">F206-E206</f>
        <v>3.4722222262644209E-3</v>
      </c>
      <c r="H206" s="37">
        <f t="shared" ref="H206" si="83">G206*24*60</f>
        <v>5.0000000058207661</v>
      </c>
      <c r="I206" s="39">
        <f t="shared" si="45"/>
        <v>600</v>
      </c>
      <c r="J206" s="10" t="s">
        <v>403</v>
      </c>
      <c r="K206" s="10"/>
      <c r="L206" s="10"/>
    </row>
    <row r="207" spans="1:12" ht="16" hidden="1" x14ac:dyDescent="0.2">
      <c r="A207" s="33" t="s">
        <v>109</v>
      </c>
      <c r="B207" s="18" t="s">
        <v>164</v>
      </c>
      <c r="C207" s="14" t="s">
        <v>15</v>
      </c>
      <c r="D207" s="22"/>
      <c r="E207" s="35">
        <v>44612.798611111109</v>
      </c>
      <c r="F207" s="35">
        <v>44612.802083333336</v>
      </c>
      <c r="G207" s="36">
        <f t="shared" ref="G207" si="84">F207-E207</f>
        <v>3.4722222262644209E-3</v>
      </c>
      <c r="H207" s="37">
        <f t="shared" ref="H207" si="85">G207*24*60</f>
        <v>5.0000000058207661</v>
      </c>
      <c r="I207" s="39">
        <f t="shared" si="45"/>
        <v>600</v>
      </c>
      <c r="J207" s="10" t="s">
        <v>403</v>
      </c>
      <c r="K207" s="10"/>
      <c r="L207" s="10"/>
    </row>
    <row r="208" spans="1:12" ht="16" hidden="1" x14ac:dyDescent="0.2">
      <c r="A208" s="33" t="s">
        <v>109</v>
      </c>
      <c r="B208" s="18" t="s">
        <v>164</v>
      </c>
      <c r="C208" s="14" t="s">
        <v>15</v>
      </c>
      <c r="D208" s="22"/>
      <c r="E208" s="35">
        <v>44613.243750000001</v>
      </c>
      <c r="F208" s="35">
        <v>44613.342361111114</v>
      </c>
      <c r="G208" s="36">
        <f t="shared" ref="G208" si="86">F208-E208</f>
        <v>9.8611111112404615E-2</v>
      </c>
      <c r="H208" s="37">
        <f t="shared" ref="H208" si="87">G208*24*60</f>
        <v>142.00000000186265</v>
      </c>
      <c r="I208" s="39">
        <f t="shared" si="45"/>
        <v>600</v>
      </c>
      <c r="J208" s="10" t="s">
        <v>403</v>
      </c>
      <c r="K208" s="10"/>
      <c r="L208" s="10"/>
    </row>
    <row r="209" spans="1:12" ht="16" x14ac:dyDescent="0.2">
      <c r="A209" s="33" t="s">
        <v>45</v>
      </c>
      <c r="B209" s="18" t="s">
        <v>165</v>
      </c>
      <c r="C209" s="14" t="s">
        <v>15</v>
      </c>
      <c r="D209" s="22"/>
      <c r="E209" s="76">
        <v>44613.361111111109</v>
      </c>
      <c r="F209" s="35">
        <v>44613.365972222222</v>
      </c>
      <c r="G209" s="36">
        <f t="shared" ref="G209" si="88">F209-E209</f>
        <v>4.8611111124046147E-3</v>
      </c>
      <c r="H209" s="37">
        <f t="shared" ref="H209" si="89">G209*24*60</f>
        <v>7.0000000018626451</v>
      </c>
      <c r="I209" s="39">
        <f t="shared" si="45"/>
        <v>600</v>
      </c>
      <c r="J209" s="10" t="s">
        <v>403</v>
      </c>
      <c r="K209" s="10"/>
      <c r="L209" s="10"/>
    </row>
    <row r="210" spans="1:12" ht="16" x14ac:dyDescent="0.2">
      <c r="A210" s="33" t="s">
        <v>45</v>
      </c>
      <c r="B210" s="18" t="s">
        <v>166</v>
      </c>
      <c r="C210" s="14" t="s">
        <v>15</v>
      </c>
      <c r="D210" s="22" t="s">
        <v>167</v>
      </c>
      <c r="E210" s="76">
        <v>44613.511805555558</v>
      </c>
      <c r="F210" s="35">
        <v>44613.529166666667</v>
      </c>
      <c r="G210" s="36">
        <f t="shared" ref="G210" si="90">F210-E210</f>
        <v>1.7361111109494232E-2</v>
      </c>
      <c r="H210" s="37">
        <f t="shared" ref="H210" si="91">G210*24*60</f>
        <v>24.999999997671694</v>
      </c>
      <c r="I210" s="39">
        <f t="shared" si="45"/>
        <v>600</v>
      </c>
      <c r="J210" s="10" t="s">
        <v>403</v>
      </c>
      <c r="K210" s="10"/>
      <c r="L210" s="10"/>
    </row>
    <row r="211" spans="1:12" ht="16" x14ac:dyDescent="0.2">
      <c r="A211" s="33" t="s">
        <v>45</v>
      </c>
      <c r="B211" s="18" t="s">
        <v>166</v>
      </c>
      <c r="C211" s="14" t="s">
        <v>15</v>
      </c>
      <c r="D211" s="22" t="s">
        <v>167</v>
      </c>
      <c r="E211" s="76">
        <v>44615.378472222219</v>
      </c>
      <c r="F211" s="35">
        <v>44615.39166666667</v>
      </c>
      <c r="G211" s="36">
        <f t="shared" ref="G211" si="92">F211-E211</f>
        <v>1.319444445107365E-2</v>
      </c>
      <c r="H211" s="37">
        <f t="shared" ref="H211" si="93">G211*24*60</f>
        <v>19.000000009546056</v>
      </c>
      <c r="I211" s="39">
        <f t="shared" si="45"/>
        <v>600</v>
      </c>
      <c r="J211" s="10" t="s">
        <v>403</v>
      </c>
      <c r="K211" s="10"/>
      <c r="L211" s="10"/>
    </row>
    <row r="212" spans="1:12" ht="16" x14ac:dyDescent="0.2">
      <c r="A212" s="33" t="s">
        <v>45</v>
      </c>
      <c r="B212" s="18" t="s">
        <v>168</v>
      </c>
      <c r="C212" s="14" t="s">
        <v>15</v>
      </c>
      <c r="D212" s="22" t="s">
        <v>70</v>
      </c>
      <c r="E212" s="76">
        <v>44615.408333333333</v>
      </c>
      <c r="F212" s="35">
        <v>44615.411111111112</v>
      </c>
      <c r="G212" s="36">
        <f t="shared" ref="G212:G213" si="94">F212-E212</f>
        <v>2.7777777795563452E-3</v>
      </c>
      <c r="H212" s="37">
        <f t="shared" ref="H212:H213" si="95">G212*24*60</f>
        <v>4.0000000025611371</v>
      </c>
      <c r="I212" s="39">
        <f t="shared" si="45"/>
        <v>600</v>
      </c>
      <c r="J212" s="10" t="s">
        <v>403</v>
      </c>
      <c r="K212" s="10"/>
      <c r="L212" s="10"/>
    </row>
    <row r="213" spans="1:12" ht="16" hidden="1" x14ac:dyDescent="0.2">
      <c r="A213" s="33" t="s">
        <v>109</v>
      </c>
      <c r="B213" s="18" t="s">
        <v>168</v>
      </c>
      <c r="C213" s="14" t="s">
        <v>15</v>
      </c>
      <c r="D213" s="22" t="s">
        <v>70</v>
      </c>
      <c r="E213" s="35">
        <v>44618.395833333336</v>
      </c>
      <c r="F213" s="35">
        <v>44618.402777777781</v>
      </c>
      <c r="G213" s="36">
        <f t="shared" si="94"/>
        <v>6.9444444452528842E-3</v>
      </c>
      <c r="H213" s="37">
        <f t="shared" si="95"/>
        <v>10.000000001164153</v>
      </c>
      <c r="I213" s="39">
        <f t="shared" si="45"/>
        <v>600</v>
      </c>
      <c r="J213" s="10" t="s">
        <v>403</v>
      </c>
      <c r="K213" s="10"/>
      <c r="L213" s="10"/>
    </row>
    <row r="214" spans="1:12" ht="16" hidden="1" x14ac:dyDescent="0.2">
      <c r="A214" s="33" t="s">
        <v>109</v>
      </c>
      <c r="B214" s="18" t="s">
        <v>168</v>
      </c>
      <c r="C214" s="14" t="s">
        <v>15</v>
      </c>
      <c r="D214" s="22" t="s">
        <v>70</v>
      </c>
      <c r="E214" s="35">
        <v>44618.999305555553</v>
      </c>
      <c r="F214" s="35">
        <v>44618.999305555553</v>
      </c>
      <c r="G214" s="36">
        <f t="shared" ref="G214" si="96">F214-E214</f>
        <v>0</v>
      </c>
      <c r="H214" s="37">
        <f t="shared" ref="H214" si="97">G214*24*60</f>
        <v>0</v>
      </c>
      <c r="I214" s="39">
        <f t="shared" si="45"/>
        <v>600</v>
      </c>
      <c r="J214" s="10" t="s">
        <v>403</v>
      </c>
      <c r="K214" s="10"/>
      <c r="L214" s="10"/>
    </row>
    <row r="215" spans="1:12" ht="16" hidden="1" x14ac:dyDescent="0.2">
      <c r="A215" s="33" t="s">
        <v>109</v>
      </c>
      <c r="B215" s="18" t="s">
        <v>164</v>
      </c>
      <c r="C215" s="14" t="s">
        <v>15</v>
      </c>
      <c r="D215" s="22"/>
      <c r="E215" s="35">
        <v>44623.495138888888</v>
      </c>
      <c r="F215" s="35">
        <v>44623.501388888886</v>
      </c>
      <c r="G215" s="36">
        <f t="shared" ref="G215" si="98">F215-E215</f>
        <v>6.2499999985448085E-3</v>
      </c>
      <c r="H215" s="37">
        <f t="shared" ref="H215" si="99">G215*24*60</f>
        <v>8.9999999979045242</v>
      </c>
      <c r="I215" s="39">
        <f t="shared" si="45"/>
        <v>600</v>
      </c>
      <c r="J215" s="10" t="s">
        <v>403</v>
      </c>
      <c r="K215" s="10"/>
      <c r="L215" s="10"/>
    </row>
    <row r="216" spans="1:12" ht="16" hidden="1" x14ac:dyDescent="0.2">
      <c r="A216" s="33" t="s">
        <v>109</v>
      </c>
      <c r="B216" s="18" t="s">
        <v>164</v>
      </c>
      <c r="C216" s="14" t="s">
        <v>15</v>
      </c>
      <c r="D216" s="22"/>
      <c r="E216" s="35">
        <v>44623.511111111111</v>
      </c>
      <c r="F216" s="35">
        <v>44623.518055555556</v>
      </c>
      <c r="G216" s="36">
        <f t="shared" ref="G216:G217" si="100">F216-E216</f>
        <v>6.9444444452528842E-3</v>
      </c>
      <c r="H216" s="37">
        <f t="shared" ref="H216:H217" si="101">G216*24*60</f>
        <v>10.000000001164153</v>
      </c>
      <c r="I216" s="39"/>
      <c r="J216" s="10" t="s">
        <v>403</v>
      </c>
      <c r="K216" s="10"/>
      <c r="L216" s="10"/>
    </row>
    <row r="217" spans="1:12" ht="16" hidden="1" x14ac:dyDescent="0.2">
      <c r="A217" s="33" t="s">
        <v>109</v>
      </c>
      <c r="B217" s="18" t="s">
        <v>166</v>
      </c>
      <c r="C217" s="14" t="s">
        <v>15</v>
      </c>
      <c r="D217" s="22" t="s">
        <v>167</v>
      </c>
      <c r="E217" s="35">
        <v>44623.531944444447</v>
      </c>
      <c r="F217" s="35">
        <v>44623.535416666666</v>
      </c>
      <c r="G217" s="36">
        <f t="shared" si="100"/>
        <v>3.4722222189884633E-3</v>
      </c>
      <c r="H217" s="37">
        <f t="shared" si="101"/>
        <v>4.9999999953433871</v>
      </c>
      <c r="I217" s="39">
        <f t="shared" si="45"/>
        <v>600</v>
      </c>
      <c r="J217" s="10" t="s">
        <v>403</v>
      </c>
      <c r="K217" s="10"/>
      <c r="L217" s="10"/>
    </row>
    <row r="218" spans="1:12" ht="16" hidden="1" x14ac:dyDescent="0.2">
      <c r="A218" s="33" t="s">
        <v>109</v>
      </c>
      <c r="B218" s="18" t="s">
        <v>169</v>
      </c>
      <c r="C218" s="14" t="s">
        <v>15</v>
      </c>
      <c r="D218" s="22"/>
      <c r="E218" s="35">
        <v>44625.525694444441</v>
      </c>
      <c r="F218" s="35">
        <v>44625.529861111114</v>
      </c>
      <c r="G218" s="36">
        <f t="shared" ref="G218:G222" si="102">F218-E218</f>
        <v>4.1666666729724966E-3</v>
      </c>
      <c r="H218" s="37">
        <f t="shared" ref="H218:H222" si="103">G218*24*60</f>
        <v>6.0000000090803951</v>
      </c>
      <c r="I218" s="39"/>
      <c r="J218" s="10" t="s">
        <v>403</v>
      </c>
      <c r="K218" s="10"/>
      <c r="L218" s="10"/>
    </row>
    <row r="219" spans="1:12" ht="16" hidden="1" x14ac:dyDescent="0.2">
      <c r="A219" s="33" t="s">
        <v>109</v>
      </c>
      <c r="B219" s="18" t="s">
        <v>170</v>
      </c>
      <c r="C219" s="14" t="s">
        <v>21</v>
      </c>
      <c r="D219" s="22"/>
      <c r="E219" s="35">
        <v>44627.290972222225</v>
      </c>
      <c r="F219" s="35">
        <v>44627.35</v>
      </c>
      <c r="G219" s="36">
        <f t="shared" si="102"/>
        <v>5.9027777773735579E-2</v>
      </c>
      <c r="H219" s="37">
        <f t="shared" si="103"/>
        <v>84.999999994179234</v>
      </c>
      <c r="I219" s="39">
        <f t="shared" si="45"/>
        <v>600</v>
      </c>
      <c r="J219" s="10" t="s">
        <v>403</v>
      </c>
      <c r="K219" s="10"/>
      <c r="L219" s="10"/>
    </row>
    <row r="220" spans="1:12" s="63" customFormat="1" ht="16" hidden="1" x14ac:dyDescent="0.2">
      <c r="A220" s="57" t="s">
        <v>45</v>
      </c>
      <c r="B220" s="58" t="s">
        <v>171</v>
      </c>
      <c r="C220" s="59" t="s">
        <v>21</v>
      </c>
      <c r="D220" s="59"/>
      <c r="E220" s="77">
        <v>44627.333333333336</v>
      </c>
      <c r="F220" s="35">
        <v>44627.35</v>
      </c>
      <c r="G220" s="16">
        <f>Analysis[[#This Row],[End Time]]-Analysis[[#This Row],[Start Time]]</f>
        <v>1.6666666662786156E-2</v>
      </c>
      <c r="H220" s="61">
        <f>Analysis[[#This Row],[Du]]*24*60</f>
        <v>23.999999994412065</v>
      </c>
      <c r="I220" s="39">
        <f>10*60</f>
        <v>600</v>
      </c>
      <c r="J220" s="62" t="s">
        <v>402</v>
      </c>
      <c r="K220" s="62" t="s">
        <v>408</v>
      </c>
      <c r="L220" s="62"/>
    </row>
    <row r="221" spans="1:12" ht="16" hidden="1" x14ac:dyDescent="0.2">
      <c r="A221" s="33" t="s">
        <v>45</v>
      </c>
      <c r="B221" s="18" t="s">
        <v>166</v>
      </c>
      <c r="C221" s="14" t="s">
        <v>15</v>
      </c>
      <c r="D221" s="22" t="s">
        <v>167</v>
      </c>
      <c r="E221" s="76">
        <v>44627.363194444442</v>
      </c>
      <c r="F221" s="35">
        <v>44627.365972222222</v>
      </c>
      <c r="G221" s="36">
        <f t="shared" si="102"/>
        <v>2.7777777795563452E-3</v>
      </c>
      <c r="H221" s="37">
        <f t="shared" si="103"/>
        <v>4.0000000025611371</v>
      </c>
      <c r="I221" s="39">
        <f t="shared" si="45"/>
        <v>600</v>
      </c>
      <c r="J221" s="10" t="s">
        <v>402</v>
      </c>
      <c r="K221" s="10" t="s">
        <v>407</v>
      </c>
      <c r="L221" s="10"/>
    </row>
    <row r="222" spans="1:12" ht="16" hidden="1" x14ac:dyDescent="0.2">
      <c r="A222" s="33" t="s">
        <v>45</v>
      </c>
      <c r="B222" s="18" t="s">
        <v>53</v>
      </c>
      <c r="C222" s="14" t="s">
        <v>18</v>
      </c>
      <c r="D222" s="22" t="s">
        <v>54</v>
      </c>
      <c r="E222" s="35">
        <v>44628.736805555556</v>
      </c>
      <c r="F222" s="35">
        <v>44629.451388888891</v>
      </c>
      <c r="G222" s="36">
        <f t="shared" si="102"/>
        <v>0.71458333333430346</v>
      </c>
      <c r="H222" s="37">
        <f t="shared" si="103"/>
        <v>1029.000000001397</v>
      </c>
      <c r="I222" s="39">
        <f t="shared" si="45"/>
        <v>600</v>
      </c>
      <c r="J222" s="10" t="s">
        <v>403</v>
      </c>
      <c r="K222" s="10"/>
      <c r="L222" s="10"/>
    </row>
    <row r="223" spans="1:12" ht="48" hidden="1" x14ac:dyDescent="0.2">
      <c r="A223" s="33" t="s">
        <v>45</v>
      </c>
      <c r="B223" s="18" t="s">
        <v>172</v>
      </c>
      <c r="C223" s="14" t="s">
        <v>18</v>
      </c>
      <c r="D223" s="22"/>
      <c r="E223" s="35">
        <v>44629.451388888891</v>
      </c>
      <c r="F223" s="35">
        <v>44629.530555555553</v>
      </c>
      <c r="G223" s="36">
        <f t="shared" ref="G223:G225" si="104">F223-E223</f>
        <v>7.9166666662786156E-2</v>
      </c>
      <c r="H223" s="37">
        <f t="shared" ref="H223:H225" si="105">G223*24*60</f>
        <v>113.99999999441206</v>
      </c>
      <c r="I223" s="39">
        <f t="shared" si="45"/>
        <v>600</v>
      </c>
      <c r="J223" s="10" t="s">
        <v>402</v>
      </c>
      <c r="K223" s="10"/>
      <c r="L223" s="10"/>
    </row>
    <row r="224" spans="1:12" ht="16" x14ac:dyDescent="0.2">
      <c r="A224" s="33" t="s">
        <v>45</v>
      </c>
      <c r="B224" s="18" t="s">
        <v>173</v>
      </c>
      <c r="C224" s="14" t="s">
        <v>15</v>
      </c>
      <c r="D224" s="22"/>
      <c r="E224" s="76">
        <v>44629.67291666667</v>
      </c>
      <c r="F224" s="35">
        <v>44629.734027777777</v>
      </c>
      <c r="G224" s="36">
        <f t="shared" si="104"/>
        <v>6.1111111106583849E-2</v>
      </c>
      <c r="H224" s="37">
        <f t="shared" si="105"/>
        <v>87.999999993480742</v>
      </c>
      <c r="I224" s="39">
        <f t="shared" si="45"/>
        <v>600</v>
      </c>
      <c r="J224" s="10" t="s">
        <v>403</v>
      </c>
      <c r="K224" s="10"/>
      <c r="L224" s="10"/>
    </row>
    <row r="225" spans="1:12" s="63" customFormat="1" ht="16" x14ac:dyDescent="0.2">
      <c r="A225" s="57" t="s">
        <v>45</v>
      </c>
      <c r="B225" s="58" t="s">
        <v>166</v>
      </c>
      <c r="C225" s="59" t="s">
        <v>15</v>
      </c>
      <c r="D225" s="64" t="s">
        <v>167</v>
      </c>
      <c r="E225" s="77">
        <v>44633.390972222223</v>
      </c>
      <c r="F225" s="60">
        <v>44633.395138888889</v>
      </c>
      <c r="G225" s="65">
        <f t="shared" si="104"/>
        <v>4.166666665696539E-3</v>
      </c>
      <c r="H225" s="66">
        <f t="shared" si="105"/>
        <v>5.9999999986030161</v>
      </c>
      <c r="I225" s="67">
        <f t="shared" si="45"/>
        <v>600</v>
      </c>
      <c r="J225" s="62" t="s">
        <v>403</v>
      </c>
      <c r="K225" s="62"/>
      <c r="L225" s="62" t="s">
        <v>409</v>
      </c>
    </row>
    <row r="226" spans="1:12" ht="16" hidden="1" x14ac:dyDescent="0.2">
      <c r="A226" s="33" t="s">
        <v>45</v>
      </c>
      <c r="B226" s="18" t="s">
        <v>166</v>
      </c>
      <c r="C226" s="14" t="s">
        <v>15</v>
      </c>
      <c r="D226" s="22" t="s">
        <v>167</v>
      </c>
      <c r="E226" s="76">
        <v>44633.365277777775</v>
      </c>
      <c r="F226" s="35">
        <v>44633.395138888889</v>
      </c>
      <c r="G226" s="36">
        <f t="shared" ref="G226" si="106">F226-E226</f>
        <v>2.9861111113859806E-2</v>
      </c>
      <c r="H226" s="37">
        <f t="shared" ref="H226" si="107">G226*24*60</f>
        <v>43.000000003958121</v>
      </c>
      <c r="I226" s="39">
        <f t="shared" si="45"/>
        <v>600</v>
      </c>
      <c r="J226" s="10" t="s">
        <v>402</v>
      </c>
      <c r="K226" s="10" t="s">
        <v>405</v>
      </c>
      <c r="L226" s="10"/>
    </row>
    <row r="227" spans="1:12" ht="16" x14ac:dyDescent="0.2">
      <c r="A227" s="33" t="s">
        <v>45</v>
      </c>
      <c r="B227" s="18" t="s">
        <v>165</v>
      </c>
      <c r="C227" s="33" t="s">
        <v>15</v>
      </c>
      <c r="D227" s="33"/>
      <c r="E227" s="76">
        <v>44633.429166666669</v>
      </c>
      <c r="F227" s="35">
        <v>44633.441666666666</v>
      </c>
      <c r="G227" s="36">
        <f t="shared" ref="G227" si="108">F227-E227</f>
        <v>1.2499999997089617E-2</v>
      </c>
      <c r="H227" s="37">
        <f t="shared" ref="H227" si="109">G227*24*60</f>
        <v>17.999999995809048</v>
      </c>
      <c r="I227" s="39">
        <f t="shared" si="45"/>
        <v>600</v>
      </c>
      <c r="J227" s="10" t="s">
        <v>403</v>
      </c>
      <c r="K227" s="10"/>
      <c r="L227" s="10"/>
    </row>
    <row r="228" spans="1:12" ht="16" hidden="1" x14ac:dyDescent="0.2">
      <c r="A228" s="33" t="s">
        <v>45</v>
      </c>
      <c r="B228" s="34" t="s">
        <v>174</v>
      </c>
      <c r="C228" s="33" t="s">
        <v>16</v>
      </c>
      <c r="D228" s="33" t="s">
        <v>161</v>
      </c>
      <c r="E228" s="76">
        <v>44633.441666666666</v>
      </c>
      <c r="F228" s="35">
        <v>44633.446527777778</v>
      </c>
      <c r="G228" s="36">
        <f t="shared" ref="G228:G229" si="110">F228-E228</f>
        <v>4.8611111124046147E-3</v>
      </c>
      <c r="H228" s="37">
        <f t="shared" ref="H228:H229" si="111">G228*24*60</f>
        <v>7.0000000018626451</v>
      </c>
      <c r="I228" s="39">
        <f t="shared" si="45"/>
        <v>600</v>
      </c>
      <c r="J228" s="10" t="s">
        <v>402</v>
      </c>
      <c r="K228" s="10"/>
      <c r="L228" s="10"/>
    </row>
    <row r="229" spans="1:12" ht="16" x14ac:dyDescent="0.2">
      <c r="A229" s="33" t="s">
        <v>45</v>
      </c>
      <c r="B229" s="18" t="s">
        <v>166</v>
      </c>
      <c r="C229" s="14" t="s">
        <v>15</v>
      </c>
      <c r="D229" s="22" t="s">
        <v>167</v>
      </c>
      <c r="E229" s="76">
        <v>44633.546527777777</v>
      </c>
      <c r="F229" s="35">
        <v>44633.559027777781</v>
      </c>
      <c r="G229" s="36">
        <f t="shared" si="110"/>
        <v>1.2500000004365575E-2</v>
      </c>
      <c r="H229" s="37">
        <f t="shared" si="111"/>
        <v>18.000000006286427</v>
      </c>
      <c r="I229" s="39">
        <f t="shared" si="45"/>
        <v>600</v>
      </c>
      <c r="J229" s="10" t="s">
        <v>403</v>
      </c>
      <c r="K229" s="10"/>
      <c r="L229" s="10"/>
    </row>
    <row r="230" spans="1:12" s="63" customFormat="1" ht="32" hidden="1" x14ac:dyDescent="0.2">
      <c r="A230" s="59" t="s">
        <v>45</v>
      </c>
      <c r="B230" s="58" t="s">
        <v>175</v>
      </c>
      <c r="C230" s="59" t="s">
        <v>25</v>
      </c>
      <c r="D230" s="59"/>
      <c r="E230" s="77">
        <v>44633.565972222219</v>
      </c>
      <c r="F230" s="60">
        <v>44633.569444444445</v>
      </c>
      <c r="G230" s="65">
        <f t="shared" ref="G230:G231" si="112">F230-E230</f>
        <v>3.4722222262644209E-3</v>
      </c>
      <c r="H230" s="66">
        <f t="shared" ref="H230:H231" si="113">G230*24*60</f>
        <v>5.0000000058207661</v>
      </c>
      <c r="I230" s="67">
        <f t="shared" si="45"/>
        <v>600</v>
      </c>
      <c r="J230" s="62" t="s">
        <v>402</v>
      </c>
      <c r="K230" s="62" t="s">
        <v>405</v>
      </c>
      <c r="L230" s="62"/>
    </row>
    <row r="231" spans="1:12" ht="16" x14ac:dyDescent="0.2">
      <c r="A231" s="33" t="s">
        <v>45</v>
      </c>
      <c r="B231" s="18" t="s">
        <v>170</v>
      </c>
      <c r="C231" s="14" t="s">
        <v>21</v>
      </c>
      <c r="D231" s="22"/>
      <c r="E231" s="76">
        <v>44633.958333333336</v>
      </c>
      <c r="F231" s="35">
        <v>44633.975694444445</v>
      </c>
      <c r="G231" s="36">
        <f t="shared" si="112"/>
        <v>1.7361111109494232E-2</v>
      </c>
      <c r="H231" s="37">
        <f t="shared" si="113"/>
        <v>24.999999997671694</v>
      </c>
      <c r="I231" s="39">
        <f t="shared" si="45"/>
        <v>600</v>
      </c>
      <c r="J231" s="10" t="s">
        <v>403</v>
      </c>
      <c r="K231" s="10"/>
      <c r="L231" s="10"/>
    </row>
    <row r="232" spans="1:12" ht="16" hidden="1" x14ac:dyDescent="0.2">
      <c r="A232" s="33" t="s">
        <v>45</v>
      </c>
      <c r="B232" s="18" t="s">
        <v>166</v>
      </c>
      <c r="C232" s="14" t="s">
        <v>15</v>
      </c>
      <c r="D232" s="22" t="s">
        <v>167</v>
      </c>
      <c r="E232" s="76">
        <v>44634.352777777778</v>
      </c>
      <c r="F232" s="35">
        <v>44634.357638888891</v>
      </c>
      <c r="G232" s="36">
        <f t="shared" ref="G232" si="114">F232-E232</f>
        <v>4.8611111124046147E-3</v>
      </c>
      <c r="H232" s="37">
        <f t="shared" ref="H232" si="115">G232*24*60</f>
        <v>7.0000000018626451</v>
      </c>
      <c r="I232" s="39">
        <f t="shared" si="45"/>
        <v>600</v>
      </c>
      <c r="J232" s="10" t="s">
        <v>402</v>
      </c>
      <c r="K232" s="10" t="s">
        <v>411</v>
      </c>
      <c r="L232" s="10"/>
    </row>
    <row r="233" spans="1:12" ht="16" x14ac:dyDescent="0.2">
      <c r="A233" s="33" t="s">
        <v>45</v>
      </c>
      <c r="B233" s="18" t="s">
        <v>168</v>
      </c>
      <c r="C233" s="14" t="s">
        <v>15</v>
      </c>
      <c r="D233" s="22" t="s">
        <v>70</v>
      </c>
      <c r="E233" s="76">
        <v>44634.509027777778</v>
      </c>
      <c r="F233" s="35">
        <v>44634.513888888891</v>
      </c>
      <c r="G233" s="36">
        <f t="shared" ref="G233" si="116">F233-E233</f>
        <v>4.8611111124046147E-3</v>
      </c>
      <c r="H233" s="37">
        <f t="shared" ref="H233" si="117">G233*24*60</f>
        <v>7.0000000018626451</v>
      </c>
      <c r="I233" s="39">
        <f t="shared" si="45"/>
        <v>600</v>
      </c>
      <c r="J233" s="10" t="s">
        <v>403</v>
      </c>
      <c r="K233" s="10"/>
      <c r="L233" s="10"/>
    </row>
    <row r="234" spans="1:12" ht="16" x14ac:dyDescent="0.2">
      <c r="A234" s="33" t="s">
        <v>45</v>
      </c>
      <c r="B234" s="18" t="s">
        <v>168</v>
      </c>
      <c r="C234" s="14" t="s">
        <v>15</v>
      </c>
      <c r="D234" s="22" t="s">
        <v>70</v>
      </c>
      <c r="E234" s="76">
        <v>44634.578472222223</v>
      </c>
      <c r="F234" s="35">
        <v>44634.79583333333</v>
      </c>
      <c r="G234" s="36">
        <f t="shared" ref="G234" si="118">F234-E234</f>
        <v>0.21736111110658385</v>
      </c>
      <c r="H234" s="37">
        <f t="shared" ref="H234" si="119">G234*24*60</f>
        <v>312.99999999348074</v>
      </c>
      <c r="I234" s="39">
        <f t="shared" si="45"/>
        <v>600</v>
      </c>
      <c r="J234" s="10" t="s">
        <v>403</v>
      </c>
      <c r="K234" s="10"/>
      <c r="L234" s="10"/>
    </row>
    <row r="235" spans="1:12" ht="32" hidden="1" x14ac:dyDescent="0.2">
      <c r="A235" s="14" t="s">
        <v>45</v>
      </c>
      <c r="B235" s="18" t="s">
        <v>176</v>
      </c>
      <c r="C235" s="14" t="s">
        <v>25</v>
      </c>
      <c r="D235" s="14"/>
      <c r="E235" s="76">
        <v>44635.351388888892</v>
      </c>
      <c r="F235" s="35">
        <v>44635.420138888891</v>
      </c>
      <c r="G235" s="36">
        <f t="shared" ref="G235" si="120">F235-E235</f>
        <v>6.8749999998544808E-2</v>
      </c>
      <c r="H235" s="37">
        <f t="shared" ref="H235" si="121">G235*24*60</f>
        <v>98.999999997904524</v>
      </c>
      <c r="I235" s="39">
        <f t="shared" si="45"/>
        <v>600</v>
      </c>
      <c r="J235" s="10" t="s">
        <v>402</v>
      </c>
      <c r="K235" s="10" t="s">
        <v>412</v>
      </c>
      <c r="L235" s="10"/>
    </row>
    <row r="236" spans="1:12" ht="16" hidden="1" x14ac:dyDescent="0.2">
      <c r="A236" s="14" t="s">
        <v>45</v>
      </c>
      <c r="B236" s="18" t="s">
        <v>177</v>
      </c>
      <c r="C236" s="14" t="s">
        <v>18</v>
      </c>
      <c r="D236" s="14"/>
      <c r="E236" s="35">
        <v>44638.283333333333</v>
      </c>
      <c r="F236" s="35">
        <v>44638.333333333336</v>
      </c>
      <c r="G236" s="16">
        <f>Analysis[[#This Row],[End Time]]-Analysis[[#This Row],[Start Time]]</f>
        <v>5.0000000002910383E-2</v>
      </c>
      <c r="H236" s="17">
        <f>Analysis[[#This Row],[Du]]*24*60</f>
        <v>72.000000004190952</v>
      </c>
      <c r="I236" s="39">
        <f>10*60</f>
        <v>600</v>
      </c>
      <c r="J236" s="10" t="s">
        <v>403</v>
      </c>
      <c r="K236" s="10"/>
      <c r="L236" s="10"/>
    </row>
    <row r="237" spans="1:12" ht="16" x14ac:dyDescent="0.2">
      <c r="A237" s="14" t="s">
        <v>45</v>
      </c>
      <c r="B237" s="18" t="s">
        <v>178</v>
      </c>
      <c r="C237" s="14" t="s">
        <v>17</v>
      </c>
      <c r="D237" s="14" t="s">
        <v>58</v>
      </c>
      <c r="E237" s="76">
        <v>44641.340277777781</v>
      </c>
      <c r="F237" s="35">
        <v>44641.373611111114</v>
      </c>
      <c r="G237" s="36">
        <f t="shared" ref="G237" si="122">F237-E237</f>
        <v>3.3333333332848269E-2</v>
      </c>
      <c r="H237" s="37">
        <f t="shared" ref="H237" si="123">G237*24*60</f>
        <v>47.999999999301508</v>
      </c>
      <c r="I237" s="39">
        <f t="shared" si="45"/>
        <v>600</v>
      </c>
      <c r="J237" s="10" t="s">
        <v>403</v>
      </c>
      <c r="K237" s="10"/>
      <c r="L237" s="10"/>
    </row>
    <row r="238" spans="1:12" ht="32" x14ac:dyDescent="0.2">
      <c r="A238" s="14" t="s">
        <v>45</v>
      </c>
      <c r="B238" s="18" t="s">
        <v>179</v>
      </c>
      <c r="C238" s="14" t="s">
        <v>17</v>
      </c>
      <c r="D238" s="14" t="s">
        <v>180</v>
      </c>
      <c r="E238" s="76">
        <v>44643.37777777778</v>
      </c>
      <c r="F238" s="35">
        <v>44643.408333333333</v>
      </c>
      <c r="G238" s="36">
        <f t="shared" ref="G238" si="124">F238-E238</f>
        <v>3.0555555553291924E-2</v>
      </c>
      <c r="H238" s="37">
        <f t="shared" ref="H238" si="125">G238*24*60</f>
        <v>43.999999996740371</v>
      </c>
      <c r="I238" s="39">
        <f t="shared" si="45"/>
        <v>600</v>
      </c>
      <c r="J238" s="10" t="s">
        <v>403</v>
      </c>
      <c r="K238" s="10"/>
      <c r="L238" s="10"/>
    </row>
    <row r="239" spans="1:12" ht="16" x14ac:dyDescent="0.2">
      <c r="A239" s="14" t="s">
        <v>45</v>
      </c>
      <c r="B239" s="18" t="s">
        <v>49</v>
      </c>
      <c r="C239" s="14" t="s">
        <v>26</v>
      </c>
      <c r="D239" s="14" t="s">
        <v>26</v>
      </c>
      <c r="E239" s="76">
        <v>44644.488888888889</v>
      </c>
      <c r="F239" s="35">
        <v>44644.493055555555</v>
      </c>
      <c r="G239" s="36">
        <f t="shared" ref="G239" si="126">F239-E239</f>
        <v>4.166666665696539E-3</v>
      </c>
      <c r="H239" s="37">
        <f t="shared" ref="H239" si="127">G239*24*60</f>
        <v>5.9999999986030161</v>
      </c>
      <c r="I239" s="39">
        <f t="shared" si="45"/>
        <v>600</v>
      </c>
      <c r="J239" s="10" t="s">
        <v>403</v>
      </c>
      <c r="K239" s="10"/>
      <c r="L239" s="10"/>
    </row>
    <row r="240" spans="1:12" ht="16" hidden="1" x14ac:dyDescent="0.2">
      <c r="A240" s="14" t="s">
        <v>109</v>
      </c>
      <c r="B240" s="18" t="s">
        <v>181</v>
      </c>
      <c r="C240" s="14" t="s">
        <v>15</v>
      </c>
      <c r="D240" s="14"/>
      <c r="E240" s="35">
        <v>44646.242361111108</v>
      </c>
      <c r="F240" s="35">
        <v>44646.496527777781</v>
      </c>
      <c r="G240" s="36">
        <f t="shared" ref="G240" si="128">F240-E240</f>
        <v>0.2541666666729725</v>
      </c>
      <c r="H240" s="37">
        <f t="shared" ref="H240" si="129">G240*24*60</f>
        <v>366.0000000090804</v>
      </c>
      <c r="I240" s="39">
        <f t="shared" si="45"/>
        <v>600</v>
      </c>
      <c r="J240" s="10" t="s">
        <v>403</v>
      </c>
      <c r="K240" s="10"/>
      <c r="L240" s="10"/>
    </row>
    <row r="241" spans="1:12" ht="16" hidden="1" x14ac:dyDescent="0.2">
      <c r="A241" s="14" t="s">
        <v>45</v>
      </c>
      <c r="B241" s="34" t="s">
        <v>174</v>
      </c>
      <c r="C241" s="33" t="s">
        <v>16</v>
      </c>
      <c r="D241" s="33" t="s">
        <v>161</v>
      </c>
      <c r="E241" s="76">
        <v>44648.354166666664</v>
      </c>
      <c r="F241" s="35">
        <v>44648.359722222223</v>
      </c>
      <c r="G241" s="36">
        <f t="shared" ref="G241" si="130">F241-E241</f>
        <v>5.5555555591126904E-3</v>
      </c>
      <c r="H241" s="37">
        <f t="shared" ref="H241" si="131">G241*24*60</f>
        <v>8.0000000051222742</v>
      </c>
      <c r="I241" s="39">
        <f t="shared" si="45"/>
        <v>600</v>
      </c>
      <c r="J241" s="10" t="s">
        <v>402</v>
      </c>
      <c r="K241" s="10"/>
      <c r="L241" s="10"/>
    </row>
    <row r="242" spans="1:12" ht="32" x14ac:dyDescent="0.2">
      <c r="A242" s="14" t="s">
        <v>45</v>
      </c>
      <c r="B242" s="18" t="s">
        <v>182</v>
      </c>
      <c r="C242" s="14" t="s">
        <v>24</v>
      </c>
      <c r="D242" s="14" t="s">
        <v>183</v>
      </c>
      <c r="E242" s="76">
        <v>44650.406944444447</v>
      </c>
      <c r="F242" s="35">
        <v>44650.413194444445</v>
      </c>
      <c r="G242" s="36">
        <f t="shared" ref="G242" si="132">F242-E242</f>
        <v>6.2499999985448085E-3</v>
      </c>
      <c r="H242" s="37">
        <f t="shared" ref="H242" si="133">G242*24*60</f>
        <v>8.9999999979045242</v>
      </c>
      <c r="I242" s="39">
        <f t="shared" si="45"/>
        <v>600</v>
      </c>
      <c r="J242" s="10" t="s">
        <v>403</v>
      </c>
      <c r="K242" s="10"/>
      <c r="L242" s="10"/>
    </row>
    <row r="243" spans="1:12" ht="16" hidden="1" x14ac:dyDescent="0.2">
      <c r="A243" s="14" t="s">
        <v>45</v>
      </c>
      <c r="B243" s="34" t="s">
        <v>174</v>
      </c>
      <c r="C243" s="33" t="s">
        <v>16</v>
      </c>
      <c r="D243" s="33" t="s">
        <v>161</v>
      </c>
      <c r="E243" s="76">
        <v>44650.418749999997</v>
      </c>
      <c r="F243" s="35">
        <v>44650.424305555556</v>
      </c>
      <c r="G243" s="36">
        <f t="shared" ref="G243" si="134">F243-E243</f>
        <v>5.5555555591126904E-3</v>
      </c>
      <c r="H243" s="37">
        <f t="shared" ref="H243" si="135">G243*24*60</f>
        <v>8.0000000051222742</v>
      </c>
      <c r="I243" s="39">
        <f t="shared" si="45"/>
        <v>600</v>
      </c>
      <c r="J243" s="10" t="s">
        <v>402</v>
      </c>
      <c r="K243" s="10"/>
      <c r="L243" s="10"/>
    </row>
    <row r="244" spans="1:12" ht="32" x14ac:dyDescent="0.2">
      <c r="A244" s="14" t="s">
        <v>45</v>
      </c>
      <c r="B244" s="18" t="s">
        <v>184</v>
      </c>
      <c r="C244" s="14" t="s">
        <v>15</v>
      </c>
      <c r="D244" s="14"/>
      <c r="E244" s="76">
        <v>44652.215277777781</v>
      </c>
      <c r="F244" s="35">
        <v>44652.333333333336</v>
      </c>
      <c r="G244" s="16">
        <f>Analysis[[#This Row],[End Time]]-Analysis[[#This Row],[Start Time]]</f>
        <v>0.11805555555474712</v>
      </c>
      <c r="H244" s="17">
        <f>Analysis[[#This Row],[Du]]*24*60</f>
        <v>169.99999999883585</v>
      </c>
      <c r="I244" s="39">
        <f>10*60</f>
        <v>600</v>
      </c>
      <c r="J244" s="10" t="s">
        <v>403</v>
      </c>
      <c r="K244" s="10"/>
      <c r="L244" s="10"/>
    </row>
    <row r="245" spans="1:12" ht="16" hidden="1" x14ac:dyDescent="0.2">
      <c r="A245" s="14" t="s">
        <v>55</v>
      </c>
      <c r="B245" s="18" t="s">
        <v>107</v>
      </c>
      <c r="C245" s="14" t="s">
        <v>15</v>
      </c>
      <c r="D245" s="14" t="s">
        <v>72</v>
      </c>
      <c r="E245" s="76">
        <v>44654.333333333336</v>
      </c>
      <c r="F245" s="35">
        <v>44654.375</v>
      </c>
      <c r="G245" s="16">
        <f>Analysis[[#This Row],[End Time]]-Analysis[[#This Row],[Start Time]]</f>
        <v>4.1666666664241347E-2</v>
      </c>
      <c r="H245" s="17">
        <f>Analysis[[#This Row],[Du]]*24*60</f>
        <v>59.99999999650754</v>
      </c>
      <c r="I245" s="39">
        <f>10*60</f>
        <v>600</v>
      </c>
      <c r="J245" s="10" t="s">
        <v>402</v>
      </c>
      <c r="K245" s="10"/>
      <c r="L245" s="10"/>
    </row>
    <row r="246" spans="1:12" ht="16" x14ac:dyDescent="0.2">
      <c r="A246" s="14" t="s">
        <v>185</v>
      </c>
      <c r="B246" s="18" t="s">
        <v>96</v>
      </c>
      <c r="C246" s="14" t="s">
        <v>21</v>
      </c>
      <c r="D246" s="14"/>
      <c r="E246" s="76">
        <v>44719.623611111114</v>
      </c>
      <c r="F246" s="35">
        <v>44719.71597222222</v>
      </c>
      <c r="G246" s="36">
        <f t="shared" ref="G246" si="136">F246-E246</f>
        <v>9.2361111106583849E-2</v>
      </c>
      <c r="H246" s="37">
        <f t="shared" ref="H246" si="137">G246*24*60</f>
        <v>132.99999999348074</v>
      </c>
      <c r="I246" s="39">
        <f t="shared" si="45"/>
        <v>600</v>
      </c>
      <c r="J246" s="10" t="s">
        <v>403</v>
      </c>
      <c r="K246" s="10" t="s">
        <v>413</v>
      </c>
      <c r="L246" s="10"/>
    </row>
    <row r="247" spans="1:12" ht="16" x14ac:dyDescent="0.2">
      <c r="A247" s="14" t="s">
        <v>185</v>
      </c>
      <c r="B247" s="18" t="s">
        <v>186</v>
      </c>
      <c r="C247" s="14" t="s">
        <v>16</v>
      </c>
      <c r="D247" s="14" t="s">
        <v>60</v>
      </c>
      <c r="E247" s="76">
        <v>44721.651388888888</v>
      </c>
      <c r="F247" s="35">
        <v>44721.694444444445</v>
      </c>
      <c r="G247" s="36">
        <f t="shared" ref="G247" si="138">F247-E247</f>
        <v>4.3055555557657499E-2</v>
      </c>
      <c r="H247" s="37">
        <f t="shared" ref="H247" si="139">G247*24*60</f>
        <v>62.000000003026798</v>
      </c>
      <c r="I247" s="39">
        <f t="shared" si="45"/>
        <v>600</v>
      </c>
      <c r="J247" s="10" t="s">
        <v>403</v>
      </c>
      <c r="K247" s="10" t="s">
        <v>413</v>
      </c>
      <c r="L247" s="10"/>
    </row>
    <row r="248" spans="1:12" ht="32" x14ac:dyDescent="0.2">
      <c r="A248" s="14" t="s">
        <v>45</v>
      </c>
      <c r="B248" s="18" t="s">
        <v>187</v>
      </c>
      <c r="C248" s="14" t="s">
        <v>25</v>
      </c>
      <c r="D248" s="14"/>
      <c r="E248" s="75">
        <v>44727.804166666669</v>
      </c>
      <c r="F248" s="15">
        <v>44727.806250000001</v>
      </c>
      <c r="G248" s="16">
        <f t="shared" ref="G248:G251" si="140">F248-E248</f>
        <v>2.0833333328482695E-3</v>
      </c>
      <c r="H248" s="17">
        <f t="shared" ref="H248:H251" si="141">G248*24*60</f>
        <v>2.9999999993015081</v>
      </c>
      <c r="I248" s="39">
        <f t="shared" si="45"/>
        <v>600</v>
      </c>
      <c r="J248" s="10" t="s">
        <v>403</v>
      </c>
      <c r="K248" s="10"/>
      <c r="L248" s="10"/>
    </row>
    <row r="249" spans="1:12" ht="16" x14ac:dyDescent="0.2">
      <c r="A249" s="14" t="s">
        <v>45</v>
      </c>
      <c r="B249" s="18" t="s">
        <v>188</v>
      </c>
      <c r="C249" s="14" t="s">
        <v>26</v>
      </c>
      <c r="D249" s="14"/>
      <c r="E249" s="75">
        <v>44727.892361111109</v>
      </c>
      <c r="F249" s="15">
        <v>44727.895833333336</v>
      </c>
      <c r="G249" s="16">
        <f t="shared" si="140"/>
        <v>3.4722222262644209E-3</v>
      </c>
      <c r="H249" s="17">
        <f t="shared" si="141"/>
        <v>5.0000000058207661</v>
      </c>
      <c r="I249" s="39">
        <f t="shared" si="45"/>
        <v>600</v>
      </c>
      <c r="J249" s="10" t="s">
        <v>403</v>
      </c>
      <c r="K249" s="10"/>
      <c r="L249" s="10"/>
    </row>
    <row r="250" spans="1:12" ht="32" x14ac:dyDescent="0.2">
      <c r="A250" s="14" t="s">
        <v>45</v>
      </c>
      <c r="B250" s="18" t="s">
        <v>189</v>
      </c>
      <c r="C250" s="14" t="s">
        <v>25</v>
      </c>
      <c r="D250" s="14"/>
      <c r="E250" s="75">
        <v>44727.941666666666</v>
      </c>
      <c r="F250" s="15">
        <v>44727.944444444445</v>
      </c>
      <c r="G250" s="16">
        <f t="shared" si="140"/>
        <v>2.7777777795563452E-3</v>
      </c>
      <c r="H250" s="17">
        <f t="shared" si="141"/>
        <v>4.0000000025611371</v>
      </c>
      <c r="I250" s="39">
        <f t="shared" si="45"/>
        <v>600</v>
      </c>
      <c r="J250" s="10" t="s">
        <v>403</v>
      </c>
      <c r="K250" s="10"/>
      <c r="L250" s="10"/>
    </row>
    <row r="251" spans="1:12" ht="32" x14ac:dyDescent="0.2">
      <c r="A251" s="14" t="s">
        <v>45</v>
      </c>
      <c r="B251" s="18" t="s">
        <v>190</v>
      </c>
      <c r="C251" s="14" t="s">
        <v>15</v>
      </c>
      <c r="D251" s="14" t="s">
        <v>102</v>
      </c>
      <c r="E251" s="75">
        <v>44727.992361111108</v>
      </c>
      <c r="F251" s="15">
        <v>44728.018055555556</v>
      </c>
      <c r="G251" s="16">
        <f t="shared" si="140"/>
        <v>2.5694444448163267E-2</v>
      </c>
      <c r="H251" s="17">
        <f t="shared" si="141"/>
        <v>37.000000005355105</v>
      </c>
      <c r="I251" s="39">
        <f t="shared" si="45"/>
        <v>600</v>
      </c>
      <c r="J251" s="10" t="s">
        <v>403</v>
      </c>
      <c r="K251" s="10"/>
      <c r="L251" s="10"/>
    </row>
    <row r="252" spans="1:12" ht="32" hidden="1" x14ac:dyDescent="0.2">
      <c r="A252" s="14" t="s">
        <v>185</v>
      </c>
      <c r="B252" s="18" t="s">
        <v>191</v>
      </c>
      <c r="C252" s="14" t="s">
        <v>47</v>
      </c>
      <c r="D252" s="14"/>
      <c r="E252" s="75">
        <v>44732.486805555556</v>
      </c>
      <c r="F252" s="15">
        <v>44732.740277777775</v>
      </c>
      <c r="G252" s="16">
        <f t="shared" ref="G252:G258" si="142">F252-E252</f>
        <v>0.25347222221898846</v>
      </c>
      <c r="H252" s="17">
        <f t="shared" ref="H252:H258" si="143">G252*24*60</f>
        <v>364.99999999534339</v>
      </c>
      <c r="I252" s="39">
        <f t="shared" ref="I252:I307" si="144">10*60</f>
        <v>600</v>
      </c>
      <c r="J252" s="10" t="s">
        <v>402</v>
      </c>
      <c r="K252" s="10"/>
      <c r="L252" s="10"/>
    </row>
    <row r="253" spans="1:12" ht="16" x14ac:dyDescent="0.2">
      <c r="A253" s="14" t="s">
        <v>185</v>
      </c>
      <c r="B253" s="18" t="s">
        <v>96</v>
      </c>
      <c r="C253" s="14" t="s">
        <v>21</v>
      </c>
      <c r="D253" s="14"/>
      <c r="E253" s="75">
        <v>44730.117361111108</v>
      </c>
      <c r="F253" s="15">
        <v>44730.375</v>
      </c>
      <c r="G253" s="16">
        <f t="shared" si="142"/>
        <v>0.25763888889196096</v>
      </c>
      <c r="H253" s="17">
        <f t="shared" si="143"/>
        <v>371.00000000442378</v>
      </c>
      <c r="I253" s="39">
        <f t="shared" si="144"/>
        <v>600</v>
      </c>
      <c r="J253" s="10" t="s">
        <v>403</v>
      </c>
      <c r="K253" s="10" t="s">
        <v>414</v>
      </c>
      <c r="L253" s="10"/>
    </row>
    <row r="254" spans="1:12" ht="16" hidden="1" x14ac:dyDescent="0.2">
      <c r="A254" s="14" t="s">
        <v>185</v>
      </c>
      <c r="B254" s="18" t="s">
        <v>174</v>
      </c>
      <c r="C254" s="14" t="s">
        <v>16</v>
      </c>
      <c r="D254" s="14" t="s">
        <v>161</v>
      </c>
      <c r="E254" s="75">
        <v>44730.375</v>
      </c>
      <c r="F254" s="15">
        <v>44730.505555555559</v>
      </c>
      <c r="G254" s="16">
        <f t="shared" si="142"/>
        <v>0.13055555555911269</v>
      </c>
      <c r="H254" s="17">
        <f t="shared" si="143"/>
        <v>188.00000000512227</v>
      </c>
      <c r="I254" s="39">
        <f t="shared" si="144"/>
        <v>600</v>
      </c>
      <c r="J254" s="10" t="s">
        <v>402</v>
      </c>
      <c r="K254" s="10"/>
      <c r="L254" s="10"/>
    </row>
    <row r="255" spans="1:12" ht="16" x14ac:dyDescent="0.2">
      <c r="A255" s="14" t="s">
        <v>185</v>
      </c>
      <c r="B255" s="18" t="s">
        <v>192</v>
      </c>
      <c r="C255" s="14" t="s">
        <v>15</v>
      </c>
      <c r="D255" s="14"/>
      <c r="E255" s="75">
        <v>44730.722916666666</v>
      </c>
      <c r="F255" s="15">
        <v>44730.945138888892</v>
      </c>
      <c r="G255" s="16">
        <f t="shared" si="142"/>
        <v>0.22222222222626442</v>
      </c>
      <c r="H255" s="17">
        <f t="shared" si="143"/>
        <v>320.00000000582077</v>
      </c>
      <c r="I255" s="39">
        <f t="shared" si="144"/>
        <v>600</v>
      </c>
      <c r="J255" s="10" t="s">
        <v>403</v>
      </c>
      <c r="K255" s="10"/>
      <c r="L255" s="10"/>
    </row>
    <row r="256" spans="1:12" ht="16" hidden="1" x14ac:dyDescent="0.2">
      <c r="A256" s="14" t="s">
        <v>185</v>
      </c>
      <c r="B256" s="18" t="s">
        <v>174</v>
      </c>
      <c r="C256" s="14" t="s">
        <v>16</v>
      </c>
      <c r="D256" s="14" t="s">
        <v>161</v>
      </c>
      <c r="E256" s="75">
        <v>44730.945138888892</v>
      </c>
      <c r="F256" s="15">
        <v>44730.956944444442</v>
      </c>
      <c r="G256" s="16">
        <f t="shared" si="142"/>
        <v>1.1805555550381541E-2</v>
      </c>
      <c r="H256" s="17">
        <f t="shared" si="143"/>
        <v>16.999999992549419</v>
      </c>
      <c r="I256" s="39">
        <f t="shared" si="144"/>
        <v>600</v>
      </c>
      <c r="J256" s="10" t="s">
        <v>402</v>
      </c>
      <c r="K256" s="10"/>
      <c r="L256" s="10"/>
    </row>
    <row r="257" spans="1:12" ht="16" hidden="1" x14ac:dyDescent="0.2">
      <c r="A257" s="14" t="s">
        <v>45</v>
      </c>
      <c r="B257" s="18" t="s">
        <v>53</v>
      </c>
      <c r="C257" s="14" t="s">
        <v>18</v>
      </c>
      <c r="D257" s="14"/>
      <c r="E257" s="15">
        <v>44734.661805555559</v>
      </c>
      <c r="F257" s="15">
        <v>44734.682638888888</v>
      </c>
      <c r="G257" s="16">
        <f t="shared" ref="G257" si="145">F257-E257</f>
        <v>2.0833333328482695E-2</v>
      </c>
      <c r="H257" s="17">
        <f t="shared" ref="H257" si="146">G257*24*60</f>
        <v>29.999999993015081</v>
      </c>
      <c r="I257" s="39">
        <f t="shared" si="144"/>
        <v>600</v>
      </c>
      <c r="J257" s="10" t="s">
        <v>403</v>
      </c>
      <c r="K257" s="10"/>
      <c r="L257" s="10"/>
    </row>
    <row r="258" spans="1:12" ht="16" x14ac:dyDescent="0.2">
      <c r="A258" s="14" t="s">
        <v>45</v>
      </c>
      <c r="B258" s="18" t="s">
        <v>103</v>
      </c>
      <c r="C258" s="14" t="s">
        <v>21</v>
      </c>
      <c r="D258" s="14"/>
      <c r="E258" s="75">
        <v>44735.199999999997</v>
      </c>
      <c r="F258" s="15">
        <v>44735.365277777775</v>
      </c>
      <c r="G258" s="16">
        <f t="shared" si="142"/>
        <v>0.16527777777810115</v>
      </c>
      <c r="H258" s="17">
        <f t="shared" si="143"/>
        <v>238.00000000046566</v>
      </c>
      <c r="I258" s="39">
        <f t="shared" si="144"/>
        <v>600</v>
      </c>
      <c r="J258" s="10" t="s">
        <v>403</v>
      </c>
      <c r="K258" s="10"/>
      <c r="L258" s="10"/>
    </row>
    <row r="259" spans="1:12" ht="32" hidden="1" x14ac:dyDescent="0.2">
      <c r="A259" s="14" t="s">
        <v>185</v>
      </c>
      <c r="B259" s="18" t="s">
        <v>193</v>
      </c>
      <c r="C259" s="14" t="s">
        <v>47</v>
      </c>
      <c r="D259" s="14"/>
      <c r="E259" s="75">
        <v>44738.442361111112</v>
      </c>
      <c r="F259" s="15">
        <v>44738.692361111112</v>
      </c>
      <c r="G259" s="16">
        <f t="shared" ref="G259:G280" si="147">F259-E259</f>
        <v>0.25</v>
      </c>
      <c r="H259" s="17">
        <f t="shared" ref="H259:H280" si="148">G259*24*60</f>
        <v>360</v>
      </c>
      <c r="I259" s="39">
        <f t="shared" si="144"/>
        <v>600</v>
      </c>
      <c r="J259" s="10" t="s">
        <v>402</v>
      </c>
      <c r="K259" s="10"/>
      <c r="L259" s="10"/>
    </row>
    <row r="260" spans="1:12" ht="16" hidden="1" x14ac:dyDescent="0.2">
      <c r="A260" s="14" t="s">
        <v>45</v>
      </c>
      <c r="B260" s="18" t="s">
        <v>194</v>
      </c>
      <c r="C260" s="14" t="s">
        <v>15</v>
      </c>
      <c r="D260" s="14" t="s">
        <v>102</v>
      </c>
      <c r="E260" s="75">
        <v>44738.697222222225</v>
      </c>
      <c r="F260" s="15">
        <v>44738.702777777777</v>
      </c>
      <c r="G260" s="16">
        <f t="shared" si="147"/>
        <v>5.5555555518367328E-3</v>
      </c>
      <c r="H260" s="17">
        <f t="shared" si="148"/>
        <v>7.9999999946448952</v>
      </c>
      <c r="I260" s="39">
        <f t="shared" si="144"/>
        <v>600</v>
      </c>
      <c r="J260" s="10" t="s">
        <v>402</v>
      </c>
      <c r="K260" s="10"/>
      <c r="L260" s="10"/>
    </row>
    <row r="261" spans="1:12" ht="32" hidden="1" x14ac:dyDescent="0.2">
      <c r="A261" s="14" t="s">
        <v>185</v>
      </c>
      <c r="B261" s="18" t="s">
        <v>193</v>
      </c>
      <c r="C261" s="14" t="s">
        <v>47</v>
      </c>
      <c r="D261" s="14"/>
      <c r="E261" s="75">
        <v>44739.393750000003</v>
      </c>
      <c r="F261" s="15">
        <v>44739.57916666667</v>
      </c>
      <c r="G261" s="16">
        <f t="shared" si="147"/>
        <v>0.18541666666715173</v>
      </c>
      <c r="H261" s="17">
        <f t="shared" si="148"/>
        <v>267.00000000069849</v>
      </c>
      <c r="I261" s="39">
        <f t="shared" si="144"/>
        <v>600</v>
      </c>
      <c r="J261" s="10" t="s">
        <v>402</v>
      </c>
      <c r="K261" s="10"/>
      <c r="L261" s="10"/>
    </row>
    <row r="262" spans="1:12" ht="32" hidden="1" x14ac:dyDescent="0.2">
      <c r="A262" s="14" t="s">
        <v>185</v>
      </c>
      <c r="B262" s="18" t="s">
        <v>193</v>
      </c>
      <c r="C262" s="14" t="s">
        <v>47</v>
      </c>
      <c r="D262" s="14"/>
      <c r="E262" s="75">
        <v>44740.401388888888</v>
      </c>
      <c r="F262" s="15">
        <v>44740.445833333331</v>
      </c>
      <c r="G262" s="16">
        <f t="shared" si="147"/>
        <v>4.4444444443797693E-2</v>
      </c>
      <c r="H262" s="17">
        <f t="shared" si="148"/>
        <v>63.999999999068677</v>
      </c>
      <c r="I262" s="39">
        <f t="shared" si="144"/>
        <v>600</v>
      </c>
      <c r="J262" s="10" t="s">
        <v>402</v>
      </c>
      <c r="K262" s="10"/>
      <c r="L262" s="10"/>
    </row>
    <row r="263" spans="1:12" ht="32" hidden="1" x14ac:dyDescent="0.2">
      <c r="A263" s="14" t="s">
        <v>185</v>
      </c>
      <c r="B263" s="18" t="s">
        <v>193</v>
      </c>
      <c r="C263" s="14" t="s">
        <v>47</v>
      </c>
      <c r="D263" s="14"/>
      <c r="E263" s="75">
        <v>44740.645833333336</v>
      </c>
      <c r="F263" s="15">
        <v>44740.674305555556</v>
      </c>
      <c r="G263" s="16">
        <f t="shared" ref="G263" si="149">F263-E263</f>
        <v>2.8472222220443655E-2</v>
      </c>
      <c r="H263" s="17">
        <f t="shared" ref="H263" si="150">G263*24*60</f>
        <v>40.999999997438863</v>
      </c>
      <c r="I263" s="39">
        <f t="shared" si="144"/>
        <v>600</v>
      </c>
      <c r="J263" s="10" t="s">
        <v>402</v>
      </c>
      <c r="K263" s="10"/>
      <c r="L263" s="10"/>
    </row>
    <row r="264" spans="1:12" ht="16" x14ac:dyDescent="0.2">
      <c r="A264" s="14" t="s">
        <v>45</v>
      </c>
      <c r="B264" s="18" t="s">
        <v>195</v>
      </c>
      <c r="C264" s="14" t="s">
        <v>24</v>
      </c>
      <c r="D264" s="14"/>
      <c r="E264" s="75">
        <v>44742.753472222219</v>
      </c>
      <c r="F264" s="15">
        <v>44742.76458333333</v>
      </c>
      <c r="G264" s="16">
        <f t="shared" si="147"/>
        <v>1.1111111110949423E-2</v>
      </c>
      <c r="H264" s="17">
        <f t="shared" si="148"/>
        <v>15.999999999767169</v>
      </c>
      <c r="I264" s="39">
        <f t="shared" si="144"/>
        <v>600</v>
      </c>
      <c r="J264" s="10" t="s">
        <v>403</v>
      </c>
      <c r="K264" s="10"/>
      <c r="L264" s="10"/>
    </row>
    <row r="265" spans="1:12" ht="32" hidden="1" x14ac:dyDescent="0.2">
      <c r="A265" s="14" t="s">
        <v>45</v>
      </c>
      <c r="B265" s="18" t="s">
        <v>196</v>
      </c>
      <c r="C265" s="14" t="s">
        <v>16</v>
      </c>
      <c r="D265" s="14"/>
      <c r="E265" s="75">
        <v>44746.333333333336</v>
      </c>
      <c r="F265" s="15">
        <v>44746.506944444445</v>
      </c>
      <c r="G265" s="16">
        <f>Analysis[[#This Row],[End Time]]-Analysis[[#This Row],[Start Time]]</f>
        <v>0.17361111110949423</v>
      </c>
      <c r="H265" s="17">
        <f>Analysis[[#This Row],[Du]]*24*60</f>
        <v>249.99999999767169</v>
      </c>
      <c r="I265" s="39">
        <f>10*60</f>
        <v>600</v>
      </c>
      <c r="J265" s="10" t="s">
        <v>402</v>
      </c>
      <c r="K265" s="10"/>
      <c r="L265" s="10"/>
    </row>
    <row r="266" spans="1:12" ht="32" x14ac:dyDescent="0.2">
      <c r="A266" s="14" t="s">
        <v>45</v>
      </c>
      <c r="B266" s="18" t="s">
        <v>197</v>
      </c>
      <c r="C266" s="14" t="s">
        <v>24</v>
      </c>
      <c r="D266" s="14"/>
      <c r="E266" s="75">
        <v>44747.265277777777</v>
      </c>
      <c r="F266" s="15">
        <v>44747.341666666667</v>
      </c>
      <c r="G266" s="16">
        <f t="shared" si="147"/>
        <v>7.6388888890505768E-2</v>
      </c>
      <c r="H266" s="17">
        <f t="shared" si="148"/>
        <v>110.00000000232831</v>
      </c>
      <c r="I266" s="39">
        <f t="shared" si="144"/>
        <v>600</v>
      </c>
      <c r="J266" s="10" t="s">
        <v>403</v>
      </c>
      <c r="K266" s="10"/>
      <c r="L266" s="10"/>
    </row>
    <row r="267" spans="1:12" ht="32" hidden="1" x14ac:dyDescent="0.2">
      <c r="A267" s="14" t="s">
        <v>185</v>
      </c>
      <c r="B267" s="18" t="s">
        <v>193</v>
      </c>
      <c r="C267" s="14" t="s">
        <v>47</v>
      </c>
      <c r="D267" s="14"/>
      <c r="E267" s="75">
        <v>44759.350694444445</v>
      </c>
      <c r="F267" s="15">
        <v>44759.743055555555</v>
      </c>
      <c r="G267" s="16">
        <f t="shared" si="147"/>
        <v>0.39236111110949423</v>
      </c>
      <c r="H267" s="17">
        <f t="shared" si="148"/>
        <v>564.99999999767169</v>
      </c>
      <c r="I267" s="39">
        <f t="shared" si="144"/>
        <v>600</v>
      </c>
      <c r="J267" s="10" t="s">
        <v>402</v>
      </c>
      <c r="K267" s="10"/>
      <c r="L267" s="10"/>
    </row>
    <row r="268" spans="1:12" ht="16" hidden="1" x14ac:dyDescent="0.2">
      <c r="A268" s="14" t="s">
        <v>45</v>
      </c>
      <c r="B268" s="18" t="s">
        <v>198</v>
      </c>
      <c r="C268" s="14" t="s">
        <v>20</v>
      </c>
      <c r="D268" s="14"/>
      <c r="E268" s="75">
        <v>44762.544444444444</v>
      </c>
      <c r="F268" s="15">
        <v>44762.556250000001</v>
      </c>
      <c r="G268" s="16">
        <f t="shared" si="147"/>
        <v>1.1805555557657499E-2</v>
      </c>
      <c r="H268" s="17">
        <f t="shared" si="148"/>
        <v>17.000000003026798</v>
      </c>
      <c r="I268" s="39">
        <f t="shared" si="144"/>
        <v>600</v>
      </c>
      <c r="J268" s="10" t="s">
        <v>402</v>
      </c>
      <c r="K268" s="10"/>
      <c r="L268" s="10"/>
    </row>
    <row r="269" spans="1:12" ht="16" hidden="1" x14ac:dyDescent="0.2">
      <c r="A269" s="14" t="s">
        <v>45</v>
      </c>
      <c r="B269" s="18" t="s">
        <v>199</v>
      </c>
      <c r="C269" s="14" t="s">
        <v>17</v>
      </c>
      <c r="D269" s="14" t="s">
        <v>58</v>
      </c>
      <c r="E269" s="75">
        <v>44763.368055555555</v>
      </c>
      <c r="F269" s="15">
        <v>44763.386805555558</v>
      </c>
      <c r="G269" s="16">
        <f t="shared" si="147"/>
        <v>1.8750000002910383E-2</v>
      </c>
      <c r="H269" s="17">
        <f t="shared" si="148"/>
        <v>27.000000004190952</v>
      </c>
      <c r="I269" s="39">
        <f t="shared" si="144"/>
        <v>600</v>
      </c>
      <c r="J269" s="10" t="s">
        <v>402</v>
      </c>
      <c r="K269" s="10" t="s">
        <v>415</v>
      </c>
      <c r="L269" s="10"/>
    </row>
    <row r="270" spans="1:12" ht="32" hidden="1" x14ac:dyDescent="0.2">
      <c r="A270" s="14" t="s">
        <v>185</v>
      </c>
      <c r="B270" s="18" t="s">
        <v>200</v>
      </c>
      <c r="C270" s="14" t="s">
        <v>47</v>
      </c>
      <c r="D270" s="14"/>
      <c r="E270" s="75">
        <v>44767.668749999997</v>
      </c>
      <c r="F270" s="15">
        <v>44767.810416666667</v>
      </c>
      <c r="G270" s="16">
        <f t="shared" si="147"/>
        <v>0.14166666667006211</v>
      </c>
      <c r="H270" s="17">
        <f t="shared" si="148"/>
        <v>204.00000000488944</v>
      </c>
      <c r="I270" s="39">
        <f t="shared" si="144"/>
        <v>600</v>
      </c>
      <c r="J270" s="10" t="s">
        <v>402</v>
      </c>
      <c r="K270" s="10"/>
      <c r="L270" s="10"/>
    </row>
    <row r="271" spans="1:12" ht="16" x14ac:dyDescent="0.2">
      <c r="A271" s="14" t="s">
        <v>45</v>
      </c>
      <c r="B271" s="18" t="s">
        <v>201</v>
      </c>
      <c r="C271" s="14" t="s">
        <v>17</v>
      </c>
      <c r="D271" s="14"/>
      <c r="E271" s="75">
        <v>44768.350694444445</v>
      </c>
      <c r="F271" s="15">
        <v>44768.375</v>
      </c>
      <c r="G271" s="16">
        <f t="shared" si="147"/>
        <v>2.4305555554747116E-2</v>
      </c>
      <c r="H271" s="17">
        <f t="shared" si="148"/>
        <v>34.999999998835847</v>
      </c>
      <c r="I271" s="39">
        <f t="shared" si="144"/>
        <v>600</v>
      </c>
      <c r="J271" s="10" t="s">
        <v>403</v>
      </c>
      <c r="K271" s="10"/>
      <c r="L271" s="10"/>
    </row>
    <row r="272" spans="1:12" ht="32" hidden="1" x14ac:dyDescent="0.2">
      <c r="A272" s="14" t="s">
        <v>45</v>
      </c>
      <c r="B272" s="18" t="s">
        <v>202</v>
      </c>
      <c r="C272" s="14" t="s">
        <v>17</v>
      </c>
      <c r="D272" s="14"/>
      <c r="E272" s="75">
        <v>44768.375</v>
      </c>
      <c r="F272" s="15">
        <v>44768.477083333331</v>
      </c>
      <c r="G272" s="16">
        <f t="shared" si="147"/>
        <v>0.10208333333139308</v>
      </c>
      <c r="H272" s="17">
        <f t="shared" si="148"/>
        <v>146.99999999720603</v>
      </c>
      <c r="I272" s="39">
        <f t="shared" si="144"/>
        <v>600</v>
      </c>
      <c r="J272" s="10" t="s">
        <v>402</v>
      </c>
      <c r="K272" s="10"/>
      <c r="L272" s="10"/>
    </row>
    <row r="273" spans="1:12" ht="32" x14ac:dyDescent="0.2">
      <c r="A273" s="14" t="s">
        <v>45</v>
      </c>
      <c r="B273" s="18" t="s">
        <v>203</v>
      </c>
      <c r="C273" s="14" t="s">
        <v>17</v>
      </c>
      <c r="D273" s="14"/>
      <c r="E273" s="75">
        <v>44768.507638888892</v>
      </c>
      <c r="F273" s="15">
        <v>44768.531944444447</v>
      </c>
      <c r="G273" s="16">
        <f t="shared" si="147"/>
        <v>2.4305555554747116E-2</v>
      </c>
      <c r="H273" s="17">
        <f t="shared" si="148"/>
        <v>34.999999998835847</v>
      </c>
      <c r="I273" s="39">
        <f t="shared" si="144"/>
        <v>600</v>
      </c>
      <c r="J273" s="10" t="s">
        <v>403</v>
      </c>
      <c r="K273" s="10"/>
      <c r="L273" s="10"/>
    </row>
    <row r="274" spans="1:12" ht="16" x14ac:dyDescent="0.2">
      <c r="A274" s="14" t="s">
        <v>55</v>
      </c>
      <c r="B274" s="18" t="s">
        <v>204</v>
      </c>
      <c r="C274" s="14" t="s">
        <v>17</v>
      </c>
      <c r="D274" s="14"/>
      <c r="E274" s="75">
        <v>44777.125</v>
      </c>
      <c r="F274" s="15">
        <v>44777.37222222222</v>
      </c>
      <c r="G274" s="16">
        <f t="shared" si="147"/>
        <v>0.24722222222044365</v>
      </c>
      <c r="H274" s="17">
        <f t="shared" si="148"/>
        <v>355.99999999743886</v>
      </c>
      <c r="I274" s="39">
        <f t="shared" si="144"/>
        <v>600</v>
      </c>
      <c r="J274" s="10" t="s">
        <v>403</v>
      </c>
      <c r="K274" s="10" t="s">
        <v>416</v>
      </c>
      <c r="L274" s="10"/>
    </row>
    <row r="275" spans="1:12" ht="16" hidden="1" x14ac:dyDescent="0.2">
      <c r="A275" s="14" t="s">
        <v>45</v>
      </c>
      <c r="B275" s="18" t="s">
        <v>198</v>
      </c>
      <c r="C275" s="14" t="s">
        <v>20</v>
      </c>
      <c r="D275" s="14"/>
      <c r="E275" s="75">
        <v>44777.625</v>
      </c>
      <c r="F275" s="15">
        <v>44777.645833333336</v>
      </c>
      <c r="G275" s="16">
        <f t="shared" si="147"/>
        <v>2.0833333335758653E-2</v>
      </c>
      <c r="H275" s="17">
        <f t="shared" si="148"/>
        <v>30.00000000349246</v>
      </c>
      <c r="I275" s="39">
        <f t="shared" si="144"/>
        <v>600</v>
      </c>
      <c r="J275" s="10" t="s">
        <v>402</v>
      </c>
      <c r="K275" s="10" t="s">
        <v>417</v>
      </c>
      <c r="L275" s="10"/>
    </row>
    <row r="276" spans="1:12" ht="16" hidden="1" x14ac:dyDescent="0.2">
      <c r="A276" s="14" t="s">
        <v>45</v>
      </c>
      <c r="B276" s="18" t="s">
        <v>205</v>
      </c>
      <c r="C276" s="14" t="s">
        <v>17</v>
      </c>
      <c r="D276" s="14"/>
      <c r="E276" s="75">
        <v>44779.803472222222</v>
      </c>
      <c r="F276" s="15">
        <v>44780.354166666664</v>
      </c>
      <c r="G276" s="16">
        <f t="shared" si="147"/>
        <v>0.5506944444423425</v>
      </c>
      <c r="H276" s="17">
        <f t="shared" si="148"/>
        <v>792.9999999969732</v>
      </c>
      <c r="I276" s="39">
        <f t="shared" si="144"/>
        <v>600</v>
      </c>
      <c r="J276" s="10" t="s">
        <v>402</v>
      </c>
      <c r="K276" s="10"/>
      <c r="L276" s="10"/>
    </row>
    <row r="277" spans="1:12" ht="16" x14ac:dyDescent="0.2">
      <c r="A277" s="14" t="s">
        <v>185</v>
      </c>
      <c r="B277" s="18" t="s">
        <v>205</v>
      </c>
      <c r="C277" s="14" t="s">
        <v>17</v>
      </c>
      <c r="D277" s="14"/>
      <c r="E277" s="75">
        <v>44779.804861111108</v>
      </c>
      <c r="F277" s="15">
        <v>44780.333333333336</v>
      </c>
      <c r="G277" s="16">
        <f t="shared" ref="G277" si="151">F277-E277</f>
        <v>0.52847222222771961</v>
      </c>
      <c r="H277" s="17">
        <f t="shared" ref="H277" si="152">G277*24*60</f>
        <v>761.00000000791624</v>
      </c>
      <c r="I277" s="39">
        <f>10*60</f>
        <v>600</v>
      </c>
      <c r="J277" s="10" t="s">
        <v>403</v>
      </c>
      <c r="K277" s="10"/>
      <c r="L277" s="10"/>
    </row>
    <row r="278" spans="1:12" ht="16" hidden="1" x14ac:dyDescent="0.2">
      <c r="A278" s="14" t="s">
        <v>45</v>
      </c>
      <c r="B278" s="18" t="s">
        <v>206</v>
      </c>
      <c r="C278" s="14" t="s">
        <v>16</v>
      </c>
      <c r="D278" s="14"/>
      <c r="E278" s="75">
        <v>44780.354166666664</v>
      </c>
      <c r="F278" s="15">
        <v>44780.395833333336</v>
      </c>
      <c r="G278" s="16">
        <f t="shared" si="147"/>
        <v>4.1666666671517305E-2</v>
      </c>
      <c r="H278" s="17">
        <f t="shared" si="148"/>
        <v>60.000000006984919</v>
      </c>
      <c r="I278" s="39">
        <f t="shared" si="144"/>
        <v>600</v>
      </c>
      <c r="J278" s="10" t="s">
        <v>402</v>
      </c>
      <c r="K278" s="10"/>
      <c r="L278" s="10"/>
    </row>
    <row r="279" spans="1:12" ht="16" hidden="1" x14ac:dyDescent="0.2">
      <c r="A279" s="14" t="s">
        <v>45</v>
      </c>
      <c r="B279" s="18" t="s">
        <v>207</v>
      </c>
      <c r="C279" s="14" t="s">
        <v>15</v>
      </c>
      <c r="D279" s="14"/>
      <c r="E279" s="75">
        <v>44780.395833333336</v>
      </c>
      <c r="F279" s="15">
        <v>44780.440972222219</v>
      </c>
      <c r="G279" s="16">
        <f t="shared" si="147"/>
        <v>4.5138888883229811E-2</v>
      </c>
      <c r="H279" s="17">
        <f t="shared" si="148"/>
        <v>64.999999991850927</v>
      </c>
      <c r="I279" s="39">
        <f t="shared" si="144"/>
        <v>600</v>
      </c>
      <c r="J279" s="10" t="s">
        <v>402</v>
      </c>
      <c r="K279" s="10"/>
      <c r="L279" s="10"/>
    </row>
    <row r="280" spans="1:12" ht="16" hidden="1" x14ac:dyDescent="0.2">
      <c r="A280" s="14" t="s">
        <v>55</v>
      </c>
      <c r="B280" s="18" t="s">
        <v>208</v>
      </c>
      <c r="C280" s="14" t="s">
        <v>21</v>
      </c>
      <c r="D280" s="14"/>
      <c r="E280" s="75">
        <v>44781.104166666664</v>
      </c>
      <c r="F280" s="15">
        <v>44781.104166666664</v>
      </c>
      <c r="G280" s="16">
        <f t="shared" si="147"/>
        <v>0</v>
      </c>
      <c r="H280" s="17">
        <f t="shared" si="148"/>
        <v>0</v>
      </c>
      <c r="I280" s="39">
        <f t="shared" si="144"/>
        <v>600</v>
      </c>
      <c r="J280" s="10" t="s">
        <v>402</v>
      </c>
      <c r="K280" s="10"/>
      <c r="L280" s="10"/>
    </row>
    <row r="281" spans="1:12" ht="17.25" customHeight="1" x14ac:dyDescent="0.2">
      <c r="A281" s="14" t="s">
        <v>185</v>
      </c>
      <c r="B281" s="18" t="s">
        <v>209</v>
      </c>
      <c r="C281" s="14" t="s">
        <v>15</v>
      </c>
      <c r="D281" s="14" t="s">
        <v>210</v>
      </c>
      <c r="E281" s="75">
        <v>44823.43472222222</v>
      </c>
      <c r="F281" s="15">
        <v>44823.476388888892</v>
      </c>
      <c r="G281" s="16">
        <f t="shared" ref="G281:G292" si="153">F281-E281</f>
        <v>4.1666666671517305E-2</v>
      </c>
      <c r="H281" s="17">
        <f t="shared" ref="H281:H292" si="154">G281*24*60</f>
        <v>60.000000006984919</v>
      </c>
      <c r="I281" s="39">
        <f t="shared" si="144"/>
        <v>600</v>
      </c>
      <c r="J281" s="10" t="s">
        <v>403</v>
      </c>
      <c r="K281" s="10"/>
      <c r="L281" s="10"/>
    </row>
    <row r="282" spans="1:12" ht="16" hidden="1" x14ac:dyDescent="0.2">
      <c r="A282" s="14" t="s">
        <v>55</v>
      </c>
      <c r="B282" s="18" t="s">
        <v>211</v>
      </c>
      <c r="C282" s="14" t="s">
        <v>21</v>
      </c>
      <c r="D282" s="14" t="s">
        <v>23</v>
      </c>
      <c r="E282" s="75">
        <v>44824.333333333336</v>
      </c>
      <c r="F282" s="15">
        <v>44824.357638888891</v>
      </c>
      <c r="G282" s="16">
        <f t="shared" si="153"/>
        <v>2.4305555554747116E-2</v>
      </c>
      <c r="H282" s="17">
        <f t="shared" si="154"/>
        <v>34.999999998835847</v>
      </c>
      <c r="I282" s="39">
        <f t="shared" si="144"/>
        <v>600</v>
      </c>
      <c r="J282" s="10" t="s">
        <v>402</v>
      </c>
      <c r="K282" s="10"/>
      <c r="L282" s="10"/>
    </row>
    <row r="283" spans="1:12" ht="32" hidden="1" x14ac:dyDescent="0.2">
      <c r="A283" s="14" t="s">
        <v>185</v>
      </c>
      <c r="B283" s="18" t="s">
        <v>212</v>
      </c>
      <c r="C283" s="14" t="s">
        <v>47</v>
      </c>
      <c r="D283" s="14"/>
      <c r="E283" s="75">
        <v>44825.416666666664</v>
      </c>
      <c r="F283" s="15">
        <v>44825.666666666664</v>
      </c>
      <c r="G283" s="16">
        <f t="shared" si="153"/>
        <v>0.25</v>
      </c>
      <c r="H283" s="17">
        <f t="shared" si="154"/>
        <v>360</v>
      </c>
      <c r="I283" s="39">
        <f t="shared" si="144"/>
        <v>600</v>
      </c>
      <c r="J283" s="10" t="s">
        <v>402</v>
      </c>
      <c r="K283" s="10"/>
      <c r="L283" s="10"/>
    </row>
    <row r="284" spans="1:12" ht="16" hidden="1" x14ac:dyDescent="0.2">
      <c r="A284" s="14" t="s">
        <v>55</v>
      </c>
      <c r="B284" s="18" t="s">
        <v>211</v>
      </c>
      <c r="C284" s="14" t="s">
        <v>21</v>
      </c>
      <c r="D284" s="14" t="s">
        <v>23</v>
      </c>
      <c r="E284" s="75">
        <v>44826.333333333336</v>
      </c>
      <c r="F284" s="15">
        <v>44826.357638888891</v>
      </c>
      <c r="G284" s="16">
        <f t="shared" si="153"/>
        <v>2.4305555554747116E-2</v>
      </c>
      <c r="H284" s="17">
        <f t="shared" si="154"/>
        <v>34.999999998835847</v>
      </c>
      <c r="I284" s="39">
        <f t="shared" si="144"/>
        <v>600</v>
      </c>
      <c r="J284" s="10" t="s">
        <v>402</v>
      </c>
      <c r="K284" s="10"/>
      <c r="L284" s="10"/>
    </row>
    <row r="285" spans="1:12" ht="32" hidden="1" x14ac:dyDescent="0.2">
      <c r="A285" s="14" t="s">
        <v>185</v>
      </c>
      <c r="B285" s="18" t="s">
        <v>212</v>
      </c>
      <c r="C285" s="14" t="s">
        <v>47</v>
      </c>
      <c r="D285" s="14"/>
      <c r="E285" s="75">
        <v>44826.416666666664</v>
      </c>
      <c r="F285" s="15">
        <v>44826.645833333336</v>
      </c>
      <c r="G285" s="16">
        <f t="shared" si="153"/>
        <v>0.22916666667151731</v>
      </c>
      <c r="H285" s="17">
        <f t="shared" si="154"/>
        <v>330.00000000698492</v>
      </c>
      <c r="I285" s="39">
        <f t="shared" si="144"/>
        <v>600</v>
      </c>
      <c r="J285" s="10" t="s">
        <v>402</v>
      </c>
      <c r="K285" s="10"/>
      <c r="L285" s="10"/>
    </row>
    <row r="286" spans="1:12" ht="16" hidden="1" x14ac:dyDescent="0.2">
      <c r="A286" s="14" t="s">
        <v>55</v>
      </c>
      <c r="B286" s="18" t="s">
        <v>213</v>
      </c>
      <c r="C286" s="14" t="s">
        <v>16</v>
      </c>
      <c r="D286" s="14"/>
      <c r="E286" s="75">
        <v>44831.354166666664</v>
      </c>
      <c r="F286" s="15">
        <v>44831.361111111109</v>
      </c>
      <c r="G286" s="16">
        <f t="shared" si="153"/>
        <v>6.9444444452528842E-3</v>
      </c>
      <c r="H286" s="17">
        <f t="shared" si="154"/>
        <v>10.000000001164153</v>
      </c>
      <c r="I286" s="39">
        <f t="shared" si="144"/>
        <v>600</v>
      </c>
      <c r="J286" s="10" t="s">
        <v>402</v>
      </c>
      <c r="K286" s="10"/>
      <c r="L286" s="10"/>
    </row>
    <row r="287" spans="1:12" ht="16" x14ac:dyDescent="0.2">
      <c r="A287" s="14" t="s">
        <v>45</v>
      </c>
      <c r="B287" s="18" t="s">
        <v>214</v>
      </c>
      <c r="C287" s="14" t="s">
        <v>17</v>
      </c>
      <c r="D287" s="14"/>
      <c r="E287" s="75">
        <v>44832.366666666669</v>
      </c>
      <c r="F287" s="15">
        <v>44832.384027777778</v>
      </c>
      <c r="G287" s="16">
        <f t="shared" si="153"/>
        <v>1.7361111109494232E-2</v>
      </c>
      <c r="H287" s="17">
        <f t="shared" si="154"/>
        <v>24.999999997671694</v>
      </c>
      <c r="I287" s="39">
        <f t="shared" si="144"/>
        <v>600</v>
      </c>
      <c r="J287" s="10" t="s">
        <v>403</v>
      </c>
      <c r="K287" s="10" t="s">
        <v>418</v>
      </c>
      <c r="L287" s="10"/>
    </row>
    <row r="288" spans="1:12" ht="16" hidden="1" x14ac:dyDescent="0.2">
      <c r="A288" s="14" t="s">
        <v>55</v>
      </c>
      <c r="B288" s="18" t="s">
        <v>213</v>
      </c>
      <c r="C288" s="14" t="s">
        <v>16</v>
      </c>
      <c r="D288" s="14"/>
      <c r="E288" s="75">
        <v>44837.34375</v>
      </c>
      <c r="F288" s="15">
        <v>44837.36041666667</v>
      </c>
      <c r="G288" s="16">
        <f t="shared" si="153"/>
        <v>1.6666666670062114E-2</v>
      </c>
      <c r="H288" s="17">
        <f t="shared" si="154"/>
        <v>24.000000004889444</v>
      </c>
      <c r="I288" s="39">
        <f t="shared" si="144"/>
        <v>600</v>
      </c>
      <c r="J288" s="10" t="s">
        <v>402</v>
      </c>
      <c r="K288" s="10"/>
      <c r="L288" s="10"/>
    </row>
    <row r="289" spans="1:12" ht="32" hidden="1" x14ac:dyDescent="0.2">
      <c r="A289" s="14" t="s">
        <v>45</v>
      </c>
      <c r="B289" s="18" t="s">
        <v>215</v>
      </c>
      <c r="C289" s="14" t="s">
        <v>25</v>
      </c>
      <c r="D289" s="14"/>
      <c r="E289" s="75">
        <v>44837.373611111114</v>
      </c>
      <c r="F289" s="15">
        <v>44837.375</v>
      </c>
      <c r="G289" s="16">
        <f t="shared" si="153"/>
        <v>1.3888888861401938E-3</v>
      </c>
      <c r="H289" s="17">
        <f t="shared" si="154"/>
        <v>1.9999999960418791</v>
      </c>
      <c r="I289" s="39">
        <f t="shared" si="144"/>
        <v>600</v>
      </c>
      <c r="J289" s="10" t="s">
        <v>402</v>
      </c>
      <c r="K289" s="10"/>
      <c r="L289" s="10"/>
    </row>
    <row r="290" spans="1:12" ht="16" hidden="1" x14ac:dyDescent="0.2">
      <c r="A290" s="14" t="s">
        <v>55</v>
      </c>
      <c r="B290" s="18" t="s">
        <v>213</v>
      </c>
      <c r="C290" s="14" t="s">
        <v>16</v>
      </c>
      <c r="D290" s="14"/>
      <c r="E290" s="75">
        <v>44838.340277777781</v>
      </c>
      <c r="F290" s="15">
        <v>44838.348611111112</v>
      </c>
      <c r="G290" s="16">
        <f t="shared" si="153"/>
        <v>8.333333331393078E-3</v>
      </c>
      <c r="H290" s="17">
        <f t="shared" si="154"/>
        <v>11.999999997206032</v>
      </c>
      <c r="I290" s="39">
        <f t="shared" si="144"/>
        <v>600</v>
      </c>
      <c r="J290" s="10" t="s">
        <v>402</v>
      </c>
      <c r="K290" s="10"/>
      <c r="L290" s="10"/>
    </row>
    <row r="291" spans="1:12" ht="16" hidden="1" x14ac:dyDescent="0.2">
      <c r="A291" s="14" t="s">
        <v>55</v>
      </c>
      <c r="B291" s="18" t="s">
        <v>213</v>
      </c>
      <c r="C291" s="14" t="s">
        <v>16</v>
      </c>
      <c r="D291" s="14"/>
      <c r="E291" s="75">
        <v>44839.347222222219</v>
      </c>
      <c r="F291" s="15">
        <v>44839.356944444444</v>
      </c>
      <c r="G291" s="16">
        <f t="shared" si="153"/>
        <v>9.7222222248092294E-3</v>
      </c>
      <c r="H291" s="17">
        <f t="shared" si="154"/>
        <v>14.00000000372529</v>
      </c>
      <c r="I291" s="39">
        <f t="shared" si="144"/>
        <v>600</v>
      </c>
      <c r="J291" s="10" t="s">
        <v>402</v>
      </c>
      <c r="K291" s="10"/>
      <c r="L291" s="10"/>
    </row>
    <row r="292" spans="1:12" ht="16" hidden="1" x14ac:dyDescent="0.2">
      <c r="A292" s="14" t="s">
        <v>55</v>
      </c>
      <c r="B292" s="18" t="s">
        <v>213</v>
      </c>
      <c r="C292" s="14" t="s">
        <v>16</v>
      </c>
      <c r="D292" s="14"/>
      <c r="E292" s="75">
        <v>44840.347222222219</v>
      </c>
      <c r="F292" s="15">
        <v>44840.356944444444</v>
      </c>
      <c r="G292" s="16">
        <f t="shared" si="153"/>
        <v>9.7222222248092294E-3</v>
      </c>
      <c r="H292" s="17">
        <f t="shared" si="154"/>
        <v>14.00000000372529</v>
      </c>
      <c r="I292" s="39">
        <f t="shared" si="144"/>
        <v>600</v>
      </c>
      <c r="J292" s="10" t="s">
        <v>402</v>
      </c>
      <c r="K292" s="10"/>
      <c r="L292" s="10"/>
    </row>
    <row r="293" spans="1:12" ht="32" hidden="1" x14ac:dyDescent="0.2">
      <c r="A293" s="14" t="s">
        <v>45</v>
      </c>
      <c r="B293" s="18" t="s">
        <v>216</v>
      </c>
      <c r="C293" s="14" t="s">
        <v>25</v>
      </c>
      <c r="D293" s="14"/>
      <c r="E293" s="75">
        <v>44860.333333333336</v>
      </c>
      <c r="F293" s="15">
        <v>44861.333333333336</v>
      </c>
      <c r="G293" s="16">
        <f t="shared" ref="G293:G296" si="155">F293-E293</f>
        <v>1</v>
      </c>
      <c r="H293" s="17">
        <f t="shared" ref="H293:H296" si="156">G293*24*60</f>
        <v>1440</v>
      </c>
      <c r="I293" s="39">
        <f t="shared" si="144"/>
        <v>600</v>
      </c>
      <c r="J293" s="10" t="s">
        <v>402</v>
      </c>
      <c r="K293" s="10"/>
      <c r="L293" s="10"/>
    </row>
    <row r="294" spans="1:12" ht="16" hidden="1" x14ac:dyDescent="0.2">
      <c r="A294" s="14" t="s">
        <v>45</v>
      </c>
      <c r="B294" s="18" t="s">
        <v>53</v>
      </c>
      <c r="C294" s="14" t="s">
        <v>18</v>
      </c>
      <c r="D294" s="14"/>
      <c r="E294" s="15">
        <v>44861.333333333336</v>
      </c>
      <c r="F294" s="15">
        <v>44862.333333333336</v>
      </c>
      <c r="G294" s="16">
        <f>Analysis[[#This Row],[End Time]]-Analysis[[#This Row],[Start Time]]</f>
        <v>1</v>
      </c>
      <c r="H294" s="17">
        <f>Analysis[[#This Row],[Du]]*24*60</f>
        <v>1440</v>
      </c>
      <c r="I294" s="39">
        <f>10*60</f>
        <v>600</v>
      </c>
      <c r="J294" s="10" t="s">
        <v>403</v>
      </c>
      <c r="K294" s="10"/>
      <c r="L294" s="10"/>
    </row>
    <row r="295" spans="1:12" ht="32" x14ac:dyDescent="0.2">
      <c r="A295" s="14" t="s">
        <v>45</v>
      </c>
      <c r="B295" s="18" t="s">
        <v>217</v>
      </c>
      <c r="C295" s="14" t="s">
        <v>17</v>
      </c>
      <c r="D295" s="14"/>
      <c r="E295" s="75">
        <v>44864.159722222219</v>
      </c>
      <c r="F295" s="15">
        <v>44864.395833333336</v>
      </c>
      <c r="G295" s="16">
        <f>F295-E295</f>
        <v>0.23611111111677019</v>
      </c>
      <c r="H295" s="17">
        <f t="shared" si="156"/>
        <v>340.00000000814907</v>
      </c>
      <c r="I295" s="39">
        <f t="shared" si="144"/>
        <v>600</v>
      </c>
      <c r="J295" s="10" t="s">
        <v>403</v>
      </c>
      <c r="K295" s="10"/>
      <c r="L295" s="10"/>
    </row>
    <row r="296" spans="1:12" ht="16" hidden="1" x14ac:dyDescent="0.2">
      <c r="A296" s="14" t="s">
        <v>45</v>
      </c>
      <c r="B296" s="18" t="s">
        <v>208</v>
      </c>
      <c r="C296" s="14" t="s">
        <v>21</v>
      </c>
      <c r="D296" s="14"/>
      <c r="E296" s="75">
        <v>44864.777777777781</v>
      </c>
      <c r="F296" s="15">
        <v>44864.784722222219</v>
      </c>
      <c r="G296" s="16">
        <f t="shared" si="155"/>
        <v>6.9444444379769266E-3</v>
      </c>
      <c r="H296" s="17">
        <f t="shared" si="156"/>
        <v>9.9999999906867743</v>
      </c>
      <c r="I296" s="39">
        <f t="shared" si="144"/>
        <v>600</v>
      </c>
      <c r="J296" s="10" t="s">
        <v>402</v>
      </c>
      <c r="K296" s="10"/>
      <c r="L296" s="10"/>
    </row>
    <row r="297" spans="1:12" ht="16" hidden="1" x14ac:dyDescent="0.2">
      <c r="A297" s="14" t="s">
        <v>45</v>
      </c>
      <c r="B297" s="18" t="s">
        <v>174</v>
      </c>
      <c r="C297" s="14" t="s">
        <v>16</v>
      </c>
      <c r="D297" s="14" t="s">
        <v>161</v>
      </c>
      <c r="E297" s="75">
        <v>44864.800000000003</v>
      </c>
      <c r="F297" s="15">
        <v>44864.8125</v>
      </c>
      <c r="G297" s="16">
        <f t="shared" ref="G297:G306" si="157">F297-E297</f>
        <v>1.2499999997089617E-2</v>
      </c>
      <c r="H297" s="17">
        <f t="shared" ref="H297:H306" si="158">G297*24*60</f>
        <v>17.999999995809048</v>
      </c>
      <c r="I297" s="39">
        <f t="shared" si="144"/>
        <v>600</v>
      </c>
      <c r="J297" s="10" t="s">
        <v>402</v>
      </c>
      <c r="K297" s="10"/>
      <c r="L297" s="10"/>
    </row>
    <row r="298" spans="1:12" ht="16" hidden="1" x14ac:dyDescent="0.2">
      <c r="A298" s="14" t="s">
        <v>45</v>
      </c>
      <c r="B298" s="18" t="s">
        <v>208</v>
      </c>
      <c r="C298" s="14" t="s">
        <v>21</v>
      </c>
      <c r="D298" s="14"/>
      <c r="E298" s="75">
        <v>44865.280555555553</v>
      </c>
      <c r="F298" s="15">
        <v>44865.50277777778</v>
      </c>
      <c r="G298" s="16">
        <f t="shared" si="157"/>
        <v>0.22222222222626442</v>
      </c>
      <c r="H298" s="17">
        <f t="shared" si="158"/>
        <v>320.00000000582077</v>
      </c>
      <c r="I298" s="39">
        <f t="shared" si="144"/>
        <v>600</v>
      </c>
      <c r="J298" s="10" t="s">
        <v>402</v>
      </c>
      <c r="K298" s="10"/>
      <c r="L298" s="10"/>
    </row>
    <row r="299" spans="1:12" ht="16" hidden="1" x14ac:dyDescent="0.2">
      <c r="A299" s="14" t="s">
        <v>45</v>
      </c>
      <c r="B299" s="18" t="s">
        <v>218</v>
      </c>
      <c r="C299" s="14" t="s">
        <v>15</v>
      </c>
      <c r="D299" s="14"/>
      <c r="E299" s="75">
        <v>44865.50277777778</v>
      </c>
      <c r="F299" s="15">
        <v>44865.541666666664</v>
      </c>
      <c r="G299" s="16">
        <f t="shared" si="157"/>
        <v>3.8888888884685002E-2</v>
      </c>
      <c r="H299" s="17">
        <f t="shared" si="158"/>
        <v>55.999999993946403</v>
      </c>
      <c r="I299" s="39">
        <f t="shared" si="144"/>
        <v>600</v>
      </c>
      <c r="J299" s="10" t="s">
        <v>402</v>
      </c>
      <c r="K299" s="10"/>
      <c r="L299" s="10"/>
    </row>
    <row r="300" spans="1:12" ht="32" hidden="1" x14ac:dyDescent="0.2">
      <c r="A300" s="14" t="s">
        <v>45</v>
      </c>
      <c r="B300" s="18" t="s">
        <v>219</v>
      </c>
      <c r="C300" s="14" t="s">
        <v>16</v>
      </c>
      <c r="D300" s="14"/>
      <c r="E300" s="75">
        <v>44865.541666666664</v>
      </c>
      <c r="F300" s="15">
        <v>44865.583333333336</v>
      </c>
      <c r="G300" s="16">
        <f>Analysis[[#This Row],[End Time]]-Analysis[[#This Row],[Start Time]]</f>
        <v>4.1666666671517305E-2</v>
      </c>
      <c r="H300" s="17">
        <f>Analysis[[#This Row],[Du]]*24*60</f>
        <v>60.000000006984919</v>
      </c>
      <c r="I300" s="39">
        <f>10*60</f>
        <v>600</v>
      </c>
      <c r="J300" s="10" t="s">
        <v>402</v>
      </c>
      <c r="K300" s="10"/>
      <c r="L300" s="10"/>
    </row>
    <row r="301" spans="1:12" ht="16" x14ac:dyDescent="0.2">
      <c r="A301" s="14" t="s">
        <v>45</v>
      </c>
      <c r="B301" s="18" t="s">
        <v>208</v>
      </c>
      <c r="C301" s="14" t="s">
        <v>21</v>
      </c>
      <c r="D301" s="14"/>
      <c r="E301" s="75">
        <v>44866.277777777781</v>
      </c>
      <c r="F301" s="15">
        <v>44866.354166666664</v>
      </c>
      <c r="G301" s="16">
        <f t="shared" si="157"/>
        <v>7.6388888883229811E-2</v>
      </c>
      <c r="H301" s="17">
        <f t="shared" si="158"/>
        <v>109.99999999185093</v>
      </c>
      <c r="I301" s="39">
        <f t="shared" si="144"/>
        <v>600</v>
      </c>
      <c r="J301" s="10" t="s">
        <v>403</v>
      </c>
      <c r="K301" s="10"/>
      <c r="L301" s="10"/>
    </row>
    <row r="302" spans="1:12" ht="16" hidden="1" x14ac:dyDescent="0.2">
      <c r="A302" s="14" t="s">
        <v>45</v>
      </c>
      <c r="B302" s="18" t="s">
        <v>174</v>
      </c>
      <c r="C302" s="14" t="s">
        <v>16</v>
      </c>
      <c r="D302" s="14" t="s">
        <v>161</v>
      </c>
      <c r="E302" s="75">
        <v>44866.354166666664</v>
      </c>
      <c r="F302" s="15">
        <v>44866.411111111112</v>
      </c>
      <c r="G302" s="16">
        <f>Analysis[[#This Row],[End Time]]-Analysis[[#This Row],[Start Time]]</f>
        <v>5.6944444448163267E-2</v>
      </c>
      <c r="H302" s="17">
        <f>Analysis[[#This Row],[Du]]*24*60</f>
        <v>82.000000005355105</v>
      </c>
      <c r="I302" s="39">
        <f>10*60</f>
        <v>600</v>
      </c>
      <c r="J302" s="10" t="s">
        <v>402</v>
      </c>
      <c r="K302" s="10"/>
      <c r="L302" s="10"/>
    </row>
    <row r="303" spans="1:12" ht="16" x14ac:dyDescent="0.2">
      <c r="A303" s="14" t="s">
        <v>45</v>
      </c>
      <c r="B303" s="18" t="s">
        <v>208</v>
      </c>
      <c r="C303" s="14" t="s">
        <v>21</v>
      </c>
      <c r="D303" s="14"/>
      <c r="E303" s="75">
        <v>44866.617361111108</v>
      </c>
      <c r="F303" s="15">
        <v>44866.634722222225</v>
      </c>
      <c r="G303" s="16">
        <f t="shared" si="157"/>
        <v>1.7361111116770189E-2</v>
      </c>
      <c r="H303" s="17">
        <f t="shared" si="158"/>
        <v>25.000000008149073</v>
      </c>
      <c r="I303" s="39">
        <f t="shared" si="144"/>
        <v>600</v>
      </c>
      <c r="J303" s="10" t="s">
        <v>403</v>
      </c>
      <c r="K303" s="10"/>
      <c r="L303" s="10"/>
    </row>
    <row r="304" spans="1:12" s="74" customFormat="1" ht="16" x14ac:dyDescent="0.2">
      <c r="A304" s="68" t="s">
        <v>45</v>
      </c>
      <c r="B304" s="69" t="s">
        <v>208</v>
      </c>
      <c r="C304" s="68" t="s">
        <v>21</v>
      </c>
      <c r="D304" s="14"/>
      <c r="E304" s="78">
        <v>44867.823611111111</v>
      </c>
      <c r="F304" s="15">
        <v>44867.797222222223</v>
      </c>
      <c r="G304" s="70">
        <f t="shared" si="157"/>
        <v>-2.6388888887595385E-2</v>
      </c>
      <c r="H304" s="71">
        <f t="shared" si="158"/>
        <v>-37.999999998137355</v>
      </c>
      <c r="I304" s="72">
        <f t="shared" si="144"/>
        <v>600</v>
      </c>
      <c r="J304" s="73" t="s">
        <v>403</v>
      </c>
      <c r="K304" s="73" t="s">
        <v>414</v>
      </c>
      <c r="L304" s="73"/>
    </row>
    <row r="305" spans="1:12" ht="16" x14ac:dyDescent="0.2">
      <c r="A305" s="14" t="s">
        <v>45</v>
      </c>
      <c r="B305" s="18" t="s">
        <v>220</v>
      </c>
      <c r="C305" s="14" t="s">
        <v>21</v>
      </c>
      <c r="D305" s="14"/>
      <c r="E305" s="75">
        <v>44868.012499999997</v>
      </c>
      <c r="F305" s="15">
        <v>44867.979861111111</v>
      </c>
      <c r="G305" s="16">
        <f t="shared" si="157"/>
        <v>-3.2638888886140194E-2</v>
      </c>
      <c r="H305" s="17">
        <f t="shared" si="158"/>
        <v>-46.999999996041879</v>
      </c>
      <c r="I305" s="39">
        <f t="shared" si="144"/>
        <v>600</v>
      </c>
      <c r="J305" s="10" t="s">
        <v>403</v>
      </c>
      <c r="K305" s="10"/>
      <c r="L305" s="10"/>
    </row>
    <row r="306" spans="1:12" ht="16" hidden="1" x14ac:dyDescent="0.2">
      <c r="A306" s="14" t="s">
        <v>45</v>
      </c>
      <c r="B306" s="18" t="s">
        <v>213</v>
      </c>
      <c r="C306" s="14" t="s">
        <v>16</v>
      </c>
      <c r="D306" s="14"/>
      <c r="E306" s="75">
        <v>44868.463888888888</v>
      </c>
      <c r="F306" s="15">
        <v>44868.470833333333</v>
      </c>
      <c r="G306" s="16">
        <f t="shared" si="157"/>
        <v>6.9444444452528842E-3</v>
      </c>
      <c r="H306" s="17">
        <f t="shared" si="158"/>
        <v>10.000000001164153</v>
      </c>
      <c r="I306" s="39">
        <f t="shared" si="144"/>
        <v>600</v>
      </c>
      <c r="J306" s="10" t="s">
        <v>402</v>
      </c>
      <c r="K306" s="10"/>
      <c r="L306" s="10"/>
    </row>
    <row r="307" spans="1:12" ht="16" x14ac:dyDescent="0.2">
      <c r="A307" s="14" t="s">
        <v>45</v>
      </c>
      <c r="B307" s="18" t="s">
        <v>221</v>
      </c>
      <c r="C307" s="14" t="s">
        <v>47</v>
      </c>
      <c r="D307" s="14"/>
      <c r="E307" s="75">
        <v>44868.493055555555</v>
      </c>
      <c r="F307" s="15">
        <v>44868.480555555558</v>
      </c>
      <c r="G307" s="16">
        <f>F307-E307</f>
        <v>-1.2499999997089617E-2</v>
      </c>
      <c r="H307" s="17">
        <f>G307*24*60</f>
        <v>-17.999999995809048</v>
      </c>
      <c r="I307" s="39">
        <f t="shared" si="144"/>
        <v>600</v>
      </c>
      <c r="J307" s="10" t="s">
        <v>403</v>
      </c>
      <c r="K307" s="10" t="s">
        <v>419</v>
      </c>
      <c r="L307" s="10"/>
    </row>
    <row r="308" spans="1:12" ht="16" hidden="1" x14ac:dyDescent="0.2">
      <c r="A308" s="14" t="s">
        <v>45</v>
      </c>
      <c r="B308" s="18" t="s">
        <v>53</v>
      </c>
      <c r="C308" s="14" t="s">
        <v>18</v>
      </c>
      <c r="D308" s="14"/>
      <c r="E308" s="15">
        <v>44868.947916666664</v>
      </c>
      <c r="F308" s="15">
        <v>44869.333333333336</v>
      </c>
      <c r="G308" s="16">
        <f>Analysis[[#This Row],[End Time]]-Analysis[[#This Row],[Start Time]]</f>
        <v>0.38541666667151731</v>
      </c>
      <c r="H308" s="17">
        <f>Analysis[[#This Row],[Du]]*24*60</f>
        <v>555.00000000698492</v>
      </c>
      <c r="I308" s="39">
        <f>10*60</f>
        <v>600</v>
      </c>
      <c r="J308" s="10" t="s">
        <v>403</v>
      </c>
      <c r="K308" s="10"/>
      <c r="L308" s="10"/>
    </row>
    <row r="309" spans="1:12" ht="32" hidden="1" x14ac:dyDescent="0.2">
      <c r="A309" s="14" t="s">
        <v>45</v>
      </c>
      <c r="B309" s="18" t="s">
        <v>222</v>
      </c>
      <c r="C309" s="14" t="s">
        <v>20</v>
      </c>
      <c r="D309" s="14"/>
      <c r="E309" s="75">
        <v>44895.369444444441</v>
      </c>
      <c r="F309" s="15">
        <v>44895.407638888886</v>
      </c>
      <c r="G309" s="16">
        <f>Analysis[[#This Row],[End Time]]-Analysis[[#This Row],[Start Time]]</f>
        <v>3.8194444445252884E-2</v>
      </c>
      <c r="H309" s="17">
        <f>Analysis[[#This Row],[Du]]*24*60</f>
        <v>55.000000001164153</v>
      </c>
      <c r="I309" s="39">
        <f>10*60</f>
        <v>600</v>
      </c>
      <c r="J309" s="10" t="s">
        <v>402</v>
      </c>
      <c r="K309" s="10"/>
      <c r="L309" s="10"/>
    </row>
    <row r="310" spans="1:12" ht="32" x14ac:dyDescent="0.2">
      <c r="A310" s="14" t="s">
        <v>45</v>
      </c>
      <c r="B310" s="18" t="s">
        <v>223</v>
      </c>
      <c r="C310" s="14" t="s">
        <v>47</v>
      </c>
      <c r="D310" s="14"/>
      <c r="E310" s="75">
        <v>44896.62777777778</v>
      </c>
      <c r="F310" s="15">
        <v>44896.630555555559</v>
      </c>
      <c r="G310" s="16">
        <f>Analysis[[#This Row],[End Time]]-Analysis[[#This Row],[Start Time]]</f>
        <v>2.7777777795563452E-3</v>
      </c>
      <c r="H310" s="17">
        <f>Analysis[[#This Row],[Du]]*24*60</f>
        <v>4.0000000025611371</v>
      </c>
      <c r="I310" s="39">
        <f t="shared" ref="I310:I385" si="159">10*60</f>
        <v>600</v>
      </c>
      <c r="J310" s="10" t="s">
        <v>403</v>
      </c>
      <c r="K310" s="10"/>
      <c r="L310" s="10"/>
    </row>
    <row r="311" spans="1:12" ht="16" hidden="1" x14ac:dyDescent="0.2">
      <c r="A311" s="14" t="s">
        <v>45</v>
      </c>
      <c r="B311" s="18" t="s">
        <v>224</v>
      </c>
      <c r="C311" s="14" t="s">
        <v>18</v>
      </c>
      <c r="D311" s="14"/>
      <c r="E311" s="15">
        <v>44899.34375</v>
      </c>
      <c r="F311" s="15">
        <v>44899.439583333333</v>
      </c>
      <c r="G311" s="16">
        <f>Analysis[[#This Row],[End Time]]-Analysis[[#This Row],[Start Time]]</f>
        <v>9.5833333332848269E-2</v>
      </c>
      <c r="H311" s="17">
        <f>Analysis[[#This Row],[Du]]*24*60</f>
        <v>137.99999999930151</v>
      </c>
      <c r="I311" s="39">
        <f t="shared" si="159"/>
        <v>600</v>
      </c>
      <c r="J311" s="10" t="s">
        <v>403</v>
      </c>
      <c r="K311" s="10"/>
      <c r="L311" s="10"/>
    </row>
    <row r="312" spans="1:12" ht="16" x14ac:dyDescent="0.2">
      <c r="A312" s="14" t="s">
        <v>45</v>
      </c>
      <c r="B312" s="18" t="s">
        <v>225</v>
      </c>
      <c r="C312" s="14" t="s">
        <v>26</v>
      </c>
      <c r="D312" s="14"/>
      <c r="E312" s="75">
        <v>44899.840277777781</v>
      </c>
      <c r="F312" s="15">
        <v>44899.861805555556</v>
      </c>
      <c r="G312" s="16">
        <f>Analysis[[#This Row],[End Time]]-Analysis[[#This Row],[Start Time]]</f>
        <v>2.1527777775190771E-2</v>
      </c>
      <c r="H312" s="17">
        <f>Analysis[[#This Row],[Du]]*24*60</f>
        <v>30.99999999627471</v>
      </c>
      <c r="I312" s="39">
        <f t="shared" si="159"/>
        <v>600</v>
      </c>
      <c r="J312" s="10" t="s">
        <v>403</v>
      </c>
      <c r="K312" s="10"/>
      <c r="L312" s="10"/>
    </row>
    <row r="313" spans="1:12" ht="16" hidden="1" x14ac:dyDescent="0.2">
      <c r="A313" s="14" t="s">
        <v>45</v>
      </c>
      <c r="B313" s="18" t="s">
        <v>226</v>
      </c>
      <c r="C313" s="14" t="s">
        <v>25</v>
      </c>
      <c r="D313" s="14"/>
      <c r="E313" s="75">
        <v>44900.37222222222</v>
      </c>
      <c r="F313" s="15">
        <v>44900.375</v>
      </c>
      <c r="G313" s="16">
        <f>Analysis[[#This Row],[End Time]]-Analysis[[#This Row],[Start Time]]</f>
        <v>2.7777777795563452E-3</v>
      </c>
      <c r="H313" s="17">
        <f>Analysis[[#This Row],[Du]]*24*60</f>
        <v>4.0000000025611371</v>
      </c>
      <c r="I313" s="39">
        <f t="shared" si="159"/>
        <v>600</v>
      </c>
      <c r="J313" s="10" t="s">
        <v>402</v>
      </c>
      <c r="K313" s="10"/>
      <c r="L313" s="10"/>
    </row>
    <row r="314" spans="1:12" ht="32" hidden="1" x14ac:dyDescent="0.2">
      <c r="A314" s="14" t="s">
        <v>45</v>
      </c>
      <c r="B314" s="18" t="s">
        <v>227</v>
      </c>
      <c r="C314" s="14" t="s">
        <v>21</v>
      </c>
      <c r="D314" s="14"/>
      <c r="E314" s="75">
        <v>44901.333333333336</v>
      </c>
      <c r="F314" s="15">
        <v>44901.354166666664</v>
      </c>
      <c r="G314" s="16">
        <f>Analysis[[#This Row],[End Time]]-Analysis[[#This Row],[Start Time]]</f>
        <v>2.0833333328482695E-2</v>
      </c>
      <c r="H314" s="17">
        <f>Analysis[[#This Row],[Du]]*24*60</f>
        <v>29.999999993015081</v>
      </c>
      <c r="I314" s="39">
        <f t="shared" si="159"/>
        <v>600</v>
      </c>
      <c r="J314" s="10" t="s">
        <v>402</v>
      </c>
      <c r="K314" s="10"/>
      <c r="L314" s="10"/>
    </row>
    <row r="315" spans="1:12" ht="16" hidden="1" x14ac:dyDescent="0.2">
      <c r="A315" s="14" t="s">
        <v>45</v>
      </c>
      <c r="B315" s="18" t="s">
        <v>228</v>
      </c>
      <c r="C315" s="14" t="s">
        <v>16</v>
      </c>
      <c r="D315" s="14"/>
      <c r="E315" s="75">
        <v>44901.354166666664</v>
      </c>
      <c r="F315" s="15">
        <v>44901.368055555555</v>
      </c>
      <c r="G315" s="16">
        <f>Analysis[[#This Row],[End Time]]-Analysis[[#This Row],[Start Time]]</f>
        <v>1.3888888890505768E-2</v>
      </c>
      <c r="H315" s="17">
        <f>Analysis[[#This Row],[Du]]*24*60</f>
        <v>20.000000002328306</v>
      </c>
      <c r="I315" s="39">
        <f t="shared" si="159"/>
        <v>600</v>
      </c>
      <c r="J315" s="10" t="s">
        <v>402</v>
      </c>
      <c r="K315" s="10"/>
      <c r="L315" s="10"/>
    </row>
    <row r="316" spans="1:12" ht="16" x14ac:dyDescent="0.2">
      <c r="A316" s="14" t="s">
        <v>45</v>
      </c>
      <c r="B316" s="18" t="s">
        <v>229</v>
      </c>
      <c r="C316" s="14" t="s">
        <v>15</v>
      </c>
      <c r="D316" s="14"/>
      <c r="E316" s="75">
        <v>44902.431944444441</v>
      </c>
      <c r="F316" s="15">
        <v>44902.444444444445</v>
      </c>
      <c r="G316" s="16">
        <f>Analysis[[#This Row],[End Time]]-Analysis[[#This Row],[Start Time]]</f>
        <v>1.2500000004365575E-2</v>
      </c>
      <c r="H316" s="17">
        <f>Analysis[[#This Row],[Du]]*24*60</f>
        <v>18.000000006286427</v>
      </c>
      <c r="I316" s="39">
        <f t="shared" si="159"/>
        <v>600</v>
      </c>
      <c r="J316" s="10" t="s">
        <v>403</v>
      </c>
      <c r="K316" s="10"/>
      <c r="L316" s="10"/>
    </row>
    <row r="317" spans="1:12" ht="48" hidden="1" x14ac:dyDescent="0.2">
      <c r="A317" s="14" t="s">
        <v>45</v>
      </c>
      <c r="B317" s="18" t="s">
        <v>230</v>
      </c>
      <c r="C317" s="14" t="s">
        <v>26</v>
      </c>
      <c r="D317" s="14"/>
      <c r="E317" s="75">
        <v>44902.45</v>
      </c>
      <c r="F317" s="15">
        <v>44902.452777777777</v>
      </c>
      <c r="G317" s="16">
        <f>Analysis[[#This Row],[End Time]]-Analysis[[#This Row],[Start Time]]</f>
        <v>2.7777777795563452E-3</v>
      </c>
      <c r="H317" s="17">
        <f>Analysis[[#This Row],[Du]]*24*60</f>
        <v>4.0000000025611371</v>
      </c>
      <c r="I317" s="39">
        <f t="shared" si="159"/>
        <v>600</v>
      </c>
      <c r="J317" s="10" t="s">
        <v>402</v>
      </c>
      <c r="K317" s="10"/>
      <c r="L317" s="10"/>
    </row>
    <row r="318" spans="1:12" ht="16" hidden="1" x14ac:dyDescent="0.2">
      <c r="A318" s="14" t="s">
        <v>45</v>
      </c>
      <c r="B318" s="18" t="s">
        <v>53</v>
      </c>
      <c r="C318" s="14" t="s">
        <v>18</v>
      </c>
      <c r="D318" s="14"/>
      <c r="E318" s="15">
        <v>44909.489583333336</v>
      </c>
      <c r="F318" s="15">
        <v>44909.552777777775</v>
      </c>
      <c r="G318" s="16">
        <f>Analysis[[#This Row],[End Time]]-Analysis[[#This Row],[Start Time]]</f>
        <v>6.3194444439432118E-2</v>
      </c>
      <c r="H318" s="17">
        <f>Analysis[[#This Row],[Du]]*24*60</f>
        <v>90.99999999278225</v>
      </c>
      <c r="I318" s="39">
        <f t="shared" si="159"/>
        <v>600</v>
      </c>
      <c r="J318" s="10" t="s">
        <v>403</v>
      </c>
      <c r="K318" s="10"/>
      <c r="L318" s="10"/>
    </row>
    <row r="319" spans="1:12" ht="16" hidden="1" x14ac:dyDescent="0.2">
      <c r="A319" s="14" t="s">
        <v>45</v>
      </c>
      <c r="B319" s="18" t="s">
        <v>231</v>
      </c>
      <c r="C319" s="14" t="s">
        <v>22</v>
      </c>
      <c r="D319" s="14"/>
      <c r="E319" s="75">
        <v>44914.336805555555</v>
      </c>
      <c r="F319" s="15">
        <v>44914.357638888891</v>
      </c>
      <c r="G319" s="16">
        <f>Analysis[[#This Row],[End Time]]-Analysis[[#This Row],[Start Time]]</f>
        <v>2.0833333335758653E-2</v>
      </c>
      <c r="H319" s="17">
        <f>Analysis[[#This Row],[Du]]*24*60</f>
        <v>30.00000000349246</v>
      </c>
      <c r="I319" s="39">
        <f t="shared" si="159"/>
        <v>600</v>
      </c>
      <c r="J319" s="10" t="s">
        <v>402</v>
      </c>
      <c r="K319" s="10"/>
      <c r="L319" s="10"/>
    </row>
    <row r="320" spans="1:12" ht="16" hidden="1" x14ac:dyDescent="0.2">
      <c r="A320" s="14" t="s">
        <v>45</v>
      </c>
      <c r="B320" s="18" t="s">
        <v>53</v>
      </c>
      <c r="C320" s="14" t="s">
        <v>18</v>
      </c>
      <c r="D320" s="14"/>
      <c r="E320" s="15">
        <v>44917.277777777781</v>
      </c>
      <c r="F320" s="15">
        <v>44917.422222222223</v>
      </c>
      <c r="G320" s="16">
        <f>Analysis[[#This Row],[End Time]]-Analysis[[#This Row],[Start Time]]</f>
        <v>0.1444444444423425</v>
      </c>
      <c r="H320" s="17">
        <f>Analysis[[#This Row],[Du]]*24*60</f>
        <v>207.9999999969732</v>
      </c>
      <c r="I320" s="39">
        <f t="shared" si="159"/>
        <v>600</v>
      </c>
      <c r="J320" s="10" t="s">
        <v>403</v>
      </c>
      <c r="K320" s="10"/>
      <c r="L320" s="10"/>
    </row>
    <row r="321" spans="1:12" ht="16" x14ac:dyDescent="0.2">
      <c r="A321" s="14" t="s">
        <v>45</v>
      </c>
      <c r="B321" s="18" t="s">
        <v>232</v>
      </c>
      <c r="C321" s="14" t="s">
        <v>15</v>
      </c>
      <c r="D321" s="14"/>
      <c r="E321" s="75">
        <v>44920.54791666667</v>
      </c>
      <c r="F321" s="15">
        <v>44920.589583333334</v>
      </c>
      <c r="G321" s="16">
        <f>Analysis[[#This Row],[End Time]]-Analysis[[#This Row],[Start Time]]</f>
        <v>4.1666666664241347E-2</v>
      </c>
      <c r="H321" s="17">
        <f>Analysis[[#This Row],[Du]]*24*60</f>
        <v>59.99999999650754</v>
      </c>
      <c r="I321" s="39">
        <f t="shared" si="159"/>
        <v>600</v>
      </c>
      <c r="J321" s="10" t="s">
        <v>403</v>
      </c>
      <c r="K321" s="10"/>
      <c r="L321" s="10"/>
    </row>
    <row r="322" spans="1:12" ht="32" x14ac:dyDescent="0.2">
      <c r="A322" s="14" t="s">
        <v>45</v>
      </c>
      <c r="B322" s="18" t="s">
        <v>233</v>
      </c>
      <c r="C322" s="14" t="s">
        <v>47</v>
      </c>
      <c r="D322" s="14"/>
      <c r="E322" s="75">
        <v>44921.384027777778</v>
      </c>
      <c r="F322" s="15">
        <v>44921.397222222222</v>
      </c>
      <c r="G322" s="16">
        <f>Analysis[[#This Row],[End Time]]-Analysis[[#This Row],[Start Time]]</f>
        <v>1.3194444443797693E-2</v>
      </c>
      <c r="H322" s="17">
        <f>Analysis[[#This Row],[Du]]*24*60</f>
        <v>18.999999999068677</v>
      </c>
      <c r="I322" s="39">
        <f t="shared" si="159"/>
        <v>600</v>
      </c>
      <c r="J322" s="10" t="s">
        <v>403</v>
      </c>
      <c r="K322" s="10"/>
      <c r="L322" s="10"/>
    </row>
    <row r="323" spans="1:12" ht="32" x14ac:dyDescent="0.2">
      <c r="A323" s="14" t="s">
        <v>45</v>
      </c>
      <c r="B323" s="18" t="s">
        <v>234</v>
      </c>
      <c r="C323" s="14" t="s">
        <v>25</v>
      </c>
      <c r="D323" s="14"/>
      <c r="E323" s="75">
        <v>44921.411111111112</v>
      </c>
      <c r="F323" s="15">
        <v>44921.415277777778</v>
      </c>
      <c r="G323" s="16">
        <f>Analysis[[#This Row],[End Time]]-Analysis[[#This Row],[Start Time]]</f>
        <v>4.166666665696539E-3</v>
      </c>
      <c r="H323" s="17">
        <f>Analysis[[#This Row],[Du]]*24*60</f>
        <v>5.9999999986030161</v>
      </c>
      <c r="I323" s="39">
        <f t="shared" si="159"/>
        <v>600</v>
      </c>
      <c r="J323" s="10" t="s">
        <v>403</v>
      </c>
      <c r="K323" s="10"/>
      <c r="L323" s="10"/>
    </row>
    <row r="324" spans="1:12" ht="16" hidden="1" x14ac:dyDescent="0.2">
      <c r="A324" s="14" t="s">
        <v>45</v>
      </c>
      <c r="B324" s="18" t="s">
        <v>53</v>
      </c>
      <c r="C324" s="14" t="s">
        <v>18</v>
      </c>
      <c r="D324" s="14"/>
      <c r="E324" s="15">
        <v>44921.719444444447</v>
      </c>
      <c r="F324" s="15">
        <v>44921.777777777781</v>
      </c>
      <c r="G324" s="16">
        <f>Analysis[[#This Row],[End Time]]-Analysis[[#This Row],[Start Time]]</f>
        <v>5.8333333334303461E-2</v>
      </c>
      <c r="H324" s="17">
        <f>Analysis[[#This Row],[Du]]*24*60</f>
        <v>84.000000001396984</v>
      </c>
      <c r="I324" s="39">
        <f t="shared" si="159"/>
        <v>600</v>
      </c>
      <c r="J324" s="10" t="s">
        <v>403</v>
      </c>
      <c r="K324" s="10"/>
      <c r="L324" s="10"/>
    </row>
    <row r="325" spans="1:12" ht="32" x14ac:dyDescent="0.2">
      <c r="A325" s="14" t="s">
        <v>45</v>
      </c>
      <c r="B325" s="18" t="s">
        <v>235</v>
      </c>
      <c r="C325" s="14" t="s">
        <v>15</v>
      </c>
      <c r="D325" s="14"/>
      <c r="E325" s="75">
        <v>44922.006249999999</v>
      </c>
      <c r="F325" s="15">
        <v>44922.402777777781</v>
      </c>
      <c r="G325" s="16">
        <f>Analysis[[#This Row],[End Time]]-Analysis[[#This Row],[Start Time]]</f>
        <v>0.39652777778246673</v>
      </c>
      <c r="H325" s="17">
        <f>Analysis[[#This Row],[Du]]*24*60</f>
        <v>571.00000000675209</v>
      </c>
      <c r="I325" s="39">
        <f t="shared" si="159"/>
        <v>600</v>
      </c>
      <c r="J325" s="10" t="s">
        <v>403</v>
      </c>
      <c r="K325" s="10"/>
      <c r="L325" s="10"/>
    </row>
    <row r="326" spans="1:12" ht="48" hidden="1" x14ac:dyDescent="0.2">
      <c r="A326" s="14" t="s">
        <v>45</v>
      </c>
      <c r="B326" s="18" t="s">
        <v>236</v>
      </c>
      <c r="C326" s="14" t="s">
        <v>15</v>
      </c>
      <c r="D326" s="14"/>
      <c r="E326" s="75">
        <v>44922.402777777781</v>
      </c>
      <c r="F326" s="15">
        <v>44922.422222222223</v>
      </c>
      <c r="G326" s="16">
        <f>Analysis[[#This Row],[End Time]]-Analysis[[#This Row],[Start Time]]</f>
        <v>1.9444444442342501E-2</v>
      </c>
      <c r="H326" s="17">
        <f>Analysis[[#This Row],[Du]]*24*60</f>
        <v>27.999999996973202</v>
      </c>
      <c r="I326" s="39">
        <f t="shared" si="159"/>
        <v>600</v>
      </c>
      <c r="J326" s="10" t="s">
        <v>402</v>
      </c>
      <c r="K326" s="10"/>
      <c r="L326" s="10"/>
    </row>
    <row r="327" spans="1:12" ht="32" x14ac:dyDescent="0.2">
      <c r="A327" s="14" t="s">
        <v>45</v>
      </c>
      <c r="B327" s="18" t="s">
        <v>235</v>
      </c>
      <c r="C327" s="14" t="s">
        <v>15</v>
      </c>
      <c r="D327" s="14"/>
      <c r="E327" s="75">
        <v>44922.457638888889</v>
      </c>
      <c r="F327" s="15">
        <v>44922.482638888891</v>
      </c>
      <c r="G327" s="16">
        <f>Analysis[[#This Row],[End Time]]-Analysis[[#This Row],[Start Time]]</f>
        <v>2.5000000001455192E-2</v>
      </c>
      <c r="H327" s="17">
        <f>Analysis[[#This Row],[Du]]*24*60</f>
        <v>36.000000002095476</v>
      </c>
      <c r="I327" s="39">
        <f t="shared" si="159"/>
        <v>600</v>
      </c>
      <c r="J327" s="10" t="s">
        <v>403</v>
      </c>
      <c r="K327" s="10"/>
      <c r="L327" s="10"/>
    </row>
    <row r="328" spans="1:12" ht="64" hidden="1" x14ac:dyDescent="0.2">
      <c r="A328" s="14" t="s">
        <v>45</v>
      </c>
      <c r="B328" s="18" t="s">
        <v>237</v>
      </c>
      <c r="C328" s="14" t="s">
        <v>25</v>
      </c>
      <c r="D328" s="14"/>
      <c r="E328" s="75">
        <v>44924.34097222222</v>
      </c>
      <c r="F328" s="15">
        <v>44924.375694444447</v>
      </c>
      <c r="G328" s="16">
        <f>Analysis[[#This Row],[End Time]]-Analysis[[#This Row],[Start Time]]</f>
        <v>3.4722222226264421E-2</v>
      </c>
      <c r="H328" s="17">
        <f>Analysis[[#This Row],[Du]]*24*60</f>
        <v>50.000000005820766</v>
      </c>
      <c r="I328" s="39">
        <f t="shared" si="159"/>
        <v>600</v>
      </c>
      <c r="J328" s="10" t="s">
        <v>402</v>
      </c>
      <c r="K328" s="10"/>
      <c r="L328" s="10"/>
    </row>
    <row r="329" spans="1:12" ht="16" hidden="1" x14ac:dyDescent="0.2">
      <c r="A329" s="14" t="s">
        <v>45</v>
      </c>
      <c r="B329" s="18" t="s">
        <v>53</v>
      </c>
      <c r="C329" s="14" t="s">
        <v>18</v>
      </c>
      <c r="D329" s="14"/>
      <c r="E329" s="15">
        <v>44924.768750000003</v>
      </c>
      <c r="F329" s="15">
        <v>44924.793055555558</v>
      </c>
      <c r="G329" s="16">
        <f>Analysis[[#This Row],[End Time]]-Analysis[[#This Row],[Start Time]]</f>
        <v>2.4305555554747116E-2</v>
      </c>
      <c r="H329" s="17">
        <f>Analysis[[#This Row],[Du]]*24*60</f>
        <v>34.999999998835847</v>
      </c>
      <c r="I329" s="39">
        <f t="shared" si="159"/>
        <v>600</v>
      </c>
      <c r="J329" s="10" t="s">
        <v>403</v>
      </c>
      <c r="K329" s="10"/>
      <c r="L329" s="10"/>
    </row>
    <row r="330" spans="1:12" ht="16" x14ac:dyDescent="0.2">
      <c r="A330" s="14" t="s">
        <v>63</v>
      </c>
      <c r="B330" s="18" t="s">
        <v>238</v>
      </c>
      <c r="C330" s="14" t="s">
        <v>17</v>
      </c>
      <c r="D330" s="14"/>
      <c r="E330" s="75">
        <v>44956.361111111109</v>
      </c>
      <c r="F330" s="15">
        <v>44956.368055555555</v>
      </c>
      <c r="G330" s="16">
        <f>Analysis[[#This Row],[End Time]]-Analysis[[#This Row],[Start Time]]</f>
        <v>6.9444444452528842E-3</v>
      </c>
      <c r="H330" s="17">
        <f>Analysis[[#This Row],[Du]]*24*60</f>
        <v>10.000000001164153</v>
      </c>
      <c r="I330" s="39">
        <f t="shared" si="159"/>
        <v>600</v>
      </c>
      <c r="J330" s="10" t="s">
        <v>403</v>
      </c>
      <c r="K330" s="10"/>
      <c r="L330" s="10"/>
    </row>
    <row r="331" spans="1:12" ht="48" hidden="1" x14ac:dyDescent="0.2">
      <c r="A331" s="14" t="s">
        <v>63</v>
      </c>
      <c r="B331" s="18" t="s">
        <v>239</v>
      </c>
      <c r="C331" s="14" t="s">
        <v>25</v>
      </c>
      <c r="D331" s="14"/>
      <c r="E331" s="75">
        <v>44956.368055555555</v>
      </c>
      <c r="F331" s="15">
        <v>44956.39166666667</v>
      </c>
      <c r="G331" s="16">
        <f>Analysis[[#This Row],[End Time]]-Analysis[[#This Row],[Start Time]]</f>
        <v>2.3611111115314998E-2</v>
      </c>
      <c r="H331" s="17">
        <f>Analysis[[#This Row],[Du]]*24*60</f>
        <v>34.000000006053597</v>
      </c>
      <c r="I331" s="39">
        <f t="shared" si="159"/>
        <v>600</v>
      </c>
      <c r="J331" s="10" t="s">
        <v>402</v>
      </c>
      <c r="K331" s="10"/>
      <c r="L331" s="10"/>
    </row>
    <row r="332" spans="1:12" ht="16" hidden="1" x14ac:dyDescent="0.2">
      <c r="A332" s="14" t="s">
        <v>63</v>
      </c>
      <c r="B332" s="18" t="s">
        <v>240</v>
      </c>
      <c r="C332" s="14" t="s">
        <v>23</v>
      </c>
      <c r="D332" s="14"/>
      <c r="E332" s="79">
        <v>44959.347222222219</v>
      </c>
      <c r="F332" s="15">
        <v>44959.359027777777</v>
      </c>
      <c r="G332" s="16">
        <f>Analysis[[#This Row],[End Time]]-Analysis[[#This Row],[Start Time]]</f>
        <v>1.1805555557657499E-2</v>
      </c>
      <c r="H332" s="17">
        <f>Analysis[[#This Row],[Du]]*24*60</f>
        <v>17.000000003026798</v>
      </c>
      <c r="I332" s="39">
        <f t="shared" si="159"/>
        <v>600</v>
      </c>
      <c r="J332" s="10" t="s">
        <v>402</v>
      </c>
      <c r="K332" s="10"/>
      <c r="L332" s="10"/>
    </row>
    <row r="333" spans="1:12" ht="32" hidden="1" x14ac:dyDescent="0.2">
      <c r="A333" s="14" t="s">
        <v>63</v>
      </c>
      <c r="B333" s="18" t="s">
        <v>241</v>
      </c>
      <c r="C333" s="14" t="s">
        <v>22</v>
      </c>
      <c r="D333" s="14"/>
      <c r="E333" s="79">
        <v>44959.359027777777</v>
      </c>
      <c r="F333" s="15">
        <v>44959.37777777778</v>
      </c>
      <c r="G333" s="16">
        <f>Analysis[[#This Row],[End Time]]-Analysis[[#This Row],[Start Time]]</f>
        <v>1.8750000002910383E-2</v>
      </c>
      <c r="H333" s="17">
        <f>Analysis[[#This Row],[Du]]*24*60</f>
        <v>27.000000004190952</v>
      </c>
      <c r="I333" s="39">
        <f t="shared" si="159"/>
        <v>600</v>
      </c>
      <c r="J333" s="10" t="s">
        <v>402</v>
      </c>
      <c r="K333" s="10"/>
      <c r="L333" s="10"/>
    </row>
    <row r="334" spans="1:12" ht="32" hidden="1" x14ac:dyDescent="0.2">
      <c r="A334" s="14" t="s">
        <v>63</v>
      </c>
      <c r="B334" s="18" t="s">
        <v>242</v>
      </c>
      <c r="C334" s="14" t="s">
        <v>22</v>
      </c>
      <c r="D334" s="14"/>
      <c r="E334" s="79">
        <v>44963.368055555555</v>
      </c>
      <c r="F334" s="15">
        <v>44963.385416666664</v>
      </c>
      <c r="G334" s="16">
        <f>Analysis[[#This Row],[End Time]]-Analysis[[#This Row],[Start Time]]</f>
        <v>1.7361111109494232E-2</v>
      </c>
      <c r="H334" s="17">
        <f>Analysis[[#This Row],[Du]]*24*60</f>
        <v>24.999999997671694</v>
      </c>
      <c r="I334" s="39">
        <f t="shared" si="159"/>
        <v>600</v>
      </c>
      <c r="J334" s="10" t="s">
        <v>402</v>
      </c>
      <c r="K334" s="10"/>
      <c r="L334" s="10"/>
    </row>
    <row r="335" spans="1:12" x14ac:dyDescent="0.2">
      <c r="A335" s="14" t="s">
        <v>45</v>
      </c>
      <c r="B335" t="s">
        <v>243</v>
      </c>
      <c r="C335" s="14" t="s">
        <v>21</v>
      </c>
      <c r="D335" s="14"/>
      <c r="E335" s="75">
        <v>44965.003472222219</v>
      </c>
      <c r="F335" s="15">
        <v>44965.354166666664</v>
      </c>
      <c r="G335" s="16">
        <f>Analysis[[#This Row],[End Time]]-Analysis[[#This Row],[Start Time]]</f>
        <v>0.35069444444525288</v>
      </c>
      <c r="H335" s="17">
        <f>Analysis[[#This Row],[Du]]*24*60</f>
        <v>505.00000000116415</v>
      </c>
      <c r="I335" s="39">
        <f t="shared" si="159"/>
        <v>600</v>
      </c>
      <c r="J335" s="10" t="s">
        <v>403</v>
      </c>
      <c r="K335" s="10"/>
      <c r="L335" s="10"/>
    </row>
    <row r="336" spans="1:12" ht="32" hidden="1" x14ac:dyDescent="0.2">
      <c r="A336" s="14" t="s">
        <v>63</v>
      </c>
      <c r="B336" s="18" t="s">
        <v>244</v>
      </c>
      <c r="C336" s="14" t="s">
        <v>23</v>
      </c>
      <c r="D336" s="14"/>
      <c r="E336" s="75">
        <v>44965.354166666664</v>
      </c>
      <c r="F336" s="15">
        <v>44965.383333333331</v>
      </c>
      <c r="G336" s="16">
        <f>Analysis[[#This Row],[End Time]]-Analysis[[#This Row],[Start Time]]</f>
        <v>2.9166666667151731E-2</v>
      </c>
      <c r="H336" s="17">
        <f>Analysis[[#This Row],[Du]]*24*60</f>
        <v>42.000000000698492</v>
      </c>
      <c r="I336" s="39">
        <f t="shared" si="159"/>
        <v>600</v>
      </c>
      <c r="J336" s="10" t="s">
        <v>402</v>
      </c>
      <c r="K336" s="10"/>
      <c r="L336" s="10"/>
    </row>
    <row r="337" spans="1:12" ht="32" x14ac:dyDescent="0.2">
      <c r="A337" s="14" t="s">
        <v>63</v>
      </c>
      <c r="B337" s="18" t="s">
        <v>245</v>
      </c>
      <c r="C337" s="14" t="s">
        <v>15</v>
      </c>
      <c r="D337" s="14"/>
      <c r="E337" s="79">
        <v>44966.354166666664</v>
      </c>
      <c r="F337" s="15">
        <v>44966.411805555559</v>
      </c>
      <c r="G337" s="16">
        <f>Analysis[[#This Row],[End Time]]-Analysis[[#This Row],[Start Time]]</f>
        <v>5.7638888894871343E-2</v>
      </c>
      <c r="H337" s="17">
        <f>Analysis[[#This Row],[Du]]*24*60</f>
        <v>83.000000008614734</v>
      </c>
      <c r="I337" s="39">
        <f t="shared" si="159"/>
        <v>600</v>
      </c>
      <c r="J337" s="10" t="s">
        <v>403</v>
      </c>
      <c r="K337" s="10"/>
      <c r="L337" s="10"/>
    </row>
    <row r="338" spans="1:12" ht="16" hidden="1" x14ac:dyDescent="0.2">
      <c r="A338" s="14" t="s">
        <v>63</v>
      </c>
      <c r="B338" s="18" t="s">
        <v>246</v>
      </c>
      <c r="C338" s="14" t="s">
        <v>23</v>
      </c>
      <c r="D338" s="14"/>
      <c r="E338" s="75">
        <v>44975.359722222223</v>
      </c>
      <c r="F338" s="15">
        <v>44975.367361111108</v>
      </c>
      <c r="G338" s="16">
        <f>Analysis[[#This Row],[End Time]]-Analysis[[#This Row],[Start Time]]</f>
        <v>7.6388888846850023E-3</v>
      </c>
      <c r="H338" s="17">
        <f>Analysis[[#This Row],[Du]]*24*60</f>
        <v>10.999999993946403</v>
      </c>
      <c r="I338" s="39">
        <f t="shared" si="159"/>
        <v>600</v>
      </c>
      <c r="J338" s="10" t="s">
        <v>402</v>
      </c>
      <c r="K338" s="10"/>
      <c r="L338" s="10"/>
    </row>
    <row r="339" spans="1:12" ht="32" hidden="1" x14ac:dyDescent="0.2">
      <c r="A339" s="14" t="s">
        <v>63</v>
      </c>
      <c r="B339" s="18" t="s">
        <v>247</v>
      </c>
      <c r="C339" s="14" t="s">
        <v>23</v>
      </c>
      <c r="D339" s="14"/>
      <c r="E339" s="75">
        <v>44977.333333333336</v>
      </c>
      <c r="F339" s="15">
        <v>44977.381944444445</v>
      </c>
      <c r="G339" s="16">
        <f>Analysis[[#This Row],[End Time]]-Analysis[[#This Row],[Start Time]]</f>
        <v>4.8611111109494232E-2</v>
      </c>
      <c r="H339" s="17">
        <f>Analysis[[#This Row],[Du]]*24*60</f>
        <v>69.999999997671694</v>
      </c>
      <c r="I339" s="39">
        <f t="shared" si="159"/>
        <v>600</v>
      </c>
      <c r="J339" s="10" t="s">
        <v>402</v>
      </c>
      <c r="K339" s="10"/>
      <c r="L339" s="10"/>
    </row>
    <row r="340" spans="1:12" ht="32" hidden="1" x14ac:dyDescent="0.2">
      <c r="A340" s="14" t="s">
        <v>63</v>
      </c>
      <c r="B340" s="18" t="s">
        <v>247</v>
      </c>
      <c r="C340" s="14" t="s">
        <v>23</v>
      </c>
      <c r="D340" s="14"/>
      <c r="E340" s="75">
        <v>44978.333333333336</v>
      </c>
      <c r="F340" s="15">
        <v>44978.353472222225</v>
      </c>
      <c r="G340" s="16">
        <f>Analysis[[#This Row],[End Time]]-Analysis[[#This Row],[Start Time]]</f>
        <v>2.0138888889050577E-2</v>
      </c>
      <c r="H340" s="17">
        <f>Analysis[[#This Row],[Du]]*24*60</f>
        <v>29.000000000232831</v>
      </c>
      <c r="I340" s="39">
        <f t="shared" si="159"/>
        <v>600</v>
      </c>
      <c r="J340" s="10" t="s">
        <v>402</v>
      </c>
      <c r="K340" s="10"/>
      <c r="L340" s="10"/>
    </row>
    <row r="341" spans="1:12" ht="32" hidden="1" x14ac:dyDescent="0.2">
      <c r="A341" s="14" t="s">
        <v>63</v>
      </c>
      <c r="B341" s="18" t="s">
        <v>248</v>
      </c>
      <c r="C341" s="14" t="s">
        <v>22</v>
      </c>
      <c r="D341" s="14"/>
      <c r="E341" s="75">
        <v>44993.34375</v>
      </c>
      <c r="F341" s="15">
        <v>44993.361805555556</v>
      </c>
      <c r="G341" s="16">
        <f>Analysis[[#This Row],[End Time]]-Analysis[[#This Row],[Start Time]]</f>
        <v>1.8055555556202307E-2</v>
      </c>
      <c r="H341" s="17">
        <f>Analysis[[#This Row],[Du]]*24*60</f>
        <v>26.000000000931323</v>
      </c>
      <c r="I341" s="39">
        <f t="shared" si="159"/>
        <v>600</v>
      </c>
      <c r="J341" s="10" t="s">
        <v>402</v>
      </c>
      <c r="K341" s="10"/>
      <c r="L341" s="10"/>
    </row>
    <row r="342" spans="1:12" ht="16" x14ac:dyDescent="0.2">
      <c r="A342" s="14" t="s">
        <v>45</v>
      </c>
      <c r="B342" s="18" t="s">
        <v>249</v>
      </c>
      <c r="C342" s="14" t="s">
        <v>17</v>
      </c>
      <c r="D342" s="14"/>
      <c r="E342" s="75">
        <v>44995.072916666664</v>
      </c>
      <c r="F342" s="15">
        <v>44995.333333333336</v>
      </c>
      <c r="G342" s="16">
        <f>Analysis[[#This Row],[End Time]]-Analysis[[#This Row],[Start Time]]</f>
        <v>0.26041666667151731</v>
      </c>
      <c r="H342" s="17">
        <f>Analysis[[#This Row],[Du]]*24*60</f>
        <v>375.00000000698492</v>
      </c>
      <c r="I342" s="39">
        <f>10*60</f>
        <v>600</v>
      </c>
      <c r="J342" s="10" t="s">
        <v>403</v>
      </c>
      <c r="K342" s="10"/>
      <c r="L342" s="10"/>
    </row>
    <row r="343" spans="1:12" ht="16" x14ac:dyDescent="0.2">
      <c r="A343" s="14" t="s">
        <v>45</v>
      </c>
      <c r="B343" s="18" t="s">
        <v>250</v>
      </c>
      <c r="C343" s="14" t="s">
        <v>15</v>
      </c>
      <c r="D343" s="14"/>
      <c r="E343" s="75">
        <v>44998.771527777775</v>
      </c>
      <c r="F343" s="15">
        <v>44998.842361111114</v>
      </c>
      <c r="G343" s="16">
        <f>Analysis[[#This Row],[End Time]]-Analysis[[#This Row],[Start Time]]</f>
        <v>7.0833333338669036E-2</v>
      </c>
      <c r="H343" s="17">
        <f>Analysis[[#This Row],[Du]]*24*60</f>
        <v>102.00000000768341</v>
      </c>
      <c r="I343" s="39">
        <f t="shared" si="159"/>
        <v>600</v>
      </c>
      <c r="J343" s="10" t="s">
        <v>403</v>
      </c>
      <c r="K343" s="10"/>
      <c r="L343" s="10"/>
    </row>
    <row r="344" spans="1:12" ht="48" x14ac:dyDescent="0.2">
      <c r="A344" s="14" t="s">
        <v>45</v>
      </c>
      <c r="B344" s="18" t="s">
        <v>251</v>
      </c>
      <c r="C344" s="14" t="s">
        <v>25</v>
      </c>
      <c r="D344" s="14"/>
      <c r="E344" s="75">
        <v>44999.630555555559</v>
      </c>
      <c r="F344" s="15">
        <v>44999.638888888891</v>
      </c>
      <c r="G344" s="16">
        <f>Analysis[[#This Row],[End Time]]-Analysis[[#This Row],[Start Time]]</f>
        <v>8.333333331393078E-3</v>
      </c>
      <c r="H344" s="17">
        <f>Analysis[[#This Row],[Du]]*24*60</f>
        <v>11.999999997206032</v>
      </c>
      <c r="I344" s="39">
        <f t="shared" si="159"/>
        <v>600</v>
      </c>
      <c r="J344" s="10" t="s">
        <v>403</v>
      </c>
      <c r="K344" s="10"/>
      <c r="L344" s="10"/>
    </row>
    <row r="345" spans="1:12" ht="32" x14ac:dyDescent="0.2">
      <c r="A345" s="14" t="s">
        <v>63</v>
      </c>
      <c r="B345" s="18" t="s">
        <v>252</v>
      </c>
      <c r="C345" s="14" t="s">
        <v>24</v>
      </c>
      <c r="D345" s="14"/>
      <c r="E345" s="75">
        <v>45008.395833333336</v>
      </c>
      <c r="F345" s="15">
        <v>45008.43472222222</v>
      </c>
      <c r="G345" s="16">
        <f>Analysis[[#This Row],[End Time]]-Analysis[[#This Row],[Start Time]]</f>
        <v>3.8888888884685002E-2</v>
      </c>
      <c r="H345" s="17">
        <f>Analysis[[#This Row],[Du]]*24*60</f>
        <v>55.999999993946403</v>
      </c>
      <c r="I345" s="39">
        <f t="shared" si="159"/>
        <v>600</v>
      </c>
      <c r="J345" s="10" t="s">
        <v>403</v>
      </c>
      <c r="K345" s="10"/>
      <c r="L345" s="10"/>
    </row>
    <row r="346" spans="1:12" ht="16" hidden="1" x14ac:dyDescent="0.2">
      <c r="A346" s="14" t="s">
        <v>63</v>
      </c>
      <c r="B346" s="18" t="s">
        <v>253</v>
      </c>
      <c r="C346" s="14" t="s">
        <v>20</v>
      </c>
      <c r="D346" s="14"/>
      <c r="E346" s="75">
        <v>45020.340277777781</v>
      </c>
      <c r="F346" s="15">
        <v>45020.364583333336</v>
      </c>
      <c r="G346" s="16">
        <f>Analysis[[#This Row],[End Time]]-Analysis[[#This Row],[Start Time]]</f>
        <v>2.4305555554747116E-2</v>
      </c>
      <c r="H346" s="17">
        <f>Analysis[[#This Row],[Du]]*24*60</f>
        <v>34.999999998835847</v>
      </c>
      <c r="I346" s="39">
        <f t="shared" si="159"/>
        <v>600</v>
      </c>
      <c r="J346" s="10" t="s">
        <v>402</v>
      </c>
      <c r="K346" s="10"/>
      <c r="L346" s="10"/>
    </row>
    <row r="347" spans="1:12" ht="48" x14ac:dyDescent="0.2">
      <c r="A347" s="14" t="s">
        <v>45</v>
      </c>
      <c r="B347" s="18" t="s">
        <v>254</v>
      </c>
      <c r="C347" s="14" t="s">
        <v>25</v>
      </c>
      <c r="D347" s="14"/>
      <c r="E347" s="75">
        <v>45020.383333333331</v>
      </c>
      <c r="F347" s="15">
        <v>45020.388888888891</v>
      </c>
      <c r="G347" s="16">
        <f>Analysis[[#This Row],[End Time]]-Analysis[[#This Row],[Start Time]]</f>
        <v>5.5555555591126904E-3</v>
      </c>
      <c r="H347" s="17">
        <f>Analysis[[#This Row],[Du]]*24*60</f>
        <v>8.0000000051222742</v>
      </c>
      <c r="I347" s="39">
        <f t="shared" si="159"/>
        <v>600</v>
      </c>
      <c r="J347" s="10" t="s">
        <v>403</v>
      </c>
      <c r="K347" s="10"/>
      <c r="L347" s="10"/>
    </row>
    <row r="348" spans="1:12" ht="16" hidden="1" x14ac:dyDescent="0.2">
      <c r="A348" s="14" t="s">
        <v>45</v>
      </c>
      <c r="B348" s="18" t="s">
        <v>255</v>
      </c>
      <c r="C348" s="14" t="s">
        <v>17</v>
      </c>
      <c r="D348" s="14"/>
      <c r="E348" s="75">
        <v>45020.418055555558</v>
      </c>
      <c r="F348" s="15">
        <v>45020.439583333333</v>
      </c>
      <c r="G348" s="16">
        <f>Analysis[[#This Row],[End Time]]-Analysis[[#This Row],[Start Time]]</f>
        <v>2.1527777775190771E-2</v>
      </c>
      <c r="H348" s="17">
        <f>Analysis[[#This Row],[Du]]*24*60</f>
        <v>30.99999999627471</v>
      </c>
      <c r="I348" s="39">
        <f t="shared" si="159"/>
        <v>600</v>
      </c>
      <c r="J348" s="10" t="s">
        <v>402</v>
      </c>
      <c r="K348" s="10"/>
      <c r="L348" s="10"/>
    </row>
    <row r="349" spans="1:12" ht="16" hidden="1" x14ac:dyDescent="0.2">
      <c r="A349" s="14" t="s">
        <v>45</v>
      </c>
      <c r="B349" s="18" t="s">
        <v>255</v>
      </c>
      <c r="C349" s="14" t="s">
        <v>17</v>
      </c>
      <c r="D349" s="14"/>
      <c r="E349" s="75">
        <v>45021.443749999999</v>
      </c>
      <c r="F349" s="15">
        <v>45021.459722222222</v>
      </c>
      <c r="G349" s="16">
        <f>Analysis[[#This Row],[End Time]]-Analysis[[#This Row],[Start Time]]</f>
        <v>1.5972222223354038E-2</v>
      </c>
      <c r="H349" s="17">
        <f>Analysis[[#This Row],[Du]]*24*60</f>
        <v>23.000000001629815</v>
      </c>
      <c r="I349" s="39">
        <f t="shared" si="159"/>
        <v>600</v>
      </c>
      <c r="J349" s="10" t="s">
        <v>402</v>
      </c>
      <c r="K349" s="10"/>
      <c r="L349" s="10"/>
    </row>
    <row r="350" spans="1:12" ht="32" x14ac:dyDescent="0.2">
      <c r="A350" s="14" t="s">
        <v>45</v>
      </c>
      <c r="B350" s="18" t="s">
        <v>256</v>
      </c>
      <c r="C350" s="14" t="s">
        <v>16</v>
      </c>
      <c r="D350" s="14" t="s">
        <v>60</v>
      </c>
      <c r="E350" s="75">
        <v>45022.979166666664</v>
      </c>
      <c r="F350" s="15">
        <v>45023.4375</v>
      </c>
      <c r="G350" s="16">
        <f>Analysis[[#This Row],[End Time]]-Analysis[[#This Row],[Start Time]]</f>
        <v>0.45833333333575865</v>
      </c>
      <c r="H350" s="17">
        <f>Analysis[[#This Row],[Du]]*24*60</f>
        <v>660.00000000349246</v>
      </c>
      <c r="I350" s="39">
        <f t="shared" si="159"/>
        <v>600</v>
      </c>
      <c r="J350" s="10" t="s">
        <v>403</v>
      </c>
      <c r="K350" s="10"/>
      <c r="L350" s="10"/>
    </row>
    <row r="351" spans="1:12" ht="16" hidden="1" x14ac:dyDescent="0.2">
      <c r="A351" s="14" t="s">
        <v>63</v>
      </c>
      <c r="B351" s="18" t="s">
        <v>257</v>
      </c>
      <c r="C351" s="14" t="s">
        <v>18</v>
      </c>
      <c r="D351" s="14"/>
      <c r="E351" s="15">
        <v>45023.4375</v>
      </c>
      <c r="F351" s="15">
        <v>45023.62222222222</v>
      </c>
      <c r="G351" s="16">
        <f>Analysis[[#This Row],[End Time]]-Analysis[[#This Row],[Start Time]]</f>
        <v>0.18472222222044365</v>
      </c>
      <c r="H351" s="17">
        <f>Analysis[[#This Row],[Du]]*24*60</f>
        <v>265.99999999743886</v>
      </c>
      <c r="I351" s="39">
        <f t="shared" si="159"/>
        <v>600</v>
      </c>
      <c r="J351" s="10" t="s">
        <v>403</v>
      </c>
      <c r="K351" s="10"/>
      <c r="L351" s="10"/>
    </row>
    <row r="352" spans="1:12" ht="16" x14ac:dyDescent="0.2">
      <c r="A352" s="14" t="s">
        <v>45</v>
      </c>
      <c r="B352" s="18" t="s">
        <v>258</v>
      </c>
      <c r="C352" s="14" t="s">
        <v>17</v>
      </c>
      <c r="D352" s="14"/>
      <c r="E352" s="75">
        <v>45026.182638888888</v>
      </c>
      <c r="F352" s="15">
        <v>45026.333333333336</v>
      </c>
      <c r="G352" s="16">
        <f>Analysis[[#This Row],[End Time]]-Analysis[[#This Row],[Start Time]]</f>
        <v>0.15069444444816327</v>
      </c>
      <c r="H352" s="17">
        <f>Analysis[[#This Row],[Du]]*24*60</f>
        <v>217.0000000053551</v>
      </c>
      <c r="I352" s="39">
        <f t="shared" si="159"/>
        <v>600</v>
      </c>
      <c r="J352" s="10" t="s">
        <v>403</v>
      </c>
      <c r="K352" s="10"/>
      <c r="L352" s="10"/>
    </row>
    <row r="353" spans="1:12" ht="32" hidden="1" x14ac:dyDescent="0.2">
      <c r="A353" s="14" t="s">
        <v>63</v>
      </c>
      <c r="B353" s="18" t="s">
        <v>247</v>
      </c>
      <c r="C353" s="14" t="s">
        <v>23</v>
      </c>
      <c r="D353" s="14"/>
      <c r="E353" s="75">
        <v>45028.347222222219</v>
      </c>
      <c r="F353" s="15">
        <v>45028.364583333336</v>
      </c>
      <c r="G353" s="16">
        <f>Analysis[[#This Row],[End Time]]-Analysis[[#This Row],[Start Time]]</f>
        <v>1.7361111116770189E-2</v>
      </c>
      <c r="H353" s="17">
        <f>Analysis[[#This Row],[Du]]*24*60</f>
        <v>25.000000008149073</v>
      </c>
      <c r="I353" s="39">
        <f t="shared" si="159"/>
        <v>600</v>
      </c>
      <c r="J353" s="10" t="s">
        <v>402</v>
      </c>
      <c r="K353" s="10"/>
      <c r="L353" s="10"/>
    </row>
    <row r="354" spans="1:12" ht="64" x14ac:dyDescent="0.2">
      <c r="A354" s="14" t="s">
        <v>63</v>
      </c>
      <c r="B354" s="18" t="s">
        <v>259</v>
      </c>
      <c r="C354" s="14" t="s">
        <v>25</v>
      </c>
      <c r="D354" s="14"/>
      <c r="E354" s="75">
        <v>45032.354861111111</v>
      </c>
      <c r="F354" s="15">
        <v>45032.369444444441</v>
      </c>
      <c r="G354" s="16">
        <f>Analysis[[#This Row],[End Time]]-Analysis[[#This Row],[Start Time]]</f>
        <v>1.4583333329937886E-2</v>
      </c>
      <c r="H354" s="17">
        <f>Analysis[[#This Row],[Du]]*24*60</f>
        <v>20.999999995110556</v>
      </c>
      <c r="I354" s="39">
        <f t="shared" si="159"/>
        <v>600</v>
      </c>
      <c r="J354" s="10" t="s">
        <v>403</v>
      </c>
      <c r="K354" s="10"/>
      <c r="L354" s="10"/>
    </row>
    <row r="355" spans="1:12" ht="32" x14ac:dyDescent="0.2">
      <c r="A355" s="14" t="s">
        <v>63</v>
      </c>
      <c r="B355" s="18" t="s">
        <v>260</v>
      </c>
      <c r="C355" s="14" t="s">
        <v>15</v>
      </c>
      <c r="D355" s="14"/>
      <c r="E355" s="75">
        <v>45055.338194444441</v>
      </c>
      <c r="F355" s="15">
        <v>45055.345138888886</v>
      </c>
      <c r="G355" s="16">
        <f>Analysis[[#This Row],[End Time]]-Analysis[[#This Row],[Start Time]]</f>
        <v>6.9444444452528842E-3</v>
      </c>
      <c r="H355" s="17">
        <f>Analysis[[#This Row],[Du]]*24*60</f>
        <v>10.000000001164153</v>
      </c>
      <c r="I355" s="39">
        <f t="shared" si="159"/>
        <v>600</v>
      </c>
      <c r="J355" s="10" t="s">
        <v>403</v>
      </c>
      <c r="K355" s="10"/>
      <c r="L355" s="10"/>
    </row>
    <row r="356" spans="1:12" ht="32" x14ac:dyDescent="0.2">
      <c r="A356" s="14" t="s">
        <v>45</v>
      </c>
      <c r="B356" s="18" t="s">
        <v>261</v>
      </c>
      <c r="C356" s="14" t="s">
        <v>15</v>
      </c>
      <c r="D356" s="14"/>
      <c r="E356" s="75">
        <v>45055.364583333336</v>
      </c>
      <c r="F356" s="15">
        <v>45055.38958333333</v>
      </c>
      <c r="G356" s="16">
        <f>Analysis[[#This Row],[End Time]]-Analysis[[#This Row],[Start Time]]</f>
        <v>2.4999999994179234E-2</v>
      </c>
      <c r="H356" s="17">
        <f>Analysis[[#This Row],[Du]]*24*60</f>
        <v>35.999999991618097</v>
      </c>
      <c r="I356" s="39">
        <f t="shared" si="159"/>
        <v>600</v>
      </c>
      <c r="J356" s="10" t="s">
        <v>403</v>
      </c>
      <c r="K356" s="10"/>
      <c r="L356" s="10"/>
    </row>
    <row r="357" spans="1:12" ht="16" x14ac:dyDescent="0.2">
      <c r="A357" s="14" t="s">
        <v>45</v>
      </c>
      <c r="B357" s="18" t="s">
        <v>262</v>
      </c>
      <c r="C357" s="14" t="s">
        <v>17</v>
      </c>
      <c r="D357" s="14"/>
      <c r="E357" s="75">
        <v>45055.634027777778</v>
      </c>
      <c r="F357" s="15">
        <v>45055.652777777781</v>
      </c>
      <c r="G357" s="16">
        <f>Analysis[[#This Row],[End Time]]-Analysis[[#This Row],[Start Time]]</f>
        <v>1.8750000002910383E-2</v>
      </c>
      <c r="H357" s="17">
        <f>Analysis[[#This Row],[Du]]*24*60</f>
        <v>27.000000004190952</v>
      </c>
      <c r="I357" s="39">
        <f t="shared" si="159"/>
        <v>600</v>
      </c>
      <c r="J357" s="10" t="s">
        <v>403</v>
      </c>
      <c r="K357" s="10"/>
      <c r="L357" s="10"/>
    </row>
    <row r="358" spans="1:12" ht="32" x14ac:dyDescent="0.2">
      <c r="A358" s="14" t="s">
        <v>45</v>
      </c>
      <c r="B358" s="18" t="s">
        <v>261</v>
      </c>
      <c r="C358" s="14" t="s">
        <v>15</v>
      </c>
      <c r="D358" s="14"/>
      <c r="E358" s="75">
        <v>45056.765277777777</v>
      </c>
      <c r="F358" s="15">
        <v>45056.772916666669</v>
      </c>
      <c r="G358" s="16">
        <f>Analysis[[#This Row],[End Time]]-Analysis[[#This Row],[Start Time]]</f>
        <v>7.6388888919609599E-3</v>
      </c>
      <c r="H358" s="17">
        <f>Analysis[[#This Row],[Du]]*24*60</f>
        <v>11.000000004423782</v>
      </c>
      <c r="I358" s="39">
        <f t="shared" si="159"/>
        <v>600</v>
      </c>
      <c r="J358" s="10" t="s">
        <v>403</v>
      </c>
      <c r="K358" s="10"/>
      <c r="L358" s="10"/>
    </row>
    <row r="359" spans="1:12" ht="32" x14ac:dyDescent="0.2">
      <c r="A359" s="14" t="s">
        <v>45</v>
      </c>
      <c r="B359" s="18" t="s">
        <v>261</v>
      </c>
      <c r="C359" s="14" t="s">
        <v>15</v>
      </c>
      <c r="D359" s="14"/>
      <c r="E359" s="75">
        <v>45056.888888888891</v>
      </c>
      <c r="F359" s="15">
        <v>45056.899305555555</v>
      </c>
      <c r="G359" s="16">
        <f>Analysis[[#This Row],[End Time]]-Analysis[[#This Row],[Start Time]]</f>
        <v>1.0416666664241347E-2</v>
      </c>
      <c r="H359" s="17">
        <f>Analysis[[#This Row],[Du]]*24*60</f>
        <v>14.99999999650754</v>
      </c>
      <c r="I359" s="39">
        <f t="shared" si="159"/>
        <v>600</v>
      </c>
      <c r="J359" s="10" t="s">
        <v>403</v>
      </c>
      <c r="K359" s="10"/>
      <c r="L359" s="10"/>
    </row>
    <row r="360" spans="1:12" ht="32" x14ac:dyDescent="0.2">
      <c r="A360" s="14" t="s">
        <v>45</v>
      </c>
      <c r="B360" s="18" t="s">
        <v>261</v>
      </c>
      <c r="C360" s="14" t="s">
        <v>15</v>
      </c>
      <c r="D360" s="14"/>
      <c r="E360" s="75">
        <v>45057.75</v>
      </c>
      <c r="F360" s="15">
        <v>45057.805555555555</v>
      </c>
      <c r="G360" s="16">
        <f>Analysis[[#This Row],[End Time]]-Analysis[[#This Row],[Start Time]]</f>
        <v>5.5555555554747116E-2</v>
      </c>
      <c r="H360" s="17">
        <f>Analysis[[#This Row],[Du]]*24*60</f>
        <v>79.999999998835847</v>
      </c>
      <c r="I360" s="39">
        <f t="shared" si="159"/>
        <v>600</v>
      </c>
      <c r="J360" s="10" t="s">
        <v>403</v>
      </c>
      <c r="K360" s="10"/>
      <c r="L360" s="10"/>
    </row>
    <row r="361" spans="1:12" ht="32" x14ac:dyDescent="0.2">
      <c r="A361" s="14" t="s">
        <v>45</v>
      </c>
      <c r="B361" s="18" t="s">
        <v>263</v>
      </c>
      <c r="C361" s="14" t="s">
        <v>25</v>
      </c>
      <c r="D361" s="14"/>
      <c r="E361" s="75">
        <v>45060.39166666667</v>
      </c>
      <c r="F361" s="15">
        <v>45060.401388888888</v>
      </c>
      <c r="G361" s="16">
        <f>Analysis[[#This Row],[End Time]]-Analysis[[#This Row],[Start Time]]</f>
        <v>9.7222222175332718E-3</v>
      </c>
      <c r="H361" s="17">
        <f>Analysis[[#This Row],[Du]]*24*60</f>
        <v>13.999999993247911</v>
      </c>
      <c r="I361" s="39">
        <f t="shared" si="159"/>
        <v>600</v>
      </c>
      <c r="J361" s="10" t="s">
        <v>403</v>
      </c>
      <c r="K361" s="10"/>
      <c r="L361" s="10"/>
    </row>
    <row r="362" spans="1:12" ht="48" x14ac:dyDescent="0.2">
      <c r="A362" s="14" t="s">
        <v>63</v>
      </c>
      <c r="B362" s="18" t="s">
        <v>264</v>
      </c>
      <c r="C362" s="14" t="s">
        <v>25</v>
      </c>
      <c r="D362" s="14"/>
      <c r="E362" s="75">
        <v>45060.418749999997</v>
      </c>
      <c r="F362" s="15">
        <v>45060.422222222223</v>
      </c>
      <c r="G362" s="16">
        <f>Analysis[[#This Row],[End Time]]-Analysis[[#This Row],[Start Time]]</f>
        <v>3.4722222262644209E-3</v>
      </c>
      <c r="H362" s="17">
        <f>Analysis[[#This Row],[Du]]*24*60</f>
        <v>5.0000000058207661</v>
      </c>
      <c r="I362" s="39">
        <f t="shared" si="159"/>
        <v>600</v>
      </c>
      <c r="J362" s="10" t="s">
        <v>403</v>
      </c>
      <c r="K362" s="10"/>
      <c r="L362" s="10"/>
    </row>
    <row r="363" spans="1:12" ht="32" x14ac:dyDescent="0.2">
      <c r="A363" s="14" t="s">
        <v>45</v>
      </c>
      <c r="B363" s="18" t="s">
        <v>260</v>
      </c>
      <c r="C363" s="14" t="s">
        <v>15</v>
      </c>
      <c r="D363" s="14"/>
      <c r="E363" s="75">
        <v>45064.627083333333</v>
      </c>
      <c r="F363" s="15">
        <v>45064.649305555555</v>
      </c>
      <c r="G363" s="16">
        <f>Analysis[[#This Row],[End Time]]-Analysis[[#This Row],[Start Time]]</f>
        <v>2.2222222221898846E-2</v>
      </c>
      <c r="H363" s="17">
        <f>Analysis[[#This Row],[Du]]*24*60</f>
        <v>31.999999999534339</v>
      </c>
      <c r="I363" s="39">
        <f t="shared" si="159"/>
        <v>600</v>
      </c>
      <c r="J363" s="10" t="s">
        <v>403</v>
      </c>
      <c r="K363" s="10"/>
      <c r="L363" s="10"/>
    </row>
    <row r="364" spans="1:12" ht="32" x14ac:dyDescent="0.2">
      <c r="A364" s="14" t="s">
        <v>45</v>
      </c>
      <c r="B364" s="18" t="s">
        <v>265</v>
      </c>
      <c r="C364" s="14" t="s">
        <v>26</v>
      </c>
      <c r="D364" s="14"/>
      <c r="E364" s="75">
        <v>45064.832638888889</v>
      </c>
      <c r="F364" s="15">
        <v>45064.84097222222</v>
      </c>
      <c r="G364" s="16">
        <f>Analysis[[#This Row],[End Time]]-Analysis[[#This Row],[Start Time]]</f>
        <v>8.333333331393078E-3</v>
      </c>
      <c r="H364" s="17">
        <f>Analysis[[#This Row],[Du]]*24*60</f>
        <v>11.999999997206032</v>
      </c>
      <c r="I364" s="39">
        <f t="shared" si="159"/>
        <v>600</v>
      </c>
      <c r="J364" s="10" t="s">
        <v>403</v>
      </c>
      <c r="K364" s="10"/>
      <c r="L364" s="10"/>
    </row>
    <row r="365" spans="1:12" ht="32" x14ac:dyDescent="0.2">
      <c r="A365" s="14" t="s">
        <v>63</v>
      </c>
      <c r="B365" s="18" t="s">
        <v>266</v>
      </c>
      <c r="C365" s="14" t="s">
        <v>25</v>
      </c>
      <c r="D365" s="14"/>
      <c r="E365" s="75">
        <v>45067.359722222223</v>
      </c>
      <c r="F365" s="15">
        <v>45067.363888888889</v>
      </c>
      <c r="G365" s="16">
        <f>Analysis[[#This Row],[End Time]]-Analysis[[#This Row],[Start Time]]</f>
        <v>4.166666665696539E-3</v>
      </c>
      <c r="H365" s="17">
        <f>Analysis[[#This Row],[Du]]*24*60</f>
        <v>5.9999999986030161</v>
      </c>
      <c r="I365" s="39">
        <f t="shared" si="159"/>
        <v>600</v>
      </c>
      <c r="J365" s="10" t="s">
        <v>403</v>
      </c>
      <c r="K365" s="10"/>
      <c r="L365" s="10"/>
    </row>
    <row r="366" spans="1:12" ht="32" x14ac:dyDescent="0.2">
      <c r="A366" s="14" t="s">
        <v>45</v>
      </c>
      <c r="B366" s="18" t="s">
        <v>267</v>
      </c>
      <c r="C366" s="14" t="s">
        <v>26</v>
      </c>
      <c r="D366" s="14"/>
      <c r="E366" s="75">
        <v>45069.664583333331</v>
      </c>
      <c r="F366" s="15">
        <v>45069.673611111109</v>
      </c>
      <c r="G366" s="16">
        <f>Analysis[[#This Row],[End Time]]-Analysis[[#This Row],[Start Time]]</f>
        <v>9.0277777781011537E-3</v>
      </c>
      <c r="H366" s="17">
        <f>Analysis[[#This Row],[Du]]*24*60</f>
        <v>13.000000000465661</v>
      </c>
      <c r="I366" s="39">
        <f t="shared" si="159"/>
        <v>600</v>
      </c>
      <c r="J366" s="10" t="s">
        <v>403</v>
      </c>
      <c r="K366" s="10"/>
      <c r="L366" s="10"/>
    </row>
    <row r="367" spans="1:12" ht="16" hidden="1" x14ac:dyDescent="0.2">
      <c r="A367" s="14" t="s">
        <v>63</v>
      </c>
      <c r="B367" s="18" t="s">
        <v>268</v>
      </c>
      <c r="C367" s="14" t="s">
        <v>15</v>
      </c>
      <c r="D367" s="14" t="s">
        <v>72</v>
      </c>
      <c r="E367" s="75">
        <v>45083.341666666667</v>
      </c>
      <c r="F367" s="15">
        <v>45083.343055555553</v>
      </c>
      <c r="G367" s="16">
        <f>Analysis[[#This Row],[End Time]]-Analysis[[#This Row],[Start Time]]</f>
        <v>1.3888888861401938E-3</v>
      </c>
      <c r="H367" s="17">
        <f>Analysis[[#This Row],[Du]]*24*60</f>
        <v>1.9999999960418791</v>
      </c>
      <c r="I367" s="39">
        <f t="shared" si="159"/>
        <v>600</v>
      </c>
      <c r="J367" s="10" t="s">
        <v>402</v>
      </c>
      <c r="K367" s="10"/>
      <c r="L367" s="10"/>
    </row>
    <row r="368" spans="1:12" ht="16" hidden="1" x14ac:dyDescent="0.2">
      <c r="A368" s="14" t="s">
        <v>63</v>
      </c>
      <c r="B368" s="18" t="s">
        <v>268</v>
      </c>
      <c r="C368" s="14" t="s">
        <v>15</v>
      </c>
      <c r="D368" s="14" t="s">
        <v>72</v>
      </c>
      <c r="E368" s="75">
        <v>45084.338888888888</v>
      </c>
      <c r="F368" s="15">
        <v>45084.354166666664</v>
      </c>
      <c r="G368" s="16">
        <f>Analysis[[#This Row],[End Time]]-Analysis[[#This Row],[Start Time]]</f>
        <v>1.5277777776645962E-2</v>
      </c>
      <c r="H368" s="17">
        <f>Analysis[[#This Row],[Du]]*24*60</f>
        <v>21.999999998370185</v>
      </c>
      <c r="I368" s="39">
        <f t="shared" si="159"/>
        <v>600</v>
      </c>
      <c r="J368" s="10" t="s">
        <v>402</v>
      </c>
      <c r="K368" s="10"/>
      <c r="L368" s="10"/>
    </row>
    <row r="369" spans="1:12" ht="32" x14ac:dyDescent="0.2">
      <c r="A369" s="14" t="s">
        <v>63</v>
      </c>
      <c r="B369" s="18" t="s">
        <v>269</v>
      </c>
      <c r="C369" s="14" t="s">
        <v>25</v>
      </c>
      <c r="D369" s="14"/>
      <c r="E369" s="75">
        <v>45084.361805555556</v>
      </c>
      <c r="F369" s="15">
        <v>45084.384722222225</v>
      </c>
      <c r="G369" s="16">
        <f>Analysis[[#This Row],[End Time]]-Analysis[[#This Row],[Start Time]]</f>
        <v>2.2916666668606922E-2</v>
      </c>
      <c r="H369" s="17">
        <f>Analysis[[#This Row],[Du]]*24*60</f>
        <v>33.000000002793968</v>
      </c>
      <c r="I369" s="39">
        <f t="shared" si="159"/>
        <v>600</v>
      </c>
      <c r="J369" s="10" t="s">
        <v>403</v>
      </c>
      <c r="K369" s="10"/>
      <c r="L369" s="10"/>
    </row>
    <row r="370" spans="1:12" ht="16" hidden="1" x14ac:dyDescent="0.2">
      <c r="A370" s="14" t="s">
        <v>63</v>
      </c>
      <c r="B370" s="18" t="s">
        <v>268</v>
      </c>
      <c r="C370" s="14" t="s">
        <v>15</v>
      </c>
      <c r="D370" s="14" t="s">
        <v>72</v>
      </c>
      <c r="E370" s="75">
        <v>45085.34375</v>
      </c>
      <c r="F370" s="15">
        <v>45085.344444444447</v>
      </c>
      <c r="G370" s="16">
        <f>Analysis[[#This Row],[End Time]]-Analysis[[#This Row],[Start Time]]</f>
        <v>6.944444467080757E-4</v>
      </c>
      <c r="H370" s="17">
        <f>Analysis[[#This Row],[Du]]*24*60</f>
        <v>1.000000003259629</v>
      </c>
      <c r="I370" s="39">
        <f t="shared" si="159"/>
        <v>600</v>
      </c>
      <c r="J370" s="10" t="s">
        <v>402</v>
      </c>
      <c r="K370" s="10"/>
      <c r="L370" s="10"/>
    </row>
    <row r="371" spans="1:12" ht="16" x14ac:dyDescent="0.2">
      <c r="A371" s="14" t="s">
        <v>45</v>
      </c>
      <c r="B371" s="18" t="s">
        <v>270</v>
      </c>
      <c r="C371" s="14" t="s">
        <v>26</v>
      </c>
      <c r="D371" s="14"/>
      <c r="E371" s="75">
        <v>45085.723611111112</v>
      </c>
      <c r="F371" s="15">
        <v>45085.744444444441</v>
      </c>
      <c r="G371" s="16">
        <f>Analysis[[#This Row],[End Time]]-Analysis[[#This Row],[Start Time]]</f>
        <v>2.0833333328482695E-2</v>
      </c>
      <c r="H371" s="17">
        <f>Analysis[[#This Row],[Du]]*24*60</f>
        <v>29.999999993015081</v>
      </c>
      <c r="I371" s="39">
        <f t="shared" si="159"/>
        <v>600</v>
      </c>
      <c r="J371" s="10" t="s">
        <v>403</v>
      </c>
      <c r="K371" s="10"/>
      <c r="L371" s="10"/>
    </row>
    <row r="372" spans="1:12" ht="16" hidden="1" x14ac:dyDescent="0.2">
      <c r="A372" s="14" t="s">
        <v>45</v>
      </c>
      <c r="B372" s="18" t="s">
        <v>257</v>
      </c>
      <c r="C372" s="14" t="s">
        <v>18</v>
      </c>
      <c r="D372" s="14"/>
      <c r="E372" s="15">
        <v>45086.271527777775</v>
      </c>
      <c r="F372" s="15">
        <v>45086.511111111111</v>
      </c>
      <c r="G372" s="16">
        <f>Analysis[[#This Row],[End Time]]-Analysis[[#This Row],[Start Time]]</f>
        <v>0.23958333333575865</v>
      </c>
      <c r="H372" s="17">
        <f>Analysis[[#This Row],[Du]]*24*60</f>
        <v>345.00000000349246</v>
      </c>
      <c r="I372" s="39">
        <f t="shared" si="159"/>
        <v>600</v>
      </c>
      <c r="J372" s="10" t="s">
        <v>403</v>
      </c>
      <c r="K372" s="10"/>
      <c r="L372" s="10"/>
    </row>
    <row r="373" spans="1:12" ht="48" hidden="1" x14ac:dyDescent="0.2">
      <c r="A373" s="14" t="s">
        <v>63</v>
      </c>
      <c r="B373" s="18" t="s">
        <v>271</v>
      </c>
      <c r="C373" s="14" t="s">
        <v>18</v>
      </c>
      <c r="D373" s="14" t="s">
        <v>136</v>
      </c>
      <c r="E373" s="15">
        <v>45088.361111111109</v>
      </c>
      <c r="F373" s="15">
        <v>45088.375</v>
      </c>
      <c r="G373" s="16">
        <f>Analysis[[#This Row],[End Time]]-Analysis[[#This Row],[Start Time]]</f>
        <v>1.3888888890505768E-2</v>
      </c>
      <c r="H373" s="17">
        <f>Analysis[[#This Row],[Du]]*24*60</f>
        <v>20.000000002328306</v>
      </c>
      <c r="I373" s="39">
        <f t="shared" si="159"/>
        <v>600</v>
      </c>
      <c r="J373" s="10" t="s">
        <v>403</v>
      </c>
      <c r="K373" s="10"/>
      <c r="L373" s="10"/>
    </row>
    <row r="374" spans="1:12" ht="16" hidden="1" x14ac:dyDescent="0.2">
      <c r="A374" s="14" t="s">
        <v>63</v>
      </c>
      <c r="B374" s="18" t="s">
        <v>268</v>
      </c>
      <c r="C374" s="14" t="s">
        <v>15</v>
      </c>
      <c r="D374" s="14" t="s">
        <v>72</v>
      </c>
      <c r="E374" s="75">
        <v>45089.343055555553</v>
      </c>
      <c r="F374" s="15">
        <v>45089.34375</v>
      </c>
      <c r="G374" s="16">
        <f>Analysis[[#This Row],[End Time]]-Analysis[[#This Row],[Start Time]]</f>
        <v>6.944444467080757E-4</v>
      </c>
      <c r="H374" s="17">
        <f>Analysis[[#This Row],[Du]]*24*60</f>
        <v>1.000000003259629</v>
      </c>
      <c r="I374" s="39">
        <f t="shared" si="159"/>
        <v>600</v>
      </c>
      <c r="J374" s="10" t="s">
        <v>402</v>
      </c>
      <c r="K374" s="10"/>
      <c r="L374" s="10"/>
    </row>
    <row r="375" spans="1:12" ht="16" hidden="1" x14ac:dyDescent="0.2">
      <c r="A375" s="14" t="s">
        <v>63</v>
      </c>
      <c r="B375" s="18" t="s">
        <v>268</v>
      </c>
      <c r="C375" s="14" t="s">
        <v>15</v>
      </c>
      <c r="D375" s="14" t="s">
        <v>72</v>
      </c>
      <c r="E375" s="75">
        <v>45090.354861111111</v>
      </c>
      <c r="F375" s="15">
        <v>45090.356249999997</v>
      </c>
      <c r="G375" s="16">
        <f>Analysis[[#This Row],[End Time]]-Analysis[[#This Row],[Start Time]]</f>
        <v>1.3888888861401938E-3</v>
      </c>
      <c r="H375" s="17">
        <f>Analysis[[#This Row],[Du]]*24*60</f>
        <v>1.9999999960418791</v>
      </c>
      <c r="I375" s="39">
        <f t="shared" si="159"/>
        <v>600</v>
      </c>
      <c r="J375" s="10" t="s">
        <v>402</v>
      </c>
      <c r="K375" s="10"/>
      <c r="L375" s="10"/>
    </row>
    <row r="376" spans="1:12" ht="16" x14ac:dyDescent="0.2">
      <c r="A376" s="14" t="s">
        <v>63</v>
      </c>
      <c r="B376" s="18" t="s">
        <v>272</v>
      </c>
      <c r="C376" s="14" t="s">
        <v>15</v>
      </c>
      <c r="D376" s="14"/>
      <c r="E376" s="75">
        <v>45090.359027777777</v>
      </c>
      <c r="F376" s="15">
        <v>45090.365277777775</v>
      </c>
      <c r="G376" s="16">
        <f>Analysis[[#This Row],[End Time]]-Analysis[[#This Row],[Start Time]]</f>
        <v>6.2499999985448085E-3</v>
      </c>
      <c r="H376" s="17">
        <f>Analysis[[#This Row],[Du]]*24*60</f>
        <v>8.9999999979045242</v>
      </c>
      <c r="I376" s="39">
        <f t="shared" ref="I376" si="160">10*60</f>
        <v>600</v>
      </c>
      <c r="J376" s="10" t="s">
        <v>403</v>
      </c>
      <c r="K376" s="10"/>
      <c r="L376" s="10"/>
    </row>
    <row r="377" spans="1:12" ht="16" hidden="1" x14ac:dyDescent="0.2">
      <c r="A377" s="14" t="s">
        <v>63</v>
      </c>
      <c r="B377" s="18" t="s">
        <v>268</v>
      </c>
      <c r="C377" s="14" t="s">
        <v>15</v>
      </c>
      <c r="D377" s="14" t="s">
        <v>72</v>
      </c>
      <c r="E377" s="75">
        <v>45091.34652777778</v>
      </c>
      <c r="F377" s="15">
        <v>45091.35833333333</v>
      </c>
      <c r="G377" s="16">
        <f>Analysis[[#This Row],[End Time]]-Analysis[[#This Row],[Start Time]]</f>
        <v>1.1805555550381541E-2</v>
      </c>
      <c r="H377" s="17">
        <f>Analysis[[#This Row],[Du]]*24*60</f>
        <v>16.999999992549419</v>
      </c>
      <c r="I377" s="39">
        <f t="shared" si="159"/>
        <v>600</v>
      </c>
      <c r="J377" s="10" t="s">
        <v>402</v>
      </c>
      <c r="K377" s="10"/>
      <c r="L377" s="10"/>
    </row>
    <row r="378" spans="1:12" ht="48" x14ac:dyDescent="0.2">
      <c r="A378" s="14" t="s">
        <v>63</v>
      </c>
      <c r="B378" s="18" t="s">
        <v>273</v>
      </c>
      <c r="C378" s="14" t="s">
        <v>20</v>
      </c>
      <c r="D378" s="14"/>
      <c r="E378" s="75">
        <v>45092.34097222222</v>
      </c>
      <c r="F378" s="15">
        <v>45092.345138888886</v>
      </c>
      <c r="G378" s="16">
        <f>Analysis[[#This Row],[End Time]]-Analysis[[#This Row],[Start Time]]</f>
        <v>4.166666665696539E-3</v>
      </c>
      <c r="H378" s="17">
        <f>Analysis[[#This Row],[Du]]*24*60</f>
        <v>5.9999999986030161</v>
      </c>
      <c r="I378" s="39">
        <f t="shared" si="159"/>
        <v>600</v>
      </c>
      <c r="J378" s="10" t="s">
        <v>403</v>
      </c>
      <c r="K378" s="10"/>
      <c r="L378" s="10"/>
    </row>
    <row r="379" spans="1:12" ht="16" hidden="1" x14ac:dyDescent="0.2">
      <c r="A379" s="14" t="s">
        <v>63</v>
      </c>
      <c r="B379" s="18" t="s">
        <v>268</v>
      </c>
      <c r="C379" s="14" t="s">
        <v>15</v>
      </c>
      <c r="D379" s="14" t="s">
        <v>72</v>
      </c>
      <c r="E379" s="75">
        <v>45092.348611111112</v>
      </c>
      <c r="F379" s="15">
        <v>45092.353472222225</v>
      </c>
      <c r="G379" s="16">
        <f>Analysis[[#This Row],[End Time]]-Analysis[[#This Row],[Start Time]]</f>
        <v>4.8611111124046147E-3</v>
      </c>
      <c r="H379" s="17">
        <f>Analysis[[#This Row],[Du]]*24*60</f>
        <v>7.0000000018626451</v>
      </c>
      <c r="I379" s="39">
        <f t="shared" si="159"/>
        <v>600</v>
      </c>
      <c r="J379" s="10" t="s">
        <v>402</v>
      </c>
      <c r="K379" s="10"/>
      <c r="L379" s="10"/>
    </row>
    <row r="380" spans="1:12" ht="16" x14ac:dyDescent="0.2">
      <c r="A380" s="14" t="s">
        <v>63</v>
      </c>
      <c r="B380" s="18" t="s">
        <v>274</v>
      </c>
      <c r="C380" s="14" t="s">
        <v>15</v>
      </c>
      <c r="D380" s="14"/>
      <c r="E380" s="75">
        <v>45095.354861111111</v>
      </c>
      <c r="F380" s="15">
        <v>45095.357638888891</v>
      </c>
      <c r="G380" s="16">
        <f>Analysis[[#This Row],[End Time]]-Analysis[[#This Row],[Start Time]]</f>
        <v>2.7777777795563452E-3</v>
      </c>
      <c r="H380" s="17">
        <f>Analysis[[#This Row],[Du]]*24*60</f>
        <v>4.0000000025611371</v>
      </c>
      <c r="I380" s="39">
        <f t="shared" si="159"/>
        <v>600</v>
      </c>
      <c r="J380" s="10" t="s">
        <v>403</v>
      </c>
      <c r="K380" s="10"/>
      <c r="L380" s="10"/>
    </row>
    <row r="381" spans="1:12" ht="16" x14ac:dyDescent="0.2">
      <c r="A381" s="14" t="s">
        <v>63</v>
      </c>
      <c r="B381" s="18" t="s">
        <v>274</v>
      </c>
      <c r="C381" s="14" t="s">
        <v>15</v>
      </c>
      <c r="D381" s="14"/>
      <c r="E381" s="75">
        <v>45096.359027777777</v>
      </c>
      <c r="F381" s="15">
        <v>45096.362500000003</v>
      </c>
      <c r="G381" s="16">
        <f>Analysis[[#This Row],[End Time]]-Analysis[[#This Row],[Start Time]]</f>
        <v>3.4722222262644209E-3</v>
      </c>
      <c r="H381" s="17">
        <f>Analysis[[#This Row],[Du]]*24*60</f>
        <v>5.0000000058207661</v>
      </c>
      <c r="I381" s="39">
        <f t="shared" si="159"/>
        <v>600</v>
      </c>
      <c r="J381" s="10" t="s">
        <v>403</v>
      </c>
      <c r="K381" s="10"/>
      <c r="L381" s="10"/>
    </row>
    <row r="382" spans="1:12" ht="16" hidden="1" x14ac:dyDescent="0.2">
      <c r="A382" s="14" t="s">
        <v>45</v>
      </c>
      <c r="B382" s="18" t="s">
        <v>275</v>
      </c>
      <c r="C382" s="14" t="s">
        <v>18</v>
      </c>
      <c r="D382" s="14"/>
      <c r="E382" s="15">
        <v>45096.6</v>
      </c>
      <c r="F382" s="15">
        <v>45096.609027777777</v>
      </c>
      <c r="G382" s="16">
        <f>Analysis[[#This Row],[End Time]]-Analysis[[#This Row],[Start Time]]</f>
        <v>9.0277777781011537E-3</v>
      </c>
      <c r="H382" s="17">
        <f>Analysis[[#This Row],[Du]]*24*60</f>
        <v>13.000000000465661</v>
      </c>
      <c r="I382" s="39">
        <f t="shared" si="159"/>
        <v>600</v>
      </c>
      <c r="J382" s="10" t="s">
        <v>403</v>
      </c>
      <c r="K382" s="10"/>
      <c r="L382" s="10"/>
    </row>
    <row r="383" spans="1:12" ht="16" x14ac:dyDescent="0.2">
      <c r="A383" s="14" t="s">
        <v>63</v>
      </c>
      <c r="B383" s="18" t="s">
        <v>276</v>
      </c>
      <c r="C383" s="14" t="s">
        <v>15</v>
      </c>
      <c r="D383" s="14"/>
      <c r="E383" s="75">
        <v>45098.361111111109</v>
      </c>
      <c r="F383" s="15">
        <v>45098.363888888889</v>
      </c>
      <c r="G383" s="16">
        <f>Analysis[[#This Row],[End Time]]-Analysis[[#This Row],[Start Time]]</f>
        <v>2.7777777795563452E-3</v>
      </c>
      <c r="H383" s="17">
        <f>Analysis[[#This Row],[Du]]*24*60</f>
        <v>4.0000000025611371</v>
      </c>
      <c r="I383" s="39">
        <f t="shared" si="159"/>
        <v>600</v>
      </c>
      <c r="J383" s="10" t="s">
        <v>403</v>
      </c>
      <c r="K383" s="10"/>
      <c r="L383" s="10"/>
    </row>
    <row r="384" spans="1:12" ht="16" hidden="1" x14ac:dyDescent="0.2">
      <c r="A384" s="14" t="s">
        <v>63</v>
      </c>
      <c r="B384" s="18" t="s">
        <v>268</v>
      </c>
      <c r="C384" s="14" t="s">
        <v>15</v>
      </c>
      <c r="D384" s="14" t="s">
        <v>72</v>
      </c>
      <c r="E384" s="75">
        <v>45098.347222222219</v>
      </c>
      <c r="F384" s="15">
        <v>45098.348611111112</v>
      </c>
      <c r="G384" s="16">
        <f>Analysis[[#This Row],[End Time]]-Analysis[[#This Row],[Start Time]]</f>
        <v>1.3888888934161514E-3</v>
      </c>
      <c r="H384" s="17">
        <f>Analysis[[#This Row],[Du]]*24*60</f>
        <v>2.000000006519258</v>
      </c>
      <c r="I384" s="39">
        <f t="shared" si="159"/>
        <v>600</v>
      </c>
      <c r="J384" s="10" t="s">
        <v>402</v>
      </c>
      <c r="K384" s="10"/>
      <c r="L384" s="10"/>
    </row>
    <row r="385" spans="1:12" ht="16" hidden="1" x14ac:dyDescent="0.2">
      <c r="A385" s="14" t="s">
        <v>45</v>
      </c>
      <c r="B385" s="18" t="s">
        <v>275</v>
      </c>
      <c r="C385" s="14" t="s">
        <v>18</v>
      </c>
      <c r="D385" s="14"/>
      <c r="E385" s="15">
        <v>45099.22152777778</v>
      </c>
      <c r="F385" s="15">
        <v>45099.336805555555</v>
      </c>
      <c r="G385" s="16">
        <f>Analysis[[#This Row],[End Time]]-Analysis[[#This Row],[Start Time]]</f>
        <v>0.11527777777519077</v>
      </c>
      <c r="H385" s="17">
        <f>Analysis[[#This Row],[Du]]*24*60</f>
        <v>165.99999999627471</v>
      </c>
      <c r="I385" s="39">
        <f t="shared" si="159"/>
        <v>600</v>
      </c>
      <c r="J385" s="10" t="s">
        <v>403</v>
      </c>
      <c r="K385" s="10"/>
      <c r="L385" s="10"/>
    </row>
    <row r="386" spans="1:12" ht="48" x14ac:dyDescent="0.2">
      <c r="A386" s="14" t="s">
        <v>63</v>
      </c>
      <c r="B386" s="18" t="s">
        <v>277</v>
      </c>
      <c r="C386" s="14" t="s">
        <v>26</v>
      </c>
      <c r="D386" s="14"/>
      <c r="E386" s="75">
        <v>45124.356249999997</v>
      </c>
      <c r="F386" s="15">
        <v>45124.361805555556</v>
      </c>
      <c r="G386" s="16">
        <f>Analysis[[#This Row],[End Time]]-Analysis[[#This Row],[Start Time]]</f>
        <v>5.5555555591126904E-3</v>
      </c>
      <c r="H386" s="17">
        <f>Analysis[[#This Row],[Du]]*24*60</f>
        <v>8.0000000051222742</v>
      </c>
      <c r="I386" s="39">
        <f t="shared" ref="I386:I414" si="161">10*60</f>
        <v>600</v>
      </c>
      <c r="J386" s="10" t="s">
        <v>403</v>
      </c>
      <c r="K386" s="10"/>
      <c r="L386" s="10"/>
    </row>
    <row r="387" spans="1:12" ht="32" x14ac:dyDescent="0.2">
      <c r="A387" s="14" t="s">
        <v>63</v>
      </c>
      <c r="B387" s="18" t="s">
        <v>278</v>
      </c>
      <c r="C387" s="14" t="s">
        <v>20</v>
      </c>
      <c r="D387" s="14"/>
      <c r="E387" s="75">
        <v>45127.34375</v>
      </c>
      <c r="F387" s="15">
        <v>45127.429166666669</v>
      </c>
      <c r="G387" s="16">
        <f>Analysis[[#This Row],[End Time]]-Analysis[[#This Row],[Start Time]]</f>
        <v>8.5416666668606922E-2</v>
      </c>
      <c r="H387" s="17">
        <f>Analysis[[#This Row],[Du]]*24*60</f>
        <v>123.00000000279397</v>
      </c>
      <c r="I387" s="39">
        <f t="shared" si="161"/>
        <v>600</v>
      </c>
      <c r="J387" s="10" t="s">
        <v>403</v>
      </c>
      <c r="K387" s="10"/>
      <c r="L387" s="10"/>
    </row>
    <row r="388" spans="1:12" ht="16" hidden="1" x14ac:dyDescent="0.2">
      <c r="A388" s="14" t="s">
        <v>63</v>
      </c>
      <c r="B388" s="18" t="s">
        <v>279</v>
      </c>
      <c r="C388" s="14" t="s">
        <v>22</v>
      </c>
      <c r="D388" s="14" t="s">
        <v>280</v>
      </c>
      <c r="E388" s="75">
        <v>45128.333333333336</v>
      </c>
      <c r="F388" s="15">
        <v>45128.400694444441</v>
      </c>
      <c r="G388" s="16">
        <f>Analysis[[#This Row],[End Time]]-Analysis[[#This Row],[Start Time]]</f>
        <v>6.7361111105128657E-2</v>
      </c>
      <c r="H388" s="17">
        <f>Analysis[[#This Row],[Du]]*24*60</f>
        <v>96.999999991385266</v>
      </c>
      <c r="I388" s="39">
        <f t="shared" si="161"/>
        <v>600</v>
      </c>
      <c r="J388" s="10" t="s">
        <v>402</v>
      </c>
      <c r="K388" s="10"/>
      <c r="L388" s="10"/>
    </row>
    <row r="389" spans="1:12" ht="48" x14ac:dyDescent="0.2">
      <c r="A389" s="14" t="s">
        <v>45</v>
      </c>
      <c r="B389" s="18" t="s">
        <v>281</v>
      </c>
      <c r="C389" s="14" t="s">
        <v>19</v>
      </c>
      <c r="D389" s="14" t="s">
        <v>60</v>
      </c>
      <c r="E389" s="75">
        <v>45128.940972222219</v>
      </c>
      <c r="F389" s="15">
        <v>45129.333333333336</v>
      </c>
      <c r="G389" s="16">
        <f>Analysis[[#This Row],[End Time]]-Analysis[[#This Row],[Start Time]]</f>
        <v>0.39236111111677019</v>
      </c>
      <c r="H389" s="17">
        <f>Analysis[[#This Row],[Du]]*24*60</f>
        <v>565.00000000814907</v>
      </c>
      <c r="I389" s="39">
        <f t="shared" si="161"/>
        <v>600</v>
      </c>
      <c r="J389" s="10" t="s">
        <v>403</v>
      </c>
      <c r="K389" s="10"/>
      <c r="L389" s="10"/>
    </row>
    <row r="390" spans="1:12" ht="64" hidden="1" x14ac:dyDescent="0.2">
      <c r="A390" s="14" t="s">
        <v>109</v>
      </c>
      <c r="B390" s="18" t="s">
        <v>282</v>
      </c>
      <c r="C390" s="14" t="s">
        <v>16</v>
      </c>
      <c r="D390" s="14" t="s">
        <v>60</v>
      </c>
      <c r="E390" s="15">
        <v>45129.333333333336</v>
      </c>
      <c r="F390" s="15">
        <v>45129.805555555555</v>
      </c>
      <c r="G390" s="16">
        <f>Analysis[[#This Row],[End Time]]-Analysis[[#This Row],[Start Time]]</f>
        <v>0.47222222221898846</v>
      </c>
      <c r="H390" s="17">
        <f>Analysis[[#This Row],[Du]]*24*60</f>
        <v>679.99999999534339</v>
      </c>
      <c r="I390" s="39">
        <f t="shared" si="161"/>
        <v>600</v>
      </c>
      <c r="J390" s="10" t="s">
        <v>403</v>
      </c>
      <c r="K390" s="10"/>
      <c r="L390" s="10"/>
    </row>
    <row r="391" spans="1:12" ht="16" hidden="1" x14ac:dyDescent="0.2">
      <c r="A391" s="14" t="s">
        <v>55</v>
      </c>
      <c r="B391" s="18" t="s">
        <v>283</v>
      </c>
      <c r="C391" s="14" t="s">
        <v>18</v>
      </c>
      <c r="D391" s="14"/>
      <c r="E391" s="15">
        <v>45130.713888888888</v>
      </c>
      <c r="F391" s="15">
        <v>45130.748611111114</v>
      </c>
      <c r="G391" s="16">
        <f>Analysis[[#This Row],[End Time]]-Analysis[[#This Row],[Start Time]]</f>
        <v>3.4722222226264421E-2</v>
      </c>
      <c r="H391" s="17">
        <f>Analysis[[#This Row],[Du]]*24*60</f>
        <v>50.000000005820766</v>
      </c>
      <c r="I391" s="39">
        <f t="shared" si="161"/>
        <v>600</v>
      </c>
      <c r="J391" s="10" t="s">
        <v>403</v>
      </c>
      <c r="K391" s="10"/>
      <c r="L391" s="10"/>
    </row>
    <row r="392" spans="1:12" ht="16" hidden="1" x14ac:dyDescent="0.2">
      <c r="A392" s="14" t="s">
        <v>63</v>
      </c>
      <c r="B392" s="18" t="s">
        <v>284</v>
      </c>
      <c r="C392" s="14" t="s">
        <v>22</v>
      </c>
      <c r="D392" s="14"/>
      <c r="E392" s="75">
        <v>45131.34375</v>
      </c>
      <c r="F392" s="15">
        <v>45131.401388888888</v>
      </c>
      <c r="G392" s="16">
        <f>Analysis[[#This Row],[End Time]]-Analysis[[#This Row],[Start Time]]</f>
        <v>5.7638888887595385E-2</v>
      </c>
      <c r="H392" s="17">
        <f>Analysis[[#This Row],[Du]]*24*60</f>
        <v>82.999999998137355</v>
      </c>
      <c r="I392" s="39">
        <f t="shared" si="161"/>
        <v>600</v>
      </c>
      <c r="J392" s="10" t="s">
        <v>402</v>
      </c>
      <c r="K392" s="10"/>
      <c r="L392" s="10"/>
    </row>
    <row r="393" spans="1:12" ht="32" x14ac:dyDescent="0.2">
      <c r="A393" s="14" t="s">
        <v>63</v>
      </c>
      <c r="B393" s="18" t="s">
        <v>285</v>
      </c>
      <c r="C393" s="14" t="s">
        <v>26</v>
      </c>
      <c r="D393" s="14"/>
      <c r="E393" s="75">
        <v>45137.354861111111</v>
      </c>
      <c r="F393" s="15">
        <v>45137.37222222222</v>
      </c>
      <c r="G393" s="16">
        <f>Analysis[[#This Row],[End Time]]-Analysis[[#This Row],[Start Time]]</f>
        <v>1.7361111109494232E-2</v>
      </c>
      <c r="H393" s="17">
        <f>Analysis[[#This Row],[Du]]*24*60</f>
        <v>24.999999997671694</v>
      </c>
      <c r="I393" s="39">
        <f t="shared" si="161"/>
        <v>600</v>
      </c>
      <c r="J393" s="10" t="s">
        <v>403</v>
      </c>
      <c r="K393" s="10"/>
      <c r="L393" s="10"/>
    </row>
    <row r="394" spans="1:12" ht="32" x14ac:dyDescent="0.2">
      <c r="A394" s="14" t="s">
        <v>45</v>
      </c>
      <c r="B394" s="18" t="s">
        <v>286</v>
      </c>
      <c r="C394" s="14" t="s">
        <v>17</v>
      </c>
      <c r="D394" s="14"/>
      <c r="E394" s="75">
        <v>45137.890277777777</v>
      </c>
      <c r="F394" s="15">
        <v>45138.006249999999</v>
      </c>
      <c r="G394" s="16">
        <f>Analysis[[#This Row],[End Time]]-Analysis[[#This Row],[Start Time]]</f>
        <v>0.11597222222189885</v>
      </c>
      <c r="H394" s="17">
        <f>Analysis[[#This Row],[Du]]*24*60</f>
        <v>166.99999999953434</v>
      </c>
      <c r="I394" s="39">
        <f t="shared" si="161"/>
        <v>600</v>
      </c>
      <c r="J394" s="10" t="s">
        <v>403</v>
      </c>
      <c r="K394" s="10"/>
      <c r="L394" s="10"/>
    </row>
    <row r="395" spans="1:12" ht="32" x14ac:dyDescent="0.2">
      <c r="A395" s="14" t="s">
        <v>45</v>
      </c>
      <c r="B395" s="18" t="s">
        <v>287</v>
      </c>
      <c r="C395" s="14" t="s">
        <v>17</v>
      </c>
      <c r="D395" s="14"/>
      <c r="E395" s="75">
        <v>45138.047222222223</v>
      </c>
      <c r="F395" s="15">
        <v>45138.347222222219</v>
      </c>
      <c r="G395" s="16">
        <f>Analysis[[#This Row],[End Time]]-Analysis[[#This Row],[Start Time]]</f>
        <v>0.29999999999563443</v>
      </c>
      <c r="H395" s="17">
        <f>Analysis[[#This Row],[Du]]*24*60</f>
        <v>431.99999999371357</v>
      </c>
      <c r="I395" s="39">
        <f t="shared" si="161"/>
        <v>600</v>
      </c>
      <c r="J395" s="10" t="s">
        <v>403</v>
      </c>
      <c r="K395" s="10"/>
      <c r="L395" s="10"/>
    </row>
    <row r="396" spans="1:12" ht="48" hidden="1" x14ac:dyDescent="0.2">
      <c r="A396" s="14" t="s">
        <v>55</v>
      </c>
      <c r="B396" s="18" t="s">
        <v>288</v>
      </c>
      <c r="C396" s="14" t="s">
        <v>16</v>
      </c>
      <c r="D396" s="14"/>
      <c r="E396" s="75">
        <v>45139.340277777781</v>
      </c>
      <c r="F396" s="15">
        <v>45139.357638888891</v>
      </c>
      <c r="G396" s="16">
        <f>Analysis[[#This Row],[End Time]]-Analysis[[#This Row],[Start Time]]</f>
        <v>1.7361111109494232E-2</v>
      </c>
      <c r="H396" s="17">
        <f>Analysis[[#This Row],[Du]]*24*60</f>
        <v>24.999999997671694</v>
      </c>
      <c r="I396" s="39">
        <f t="shared" si="161"/>
        <v>600</v>
      </c>
      <c r="J396" s="10" t="s">
        <v>402</v>
      </c>
      <c r="K396" s="10"/>
      <c r="L396" s="10"/>
    </row>
    <row r="397" spans="1:12" ht="48" hidden="1" x14ac:dyDescent="0.2">
      <c r="A397" s="14" t="s">
        <v>55</v>
      </c>
      <c r="B397" s="18" t="s">
        <v>289</v>
      </c>
      <c r="C397" s="14" t="s">
        <v>16</v>
      </c>
      <c r="D397" s="14"/>
      <c r="E397" s="75">
        <v>45139.430555555555</v>
      </c>
      <c r="F397" s="15">
        <v>45139.444444444445</v>
      </c>
      <c r="G397" s="16">
        <f>Analysis[[#This Row],[End Time]]-Analysis[[#This Row],[Start Time]]</f>
        <v>1.3888888890505768E-2</v>
      </c>
      <c r="H397" s="17">
        <f>Analysis[[#This Row],[Du]]*24*60</f>
        <v>20.000000002328306</v>
      </c>
      <c r="I397" s="39">
        <f t="shared" si="161"/>
        <v>600</v>
      </c>
      <c r="J397" s="10" t="s">
        <v>402</v>
      </c>
      <c r="K397" s="10"/>
      <c r="L397" s="10"/>
    </row>
    <row r="398" spans="1:12" ht="32" x14ac:dyDescent="0.2">
      <c r="A398" s="14" t="s">
        <v>45</v>
      </c>
      <c r="B398" s="18" t="s">
        <v>290</v>
      </c>
      <c r="C398" s="14" t="s">
        <v>15</v>
      </c>
      <c r="D398" s="14" t="s">
        <v>210</v>
      </c>
      <c r="E398" s="75">
        <v>45139.435416666667</v>
      </c>
      <c r="F398" s="15">
        <v>45139.463888888888</v>
      </c>
      <c r="G398" s="16">
        <f>Analysis[[#This Row],[End Time]]-Analysis[[#This Row],[Start Time]]</f>
        <v>2.8472222220443655E-2</v>
      </c>
      <c r="H398" s="17">
        <f>Analysis[[#This Row],[Du]]*24*60</f>
        <v>40.999999997438863</v>
      </c>
      <c r="I398" s="39">
        <f t="shared" si="161"/>
        <v>600</v>
      </c>
      <c r="J398" s="10" t="s">
        <v>403</v>
      </c>
      <c r="K398" s="10"/>
      <c r="L398" s="10"/>
    </row>
    <row r="399" spans="1:12" ht="32" x14ac:dyDescent="0.2">
      <c r="A399" s="14" t="s">
        <v>63</v>
      </c>
      <c r="B399" s="18" t="s">
        <v>291</v>
      </c>
      <c r="C399" s="14" t="s">
        <v>15</v>
      </c>
      <c r="D399" s="14"/>
      <c r="E399" s="75">
        <v>45140.36041666667</v>
      </c>
      <c r="F399" s="15">
        <v>45140.367361111108</v>
      </c>
      <c r="G399" s="16">
        <f>Analysis[[#This Row],[End Time]]-Analysis[[#This Row],[Start Time]]</f>
        <v>6.9444444379769266E-3</v>
      </c>
      <c r="H399" s="17">
        <f>Analysis[[#This Row],[Du]]*24*60</f>
        <v>9.9999999906867743</v>
      </c>
      <c r="I399" s="39">
        <f t="shared" si="161"/>
        <v>600</v>
      </c>
      <c r="J399" s="10" t="s">
        <v>403</v>
      </c>
      <c r="K399" s="10"/>
      <c r="L399" s="10"/>
    </row>
    <row r="400" spans="1:12" ht="32" hidden="1" x14ac:dyDescent="0.2">
      <c r="A400" s="14" t="s">
        <v>109</v>
      </c>
      <c r="B400" s="18" t="s">
        <v>292</v>
      </c>
      <c r="C400" s="14" t="s">
        <v>16</v>
      </c>
      <c r="D400" s="14" t="s">
        <v>65</v>
      </c>
      <c r="E400" s="15">
        <v>45172.333333333336</v>
      </c>
      <c r="F400" s="15">
        <v>45176.75</v>
      </c>
      <c r="G400" s="16">
        <f>Analysis[[#This Row],[End Time]]-Analysis[[#This Row],[Start Time]]</f>
        <v>4.4166666666642413</v>
      </c>
      <c r="H400" s="17">
        <f>Analysis[[#This Row],[Du]]*24*60</f>
        <v>6359.9999999965075</v>
      </c>
      <c r="I400" s="39">
        <f>10*60</f>
        <v>600</v>
      </c>
      <c r="J400" s="10" t="s">
        <v>403</v>
      </c>
      <c r="K400" s="10"/>
      <c r="L400" s="10"/>
    </row>
    <row r="401" spans="1:12" ht="16" hidden="1" x14ac:dyDescent="0.2">
      <c r="A401" s="44" t="s">
        <v>109</v>
      </c>
      <c r="B401" s="45" t="s">
        <v>293</v>
      </c>
      <c r="C401" s="44" t="s">
        <v>17</v>
      </c>
      <c r="D401" s="14" t="s">
        <v>58</v>
      </c>
      <c r="E401" s="46">
        <v>45176.904166666667</v>
      </c>
      <c r="F401" s="46">
        <v>45177.40347222222</v>
      </c>
      <c r="G401" s="47">
        <f>Analysis[[#This Row],[End Time]]-Analysis[[#This Row],[Start Time]]</f>
        <v>0.49930555555329192</v>
      </c>
      <c r="H401" s="48">
        <f>Analysis[[#This Row],[Du]]*24*60</f>
        <v>718.99999999674037</v>
      </c>
      <c r="I401" s="49">
        <f t="shared" si="161"/>
        <v>600</v>
      </c>
      <c r="J401" s="10" t="s">
        <v>403</v>
      </c>
      <c r="K401" s="10"/>
      <c r="L401" s="10"/>
    </row>
    <row r="402" spans="1:12" ht="48" x14ac:dyDescent="0.2">
      <c r="A402" s="14" t="s">
        <v>45</v>
      </c>
      <c r="B402" s="18" t="s">
        <v>294</v>
      </c>
      <c r="C402" s="14" t="s">
        <v>17</v>
      </c>
      <c r="D402" s="14"/>
      <c r="E402" s="75">
        <v>45179.960416666669</v>
      </c>
      <c r="F402" s="15">
        <v>45179.974305555559</v>
      </c>
      <c r="G402" s="16">
        <f>Analysis[[#This Row],[End Time]]-Analysis[[#This Row],[Start Time]]</f>
        <v>1.3888888890505768E-2</v>
      </c>
      <c r="H402" s="17">
        <f>Analysis[[#This Row],[Du]]*24*60</f>
        <v>20.000000002328306</v>
      </c>
      <c r="I402" s="39">
        <f t="shared" si="161"/>
        <v>600</v>
      </c>
      <c r="J402" s="10" t="s">
        <v>403</v>
      </c>
      <c r="K402" s="10"/>
      <c r="L402" s="10"/>
    </row>
    <row r="403" spans="1:12" ht="32" x14ac:dyDescent="0.2">
      <c r="A403" s="44" t="s">
        <v>55</v>
      </c>
      <c r="B403" s="45" t="s">
        <v>295</v>
      </c>
      <c r="C403" s="44" t="s">
        <v>16</v>
      </c>
      <c r="D403" s="14"/>
      <c r="E403" s="80">
        <v>45180.347222222219</v>
      </c>
      <c r="F403" s="46">
        <v>45180.362500000003</v>
      </c>
      <c r="G403" s="47">
        <f>Analysis[[#This Row],[End Time]]-Analysis[[#This Row],[Start Time]]</f>
        <v>1.527777778392192E-2</v>
      </c>
      <c r="H403" s="48">
        <f>Analysis[[#This Row],[Du]]*24*60</f>
        <v>22.000000008847564</v>
      </c>
      <c r="I403" s="49">
        <f t="shared" si="161"/>
        <v>600</v>
      </c>
      <c r="J403" s="10" t="s">
        <v>403</v>
      </c>
      <c r="K403" s="10"/>
      <c r="L403" s="10"/>
    </row>
    <row r="404" spans="1:12" ht="32" x14ac:dyDescent="0.2">
      <c r="A404" s="14" t="s">
        <v>45</v>
      </c>
      <c r="B404" s="18" t="s">
        <v>296</v>
      </c>
      <c r="C404" s="14" t="s">
        <v>17</v>
      </c>
      <c r="D404" s="14"/>
      <c r="E404" s="75">
        <v>45180.694444444445</v>
      </c>
      <c r="F404" s="15">
        <v>45180.7</v>
      </c>
      <c r="G404" s="16">
        <f>Analysis[[#This Row],[End Time]]-Analysis[[#This Row],[Start Time]]</f>
        <v>5.5555555518367328E-3</v>
      </c>
      <c r="H404" s="17">
        <f>Analysis[[#This Row],[Du]]*24*60</f>
        <v>7.9999999946448952</v>
      </c>
      <c r="I404" s="39">
        <f t="shared" si="161"/>
        <v>600</v>
      </c>
      <c r="J404" s="10" t="s">
        <v>403</v>
      </c>
      <c r="K404" s="10"/>
      <c r="L404" s="10"/>
    </row>
    <row r="405" spans="1:12" ht="64" x14ac:dyDescent="0.2">
      <c r="A405" s="14" t="s">
        <v>45</v>
      </c>
      <c r="B405" s="18" t="s">
        <v>297</v>
      </c>
      <c r="C405" s="14" t="s">
        <v>20</v>
      </c>
      <c r="D405" s="14" t="s">
        <v>91</v>
      </c>
      <c r="E405" s="75">
        <v>45181.066666666666</v>
      </c>
      <c r="F405" s="15">
        <v>45181.35</v>
      </c>
      <c r="G405" s="16">
        <f>Analysis[[#This Row],[End Time]]-Analysis[[#This Row],[Start Time]]</f>
        <v>0.28333333333284827</v>
      </c>
      <c r="H405" s="17">
        <f>Analysis[[#This Row],[Du]]*24*60</f>
        <v>407.99999999930151</v>
      </c>
      <c r="I405" s="39">
        <f t="shared" si="161"/>
        <v>600</v>
      </c>
      <c r="J405" s="10" t="s">
        <v>403</v>
      </c>
      <c r="K405" s="10"/>
      <c r="L405" s="10"/>
    </row>
    <row r="406" spans="1:12" ht="64" x14ac:dyDescent="0.2">
      <c r="A406" s="14" t="s">
        <v>45</v>
      </c>
      <c r="B406" s="18" t="s">
        <v>298</v>
      </c>
      <c r="C406" s="14" t="s">
        <v>17</v>
      </c>
      <c r="D406" s="14"/>
      <c r="E406" s="75">
        <v>45181.852083333331</v>
      </c>
      <c r="F406" s="15">
        <v>45181.865277777775</v>
      </c>
      <c r="G406" s="16">
        <f>Analysis[[#This Row],[End Time]]-Analysis[[#This Row],[Start Time]]</f>
        <v>1.3194444443797693E-2</v>
      </c>
      <c r="H406" s="17">
        <f>Analysis[[#This Row],[Du]]*24*60</f>
        <v>18.999999999068677</v>
      </c>
      <c r="I406" s="39">
        <f t="shared" si="161"/>
        <v>600</v>
      </c>
      <c r="J406" s="10" t="s">
        <v>403</v>
      </c>
      <c r="K406" s="10"/>
      <c r="L406" s="10"/>
    </row>
    <row r="407" spans="1:12" ht="16" hidden="1" x14ac:dyDescent="0.2">
      <c r="A407" s="44" t="s">
        <v>55</v>
      </c>
      <c r="B407" s="45" t="s">
        <v>299</v>
      </c>
      <c r="C407" s="44" t="s">
        <v>21</v>
      </c>
      <c r="D407" s="14" t="s">
        <v>23</v>
      </c>
      <c r="E407" s="80">
        <v>45181.979166666664</v>
      </c>
      <c r="F407" s="46">
        <v>45182.343055555553</v>
      </c>
      <c r="G407" s="47">
        <f>Analysis[[#This Row],[End Time]]-Analysis[[#This Row],[Start Time]]</f>
        <v>0.36388888888905058</v>
      </c>
      <c r="H407" s="48">
        <f>Analysis[[#This Row],[Du]]*24*60</f>
        <v>524.00000000023283</v>
      </c>
      <c r="I407" s="49">
        <f t="shared" si="161"/>
        <v>600</v>
      </c>
      <c r="J407" s="10" t="s">
        <v>402</v>
      </c>
      <c r="K407" s="10"/>
      <c r="L407" s="10"/>
    </row>
    <row r="408" spans="1:12" ht="16" x14ac:dyDescent="0.2">
      <c r="A408" s="14" t="s">
        <v>45</v>
      </c>
      <c r="B408" s="18" t="s">
        <v>300</v>
      </c>
      <c r="C408" s="14" t="s">
        <v>17</v>
      </c>
      <c r="D408" s="14" t="s">
        <v>58</v>
      </c>
      <c r="E408" s="75">
        <v>45182.654861111114</v>
      </c>
      <c r="F408" s="15">
        <v>45182.661111111112</v>
      </c>
      <c r="G408" s="16">
        <f>Analysis[[#This Row],[End Time]]-Analysis[[#This Row],[Start Time]]</f>
        <v>6.2499999985448085E-3</v>
      </c>
      <c r="H408" s="17">
        <f>Analysis[[#This Row],[Du]]*24*60</f>
        <v>8.9999999979045242</v>
      </c>
      <c r="I408" s="39">
        <f t="shared" si="161"/>
        <v>600</v>
      </c>
      <c r="J408" s="10" t="s">
        <v>403</v>
      </c>
      <c r="K408" s="10"/>
      <c r="L408" s="10"/>
    </row>
    <row r="409" spans="1:12" ht="32" hidden="1" x14ac:dyDescent="0.2">
      <c r="A409" s="44" t="s">
        <v>55</v>
      </c>
      <c r="B409" s="45" t="s">
        <v>301</v>
      </c>
      <c r="C409" s="44" t="s">
        <v>21</v>
      </c>
      <c r="D409" s="14" t="s">
        <v>23</v>
      </c>
      <c r="E409" s="80">
        <v>45182.986111111109</v>
      </c>
      <c r="F409" s="46">
        <v>45183.35833333333</v>
      </c>
      <c r="G409" s="47">
        <f>Analysis[[#This Row],[End Time]]-Analysis[[#This Row],[Start Time]]</f>
        <v>0.37222222222044365</v>
      </c>
      <c r="H409" s="48">
        <f>Analysis[[#This Row],[Du]]*24*60</f>
        <v>535.99999999743886</v>
      </c>
      <c r="I409" s="49">
        <f t="shared" si="161"/>
        <v>600</v>
      </c>
      <c r="J409" s="10" t="s">
        <v>402</v>
      </c>
      <c r="K409" s="10"/>
      <c r="L409" s="10"/>
    </row>
    <row r="410" spans="1:12" ht="48" hidden="1" x14ac:dyDescent="0.2">
      <c r="A410" s="44" t="s">
        <v>55</v>
      </c>
      <c r="B410" s="45" t="s">
        <v>302</v>
      </c>
      <c r="C410" s="44" t="s">
        <v>21</v>
      </c>
      <c r="D410" s="14" t="s">
        <v>23</v>
      </c>
      <c r="E410" s="80">
        <v>45183.988888888889</v>
      </c>
      <c r="F410" s="46">
        <v>45184.342361111114</v>
      </c>
      <c r="G410" s="47">
        <f>Analysis[[#This Row],[End Time]]-Analysis[[#This Row],[Start Time]]</f>
        <v>0.35347222222480923</v>
      </c>
      <c r="H410" s="48">
        <f>Analysis[[#This Row],[Du]]*24*60</f>
        <v>509.00000000372529</v>
      </c>
      <c r="I410" s="49">
        <f t="shared" si="161"/>
        <v>600</v>
      </c>
      <c r="J410" s="10" t="s">
        <v>402</v>
      </c>
      <c r="K410" s="10"/>
      <c r="L410" s="10"/>
    </row>
    <row r="411" spans="1:12" ht="48" x14ac:dyDescent="0.2">
      <c r="A411" s="14" t="s">
        <v>45</v>
      </c>
      <c r="B411" s="18" t="s">
        <v>303</v>
      </c>
      <c r="C411" s="14" t="s">
        <v>15</v>
      </c>
      <c r="D411" s="14" t="s">
        <v>70</v>
      </c>
      <c r="E411" s="75">
        <v>45185.871527777781</v>
      </c>
      <c r="F411" s="15">
        <v>45186.32708333333</v>
      </c>
      <c r="G411" s="16">
        <f>Analysis[[#This Row],[End Time]]-Analysis[[#This Row],[Start Time]]</f>
        <v>0.45555555554892635</v>
      </c>
      <c r="H411" s="17">
        <f>Analysis[[#This Row],[Du]]*24*60</f>
        <v>655.99999999045394</v>
      </c>
      <c r="I411" s="39">
        <f t="shared" si="161"/>
        <v>600</v>
      </c>
      <c r="J411" s="10" t="s">
        <v>403</v>
      </c>
      <c r="K411" s="10"/>
      <c r="L411" s="10"/>
    </row>
    <row r="412" spans="1:12" ht="32" x14ac:dyDescent="0.2">
      <c r="A412" s="14" t="s">
        <v>63</v>
      </c>
      <c r="B412" s="18" t="s">
        <v>304</v>
      </c>
      <c r="C412" s="14" t="s">
        <v>15</v>
      </c>
      <c r="D412" s="14" t="s">
        <v>70</v>
      </c>
      <c r="E412" s="75">
        <v>45187.375694444447</v>
      </c>
      <c r="F412" s="15">
        <v>45187.38958333333</v>
      </c>
      <c r="G412" s="16">
        <f>Analysis[[#This Row],[End Time]]-Analysis[[#This Row],[Start Time]]</f>
        <v>1.3888888883229811E-2</v>
      </c>
      <c r="H412" s="17">
        <f>Analysis[[#This Row],[Du]]*24*60</f>
        <v>19.999999991850927</v>
      </c>
      <c r="I412" s="39">
        <f t="shared" si="161"/>
        <v>600</v>
      </c>
      <c r="J412" s="10" t="s">
        <v>403</v>
      </c>
      <c r="K412" s="10"/>
      <c r="L412" s="10"/>
    </row>
    <row r="413" spans="1:12" ht="16" x14ac:dyDescent="0.2">
      <c r="A413" s="14" t="s">
        <v>63</v>
      </c>
      <c r="B413" s="18" t="s">
        <v>305</v>
      </c>
      <c r="C413" s="14" t="s">
        <v>26</v>
      </c>
      <c r="D413" s="14" t="s">
        <v>26</v>
      </c>
      <c r="E413" s="75">
        <v>45187.38958333333</v>
      </c>
      <c r="F413" s="15">
        <v>45187.393750000003</v>
      </c>
      <c r="G413" s="16">
        <f>Analysis[[#This Row],[End Time]]-Analysis[[#This Row],[Start Time]]</f>
        <v>4.1666666729724966E-3</v>
      </c>
      <c r="H413" s="17">
        <f>Analysis[[#This Row],[Du]]*24*60</f>
        <v>6.0000000090803951</v>
      </c>
      <c r="I413" s="39">
        <f t="shared" si="161"/>
        <v>600</v>
      </c>
      <c r="J413" s="10" t="s">
        <v>403</v>
      </c>
      <c r="K413" s="10"/>
      <c r="L413" s="10"/>
    </row>
    <row r="414" spans="1:12" ht="32" x14ac:dyDescent="0.2">
      <c r="A414" s="14" t="s">
        <v>45</v>
      </c>
      <c r="B414" s="18" t="s">
        <v>306</v>
      </c>
      <c r="C414" s="14" t="s">
        <v>20</v>
      </c>
      <c r="D414" s="14" t="s">
        <v>91</v>
      </c>
      <c r="E414" s="75">
        <v>45189.738194444442</v>
      </c>
      <c r="F414" s="15">
        <v>45189.742361111108</v>
      </c>
      <c r="G414" s="16">
        <f>Analysis[[#This Row],[End Time]]-Analysis[[#This Row],[Start Time]]</f>
        <v>4.166666665696539E-3</v>
      </c>
      <c r="H414" s="17">
        <f>Analysis[[#This Row],[Du]]*24*60</f>
        <v>5.9999999986030161</v>
      </c>
      <c r="I414" s="39">
        <f t="shared" si="161"/>
        <v>600</v>
      </c>
      <c r="J414" s="10" t="s">
        <v>403</v>
      </c>
      <c r="K414" s="10"/>
      <c r="L414" s="10"/>
    </row>
    <row r="415" spans="1:12" ht="16" x14ac:dyDescent="0.2">
      <c r="A415" s="33" t="s">
        <v>45</v>
      </c>
      <c r="B415" s="34" t="s">
        <v>307</v>
      </c>
      <c r="C415" s="33" t="s">
        <v>16</v>
      </c>
      <c r="D415" s="33"/>
      <c r="E415" s="76">
        <v>45190.436111111114</v>
      </c>
      <c r="F415" s="35">
        <v>45190.439583333333</v>
      </c>
      <c r="G415" s="36">
        <f>Analysis[[#This Row],[End Time]]-Analysis[[#This Row],[Start Time]]</f>
        <v>3.4722222189884633E-3</v>
      </c>
      <c r="H415" s="37">
        <f>Analysis[[#This Row],[Du]]*24*60</f>
        <v>4.9999999953433871</v>
      </c>
      <c r="I415" s="39">
        <f t="shared" ref="I415:I421" si="162">10*60</f>
        <v>600</v>
      </c>
      <c r="J415" s="10" t="s">
        <v>403</v>
      </c>
      <c r="K415" s="10"/>
      <c r="L415" s="10"/>
    </row>
    <row r="416" spans="1:12" ht="48" x14ac:dyDescent="0.2">
      <c r="A416" s="33" t="s">
        <v>45</v>
      </c>
      <c r="B416" s="34" t="s">
        <v>308</v>
      </c>
      <c r="C416" s="33" t="s">
        <v>17</v>
      </c>
      <c r="D416" s="33" t="s">
        <v>180</v>
      </c>
      <c r="E416" s="76">
        <v>45192.13958333333</v>
      </c>
      <c r="F416" s="35">
        <v>45192.331250000003</v>
      </c>
      <c r="G416" s="36">
        <f>Analysis[[#This Row],[End Time]]-Analysis[[#This Row],[Start Time]]</f>
        <v>0.1916666666729725</v>
      </c>
      <c r="H416" s="37">
        <f>Analysis[[#This Row],[Du]]*24*60</f>
        <v>276.0000000090804</v>
      </c>
      <c r="I416" s="39">
        <f t="shared" si="162"/>
        <v>600</v>
      </c>
      <c r="J416" s="10" t="s">
        <v>403</v>
      </c>
      <c r="K416" s="10"/>
      <c r="L416" s="10"/>
    </row>
    <row r="417" spans="1:12" ht="48" x14ac:dyDescent="0.2">
      <c r="A417" s="33" t="s">
        <v>45</v>
      </c>
      <c r="B417" s="34" t="s">
        <v>309</v>
      </c>
      <c r="C417" s="33" t="s">
        <v>17</v>
      </c>
      <c r="D417" s="33" t="s">
        <v>58</v>
      </c>
      <c r="E417" s="76">
        <v>45195.555555555555</v>
      </c>
      <c r="F417" s="35">
        <v>45195.599305555559</v>
      </c>
      <c r="G417" s="36">
        <f>Analysis[[#This Row],[End Time]]-Analysis[[#This Row],[Start Time]]</f>
        <v>4.3750000004365575E-2</v>
      </c>
      <c r="H417" s="37">
        <f>Analysis[[#This Row],[Du]]*24*60</f>
        <v>63.000000006286427</v>
      </c>
      <c r="I417" s="39">
        <f t="shared" si="162"/>
        <v>600</v>
      </c>
      <c r="J417" s="10" t="s">
        <v>403</v>
      </c>
      <c r="K417" s="10"/>
      <c r="L417" s="10"/>
    </row>
    <row r="418" spans="1:12" ht="32" hidden="1" x14ac:dyDescent="0.2">
      <c r="A418" s="52" t="s">
        <v>55</v>
      </c>
      <c r="B418" s="51" t="s">
        <v>310</v>
      </c>
      <c r="C418" s="52" t="s">
        <v>21</v>
      </c>
      <c r="D418" s="33" t="s">
        <v>23</v>
      </c>
      <c r="E418" s="81">
        <v>45195.976388888892</v>
      </c>
      <c r="F418" s="53">
        <v>45196.36041666667</v>
      </c>
      <c r="G418" s="54">
        <f>Analysis[[#This Row],[End Time]]-Analysis[[#This Row],[Start Time]]</f>
        <v>0.38402777777810115</v>
      </c>
      <c r="H418" s="55">
        <f>Analysis[[#This Row],[Du]]*24*60</f>
        <v>553.00000000046566</v>
      </c>
      <c r="I418" s="49">
        <f t="shared" si="162"/>
        <v>600</v>
      </c>
      <c r="J418" s="10" t="s">
        <v>402</v>
      </c>
      <c r="K418" s="10"/>
      <c r="L418" s="10"/>
    </row>
    <row r="419" spans="1:12" ht="64" x14ac:dyDescent="0.2">
      <c r="A419" s="33" t="s">
        <v>45</v>
      </c>
      <c r="B419" s="34" t="s">
        <v>311</v>
      </c>
      <c r="C419" s="33" t="s">
        <v>20</v>
      </c>
      <c r="D419" s="33" t="s">
        <v>91</v>
      </c>
      <c r="E419" s="76">
        <v>45201.931944444441</v>
      </c>
      <c r="F419" s="35">
        <v>45201.959722222222</v>
      </c>
      <c r="G419" s="36">
        <f>Analysis[[#This Row],[End Time]]-Analysis[[#This Row],[Start Time]]</f>
        <v>2.7777777781011537E-2</v>
      </c>
      <c r="H419" s="37">
        <f>Analysis[[#This Row],[Du]]*24*60</f>
        <v>40.000000004656613</v>
      </c>
      <c r="I419" s="39">
        <f t="shared" si="162"/>
        <v>600</v>
      </c>
      <c r="J419" s="10" t="s">
        <v>403</v>
      </c>
      <c r="K419" s="10"/>
      <c r="L419" s="10"/>
    </row>
    <row r="420" spans="1:12" ht="32" hidden="1" x14ac:dyDescent="0.2">
      <c r="A420" s="44" t="s">
        <v>55</v>
      </c>
      <c r="B420" s="45" t="s">
        <v>312</v>
      </c>
      <c r="C420" s="44" t="s">
        <v>21</v>
      </c>
      <c r="D420" s="14" t="s">
        <v>23</v>
      </c>
      <c r="E420" s="80">
        <v>45201.991666666669</v>
      </c>
      <c r="F420" s="46">
        <v>45202.335416666669</v>
      </c>
      <c r="G420" s="47">
        <f>Analysis[[#This Row],[End Time]]-Analysis[[#This Row],[Start Time]]</f>
        <v>0.34375</v>
      </c>
      <c r="H420" s="48">
        <f>Analysis[[#This Row],[Du]]*24*60</f>
        <v>495</v>
      </c>
      <c r="I420" s="49">
        <f t="shared" si="162"/>
        <v>600</v>
      </c>
      <c r="J420" s="10" t="s">
        <v>402</v>
      </c>
      <c r="K420" s="10"/>
      <c r="L420" s="10"/>
    </row>
    <row r="421" spans="1:12" ht="48" x14ac:dyDescent="0.2">
      <c r="A421" s="33" t="s">
        <v>45</v>
      </c>
      <c r="B421" s="34" t="s">
        <v>313</v>
      </c>
      <c r="C421" s="33" t="s">
        <v>20</v>
      </c>
      <c r="D421" s="33" t="s">
        <v>91</v>
      </c>
      <c r="E421" s="76">
        <v>45202.260416666664</v>
      </c>
      <c r="F421" s="35">
        <v>45202.34375</v>
      </c>
      <c r="G421" s="36">
        <f>Analysis[[#This Row],[End Time]]-Analysis[[#This Row],[Start Time]]</f>
        <v>8.3333333335758653E-2</v>
      </c>
      <c r="H421" s="37">
        <f>Analysis[[#This Row],[Du]]*24*60</f>
        <v>120.00000000349246</v>
      </c>
      <c r="I421" s="39">
        <f t="shared" si="162"/>
        <v>600</v>
      </c>
      <c r="J421" s="10" t="s">
        <v>403</v>
      </c>
      <c r="K421" s="10"/>
      <c r="L421" s="10"/>
    </row>
    <row r="422" spans="1:12" ht="48" x14ac:dyDescent="0.2">
      <c r="A422" s="33" t="s">
        <v>45</v>
      </c>
      <c r="B422" s="34" t="s">
        <v>314</v>
      </c>
      <c r="C422" s="33" t="s">
        <v>20</v>
      </c>
      <c r="D422" s="33" t="s">
        <v>91</v>
      </c>
      <c r="E422" s="76">
        <v>45202.832638888889</v>
      </c>
      <c r="F422" s="35">
        <v>45202.869444444441</v>
      </c>
      <c r="G422" s="36">
        <f>Analysis[[#This Row],[End Time]]-Analysis[[#This Row],[Start Time]]</f>
        <v>3.6805555551836733E-2</v>
      </c>
      <c r="H422" s="37">
        <f>Analysis[[#This Row],[Du]]*24*60</f>
        <v>52.999999994644895</v>
      </c>
      <c r="I422" s="39">
        <f t="shared" ref="I422:I429" si="163">10*60</f>
        <v>600</v>
      </c>
      <c r="J422" s="10" t="s">
        <v>403</v>
      </c>
      <c r="K422" s="10"/>
      <c r="L422" s="10"/>
    </row>
    <row r="423" spans="1:12" ht="16" x14ac:dyDescent="0.2">
      <c r="A423" s="33" t="s">
        <v>45</v>
      </c>
      <c r="B423" s="34" t="s">
        <v>315</v>
      </c>
      <c r="C423" s="33" t="s">
        <v>15</v>
      </c>
      <c r="D423" s="33" t="s">
        <v>70</v>
      </c>
      <c r="E423" s="76">
        <v>45204.2</v>
      </c>
      <c r="F423" s="35">
        <v>45204.388888888891</v>
      </c>
      <c r="G423" s="36">
        <f>Analysis[[#This Row],[End Time]]-Analysis[[#This Row],[Start Time]]</f>
        <v>0.18888888889341615</v>
      </c>
      <c r="H423" s="37">
        <f>Analysis[[#This Row],[Du]]*24*60</f>
        <v>272.00000000651926</v>
      </c>
      <c r="I423" s="39">
        <f t="shared" si="163"/>
        <v>600</v>
      </c>
      <c r="J423" s="10" t="s">
        <v>403</v>
      </c>
      <c r="K423" s="10"/>
      <c r="L423" s="10"/>
    </row>
    <row r="424" spans="1:12" ht="64" x14ac:dyDescent="0.2">
      <c r="A424" s="33" t="s">
        <v>45</v>
      </c>
      <c r="B424" s="34" t="s">
        <v>316</v>
      </c>
      <c r="C424" s="33" t="s">
        <v>20</v>
      </c>
      <c r="D424" s="33" t="s">
        <v>91</v>
      </c>
      <c r="E424" s="76">
        <v>45207.635416666664</v>
      </c>
      <c r="F424" s="35">
        <v>45207.647222222222</v>
      </c>
      <c r="G424" s="36">
        <f>Analysis[[#This Row],[End Time]]-Analysis[[#This Row],[Start Time]]</f>
        <v>1.1805555557657499E-2</v>
      </c>
      <c r="H424" s="37">
        <f>Analysis[[#This Row],[Du]]*24*60</f>
        <v>17.000000003026798</v>
      </c>
      <c r="I424" s="39">
        <f t="shared" si="163"/>
        <v>600</v>
      </c>
      <c r="J424" s="10" t="s">
        <v>403</v>
      </c>
      <c r="K424" s="10"/>
      <c r="L424" s="10"/>
    </row>
    <row r="425" spans="1:12" ht="32" hidden="1" x14ac:dyDescent="0.2">
      <c r="A425" s="33" t="s">
        <v>63</v>
      </c>
      <c r="B425" s="34" t="s">
        <v>317</v>
      </c>
      <c r="C425" s="33" t="s">
        <v>20</v>
      </c>
      <c r="D425" s="33" t="s">
        <v>91</v>
      </c>
      <c r="E425" s="76">
        <v>45208.34375</v>
      </c>
      <c r="F425" s="35">
        <v>45208.379166666666</v>
      </c>
      <c r="G425" s="36">
        <f>Analysis[[#This Row],[End Time]]-Analysis[[#This Row],[Start Time]]</f>
        <v>3.5416666665696539E-2</v>
      </c>
      <c r="H425" s="37">
        <f>Analysis[[#This Row],[Du]]*24*60</f>
        <v>50.999999998603016</v>
      </c>
      <c r="I425" s="39">
        <f t="shared" si="163"/>
        <v>600</v>
      </c>
      <c r="J425" s="10" t="s">
        <v>402</v>
      </c>
      <c r="K425" s="10"/>
      <c r="L425" s="10"/>
    </row>
    <row r="426" spans="1:12" ht="32" x14ac:dyDescent="0.2">
      <c r="A426" s="33" t="s">
        <v>45</v>
      </c>
      <c r="B426" s="34" t="s">
        <v>318</v>
      </c>
      <c r="C426" s="33" t="s">
        <v>20</v>
      </c>
      <c r="D426" s="33" t="s">
        <v>91</v>
      </c>
      <c r="E426" s="76">
        <v>45208.397222222222</v>
      </c>
      <c r="F426" s="35">
        <v>45208.404166666667</v>
      </c>
      <c r="G426" s="36">
        <f>Analysis[[#This Row],[End Time]]-Analysis[[#This Row],[Start Time]]</f>
        <v>6.9444444452528842E-3</v>
      </c>
      <c r="H426" s="37">
        <f>Analysis[[#This Row],[Du]]*24*60</f>
        <v>10.000000001164153</v>
      </c>
      <c r="I426" s="39">
        <f t="shared" si="163"/>
        <v>600</v>
      </c>
      <c r="J426" s="10" t="s">
        <v>403</v>
      </c>
      <c r="K426" s="10"/>
      <c r="L426" s="10"/>
    </row>
    <row r="427" spans="1:12" ht="32" hidden="1" x14ac:dyDescent="0.2">
      <c r="A427" s="33" t="s">
        <v>45</v>
      </c>
      <c r="B427" s="34" t="s">
        <v>319</v>
      </c>
      <c r="C427" s="14" t="s">
        <v>19</v>
      </c>
      <c r="D427" s="33"/>
      <c r="E427" s="76">
        <v>45209.282638888886</v>
      </c>
      <c r="F427" s="35">
        <v>45209.580555555556</v>
      </c>
      <c r="G427" s="36">
        <f>Analysis[[#This Row],[End Time]]-Analysis[[#This Row],[Start Time]]</f>
        <v>0.29791666667006211</v>
      </c>
      <c r="H427" s="37">
        <f>Analysis[[#This Row],[Du]]*24*60</f>
        <v>429.00000000488944</v>
      </c>
      <c r="I427" s="39">
        <f t="shared" si="163"/>
        <v>600</v>
      </c>
      <c r="J427" s="10" t="s">
        <v>402</v>
      </c>
      <c r="K427" s="10"/>
      <c r="L427" s="10"/>
    </row>
    <row r="428" spans="1:12" ht="48" x14ac:dyDescent="0.2">
      <c r="A428" s="33" t="s">
        <v>45</v>
      </c>
      <c r="B428" s="34" t="s">
        <v>320</v>
      </c>
      <c r="C428" s="33" t="s">
        <v>15</v>
      </c>
      <c r="D428" s="33" t="s">
        <v>210</v>
      </c>
      <c r="E428" s="76">
        <v>45210.378472222219</v>
      </c>
      <c r="F428" s="35">
        <v>45210.390972222223</v>
      </c>
      <c r="G428" s="36">
        <f>Analysis[[#This Row],[End Time]]-Analysis[[#This Row],[Start Time]]</f>
        <v>1.2500000004365575E-2</v>
      </c>
      <c r="H428" s="37">
        <f>Analysis[[#This Row],[Du]]*24*60</f>
        <v>18.000000006286427</v>
      </c>
      <c r="I428" s="39">
        <f t="shared" si="163"/>
        <v>600</v>
      </c>
      <c r="J428" s="10" t="s">
        <v>403</v>
      </c>
      <c r="K428" s="10"/>
      <c r="L428" s="10"/>
    </row>
    <row r="429" spans="1:12" ht="32" x14ac:dyDescent="0.2">
      <c r="A429" s="33" t="s">
        <v>45</v>
      </c>
      <c r="B429" s="34" t="s">
        <v>321</v>
      </c>
      <c r="C429" s="33" t="s">
        <v>15</v>
      </c>
      <c r="D429" s="33" t="s">
        <v>210</v>
      </c>
      <c r="E429" s="76">
        <v>45210.426388888889</v>
      </c>
      <c r="F429" s="35">
        <v>45210.438888888886</v>
      </c>
      <c r="G429" s="36">
        <f>Analysis[[#This Row],[End Time]]-Analysis[[#This Row],[Start Time]]</f>
        <v>1.2499999997089617E-2</v>
      </c>
      <c r="H429" s="37">
        <f>Analysis[[#This Row],[Du]]*24*60</f>
        <v>17.999999995809048</v>
      </c>
      <c r="I429" s="39">
        <f t="shared" si="163"/>
        <v>600</v>
      </c>
      <c r="J429" s="10" t="s">
        <v>403</v>
      </c>
      <c r="K429" s="10"/>
      <c r="L429" s="10"/>
    </row>
    <row r="430" spans="1:12" ht="16" x14ac:dyDescent="0.2">
      <c r="A430" s="14" t="s">
        <v>45</v>
      </c>
      <c r="B430" s="18" t="s">
        <v>322</v>
      </c>
      <c r="C430" s="14" t="s">
        <v>22</v>
      </c>
      <c r="D430" s="14" t="s">
        <v>280</v>
      </c>
      <c r="E430" s="76">
        <v>45210.45416666667</v>
      </c>
      <c r="F430" s="35">
        <v>45210.463888888888</v>
      </c>
      <c r="G430" s="36">
        <f>Analysis[[#This Row],[End Time]]-Analysis[[#This Row],[Start Time]]</f>
        <v>9.7222222175332718E-3</v>
      </c>
      <c r="H430" s="37">
        <f>Analysis[[#This Row],[Du]]*24*60</f>
        <v>13.999999993247911</v>
      </c>
      <c r="I430" s="39">
        <f t="shared" ref="I430:I496" si="164">10*60</f>
        <v>600</v>
      </c>
      <c r="J430" s="10" t="s">
        <v>403</v>
      </c>
      <c r="K430" s="10"/>
      <c r="L430" s="10"/>
    </row>
    <row r="431" spans="1:12" ht="16" x14ac:dyDescent="0.2">
      <c r="A431" s="14" t="s">
        <v>63</v>
      </c>
      <c r="B431" s="18" t="s">
        <v>323</v>
      </c>
      <c r="C431" s="14" t="s">
        <v>15</v>
      </c>
      <c r="D431" s="14" t="s">
        <v>167</v>
      </c>
      <c r="E431" s="82">
        <v>45210.37777777778</v>
      </c>
      <c r="F431" s="15">
        <v>45210.363194444442</v>
      </c>
      <c r="G431" s="36">
        <f>Analysis[[#This Row],[End Time]]-Analysis[[#This Row],[Start Time]]</f>
        <v>-1.4583333337213844E-2</v>
      </c>
      <c r="H431" s="37">
        <f>Analysis[[#This Row],[Du]]*24*60</f>
        <v>-21.000000005587935</v>
      </c>
      <c r="I431" s="39">
        <f t="shared" si="164"/>
        <v>600</v>
      </c>
      <c r="J431" s="10" t="s">
        <v>403</v>
      </c>
      <c r="K431" s="10"/>
      <c r="L431" s="10"/>
    </row>
    <row r="432" spans="1:12" ht="16" x14ac:dyDescent="0.2">
      <c r="A432" s="14" t="s">
        <v>63</v>
      </c>
      <c r="B432" s="18" t="s">
        <v>323</v>
      </c>
      <c r="C432" s="14" t="s">
        <v>15</v>
      </c>
      <c r="D432" s="14" t="s">
        <v>167</v>
      </c>
      <c r="E432" s="82">
        <v>45210.427083333336</v>
      </c>
      <c r="F432" s="15">
        <v>45210.363194444442</v>
      </c>
      <c r="G432" s="36">
        <f>Analysis[[#This Row],[End Time]]-Analysis[[#This Row],[Start Time]]</f>
        <v>-6.3888888893416151E-2</v>
      </c>
      <c r="H432" s="37">
        <f>Analysis[[#This Row],[Du]]*24*60</f>
        <v>-92.000000006519258</v>
      </c>
      <c r="I432" s="39">
        <f t="shared" si="164"/>
        <v>600</v>
      </c>
      <c r="J432" s="10" t="s">
        <v>403</v>
      </c>
      <c r="K432" s="10"/>
      <c r="L432" s="10"/>
    </row>
    <row r="433" spans="1:12" ht="16" x14ac:dyDescent="0.2">
      <c r="A433" s="14" t="s">
        <v>63</v>
      </c>
      <c r="B433" s="18" t="s">
        <v>323</v>
      </c>
      <c r="C433" s="14" t="s">
        <v>15</v>
      </c>
      <c r="D433" s="14" t="s">
        <v>167</v>
      </c>
      <c r="E433" s="82">
        <v>45210.454861111109</v>
      </c>
      <c r="F433" s="15">
        <v>45210.363194444442</v>
      </c>
      <c r="G433" s="36">
        <f>Analysis[[#This Row],[End Time]]-Analysis[[#This Row],[Start Time]]</f>
        <v>-9.1666666667151731E-2</v>
      </c>
      <c r="H433" s="37">
        <f>Analysis[[#This Row],[Du]]*24*60</f>
        <v>-132.00000000069849</v>
      </c>
      <c r="I433" s="39">
        <f t="shared" si="164"/>
        <v>600</v>
      </c>
      <c r="J433" s="10" t="s">
        <v>403</v>
      </c>
      <c r="K433" s="10"/>
      <c r="L433" s="10"/>
    </row>
    <row r="434" spans="1:12" ht="16" x14ac:dyDescent="0.2">
      <c r="A434" s="14" t="s">
        <v>45</v>
      </c>
      <c r="B434" s="18" t="s">
        <v>324</v>
      </c>
      <c r="C434" s="14" t="s">
        <v>17</v>
      </c>
      <c r="D434" s="14" t="s">
        <v>58</v>
      </c>
      <c r="E434" s="75">
        <v>45217.4</v>
      </c>
      <c r="F434" s="15">
        <v>45217.416666666664</v>
      </c>
      <c r="G434" s="36">
        <f>Analysis[[#This Row],[End Time]]-Analysis[[#This Row],[Start Time]]</f>
        <v>1.6666666662786156E-2</v>
      </c>
      <c r="H434" s="37">
        <f>Analysis[[#This Row],[Du]]*24*60</f>
        <v>23.999999994412065</v>
      </c>
      <c r="I434" s="39">
        <f t="shared" si="164"/>
        <v>600</v>
      </c>
      <c r="J434" s="10" t="s">
        <v>403</v>
      </c>
      <c r="K434" s="10"/>
      <c r="L434" s="10"/>
    </row>
    <row r="435" spans="1:12" ht="16" x14ac:dyDescent="0.2">
      <c r="A435" s="14" t="s">
        <v>63</v>
      </c>
      <c r="B435" s="18" t="s">
        <v>325</v>
      </c>
      <c r="C435" s="14" t="s">
        <v>15</v>
      </c>
      <c r="D435" s="14" t="s">
        <v>167</v>
      </c>
      <c r="E435" s="75">
        <v>45218.356249999997</v>
      </c>
      <c r="F435" s="15">
        <v>45218.361111111109</v>
      </c>
      <c r="G435" s="36">
        <f>Analysis[[#This Row],[End Time]]-Analysis[[#This Row],[Start Time]]</f>
        <v>4.8611111124046147E-3</v>
      </c>
      <c r="H435" s="37">
        <f>Analysis[[#This Row],[Du]]*24*60</f>
        <v>7.0000000018626451</v>
      </c>
      <c r="I435" s="39">
        <f t="shared" si="164"/>
        <v>600</v>
      </c>
      <c r="J435" s="10" t="s">
        <v>403</v>
      </c>
      <c r="K435" s="10"/>
      <c r="L435" s="10"/>
    </row>
    <row r="436" spans="1:12" ht="16" hidden="1" x14ac:dyDescent="0.2">
      <c r="A436" s="14" t="s">
        <v>63</v>
      </c>
      <c r="B436" s="18" t="s">
        <v>326</v>
      </c>
      <c r="C436" s="14" t="s">
        <v>18</v>
      </c>
      <c r="D436" s="14"/>
      <c r="E436" s="15">
        <v>45221.34375</v>
      </c>
      <c r="F436" s="15">
        <v>45221.377083333333</v>
      </c>
      <c r="G436" s="36">
        <f>Analysis[[#This Row],[End Time]]-Analysis[[#This Row],[Start Time]]</f>
        <v>3.3333333332848269E-2</v>
      </c>
      <c r="H436" s="37">
        <f>Analysis[[#This Row],[Du]]*24*60</f>
        <v>47.999999999301508</v>
      </c>
      <c r="I436" s="39">
        <f t="shared" si="164"/>
        <v>600</v>
      </c>
      <c r="J436" s="10" t="s">
        <v>403</v>
      </c>
      <c r="K436" s="10"/>
      <c r="L436" s="10"/>
    </row>
    <row r="437" spans="1:12" ht="32" x14ac:dyDescent="0.2">
      <c r="A437" s="14" t="s">
        <v>63</v>
      </c>
      <c r="B437" s="18" t="s">
        <v>327</v>
      </c>
      <c r="C437" s="14" t="s">
        <v>25</v>
      </c>
      <c r="D437" s="14"/>
      <c r="E437" s="75">
        <v>45221.38958333333</v>
      </c>
      <c r="F437" s="15">
        <v>45221.392361111109</v>
      </c>
      <c r="G437" s="36">
        <f>Analysis[[#This Row],[End Time]]-Analysis[[#This Row],[Start Time]]</f>
        <v>2.7777777795563452E-3</v>
      </c>
      <c r="H437" s="37">
        <f>Analysis[[#This Row],[Du]]*24*60</f>
        <v>4.0000000025611371</v>
      </c>
      <c r="I437" s="39">
        <f t="shared" si="164"/>
        <v>600</v>
      </c>
      <c r="J437" s="10" t="s">
        <v>403</v>
      </c>
      <c r="K437" s="10"/>
      <c r="L437" s="10"/>
    </row>
    <row r="438" spans="1:12" ht="16" x14ac:dyDescent="0.2">
      <c r="A438" s="14" t="s">
        <v>45</v>
      </c>
      <c r="B438" s="18" t="s">
        <v>328</v>
      </c>
      <c r="C438" s="14" t="s">
        <v>15</v>
      </c>
      <c r="D438" s="14"/>
      <c r="E438" s="75">
        <v>45221.945138888892</v>
      </c>
      <c r="F438" s="15">
        <v>45222.363194444442</v>
      </c>
      <c r="G438" s="36">
        <f>Analysis[[#This Row],[End Time]]-Analysis[[#This Row],[Start Time]]</f>
        <v>0.41805555555038154</v>
      </c>
      <c r="H438" s="37">
        <f>Analysis[[#This Row],[Du]]*24*60</f>
        <v>601.99999999254942</v>
      </c>
      <c r="I438" s="39">
        <f t="shared" si="164"/>
        <v>600</v>
      </c>
      <c r="J438" s="10" t="s">
        <v>403</v>
      </c>
      <c r="K438" s="10"/>
      <c r="L438" s="10"/>
    </row>
    <row r="439" spans="1:12" ht="48" x14ac:dyDescent="0.2">
      <c r="A439" s="14" t="s">
        <v>63</v>
      </c>
      <c r="B439" s="18" t="s">
        <v>329</v>
      </c>
      <c r="C439" s="14" t="s">
        <v>15</v>
      </c>
      <c r="D439" s="14" t="s">
        <v>167</v>
      </c>
      <c r="E439" s="75">
        <v>45224.357638888891</v>
      </c>
      <c r="F439" s="15">
        <v>45224.361111111109</v>
      </c>
      <c r="G439" s="36">
        <f>Analysis[[#This Row],[End Time]]-Analysis[[#This Row],[Start Time]]</f>
        <v>3.4722222189884633E-3</v>
      </c>
      <c r="H439" s="37">
        <f>Analysis[[#This Row],[Du]]*24*60</f>
        <v>4.9999999953433871</v>
      </c>
      <c r="I439" s="39">
        <f t="shared" si="164"/>
        <v>600</v>
      </c>
      <c r="J439" s="10" t="s">
        <v>403</v>
      </c>
      <c r="K439" s="10"/>
      <c r="L439" s="10"/>
    </row>
    <row r="440" spans="1:12" ht="80" x14ac:dyDescent="0.2">
      <c r="A440" s="44" t="s">
        <v>63</v>
      </c>
      <c r="B440" s="45" t="s">
        <v>330</v>
      </c>
      <c r="C440" s="44" t="s">
        <v>25</v>
      </c>
      <c r="D440" s="14"/>
      <c r="E440" s="75">
        <v>45242.356944444444</v>
      </c>
      <c r="F440" s="15">
        <v>45242.363888888889</v>
      </c>
      <c r="G440" s="54">
        <f>Analysis[[#This Row],[End Time]]-Analysis[[#This Row],[Start Time]]</f>
        <v>6.9444444452528842E-3</v>
      </c>
      <c r="H440" s="55">
        <f>Analysis[[#This Row],[Du]]*24*60</f>
        <v>10.000000001164153</v>
      </c>
      <c r="I440" s="49">
        <f t="shared" si="164"/>
        <v>600</v>
      </c>
      <c r="J440" s="10" t="s">
        <v>403</v>
      </c>
      <c r="K440" s="10"/>
      <c r="L440" s="10"/>
    </row>
    <row r="441" spans="1:12" ht="16" x14ac:dyDescent="0.2">
      <c r="A441" s="44" t="s">
        <v>63</v>
      </c>
      <c r="B441" s="45" t="s">
        <v>331</v>
      </c>
      <c r="C441" s="44" t="s">
        <v>15</v>
      </c>
      <c r="D441" s="14"/>
      <c r="E441" s="75">
        <v>45246.356249999997</v>
      </c>
      <c r="F441" s="15">
        <v>45246.361111111109</v>
      </c>
      <c r="G441" s="54">
        <f>Analysis[[#This Row],[End Time]]-Analysis[[#This Row],[Start Time]]</f>
        <v>4.8611111124046147E-3</v>
      </c>
      <c r="H441" s="55">
        <f>Analysis[[#This Row],[Du]]*24*60</f>
        <v>7.0000000018626451</v>
      </c>
      <c r="I441" s="49">
        <f t="shared" si="164"/>
        <v>600</v>
      </c>
      <c r="J441" s="10" t="s">
        <v>403</v>
      </c>
      <c r="K441" s="10"/>
      <c r="L441" s="10"/>
    </row>
    <row r="442" spans="1:12" ht="32" x14ac:dyDescent="0.2">
      <c r="A442" s="44" t="s">
        <v>63</v>
      </c>
      <c r="B442" s="45" t="s">
        <v>332</v>
      </c>
      <c r="C442" s="44" t="s">
        <v>26</v>
      </c>
      <c r="D442" s="14"/>
      <c r="E442" s="75">
        <v>45249.368055555555</v>
      </c>
      <c r="F442" s="15">
        <v>45249.370833333334</v>
      </c>
      <c r="G442" s="54">
        <f>Analysis[[#This Row],[End Time]]-Analysis[[#This Row],[Start Time]]</f>
        <v>2.7777777795563452E-3</v>
      </c>
      <c r="H442" s="55">
        <f>Analysis[[#This Row],[Du]]*24*60</f>
        <v>4.0000000025611371</v>
      </c>
      <c r="I442" s="49">
        <f t="shared" si="164"/>
        <v>600</v>
      </c>
      <c r="J442" s="10" t="s">
        <v>403</v>
      </c>
      <c r="K442" s="10"/>
      <c r="L442" s="10"/>
    </row>
    <row r="443" spans="1:12" ht="32" hidden="1" x14ac:dyDescent="0.2">
      <c r="A443" s="44" t="s">
        <v>63</v>
      </c>
      <c r="B443" s="45" t="s">
        <v>333</v>
      </c>
      <c r="C443" s="44" t="s">
        <v>23</v>
      </c>
      <c r="D443" s="14"/>
      <c r="E443" s="75">
        <v>45250.375</v>
      </c>
      <c r="F443" s="15">
        <v>45250.381944444445</v>
      </c>
      <c r="G443" s="54">
        <f>Analysis[[#This Row],[End Time]]-Analysis[[#This Row],[Start Time]]</f>
        <v>6.9444444452528842E-3</v>
      </c>
      <c r="H443" s="55">
        <f>Analysis[[#This Row],[Du]]*24*60</f>
        <v>10.000000001164153</v>
      </c>
      <c r="I443" s="49">
        <f t="shared" si="164"/>
        <v>600</v>
      </c>
      <c r="J443" s="10" t="s">
        <v>402</v>
      </c>
      <c r="K443" s="10"/>
      <c r="L443" s="10"/>
    </row>
    <row r="444" spans="1:12" ht="64" hidden="1" x14ac:dyDescent="0.2">
      <c r="A444" s="44" t="s">
        <v>63</v>
      </c>
      <c r="B444" s="45" t="s">
        <v>334</v>
      </c>
      <c r="C444" s="44" t="s">
        <v>16</v>
      </c>
      <c r="D444" s="14"/>
      <c r="E444" s="75">
        <v>45250.381944444445</v>
      </c>
      <c r="F444" s="15">
        <v>45250.634027777778</v>
      </c>
      <c r="G444" s="54">
        <f>Analysis[[#This Row],[End Time]]-Analysis[[#This Row],[Start Time]]</f>
        <v>0.25208333333284827</v>
      </c>
      <c r="H444" s="55">
        <f>Analysis[[#This Row],[Du]]*24*60</f>
        <v>362.99999999930151</v>
      </c>
      <c r="I444" s="49">
        <f t="shared" si="164"/>
        <v>600</v>
      </c>
      <c r="J444" s="10" t="s">
        <v>402</v>
      </c>
      <c r="K444" s="10"/>
      <c r="L444" s="10"/>
    </row>
    <row r="445" spans="1:12" ht="16" hidden="1" x14ac:dyDescent="0.2">
      <c r="A445" s="44" t="s">
        <v>63</v>
      </c>
      <c r="B445" s="45" t="s">
        <v>335</v>
      </c>
      <c r="C445" s="44" t="s">
        <v>15</v>
      </c>
      <c r="D445" s="14"/>
      <c r="E445" s="75">
        <v>45263.34375</v>
      </c>
      <c r="F445" s="15">
        <v>45263.350694444445</v>
      </c>
      <c r="G445" s="54">
        <f>Analysis[[#This Row],[End Time]]-Analysis[[#This Row],[Start Time]]</f>
        <v>6.9444444452528842E-3</v>
      </c>
      <c r="H445" s="55">
        <f>Analysis[[#This Row],[Du]]*24*60</f>
        <v>10.000000001164153</v>
      </c>
      <c r="I445" s="49">
        <f t="shared" si="164"/>
        <v>600</v>
      </c>
      <c r="J445" s="10" t="s">
        <v>402</v>
      </c>
      <c r="K445" s="10"/>
      <c r="L445" s="10"/>
    </row>
    <row r="446" spans="1:12" ht="16" x14ac:dyDescent="0.2">
      <c r="A446" s="44" t="s">
        <v>45</v>
      </c>
      <c r="B446" s="45" t="s">
        <v>336</v>
      </c>
      <c r="C446" s="44" t="s">
        <v>15</v>
      </c>
      <c r="D446" s="14"/>
      <c r="E446" s="75">
        <v>45263.931944444441</v>
      </c>
      <c r="F446" s="15">
        <v>45264.345138888886</v>
      </c>
      <c r="G446" s="54">
        <f>Analysis[[#This Row],[End Time]]-Analysis[[#This Row],[Start Time]]</f>
        <v>0.41319444444525288</v>
      </c>
      <c r="H446" s="55">
        <f>Analysis[[#This Row],[Du]]*24*60</f>
        <v>595.00000000116415</v>
      </c>
      <c r="I446" s="49">
        <f t="shared" si="164"/>
        <v>600</v>
      </c>
      <c r="J446" s="10" t="s">
        <v>403</v>
      </c>
      <c r="K446" s="10"/>
      <c r="L446" s="10"/>
    </row>
    <row r="447" spans="1:12" ht="16" hidden="1" x14ac:dyDescent="0.2">
      <c r="A447" s="44" t="s">
        <v>45</v>
      </c>
      <c r="B447" s="45" t="s">
        <v>275</v>
      </c>
      <c r="C447" s="44" t="s">
        <v>18</v>
      </c>
      <c r="D447" s="14"/>
      <c r="E447" s="15">
        <v>45265.932638888888</v>
      </c>
      <c r="F447" s="15">
        <v>45266.333333333336</v>
      </c>
      <c r="G447" s="47">
        <f>Analysis[[#This Row],[End Time]]-Analysis[[#This Row],[Start Time]]</f>
        <v>0.40069444444816327</v>
      </c>
      <c r="H447" s="48">
        <f>Analysis[[#This Row],[Du]]*24*60</f>
        <v>577.0000000053551</v>
      </c>
      <c r="I447" s="49">
        <f>10*60</f>
        <v>600</v>
      </c>
      <c r="J447" s="10" t="s">
        <v>403</v>
      </c>
      <c r="K447" s="10"/>
      <c r="L447" s="10"/>
    </row>
    <row r="448" spans="1:12" ht="48" x14ac:dyDescent="0.2">
      <c r="A448" s="44" t="s">
        <v>63</v>
      </c>
      <c r="B448" s="45" t="s">
        <v>337</v>
      </c>
      <c r="C448" s="44" t="s">
        <v>16</v>
      </c>
      <c r="D448" s="14"/>
      <c r="E448" s="82">
        <v>45265.932638888888</v>
      </c>
      <c r="F448" s="15">
        <v>45267.677083333336</v>
      </c>
      <c r="G448" s="54">
        <f>Analysis[[#This Row],[End Time]]-Analysis[[#This Row],[Start Time]]</f>
        <v>1.7444444444481633</v>
      </c>
      <c r="H448" s="55">
        <f>Analysis[[#This Row],[Du]]*24*60</f>
        <v>2512.0000000053551</v>
      </c>
      <c r="I448" s="49">
        <f t="shared" si="164"/>
        <v>600</v>
      </c>
      <c r="J448" s="10" t="s">
        <v>403</v>
      </c>
      <c r="K448" s="10"/>
      <c r="L448" s="10"/>
    </row>
    <row r="449" spans="1:12" ht="32" x14ac:dyDescent="0.2">
      <c r="A449" s="44" t="s">
        <v>45</v>
      </c>
      <c r="B449" s="45" t="s">
        <v>338</v>
      </c>
      <c r="C449" s="44" t="s">
        <v>24</v>
      </c>
      <c r="D449" s="14"/>
      <c r="E449" s="75">
        <v>45270.643750000003</v>
      </c>
      <c r="F449" s="15">
        <v>45270.709027777775</v>
      </c>
      <c r="G449" s="54">
        <f>Analysis[[#This Row],[End Time]]-Analysis[[#This Row],[Start Time]]</f>
        <v>6.5277777772280388E-2</v>
      </c>
      <c r="H449" s="55">
        <f>Analysis[[#This Row],[Du]]*24*60</f>
        <v>93.999999992083758</v>
      </c>
      <c r="I449" s="49">
        <f t="shared" si="164"/>
        <v>600</v>
      </c>
      <c r="J449" s="10" t="s">
        <v>403</v>
      </c>
      <c r="K449" s="10"/>
      <c r="L449" s="10"/>
    </row>
    <row r="450" spans="1:12" ht="32" x14ac:dyDescent="0.2">
      <c r="A450" s="44" t="s">
        <v>45</v>
      </c>
      <c r="B450" s="45" t="s">
        <v>339</v>
      </c>
      <c r="C450" s="44" t="s">
        <v>17</v>
      </c>
      <c r="D450" s="14"/>
      <c r="E450" s="75">
        <v>45276.638194444444</v>
      </c>
      <c r="F450" s="15">
        <v>45276.65625</v>
      </c>
      <c r="G450" s="54">
        <f>Analysis[[#This Row],[End Time]]-Analysis[[#This Row],[Start Time]]</f>
        <v>1.8055555556202307E-2</v>
      </c>
      <c r="H450" s="55">
        <f>Analysis[[#This Row],[Du]]*24*60</f>
        <v>26.000000000931323</v>
      </c>
      <c r="I450" s="49">
        <f t="shared" si="164"/>
        <v>600</v>
      </c>
      <c r="J450" s="10" t="s">
        <v>403</v>
      </c>
      <c r="K450" s="10"/>
      <c r="L450" s="10"/>
    </row>
    <row r="451" spans="1:12" ht="48" x14ac:dyDescent="0.2">
      <c r="A451" s="44" t="s">
        <v>45</v>
      </c>
      <c r="B451" s="45" t="s">
        <v>340</v>
      </c>
      <c r="C451" s="44" t="s">
        <v>15</v>
      </c>
      <c r="D451" s="14"/>
      <c r="E451" s="75">
        <v>45282.29583333333</v>
      </c>
      <c r="F451" s="15">
        <v>45283.333333333336</v>
      </c>
      <c r="G451" s="54">
        <f>Analysis[[#This Row],[End Time]]-Analysis[[#This Row],[Start Time]]</f>
        <v>1.0375000000058208</v>
      </c>
      <c r="H451" s="55">
        <f>Analysis[[#This Row],[Du]]*24*60</f>
        <v>1494.0000000083819</v>
      </c>
      <c r="I451" s="49">
        <f t="shared" si="164"/>
        <v>600</v>
      </c>
      <c r="J451" s="10" t="s">
        <v>403</v>
      </c>
      <c r="K451" s="10"/>
      <c r="L451" s="10"/>
    </row>
    <row r="452" spans="1:12" hidden="1" x14ac:dyDescent="0.2">
      <c r="A452" s="44"/>
      <c r="B452" s="45"/>
      <c r="C452" s="44"/>
      <c r="D452" s="14"/>
      <c r="E452" s="80"/>
      <c r="F452" s="46"/>
      <c r="G452" s="54">
        <f>Analysis[[#This Row],[End Time]]-Analysis[[#This Row],[Start Time]]</f>
        <v>0</v>
      </c>
      <c r="H452" s="55">
        <f>Analysis[[#This Row],[Du]]*24*60</f>
        <v>0</v>
      </c>
      <c r="I452" s="49">
        <f t="shared" si="164"/>
        <v>600</v>
      </c>
      <c r="J452" s="10"/>
      <c r="K452" s="10"/>
      <c r="L452" s="10"/>
    </row>
    <row r="453" spans="1:12" hidden="1" x14ac:dyDescent="0.2">
      <c r="A453" s="44"/>
      <c r="B453" s="45"/>
      <c r="C453" s="44"/>
      <c r="D453" s="14"/>
      <c r="E453" s="80"/>
      <c r="F453" s="46"/>
      <c r="G453" s="54">
        <f>Analysis[[#This Row],[End Time]]-Analysis[[#This Row],[Start Time]]</f>
        <v>0</v>
      </c>
      <c r="H453" s="55">
        <f>Analysis[[#This Row],[Du]]*24*60</f>
        <v>0</v>
      </c>
      <c r="I453" s="49">
        <f t="shared" si="164"/>
        <v>600</v>
      </c>
      <c r="J453" s="10"/>
      <c r="K453" s="10"/>
      <c r="L453" s="10"/>
    </row>
    <row r="454" spans="1:12" hidden="1" x14ac:dyDescent="0.2">
      <c r="A454" s="44"/>
      <c r="B454" s="45"/>
      <c r="C454" s="44"/>
      <c r="D454" s="14"/>
      <c r="E454" s="80"/>
      <c r="F454" s="46"/>
      <c r="G454" s="54">
        <f>Analysis[[#This Row],[End Time]]-Analysis[[#This Row],[Start Time]]</f>
        <v>0</v>
      </c>
      <c r="H454" s="55">
        <f>Analysis[[#This Row],[Du]]*24*60</f>
        <v>0</v>
      </c>
      <c r="I454" s="49">
        <f t="shared" si="164"/>
        <v>600</v>
      </c>
      <c r="J454" s="10"/>
      <c r="K454" s="10"/>
      <c r="L454" s="10"/>
    </row>
    <row r="455" spans="1:12" hidden="1" x14ac:dyDescent="0.2">
      <c r="A455" s="44"/>
      <c r="B455" s="45"/>
      <c r="C455" s="44"/>
      <c r="D455" s="14"/>
      <c r="E455" s="80"/>
      <c r="F455" s="46"/>
      <c r="G455" s="54">
        <f>Analysis[[#This Row],[End Time]]-Analysis[[#This Row],[Start Time]]</f>
        <v>0</v>
      </c>
      <c r="H455" s="55">
        <f>Analysis[[#This Row],[Du]]*24*60</f>
        <v>0</v>
      </c>
      <c r="I455" s="49">
        <f t="shared" si="164"/>
        <v>600</v>
      </c>
      <c r="J455" s="10"/>
      <c r="K455" s="10"/>
      <c r="L455" s="10"/>
    </row>
    <row r="456" spans="1:12" hidden="1" x14ac:dyDescent="0.2">
      <c r="A456" s="44"/>
      <c r="B456" s="45"/>
      <c r="C456" s="44"/>
      <c r="D456" s="14"/>
      <c r="E456" s="80"/>
      <c r="F456" s="46"/>
      <c r="G456" s="54">
        <f>Analysis[[#This Row],[End Time]]-Analysis[[#This Row],[Start Time]]</f>
        <v>0</v>
      </c>
      <c r="H456" s="55">
        <f>Analysis[[#This Row],[Du]]*24*60</f>
        <v>0</v>
      </c>
      <c r="I456" s="49">
        <f t="shared" si="164"/>
        <v>600</v>
      </c>
      <c r="J456" s="10"/>
      <c r="K456" s="10"/>
      <c r="L456" s="10"/>
    </row>
    <row r="457" spans="1:12" hidden="1" x14ac:dyDescent="0.2">
      <c r="A457" s="44"/>
      <c r="B457" s="45"/>
      <c r="C457" s="44"/>
      <c r="D457" s="14"/>
      <c r="E457" s="80"/>
      <c r="F457" s="46"/>
      <c r="G457" s="54">
        <f>Analysis[[#This Row],[End Time]]-Analysis[[#This Row],[Start Time]]</f>
        <v>0</v>
      </c>
      <c r="H457" s="55">
        <f>Analysis[[#This Row],[Du]]*24*60</f>
        <v>0</v>
      </c>
      <c r="I457" s="49">
        <f t="shared" si="164"/>
        <v>600</v>
      </c>
      <c r="J457" s="10"/>
      <c r="K457" s="10"/>
      <c r="L457" s="10"/>
    </row>
    <row r="458" spans="1:12" hidden="1" x14ac:dyDescent="0.2">
      <c r="A458" s="44"/>
      <c r="B458" s="45"/>
      <c r="C458" s="44"/>
      <c r="D458" s="14"/>
      <c r="E458" s="80"/>
      <c r="F458" s="46"/>
      <c r="G458" s="54">
        <f>Analysis[[#This Row],[End Time]]-Analysis[[#This Row],[Start Time]]</f>
        <v>0</v>
      </c>
      <c r="H458" s="55">
        <f>Analysis[[#This Row],[Du]]*24*60</f>
        <v>0</v>
      </c>
      <c r="I458" s="49">
        <f t="shared" si="164"/>
        <v>600</v>
      </c>
      <c r="J458" s="10"/>
      <c r="K458" s="10"/>
      <c r="L458" s="10"/>
    </row>
    <row r="459" spans="1:12" hidden="1" x14ac:dyDescent="0.2">
      <c r="A459" s="44"/>
      <c r="B459" s="45"/>
      <c r="C459" s="44"/>
      <c r="D459" s="14"/>
      <c r="E459" s="80"/>
      <c r="F459" s="46"/>
      <c r="G459" s="54">
        <f>Analysis[[#This Row],[End Time]]-Analysis[[#This Row],[Start Time]]</f>
        <v>0</v>
      </c>
      <c r="H459" s="55">
        <f>Analysis[[#This Row],[Du]]*24*60</f>
        <v>0</v>
      </c>
      <c r="I459" s="49">
        <f t="shared" si="164"/>
        <v>600</v>
      </c>
      <c r="J459" s="10"/>
      <c r="K459" s="10"/>
      <c r="L459" s="10"/>
    </row>
    <row r="460" spans="1:12" hidden="1" x14ac:dyDescent="0.2">
      <c r="A460" s="44"/>
      <c r="B460" s="45"/>
      <c r="C460" s="44"/>
      <c r="D460" s="14"/>
      <c r="E460" s="80"/>
      <c r="F460" s="46"/>
      <c r="G460" s="54">
        <f>Analysis[[#This Row],[End Time]]-Analysis[[#This Row],[Start Time]]</f>
        <v>0</v>
      </c>
      <c r="H460" s="55">
        <f>Analysis[[#This Row],[Du]]*24*60</f>
        <v>0</v>
      </c>
      <c r="I460" s="49">
        <f t="shared" si="164"/>
        <v>600</v>
      </c>
      <c r="J460" s="10"/>
      <c r="K460" s="10"/>
      <c r="L460" s="10"/>
    </row>
    <row r="461" spans="1:12" hidden="1" x14ac:dyDescent="0.2">
      <c r="A461" s="44"/>
      <c r="B461" s="45"/>
      <c r="C461" s="44"/>
      <c r="D461" s="14"/>
      <c r="E461" s="80"/>
      <c r="F461" s="46"/>
      <c r="G461" s="54">
        <f>Analysis[[#This Row],[End Time]]-Analysis[[#This Row],[Start Time]]</f>
        <v>0</v>
      </c>
      <c r="H461" s="55">
        <f>Analysis[[#This Row],[Du]]*24*60</f>
        <v>0</v>
      </c>
      <c r="I461" s="49">
        <f t="shared" si="164"/>
        <v>600</v>
      </c>
      <c r="J461" s="10"/>
      <c r="K461" s="10"/>
      <c r="L461" s="10"/>
    </row>
    <row r="462" spans="1:12" hidden="1" x14ac:dyDescent="0.2">
      <c r="A462" s="44"/>
      <c r="B462" s="45"/>
      <c r="C462" s="44"/>
      <c r="D462" s="14"/>
      <c r="E462" s="80"/>
      <c r="F462" s="46"/>
      <c r="G462" s="54">
        <f>Analysis[[#This Row],[End Time]]-Analysis[[#This Row],[Start Time]]</f>
        <v>0</v>
      </c>
      <c r="H462" s="55">
        <f>Analysis[[#This Row],[Du]]*24*60</f>
        <v>0</v>
      </c>
      <c r="I462" s="49">
        <f t="shared" si="164"/>
        <v>600</v>
      </c>
      <c r="J462" s="10"/>
      <c r="K462" s="10"/>
      <c r="L462" s="10"/>
    </row>
    <row r="463" spans="1:12" hidden="1" x14ac:dyDescent="0.2">
      <c r="A463" s="44"/>
      <c r="B463" s="45"/>
      <c r="C463" s="44"/>
      <c r="D463" s="14"/>
      <c r="E463" s="80"/>
      <c r="F463" s="46"/>
      <c r="G463" s="54">
        <f>Analysis[[#This Row],[End Time]]-Analysis[[#This Row],[Start Time]]</f>
        <v>0</v>
      </c>
      <c r="H463" s="55">
        <f>Analysis[[#This Row],[Du]]*24*60</f>
        <v>0</v>
      </c>
      <c r="I463" s="49">
        <f t="shared" si="164"/>
        <v>600</v>
      </c>
      <c r="J463" s="10"/>
      <c r="K463" s="10"/>
      <c r="L463" s="10"/>
    </row>
    <row r="464" spans="1:12" hidden="1" x14ac:dyDescent="0.2">
      <c r="A464" s="44"/>
      <c r="B464" s="45"/>
      <c r="C464" s="44"/>
      <c r="D464" s="14"/>
      <c r="E464" s="80"/>
      <c r="F464" s="46"/>
      <c r="G464" s="54">
        <f>Analysis[[#This Row],[End Time]]-Analysis[[#This Row],[Start Time]]</f>
        <v>0</v>
      </c>
      <c r="H464" s="55">
        <f>Analysis[[#This Row],[Du]]*24*60</f>
        <v>0</v>
      </c>
      <c r="I464" s="49">
        <f t="shared" si="164"/>
        <v>600</v>
      </c>
      <c r="J464" s="10"/>
      <c r="K464" s="10"/>
      <c r="L464" s="10"/>
    </row>
    <row r="465" spans="1:12" hidden="1" x14ac:dyDescent="0.2">
      <c r="A465" s="44"/>
      <c r="B465" s="45"/>
      <c r="C465" s="44"/>
      <c r="D465" s="14"/>
      <c r="E465" s="80"/>
      <c r="F465" s="46"/>
      <c r="G465" s="54">
        <f>Analysis[[#This Row],[End Time]]-Analysis[[#This Row],[Start Time]]</f>
        <v>0</v>
      </c>
      <c r="H465" s="55">
        <f>Analysis[[#This Row],[Du]]*24*60</f>
        <v>0</v>
      </c>
      <c r="I465" s="49">
        <f t="shared" si="164"/>
        <v>600</v>
      </c>
      <c r="J465" s="10"/>
      <c r="K465" s="10"/>
      <c r="L465" s="10"/>
    </row>
    <row r="466" spans="1:12" hidden="1" x14ac:dyDescent="0.2">
      <c r="A466" s="44"/>
      <c r="B466" s="45"/>
      <c r="C466" s="44"/>
      <c r="D466" s="14"/>
      <c r="E466" s="80"/>
      <c r="F466" s="46"/>
      <c r="G466" s="54">
        <f>Analysis[[#This Row],[End Time]]-Analysis[[#This Row],[Start Time]]</f>
        <v>0</v>
      </c>
      <c r="H466" s="55">
        <f>Analysis[[#This Row],[Du]]*24*60</f>
        <v>0</v>
      </c>
      <c r="I466" s="49">
        <f t="shared" si="164"/>
        <v>600</v>
      </c>
      <c r="J466" s="10"/>
      <c r="K466" s="10"/>
      <c r="L466" s="10"/>
    </row>
    <row r="467" spans="1:12" hidden="1" x14ac:dyDescent="0.2">
      <c r="A467" s="44"/>
      <c r="B467" s="45"/>
      <c r="C467" s="44"/>
      <c r="D467" s="14"/>
      <c r="E467" s="80"/>
      <c r="F467" s="46"/>
      <c r="G467" s="54">
        <f>Analysis[[#This Row],[End Time]]-Analysis[[#This Row],[Start Time]]</f>
        <v>0</v>
      </c>
      <c r="H467" s="55">
        <f>Analysis[[#This Row],[Du]]*24*60</f>
        <v>0</v>
      </c>
      <c r="I467" s="49">
        <f t="shared" si="164"/>
        <v>600</v>
      </c>
      <c r="J467" s="10"/>
      <c r="K467" s="10"/>
      <c r="L467" s="10"/>
    </row>
    <row r="468" spans="1:12" hidden="1" x14ac:dyDescent="0.2">
      <c r="A468" s="44"/>
      <c r="B468" s="45"/>
      <c r="C468" s="44"/>
      <c r="D468" s="14"/>
      <c r="E468" s="80"/>
      <c r="F468" s="46"/>
      <c r="G468" s="54">
        <f>Analysis[[#This Row],[End Time]]-Analysis[[#This Row],[Start Time]]</f>
        <v>0</v>
      </c>
      <c r="H468" s="55">
        <f>Analysis[[#This Row],[Du]]*24*60</f>
        <v>0</v>
      </c>
      <c r="I468" s="49">
        <f t="shared" si="164"/>
        <v>600</v>
      </c>
      <c r="J468" s="10"/>
      <c r="K468" s="10"/>
      <c r="L468" s="10"/>
    </row>
    <row r="469" spans="1:12" hidden="1" x14ac:dyDescent="0.2">
      <c r="A469" s="44"/>
      <c r="B469" s="45"/>
      <c r="C469" s="44"/>
      <c r="D469" s="14"/>
      <c r="E469" s="80"/>
      <c r="F469" s="46"/>
      <c r="G469" s="54">
        <f>Analysis[[#This Row],[End Time]]-Analysis[[#This Row],[Start Time]]</f>
        <v>0</v>
      </c>
      <c r="H469" s="55">
        <f>Analysis[[#This Row],[Du]]*24*60</f>
        <v>0</v>
      </c>
      <c r="I469" s="49">
        <f t="shared" si="164"/>
        <v>600</v>
      </c>
      <c r="J469" s="10"/>
      <c r="K469" s="10"/>
      <c r="L469" s="10"/>
    </row>
    <row r="470" spans="1:12" hidden="1" x14ac:dyDescent="0.2">
      <c r="A470" s="44"/>
      <c r="B470" s="45"/>
      <c r="C470" s="44"/>
      <c r="D470" s="14"/>
      <c r="E470" s="80"/>
      <c r="F470" s="46"/>
      <c r="G470" s="54">
        <f>Analysis[[#This Row],[End Time]]-Analysis[[#This Row],[Start Time]]</f>
        <v>0</v>
      </c>
      <c r="H470" s="55">
        <f>Analysis[[#This Row],[Du]]*24*60</f>
        <v>0</v>
      </c>
      <c r="I470" s="49">
        <f t="shared" si="164"/>
        <v>600</v>
      </c>
      <c r="J470" s="10"/>
      <c r="K470" s="10"/>
      <c r="L470" s="10"/>
    </row>
    <row r="471" spans="1:12" hidden="1" x14ac:dyDescent="0.2">
      <c r="A471" s="44"/>
      <c r="B471" s="45"/>
      <c r="C471" s="44"/>
      <c r="D471" s="14"/>
      <c r="E471" s="80"/>
      <c r="F471" s="46"/>
      <c r="G471" s="54">
        <f>Analysis[[#This Row],[End Time]]-Analysis[[#This Row],[Start Time]]</f>
        <v>0</v>
      </c>
      <c r="H471" s="55">
        <f>Analysis[[#This Row],[Du]]*24*60</f>
        <v>0</v>
      </c>
      <c r="I471" s="49">
        <f t="shared" si="164"/>
        <v>600</v>
      </c>
      <c r="J471" s="10"/>
      <c r="K471" s="10"/>
      <c r="L471" s="10"/>
    </row>
    <row r="472" spans="1:12" hidden="1" x14ac:dyDescent="0.2">
      <c r="A472" s="44"/>
      <c r="B472" s="45"/>
      <c r="C472" s="44"/>
      <c r="D472" s="14"/>
      <c r="E472" s="80"/>
      <c r="F472" s="46"/>
      <c r="G472" s="54">
        <f>Analysis[[#This Row],[End Time]]-Analysis[[#This Row],[Start Time]]</f>
        <v>0</v>
      </c>
      <c r="H472" s="55">
        <f>Analysis[[#This Row],[Du]]*24*60</f>
        <v>0</v>
      </c>
      <c r="I472" s="49">
        <f t="shared" si="164"/>
        <v>600</v>
      </c>
      <c r="J472" s="10"/>
      <c r="K472" s="10"/>
      <c r="L472" s="10"/>
    </row>
    <row r="473" spans="1:12" hidden="1" x14ac:dyDescent="0.2">
      <c r="A473" s="44"/>
      <c r="B473" s="45"/>
      <c r="C473" s="44"/>
      <c r="D473" s="14"/>
      <c r="E473" s="80"/>
      <c r="F473" s="46"/>
      <c r="G473" s="54">
        <f>Analysis[[#This Row],[End Time]]-Analysis[[#This Row],[Start Time]]</f>
        <v>0</v>
      </c>
      <c r="H473" s="55">
        <f>Analysis[[#This Row],[Du]]*24*60</f>
        <v>0</v>
      </c>
      <c r="I473" s="49">
        <f t="shared" si="164"/>
        <v>600</v>
      </c>
      <c r="J473" s="10"/>
      <c r="K473" s="10"/>
      <c r="L473" s="10"/>
    </row>
    <row r="474" spans="1:12" hidden="1" x14ac:dyDescent="0.2">
      <c r="A474" s="44"/>
      <c r="B474" s="45"/>
      <c r="C474" s="44"/>
      <c r="D474" s="14"/>
      <c r="E474" s="80"/>
      <c r="F474" s="46"/>
      <c r="G474" s="54">
        <f>Analysis[[#This Row],[End Time]]-Analysis[[#This Row],[Start Time]]</f>
        <v>0</v>
      </c>
      <c r="H474" s="55">
        <f>Analysis[[#This Row],[Du]]*24*60</f>
        <v>0</v>
      </c>
      <c r="I474" s="49">
        <f t="shared" si="164"/>
        <v>600</v>
      </c>
      <c r="J474" s="10"/>
      <c r="K474" s="10"/>
      <c r="L474" s="10"/>
    </row>
    <row r="475" spans="1:12" hidden="1" x14ac:dyDescent="0.2">
      <c r="A475" s="44"/>
      <c r="B475" s="45"/>
      <c r="C475" s="44"/>
      <c r="D475" s="14"/>
      <c r="E475" s="80"/>
      <c r="F475" s="46"/>
      <c r="G475" s="54">
        <f>Analysis[[#This Row],[End Time]]-Analysis[[#This Row],[Start Time]]</f>
        <v>0</v>
      </c>
      <c r="H475" s="55">
        <f>Analysis[[#This Row],[Du]]*24*60</f>
        <v>0</v>
      </c>
      <c r="I475" s="49">
        <f t="shared" si="164"/>
        <v>600</v>
      </c>
      <c r="J475" s="10"/>
      <c r="K475" s="10"/>
      <c r="L475" s="10"/>
    </row>
    <row r="476" spans="1:12" hidden="1" x14ac:dyDescent="0.2">
      <c r="A476" s="44"/>
      <c r="B476" s="45"/>
      <c r="C476" s="44"/>
      <c r="D476" s="14"/>
      <c r="E476" s="80"/>
      <c r="F476" s="46"/>
      <c r="G476" s="54">
        <f>Analysis[[#This Row],[End Time]]-Analysis[[#This Row],[Start Time]]</f>
        <v>0</v>
      </c>
      <c r="H476" s="55">
        <f>Analysis[[#This Row],[Du]]*24*60</f>
        <v>0</v>
      </c>
      <c r="I476" s="49">
        <f t="shared" si="164"/>
        <v>600</v>
      </c>
      <c r="J476" s="10"/>
      <c r="K476" s="10"/>
      <c r="L476" s="10"/>
    </row>
    <row r="477" spans="1:12" hidden="1" x14ac:dyDescent="0.2">
      <c r="A477" s="44"/>
      <c r="B477" s="45"/>
      <c r="C477" s="44"/>
      <c r="D477" s="14"/>
      <c r="E477" s="80"/>
      <c r="F477" s="46"/>
      <c r="G477" s="54">
        <f>Analysis[[#This Row],[End Time]]-Analysis[[#This Row],[Start Time]]</f>
        <v>0</v>
      </c>
      <c r="H477" s="55">
        <f>Analysis[[#This Row],[Du]]*24*60</f>
        <v>0</v>
      </c>
      <c r="I477" s="49">
        <f t="shared" si="164"/>
        <v>600</v>
      </c>
      <c r="J477" s="10"/>
      <c r="K477" s="10"/>
      <c r="L477" s="10"/>
    </row>
    <row r="478" spans="1:12" hidden="1" x14ac:dyDescent="0.2">
      <c r="A478" s="44"/>
      <c r="B478" s="45"/>
      <c r="C478" s="44"/>
      <c r="D478" s="14"/>
      <c r="E478" s="80"/>
      <c r="F478" s="46"/>
      <c r="G478" s="54">
        <f>Analysis[[#This Row],[End Time]]-Analysis[[#This Row],[Start Time]]</f>
        <v>0</v>
      </c>
      <c r="H478" s="55">
        <f>Analysis[[#This Row],[Du]]*24*60</f>
        <v>0</v>
      </c>
      <c r="I478" s="49">
        <f t="shared" si="164"/>
        <v>600</v>
      </c>
      <c r="J478" s="10"/>
      <c r="K478" s="10"/>
      <c r="L478" s="10"/>
    </row>
    <row r="479" spans="1:12" hidden="1" x14ac:dyDescent="0.2">
      <c r="A479" s="44"/>
      <c r="B479" s="45"/>
      <c r="C479" s="44"/>
      <c r="D479" s="14"/>
      <c r="E479" s="80"/>
      <c r="F479" s="46"/>
      <c r="G479" s="54">
        <f>Analysis[[#This Row],[End Time]]-Analysis[[#This Row],[Start Time]]</f>
        <v>0</v>
      </c>
      <c r="H479" s="55">
        <f>Analysis[[#This Row],[Du]]*24*60</f>
        <v>0</v>
      </c>
      <c r="I479" s="49">
        <f t="shared" si="164"/>
        <v>600</v>
      </c>
      <c r="J479" s="10"/>
      <c r="K479" s="10"/>
      <c r="L479" s="10"/>
    </row>
    <row r="480" spans="1:12" hidden="1" x14ac:dyDescent="0.2">
      <c r="A480" s="44"/>
      <c r="B480" s="45"/>
      <c r="C480" s="44"/>
      <c r="D480" s="14"/>
      <c r="E480" s="80"/>
      <c r="F480" s="46"/>
      <c r="G480" s="54">
        <f>Analysis[[#This Row],[End Time]]-Analysis[[#This Row],[Start Time]]</f>
        <v>0</v>
      </c>
      <c r="H480" s="55">
        <f>Analysis[[#This Row],[Du]]*24*60</f>
        <v>0</v>
      </c>
      <c r="I480" s="49">
        <f t="shared" si="164"/>
        <v>600</v>
      </c>
      <c r="J480" s="10"/>
      <c r="K480" s="10"/>
      <c r="L480" s="10"/>
    </row>
    <row r="481" spans="1:12" hidden="1" x14ac:dyDescent="0.2">
      <c r="A481" s="44"/>
      <c r="B481" s="45"/>
      <c r="C481" s="44"/>
      <c r="D481" s="14"/>
      <c r="E481" s="80"/>
      <c r="F481" s="46"/>
      <c r="G481" s="54">
        <f>Analysis[[#This Row],[End Time]]-Analysis[[#This Row],[Start Time]]</f>
        <v>0</v>
      </c>
      <c r="H481" s="55">
        <f>Analysis[[#This Row],[Du]]*24*60</f>
        <v>0</v>
      </c>
      <c r="I481" s="49">
        <f t="shared" si="164"/>
        <v>600</v>
      </c>
      <c r="J481" s="10"/>
      <c r="K481" s="10"/>
      <c r="L481" s="10"/>
    </row>
    <row r="482" spans="1:12" hidden="1" x14ac:dyDescent="0.2">
      <c r="A482" s="44"/>
      <c r="B482" s="45"/>
      <c r="C482" s="44"/>
      <c r="D482" s="14"/>
      <c r="E482" s="80"/>
      <c r="F482" s="46"/>
      <c r="G482" s="54">
        <f>Analysis[[#This Row],[End Time]]-Analysis[[#This Row],[Start Time]]</f>
        <v>0</v>
      </c>
      <c r="H482" s="55">
        <f>Analysis[[#This Row],[Du]]*24*60</f>
        <v>0</v>
      </c>
      <c r="I482" s="49">
        <f t="shared" si="164"/>
        <v>600</v>
      </c>
      <c r="J482" s="10"/>
      <c r="K482" s="10"/>
      <c r="L482" s="10"/>
    </row>
    <row r="483" spans="1:12" hidden="1" x14ac:dyDescent="0.2">
      <c r="A483" s="44"/>
      <c r="B483" s="45"/>
      <c r="C483" s="44"/>
      <c r="D483" s="14"/>
      <c r="E483" s="80"/>
      <c r="F483" s="46"/>
      <c r="G483" s="54">
        <f>Analysis[[#This Row],[End Time]]-Analysis[[#This Row],[Start Time]]</f>
        <v>0</v>
      </c>
      <c r="H483" s="55">
        <f>Analysis[[#This Row],[Du]]*24*60</f>
        <v>0</v>
      </c>
      <c r="I483" s="49">
        <f t="shared" si="164"/>
        <v>600</v>
      </c>
      <c r="J483" s="10"/>
      <c r="K483" s="10"/>
      <c r="L483" s="10"/>
    </row>
    <row r="484" spans="1:12" hidden="1" x14ac:dyDescent="0.2">
      <c r="A484" s="44"/>
      <c r="B484" s="45"/>
      <c r="C484" s="44"/>
      <c r="D484" s="14"/>
      <c r="E484" s="80"/>
      <c r="F484" s="46"/>
      <c r="G484" s="54">
        <f>Analysis[[#This Row],[End Time]]-Analysis[[#This Row],[Start Time]]</f>
        <v>0</v>
      </c>
      <c r="H484" s="55">
        <f>Analysis[[#This Row],[Du]]*24*60</f>
        <v>0</v>
      </c>
      <c r="I484" s="49">
        <f t="shared" si="164"/>
        <v>600</v>
      </c>
      <c r="J484" s="10"/>
      <c r="K484" s="10"/>
      <c r="L484" s="10"/>
    </row>
    <row r="485" spans="1:12" hidden="1" x14ac:dyDescent="0.2">
      <c r="A485" s="44"/>
      <c r="B485" s="45"/>
      <c r="C485" s="44"/>
      <c r="D485" s="14"/>
      <c r="E485" s="80"/>
      <c r="F485" s="46"/>
      <c r="G485" s="54">
        <f>Analysis[[#This Row],[End Time]]-Analysis[[#This Row],[Start Time]]</f>
        <v>0</v>
      </c>
      <c r="H485" s="55">
        <f>Analysis[[#This Row],[Du]]*24*60</f>
        <v>0</v>
      </c>
      <c r="I485" s="49">
        <f t="shared" si="164"/>
        <v>600</v>
      </c>
      <c r="J485" s="10"/>
      <c r="K485" s="10"/>
      <c r="L485" s="10"/>
    </row>
    <row r="486" spans="1:12" hidden="1" x14ac:dyDescent="0.2">
      <c r="A486" s="44"/>
      <c r="B486" s="45"/>
      <c r="C486" s="44"/>
      <c r="D486" s="14"/>
      <c r="E486" s="80"/>
      <c r="F486" s="46"/>
      <c r="G486" s="54">
        <f>Analysis[[#This Row],[End Time]]-Analysis[[#This Row],[Start Time]]</f>
        <v>0</v>
      </c>
      <c r="H486" s="55">
        <f>Analysis[[#This Row],[Du]]*24*60</f>
        <v>0</v>
      </c>
      <c r="I486" s="49">
        <f t="shared" si="164"/>
        <v>600</v>
      </c>
      <c r="J486" s="10"/>
      <c r="K486" s="10"/>
      <c r="L486" s="10"/>
    </row>
    <row r="487" spans="1:12" hidden="1" x14ac:dyDescent="0.2">
      <c r="A487" s="44"/>
      <c r="B487" s="45"/>
      <c r="C487" s="44"/>
      <c r="D487" s="14"/>
      <c r="E487" s="80"/>
      <c r="F487" s="46"/>
      <c r="G487" s="54">
        <f>Analysis[[#This Row],[End Time]]-Analysis[[#This Row],[Start Time]]</f>
        <v>0</v>
      </c>
      <c r="H487" s="55">
        <f>Analysis[[#This Row],[Du]]*24*60</f>
        <v>0</v>
      </c>
      <c r="I487" s="49">
        <f t="shared" si="164"/>
        <v>600</v>
      </c>
      <c r="J487" s="10"/>
      <c r="K487" s="10"/>
      <c r="L487" s="10"/>
    </row>
    <row r="488" spans="1:12" hidden="1" x14ac:dyDescent="0.2">
      <c r="A488" s="44"/>
      <c r="B488" s="45"/>
      <c r="C488" s="44"/>
      <c r="D488" s="14"/>
      <c r="E488" s="80"/>
      <c r="F488" s="46"/>
      <c r="G488" s="54">
        <f>Analysis[[#This Row],[End Time]]-Analysis[[#This Row],[Start Time]]</f>
        <v>0</v>
      </c>
      <c r="H488" s="55">
        <f>Analysis[[#This Row],[Du]]*24*60</f>
        <v>0</v>
      </c>
      <c r="I488" s="49">
        <f t="shared" si="164"/>
        <v>600</v>
      </c>
      <c r="J488" s="10"/>
      <c r="K488" s="10"/>
      <c r="L488" s="10"/>
    </row>
    <row r="489" spans="1:12" hidden="1" x14ac:dyDescent="0.2">
      <c r="A489" s="44"/>
      <c r="B489" s="45"/>
      <c r="C489" s="44"/>
      <c r="D489" s="14"/>
      <c r="E489" s="80"/>
      <c r="F489" s="46"/>
      <c r="G489" s="54">
        <f>Analysis[[#This Row],[End Time]]-Analysis[[#This Row],[Start Time]]</f>
        <v>0</v>
      </c>
      <c r="H489" s="55">
        <f>Analysis[[#This Row],[Du]]*24*60</f>
        <v>0</v>
      </c>
      <c r="I489" s="49">
        <f t="shared" si="164"/>
        <v>600</v>
      </c>
      <c r="J489" s="10"/>
      <c r="K489" s="10"/>
      <c r="L489" s="10"/>
    </row>
    <row r="490" spans="1:12" hidden="1" x14ac:dyDescent="0.2">
      <c r="A490" s="44"/>
      <c r="B490" s="45"/>
      <c r="C490" s="44"/>
      <c r="D490" s="14"/>
      <c r="E490" s="80"/>
      <c r="F490" s="46"/>
      <c r="G490" s="54">
        <f>Analysis[[#This Row],[End Time]]-Analysis[[#This Row],[Start Time]]</f>
        <v>0</v>
      </c>
      <c r="H490" s="55">
        <f>Analysis[[#This Row],[Du]]*24*60</f>
        <v>0</v>
      </c>
      <c r="I490" s="49">
        <f t="shared" si="164"/>
        <v>600</v>
      </c>
      <c r="J490" s="10"/>
      <c r="K490" s="10"/>
      <c r="L490" s="10"/>
    </row>
    <row r="491" spans="1:12" hidden="1" x14ac:dyDescent="0.2">
      <c r="A491" s="44"/>
      <c r="B491" s="45"/>
      <c r="C491" s="44"/>
      <c r="D491" s="14"/>
      <c r="E491" s="80"/>
      <c r="F491" s="46"/>
      <c r="G491" s="54">
        <f>Analysis[[#This Row],[End Time]]-Analysis[[#This Row],[Start Time]]</f>
        <v>0</v>
      </c>
      <c r="H491" s="55">
        <f>Analysis[[#This Row],[Du]]*24*60</f>
        <v>0</v>
      </c>
      <c r="I491" s="49">
        <f t="shared" si="164"/>
        <v>600</v>
      </c>
      <c r="J491" s="10"/>
      <c r="K491" s="10"/>
      <c r="L491" s="10"/>
    </row>
    <row r="492" spans="1:12" hidden="1" x14ac:dyDescent="0.2">
      <c r="A492" s="44"/>
      <c r="B492" s="45"/>
      <c r="C492" s="44"/>
      <c r="D492" s="14"/>
      <c r="E492" s="80"/>
      <c r="F492" s="46"/>
      <c r="G492" s="54">
        <f>Analysis[[#This Row],[End Time]]-Analysis[[#This Row],[Start Time]]</f>
        <v>0</v>
      </c>
      <c r="H492" s="55">
        <f>Analysis[[#This Row],[Du]]*24*60</f>
        <v>0</v>
      </c>
      <c r="I492" s="49">
        <f t="shared" si="164"/>
        <v>600</v>
      </c>
      <c r="J492" s="10"/>
      <c r="K492" s="10"/>
      <c r="L492" s="10"/>
    </row>
    <row r="493" spans="1:12" hidden="1" x14ac:dyDescent="0.2">
      <c r="A493" s="44"/>
      <c r="B493" s="45"/>
      <c r="C493" s="44"/>
      <c r="D493" s="14"/>
      <c r="E493" s="80"/>
      <c r="F493" s="46"/>
      <c r="G493" s="54">
        <f>Analysis[[#This Row],[End Time]]-Analysis[[#This Row],[Start Time]]</f>
        <v>0</v>
      </c>
      <c r="H493" s="55">
        <f>Analysis[[#This Row],[Du]]*24*60</f>
        <v>0</v>
      </c>
      <c r="I493" s="49">
        <f t="shared" si="164"/>
        <v>600</v>
      </c>
      <c r="J493" s="10"/>
      <c r="K493" s="10"/>
      <c r="L493" s="10"/>
    </row>
    <row r="494" spans="1:12" hidden="1" x14ac:dyDescent="0.2">
      <c r="A494" s="44"/>
      <c r="B494" s="45"/>
      <c r="C494" s="44"/>
      <c r="D494" s="14"/>
      <c r="E494" s="80"/>
      <c r="F494" s="46"/>
      <c r="G494" s="54">
        <f>Analysis[[#This Row],[End Time]]-Analysis[[#This Row],[Start Time]]</f>
        <v>0</v>
      </c>
      <c r="H494" s="55">
        <f>Analysis[[#This Row],[Du]]*24*60</f>
        <v>0</v>
      </c>
      <c r="I494" s="49">
        <f t="shared" si="164"/>
        <v>600</v>
      </c>
      <c r="J494" s="10"/>
      <c r="K494" s="10"/>
      <c r="L494" s="10"/>
    </row>
    <row r="495" spans="1:12" hidden="1" x14ac:dyDescent="0.2">
      <c r="A495" s="44"/>
      <c r="B495" s="45"/>
      <c r="C495" s="44"/>
      <c r="D495" s="14"/>
      <c r="E495" s="80"/>
      <c r="F495" s="46"/>
      <c r="G495" s="54">
        <f>Analysis[[#This Row],[End Time]]-Analysis[[#This Row],[Start Time]]</f>
        <v>0</v>
      </c>
      <c r="H495" s="55">
        <f>Analysis[[#This Row],[Du]]*24*60</f>
        <v>0</v>
      </c>
      <c r="I495" s="49">
        <f t="shared" si="164"/>
        <v>600</v>
      </c>
      <c r="J495" s="10"/>
      <c r="K495" s="10"/>
      <c r="L495" s="10"/>
    </row>
    <row r="496" spans="1:12" hidden="1" x14ac:dyDescent="0.2">
      <c r="A496" s="44"/>
      <c r="B496" s="45"/>
      <c r="C496" s="44"/>
      <c r="D496" s="14"/>
      <c r="E496" s="80"/>
      <c r="F496" s="46"/>
      <c r="G496" s="54">
        <f>Analysis[[#This Row],[End Time]]-Analysis[[#This Row],[Start Time]]</f>
        <v>0</v>
      </c>
      <c r="H496" s="55">
        <f>Analysis[[#This Row],[Du]]*24*60</f>
        <v>0</v>
      </c>
      <c r="I496" s="49">
        <f t="shared" si="164"/>
        <v>600</v>
      </c>
      <c r="J496" s="10"/>
      <c r="K496" s="10"/>
      <c r="L496" s="10"/>
    </row>
    <row r="497" spans="1:12" hidden="1" x14ac:dyDescent="0.2">
      <c r="A497" s="44"/>
      <c r="B497" s="45"/>
      <c r="C497" s="44"/>
      <c r="D497" s="14"/>
      <c r="E497" s="80"/>
      <c r="F497" s="46"/>
      <c r="G497" s="54">
        <f>Analysis[[#This Row],[End Time]]-Analysis[[#This Row],[Start Time]]</f>
        <v>0</v>
      </c>
      <c r="H497" s="55">
        <f>Analysis[[#This Row],[Du]]*24*60</f>
        <v>0</v>
      </c>
      <c r="I497" s="49">
        <f t="shared" ref="I497:I560" si="165">10*60</f>
        <v>600</v>
      </c>
      <c r="J497" s="10"/>
      <c r="K497" s="10"/>
      <c r="L497" s="10"/>
    </row>
    <row r="498" spans="1:12" hidden="1" x14ac:dyDescent="0.2">
      <c r="A498" s="44"/>
      <c r="B498" s="45"/>
      <c r="C498" s="44"/>
      <c r="D498" s="14"/>
      <c r="E498" s="80"/>
      <c r="F498" s="46"/>
      <c r="G498" s="54">
        <f>Analysis[[#This Row],[End Time]]-Analysis[[#This Row],[Start Time]]</f>
        <v>0</v>
      </c>
      <c r="H498" s="55">
        <f>Analysis[[#This Row],[Du]]*24*60</f>
        <v>0</v>
      </c>
      <c r="I498" s="49">
        <f t="shared" si="165"/>
        <v>600</v>
      </c>
      <c r="J498" s="10"/>
      <c r="K498" s="10"/>
      <c r="L498" s="10"/>
    </row>
    <row r="499" spans="1:12" hidden="1" x14ac:dyDescent="0.2">
      <c r="A499" s="44"/>
      <c r="B499" s="45"/>
      <c r="C499" s="44"/>
      <c r="D499" s="14"/>
      <c r="E499" s="80"/>
      <c r="F499" s="46"/>
      <c r="G499" s="54">
        <f>Analysis[[#This Row],[End Time]]-Analysis[[#This Row],[Start Time]]</f>
        <v>0</v>
      </c>
      <c r="H499" s="55">
        <f>Analysis[[#This Row],[Du]]*24*60</f>
        <v>0</v>
      </c>
      <c r="I499" s="49">
        <f t="shared" si="165"/>
        <v>600</v>
      </c>
      <c r="J499" s="10"/>
      <c r="K499" s="10"/>
      <c r="L499" s="10"/>
    </row>
    <row r="500" spans="1:12" hidden="1" x14ac:dyDescent="0.2">
      <c r="A500" s="44"/>
      <c r="B500" s="45"/>
      <c r="C500" s="44"/>
      <c r="D500" s="14"/>
      <c r="E500" s="80"/>
      <c r="F500" s="46"/>
      <c r="G500" s="54">
        <f>Analysis[[#This Row],[End Time]]-Analysis[[#This Row],[Start Time]]</f>
        <v>0</v>
      </c>
      <c r="H500" s="55">
        <f>Analysis[[#This Row],[Du]]*24*60</f>
        <v>0</v>
      </c>
      <c r="I500" s="49">
        <f t="shared" si="165"/>
        <v>600</v>
      </c>
      <c r="J500" s="10"/>
      <c r="K500" s="10"/>
      <c r="L500" s="10"/>
    </row>
    <row r="501" spans="1:12" hidden="1" x14ac:dyDescent="0.2">
      <c r="A501" s="44"/>
      <c r="B501" s="45"/>
      <c r="C501" s="44"/>
      <c r="D501" s="14"/>
      <c r="E501" s="80"/>
      <c r="F501" s="46"/>
      <c r="G501" s="54">
        <f>Analysis[[#This Row],[End Time]]-Analysis[[#This Row],[Start Time]]</f>
        <v>0</v>
      </c>
      <c r="H501" s="55">
        <f>Analysis[[#This Row],[Du]]*24*60</f>
        <v>0</v>
      </c>
      <c r="I501" s="49">
        <f t="shared" si="165"/>
        <v>600</v>
      </c>
      <c r="J501" s="10"/>
      <c r="K501" s="10"/>
      <c r="L501" s="10"/>
    </row>
    <row r="502" spans="1:12" hidden="1" x14ac:dyDescent="0.2">
      <c r="A502" s="44"/>
      <c r="B502" s="45"/>
      <c r="C502" s="44"/>
      <c r="D502" s="14"/>
      <c r="E502" s="80"/>
      <c r="F502" s="46"/>
      <c r="G502" s="54">
        <f>Analysis[[#This Row],[End Time]]-Analysis[[#This Row],[Start Time]]</f>
        <v>0</v>
      </c>
      <c r="H502" s="55">
        <f>Analysis[[#This Row],[Du]]*24*60</f>
        <v>0</v>
      </c>
      <c r="I502" s="49">
        <f t="shared" si="165"/>
        <v>600</v>
      </c>
      <c r="J502" s="10"/>
      <c r="K502" s="10"/>
      <c r="L502" s="10"/>
    </row>
    <row r="503" spans="1:12" hidden="1" x14ac:dyDescent="0.2">
      <c r="A503" s="44"/>
      <c r="B503" s="45"/>
      <c r="C503" s="44"/>
      <c r="D503" s="14"/>
      <c r="E503" s="80"/>
      <c r="F503" s="46"/>
      <c r="G503" s="54">
        <f>Analysis[[#This Row],[End Time]]-Analysis[[#This Row],[Start Time]]</f>
        <v>0</v>
      </c>
      <c r="H503" s="55">
        <f>Analysis[[#This Row],[Du]]*24*60</f>
        <v>0</v>
      </c>
      <c r="I503" s="49">
        <f t="shared" si="165"/>
        <v>600</v>
      </c>
      <c r="J503" s="10"/>
      <c r="K503" s="10"/>
      <c r="L503" s="10"/>
    </row>
    <row r="504" spans="1:12" hidden="1" x14ac:dyDescent="0.2">
      <c r="A504" s="44"/>
      <c r="B504" s="45"/>
      <c r="C504" s="44"/>
      <c r="D504" s="14"/>
      <c r="E504" s="80"/>
      <c r="F504" s="46"/>
      <c r="G504" s="54">
        <f>Analysis[[#This Row],[End Time]]-Analysis[[#This Row],[Start Time]]</f>
        <v>0</v>
      </c>
      <c r="H504" s="55">
        <f>Analysis[[#This Row],[Du]]*24*60</f>
        <v>0</v>
      </c>
      <c r="I504" s="49">
        <f t="shared" si="165"/>
        <v>600</v>
      </c>
      <c r="J504" s="10"/>
      <c r="K504" s="10"/>
      <c r="L504" s="10"/>
    </row>
    <row r="505" spans="1:12" hidden="1" x14ac:dyDescent="0.2">
      <c r="A505" s="44"/>
      <c r="B505" s="45"/>
      <c r="C505" s="44"/>
      <c r="D505" s="14"/>
      <c r="E505" s="80"/>
      <c r="F505" s="46"/>
      <c r="G505" s="54">
        <f>Analysis[[#This Row],[End Time]]-Analysis[[#This Row],[Start Time]]</f>
        <v>0</v>
      </c>
      <c r="H505" s="55">
        <f>Analysis[[#This Row],[Du]]*24*60</f>
        <v>0</v>
      </c>
      <c r="I505" s="49">
        <f t="shared" si="165"/>
        <v>600</v>
      </c>
      <c r="J505" s="10"/>
      <c r="K505" s="10"/>
      <c r="L505" s="10"/>
    </row>
    <row r="506" spans="1:12" hidden="1" x14ac:dyDescent="0.2">
      <c r="A506" s="44"/>
      <c r="B506" s="45"/>
      <c r="C506" s="44"/>
      <c r="D506" s="14"/>
      <c r="E506" s="80"/>
      <c r="F506" s="46"/>
      <c r="G506" s="54">
        <f>Analysis[[#This Row],[End Time]]-Analysis[[#This Row],[Start Time]]</f>
        <v>0</v>
      </c>
      <c r="H506" s="55">
        <f>Analysis[[#This Row],[Du]]*24*60</f>
        <v>0</v>
      </c>
      <c r="I506" s="49">
        <f t="shared" si="165"/>
        <v>600</v>
      </c>
      <c r="J506" s="10"/>
      <c r="K506" s="10"/>
      <c r="L506" s="10"/>
    </row>
    <row r="507" spans="1:12" hidden="1" x14ac:dyDescent="0.2">
      <c r="A507" s="44"/>
      <c r="B507" s="45"/>
      <c r="C507" s="44"/>
      <c r="D507" s="14"/>
      <c r="E507" s="80"/>
      <c r="F507" s="46"/>
      <c r="G507" s="54">
        <f>Analysis[[#This Row],[End Time]]-Analysis[[#This Row],[Start Time]]</f>
        <v>0</v>
      </c>
      <c r="H507" s="55">
        <f>Analysis[[#This Row],[Du]]*24*60</f>
        <v>0</v>
      </c>
      <c r="I507" s="49">
        <f t="shared" si="165"/>
        <v>600</v>
      </c>
      <c r="J507" s="10"/>
      <c r="K507" s="10"/>
      <c r="L507" s="10"/>
    </row>
    <row r="508" spans="1:12" hidden="1" x14ac:dyDescent="0.2">
      <c r="A508" s="44"/>
      <c r="B508" s="45"/>
      <c r="C508" s="44"/>
      <c r="D508" s="14"/>
      <c r="E508" s="80"/>
      <c r="F508" s="46"/>
      <c r="G508" s="54">
        <f>Analysis[[#This Row],[End Time]]-Analysis[[#This Row],[Start Time]]</f>
        <v>0</v>
      </c>
      <c r="H508" s="55">
        <f>Analysis[[#This Row],[Du]]*24*60</f>
        <v>0</v>
      </c>
      <c r="I508" s="49">
        <f t="shared" si="165"/>
        <v>600</v>
      </c>
      <c r="J508" s="10"/>
      <c r="K508" s="10"/>
      <c r="L508" s="10"/>
    </row>
    <row r="509" spans="1:12" hidden="1" x14ac:dyDescent="0.2">
      <c r="A509" s="44"/>
      <c r="B509" s="45"/>
      <c r="C509" s="44"/>
      <c r="D509" s="14"/>
      <c r="E509" s="80"/>
      <c r="F509" s="46"/>
      <c r="G509" s="54">
        <f>Analysis[[#This Row],[End Time]]-Analysis[[#This Row],[Start Time]]</f>
        <v>0</v>
      </c>
      <c r="H509" s="55">
        <f>Analysis[[#This Row],[Du]]*24*60</f>
        <v>0</v>
      </c>
      <c r="I509" s="49">
        <f t="shared" si="165"/>
        <v>600</v>
      </c>
      <c r="J509" s="10"/>
      <c r="K509" s="10"/>
      <c r="L509" s="10"/>
    </row>
    <row r="510" spans="1:12" hidden="1" x14ac:dyDescent="0.2">
      <c r="A510" s="44"/>
      <c r="B510" s="45"/>
      <c r="C510" s="44"/>
      <c r="D510" s="14"/>
      <c r="E510" s="80"/>
      <c r="F510" s="46"/>
      <c r="G510" s="54">
        <f>Analysis[[#This Row],[End Time]]-Analysis[[#This Row],[Start Time]]</f>
        <v>0</v>
      </c>
      <c r="H510" s="55">
        <f>Analysis[[#This Row],[Du]]*24*60</f>
        <v>0</v>
      </c>
      <c r="I510" s="49">
        <f t="shared" si="165"/>
        <v>600</v>
      </c>
      <c r="J510" s="10"/>
      <c r="K510" s="10"/>
      <c r="L510" s="10"/>
    </row>
    <row r="511" spans="1:12" hidden="1" x14ac:dyDescent="0.2">
      <c r="A511" s="44"/>
      <c r="B511" s="45"/>
      <c r="C511" s="44"/>
      <c r="D511" s="14"/>
      <c r="E511" s="80"/>
      <c r="F511" s="46"/>
      <c r="G511" s="54">
        <f>Analysis[[#This Row],[End Time]]-Analysis[[#This Row],[Start Time]]</f>
        <v>0</v>
      </c>
      <c r="H511" s="55">
        <f>Analysis[[#This Row],[Du]]*24*60</f>
        <v>0</v>
      </c>
      <c r="I511" s="49">
        <f t="shared" si="165"/>
        <v>600</v>
      </c>
      <c r="J511" s="10"/>
      <c r="K511" s="10"/>
      <c r="L511" s="10"/>
    </row>
    <row r="512" spans="1:12" hidden="1" x14ac:dyDescent="0.2">
      <c r="A512" s="44"/>
      <c r="B512" s="45"/>
      <c r="C512" s="44"/>
      <c r="D512" s="14"/>
      <c r="E512" s="80"/>
      <c r="F512" s="46"/>
      <c r="G512" s="54">
        <f>Analysis[[#This Row],[End Time]]-Analysis[[#This Row],[Start Time]]</f>
        <v>0</v>
      </c>
      <c r="H512" s="55">
        <f>Analysis[[#This Row],[Du]]*24*60</f>
        <v>0</v>
      </c>
      <c r="I512" s="49">
        <f t="shared" si="165"/>
        <v>600</v>
      </c>
      <c r="J512" s="10"/>
      <c r="K512" s="10"/>
      <c r="L512" s="10"/>
    </row>
    <row r="513" spans="1:12" hidden="1" x14ac:dyDescent="0.2">
      <c r="A513" s="44"/>
      <c r="B513" s="45"/>
      <c r="C513" s="44"/>
      <c r="D513" s="14"/>
      <c r="E513" s="80"/>
      <c r="F513" s="46"/>
      <c r="G513" s="54">
        <f>Analysis[[#This Row],[End Time]]-Analysis[[#This Row],[Start Time]]</f>
        <v>0</v>
      </c>
      <c r="H513" s="55">
        <f>Analysis[[#This Row],[Du]]*24*60</f>
        <v>0</v>
      </c>
      <c r="I513" s="49">
        <f t="shared" si="165"/>
        <v>600</v>
      </c>
      <c r="J513" s="10"/>
      <c r="K513" s="10"/>
      <c r="L513" s="10"/>
    </row>
    <row r="514" spans="1:12" hidden="1" x14ac:dyDescent="0.2">
      <c r="A514" s="44"/>
      <c r="B514" s="45"/>
      <c r="C514" s="44"/>
      <c r="D514" s="14"/>
      <c r="E514" s="80"/>
      <c r="F514" s="46"/>
      <c r="G514" s="54">
        <f>Analysis[[#This Row],[End Time]]-Analysis[[#This Row],[Start Time]]</f>
        <v>0</v>
      </c>
      <c r="H514" s="55">
        <f>Analysis[[#This Row],[Du]]*24*60</f>
        <v>0</v>
      </c>
      <c r="I514" s="49">
        <f t="shared" si="165"/>
        <v>600</v>
      </c>
      <c r="J514" s="10"/>
      <c r="K514" s="10"/>
      <c r="L514" s="10"/>
    </row>
    <row r="515" spans="1:12" hidden="1" x14ac:dyDescent="0.2">
      <c r="A515" s="44"/>
      <c r="B515" s="45"/>
      <c r="C515" s="44"/>
      <c r="D515" s="14"/>
      <c r="E515" s="80"/>
      <c r="F515" s="46"/>
      <c r="G515" s="54">
        <f>Analysis[[#This Row],[End Time]]-Analysis[[#This Row],[Start Time]]</f>
        <v>0</v>
      </c>
      <c r="H515" s="55">
        <f>Analysis[[#This Row],[Du]]*24*60</f>
        <v>0</v>
      </c>
      <c r="I515" s="49">
        <f t="shared" si="165"/>
        <v>600</v>
      </c>
      <c r="J515" s="10"/>
      <c r="K515" s="10"/>
      <c r="L515" s="10"/>
    </row>
    <row r="516" spans="1:12" hidden="1" x14ac:dyDescent="0.2">
      <c r="A516" s="44"/>
      <c r="B516" s="45"/>
      <c r="C516" s="44"/>
      <c r="D516" s="14"/>
      <c r="E516" s="80"/>
      <c r="F516" s="46"/>
      <c r="G516" s="54">
        <f>Analysis[[#This Row],[End Time]]-Analysis[[#This Row],[Start Time]]</f>
        <v>0</v>
      </c>
      <c r="H516" s="55">
        <f>Analysis[[#This Row],[Du]]*24*60</f>
        <v>0</v>
      </c>
      <c r="I516" s="49">
        <f t="shared" si="165"/>
        <v>600</v>
      </c>
      <c r="J516" s="10"/>
      <c r="K516" s="10"/>
      <c r="L516" s="10"/>
    </row>
    <row r="517" spans="1:12" hidden="1" x14ac:dyDescent="0.2">
      <c r="A517" s="44"/>
      <c r="B517" s="45"/>
      <c r="C517" s="44"/>
      <c r="D517" s="14"/>
      <c r="E517" s="80"/>
      <c r="F517" s="46"/>
      <c r="G517" s="54">
        <f>Analysis[[#This Row],[End Time]]-Analysis[[#This Row],[Start Time]]</f>
        <v>0</v>
      </c>
      <c r="H517" s="55">
        <f>Analysis[[#This Row],[Du]]*24*60</f>
        <v>0</v>
      </c>
      <c r="I517" s="49">
        <f t="shared" si="165"/>
        <v>600</v>
      </c>
      <c r="J517" s="10"/>
      <c r="K517" s="10"/>
      <c r="L517" s="10"/>
    </row>
    <row r="518" spans="1:12" hidden="1" x14ac:dyDescent="0.2">
      <c r="A518" s="44"/>
      <c r="B518" s="45"/>
      <c r="C518" s="44"/>
      <c r="D518" s="14"/>
      <c r="E518" s="80"/>
      <c r="F518" s="46"/>
      <c r="G518" s="54">
        <f>Analysis[[#This Row],[End Time]]-Analysis[[#This Row],[Start Time]]</f>
        <v>0</v>
      </c>
      <c r="H518" s="55">
        <f>Analysis[[#This Row],[Du]]*24*60</f>
        <v>0</v>
      </c>
      <c r="I518" s="49">
        <f t="shared" si="165"/>
        <v>600</v>
      </c>
      <c r="J518" s="10"/>
      <c r="K518" s="10"/>
      <c r="L518" s="10"/>
    </row>
    <row r="519" spans="1:12" hidden="1" x14ac:dyDescent="0.2">
      <c r="A519" s="44"/>
      <c r="B519" s="45"/>
      <c r="C519" s="44"/>
      <c r="D519" s="14"/>
      <c r="E519" s="80"/>
      <c r="F519" s="46"/>
      <c r="G519" s="54">
        <f>Analysis[[#This Row],[End Time]]-Analysis[[#This Row],[Start Time]]</f>
        <v>0</v>
      </c>
      <c r="H519" s="55">
        <f>Analysis[[#This Row],[Du]]*24*60</f>
        <v>0</v>
      </c>
      <c r="I519" s="49">
        <f t="shared" si="165"/>
        <v>600</v>
      </c>
      <c r="J519" s="10"/>
      <c r="K519" s="10"/>
      <c r="L519" s="10"/>
    </row>
    <row r="520" spans="1:12" hidden="1" x14ac:dyDescent="0.2">
      <c r="A520" s="44"/>
      <c r="B520" s="45"/>
      <c r="C520" s="44"/>
      <c r="D520" s="14"/>
      <c r="E520" s="80"/>
      <c r="F520" s="46"/>
      <c r="G520" s="54">
        <f>Analysis[[#This Row],[End Time]]-Analysis[[#This Row],[Start Time]]</f>
        <v>0</v>
      </c>
      <c r="H520" s="55">
        <f>Analysis[[#This Row],[Du]]*24*60</f>
        <v>0</v>
      </c>
      <c r="I520" s="49">
        <f t="shared" si="165"/>
        <v>600</v>
      </c>
      <c r="J520" s="10"/>
      <c r="K520" s="10"/>
      <c r="L520" s="10"/>
    </row>
    <row r="521" spans="1:12" hidden="1" x14ac:dyDescent="0.2">
      <c r="A521" s="44"/>
      <c r="B521" s="45"/>
      <c r="C521" s="44"/>
      <c r="D521" s="14"/>
      <c r="E521" s="80"/>
      <c r="F521" s="46"/>
      <c r="G521" s="54">
        <f>Analysis[[#This Row],[End Time]]-Analysis[[#This Row],[Start Time]]</f>
        <v>0</v>
      </c>
      <c r="H521" s="55">
        <f>Analysis[[#This Row],[Du]]*24*60</f>
        <v>0</v>
      </c>
      <c r="I521" s="49">
        <f t="shared" si="165"/>
        <v>600</v>
      </c>
      <c r="J521" s="10"/>
      <c r="K521" s="10"/>
      <c r="L521" s="10"/>
    </row>
    <row r="522" spans="1:12" hidden="1" x14ac:dyDescent="0.2">
      <c r="A522" s="44"/>
      <c r="B522" s="45"/>
      <c r="C522" s="44"/>
      <c r="D522" s="14"/>
      <c r="E522" s="80"/>
      <c r="F522" s="46"/>
      <c r="G522" s="54">
        <f>Analysis[[#This Row],[End Time]]-Analysis[[#This Row],[Start Time]]</f>
        <v>0</v>
      </c>
      <c r="H522" s="55">
        <f>Analysis[[#This Row],[Du]]*24*60</f>
        <v>0</v>
      </c>
      <c r="I522" s="49">
        <f t="shared" si="165"/>
        <v>600</v>
      </c>
      <c r="J522" s="10"/>
      <c r="K522" s="10"/>
      <c r="L522" s="10"/>
    </row>
    <row r="523" spans="1:12" hidden="1" x14ac:dyDescent="0.2">
      <c r="A523" s="44"/>
      <c r="B523" s="45"/>
      <c r="C523" s="44"/>
      <c r="D523" s="14"/>
      <c r="E523" s="80"/>
      <c r="F523" s="46"/>
      <c r="G523" s="54">
        <f>Analysis[[#This Row],[End Time]]-Analysis[[#This Row],[Start Time]]</f>
        <v>0</v>
      </c>
      <c r="H523" s="55">
        <f>Analysis[[#This Row],[Du]]*24*60</f>
        <v>0</v>
      </c>
      <c r="I523" s="49">
        <f t="shared" si="165"/>
        <v>600</v>
      </c>
      <c r="J523" s="10"/>
      <c r="K523" s="10"/>
      <c r="L523" s="10"/>
    </row>
    <row r="524" spans="1:12" hidden="1" x14ac:dyDescent="0.2">
      <c r="A524" s="44"/>
      <c r="B524" s="45"/>
      <c r="C524" s="44"/>
      <c r="D524" s="14"/>
      <c r="E524" s="80"/>
      <c r="F524" s="46"/>
      <c r="G524" s="54">
        <f>Analysis[[#This Row],[End Time]]-Analysis[[#This Row],[Start Time]]</f>
        <v>0</v>
      </c>
      <c r="H524" s="55">
        <f>Analysis[[#This Row],[Du]]*24*60</f>
        <v>0</v>
      </c>
      <c r="I524" s="49">
        <f t="shared" si="165"/>
        <v>600</v>
      </c>
      <c r="J524" s="10"/>
      <c r="K524" s="10"/>
      <c r="L524" s="10"/>
    </row>
    <row r="525" spans="1:12" hidden="1" x14ac:dyDescent="0.2">
      <c r="A525" s="44"/>
      <c r="B525" s="45"/>
      <c r="C525" s="44"/>
      <c r="D525" s="14"/>
      <c r="E525" s="80"/>
      <c r="F525" s="46"/>
      <c r="G525" s="54">
        <f>Analysis[[#This Row],[End Time]]-Analysis[[#This Row],[Start Time]]</f>
        <v>0</v>
      </c>
      <c r="H525" s="55">
        <f>Analysis[[#This Row],[Du]]*24*60</f>
        <v>0</v>
      </c>
      <c r="I525" s="49">
        <f t="shared" si="165"/>
        <v>600</v>
      </c>
      <c r="J525" s="10"/>
      <c r="K525" s="10"/>
      <c r="L525" s="10"/>
    </row>
    <row r="526" spans="1:12" hidden="1" x14ac:dyDescent="0.2">
      <c r="A526" s="44"/>
      <c r="B526" s="45"/>
      <c r="C526" s="44"/>
      <c r="D526" s="14"/>
      <c r="E526" s="80"/>
      <c r="F526" s="46"/>
      <c r="G526" s="54">
        <f>Analysis[[#This Row],[End Time]]-Analysis[[#This Row],[Start Time]]</f>
        <v>0</v>
      </c>
      <c r="H526" s="55">
        <f>Analysis[[#This Row],[Du]]*24*60</f>
        <v>0</v>
      </c>
      <c r="I526" s="49">
        <f t="shared" si="165"/>
        <v>600</v>
      </c>
      <c r="J526" s="10"/>
      <c r="K526" s="10"/>
      <c r="L526" s="10"/>
    </row>
    <row r="527" spans="1:12" hidden="1" x14ac:dyDescent="0.2">
      <c r="A527" s="44"/>
      <c r="B527" s="45"/>
      <c r="C527" s="44"/>
      <c r="D527" s="14"/>
      <c r="E527" s="80"/>
      <c r="F527" s="46"/>
      <c r="G527" s="54">
        <f>Analysis[[#This Row],[End Time]]-Analysis[[#This Row],[Start Time]]</f>
        <v>0</v>
      </c>
      <c r="H527" s="55">
        <f>Analysis[[#This Row],[Du]]*24*60</f>
        <v>0</v>
      </c>
      <c r="I527" s="49">
        <f t="shared" si="165"/>
        <v>600</v>
      </c>
      <c r="J527" s="10"/>
      <c r="K527" s="10"/>
      <c r="L527" s="10"/>
    </row>
    <row r="528" spans="1:12" hidden="1" x14ac:dyDescent="0.2">
      <c r="A528" s="44"/>
      <c r="B528" s="45"/>
      <c r="C528" s="44"/>
      <c r="D528" s="14"/>
      <c r="E528" s="80"/>
      <c r="F528" s="46"/>
      <c r="G528" s="54">
        <f>Analysis[[#This Row],[End Time]]-Analysis[[#This Row],[Start Time]]</f>
        <v>0</v>
      </c>
      <c r="H528" s="55">
        <f>Analysis[[#This Row],[Du]]*24*60</f>
        <v>0</v>
      </c>
      <c r="I528" s="49">
        <f t="shared" si="165"/>
        <v>600</v>
      </c>
      <c r="J528" s="10"/>
      <c r="K528" s="10"/>
      <c r="L528" s="10"/>
    </row>
    <row r="529" spans="1:12" hidden="1" x14ac:dyDescent="0.2">
      <c r="A529" s="44"/>
      <c r="B529" s="45"/>
      <c r="C529" s="44"/>
      <c r="D529" s="14"/>
      <c r="E529" s="80"/>
      <c r="F529" s="46"/>
      <c r="G529" s="54">
        <f>Analysis[[#This Row],[End Time]]-Analysis[[#This Row],[Start Time]]</f>
        <v>0</v>
      </c>
      <c r="H529" s="55">
        <f>Analysis[[#This Row],[Du]]*24*60</f>
        <v>0</v>
      </c>
      <c r="I529" s="49">
        <f t="shared" si="165"/>
        <v>600</v>
      </c>
      <c r="J529" s="10"/>
      <c r="K529" s="10"/>
      <c r="L529" s="10"/>
    </row>
    <row r="530" spans="1:12" hidden="1" x14ac:dyDescent="0.2">
      <c r="A530" s="44"/>
      <c r="B530" s="45"/>
      <c r="C530" s="44"/>
      <c r="D530" s="14"/>
      <c r="E530" s="80"/>
      <c r="F530" s="46"/>
      <c r="G530" s="54">
        <f>Analysis[[#This Row],[End Time]]-Analysis[[#This Row],[Start Time]]</f>
        <v>0</v>
      </c>
      <c r="H530" s="55">
        <f>Analysis[[#This Row],[Du]]*24*60</f>
        <v>0</v>
      </c>
      <c r="I530" s="49">
        <f t="shared" si="165"/>
        <v>600</v>
      </c>
      <c r="J530" s="10"/>
      <c r="K530" s="10"/>
      <c r="L530" s="10"/>
    </row>
    <row r="531" spans="1:12" hidden="1" x14ac:dyDescent="0.2">
      <c r="A531" s="44"/>
      <c r="B531" s="45"/>
      <c r="C531" s="44"/>
      <c r="D531" s="14"/>
      <c r="E531" s="80"/>
      <c r="F531" s="46"/>
      <c r="G531" s="54">
        <f>Analysis[[#This Row],[End Time]]-Analysis[[#This Row],[Start Time]]</f>
        <v>0</v>
      </c>
      <c r="H531" s="55">
        <f>Analysis[[#This Row],[Du]]*24*60</f>
        <v>0</v>
      </c>
      <c r="I531" s="49">
        <f t="shared" si="165"/>
        <v>600</v>
      </c>
      <c r="J531" s="10"/>
      <c r="K531" s="10"/>
      <c r="L531" s="10"/>
    </row>
    <row r="532" spans="1:12" hidden="1" x14ac:dyDescent="0.2">
      <c r="A532" s="44"/>
      <c r="B532" s="45"/>
      <c r="C532" s="44"/>
      <c r="D532" s="14"/>
      <c r="E532" s="80"/>
      <c r="F532" s="46"/>
      <c r="G532" s="54">
        <f>Analysis[[#This Row],[End Time]]-Analysis[[#This Row],[Start Time]]</f>
        <v>0</v>
      </c>
      <c r="H532" s="55">
        <f>Analysis[[#This Row],[Du]]*24*60</f>
        <v>0</v>
      </c>
      <c r="I532" s="49">
        <f t="shared" si="165"/>
        <v>600</v>
      </c>
      <c r="J532" s="10"/>
      <c r="K532" s="10"/>
      <c r="L532" s="10"/>
    </row>
    <row r="533" spans="1:12" hidden="1" x14ac:dyDescent="0.2">
      <c r="A533" s="44"/>
      <c r="B533" s="45"/>
      <c r="C533" s="44"/>
      <c r="D533" s="14"/>
      <c r="E533" s="80"/>
      <c r="F533" s="46"/>
      <c r="G533" s="54">
        <f>Analysis[[#This Row],[End Time]]-Analysis[[#This Row],[Start Time]]</f>
        <v>0</v>
      </c>
      <c r="H533" s="55">
        <f>Analysis[[#This Row],[Du]]*24*60</f>
        <v>0</v>
      </c>
      <c r="I533" s="49">
        <f t="shared" si="165"/>
        <v>600</v>
      </c>
      <c r="J533" s="10"/>
      <c r="K533" s="10"/>
      <c r="L533" s="10"/>
    </row>
    <row r="534" spans="1:12" hidden="1" x14ac:dyDescent="0.2">
      <c r="A534" s="44"/>
      <c r="B534" s="45"/>
      <c r="C534" s="44"/>
      <c r="D534" s="14"/>
      <c r="E534" s="80"/>
      <c r="F534" s="46"/>
      <c r="G534" s="54">
        <f>Analysis[[#This Row],[End Time]]-Analysis[[#This Row],[Start Time]]</f>
        <v>0</v>
      </c>
      <c r="H534" s="55">
        <f>Analysis[[#This Row],[Du]]*24*60</f>
        <v>0</v>
      </c>
      <c r="I534" s="49">
        <f t="shared" si="165"/>
        <v>600</v>
      </c>
      <c r="J534" s="10"/>
      <c r="K534" s="10"/>
      <c r="L534" s="10"/>
    </row>
    <row r="535" spans="1:12" hidden="1" x14ac:dyDescent="0.2">
      <c r="A535" s="44"/>
      <c r="B535" s="45"/>
      <c r="C535" s="44"/>
      <c r="D535" s="14"/>
      <c r="E535" s="80"/>
      <c r="F535" s="46"/>
      <c r="G535" s="54">
        <f>Analysis[[#This Row],[End Time]]-Analysis[[#This Row],[Start Time]]</f>
        <v>0</v>
      </c>
      <c r="H535" s="55">
        <f>Analysis[[#This Row],[Du]]*24*60</f>
        <v>0</v>
      </c>
      <c r="I535" s="49">
        <f t="shared" si="165"/>
        <v>600</v>
      </c>
      <c r="J535" s="10"/>
      <c r="K535" s="10"/>
      <c r="L535" s="10"/>
    </row>
    <row r="536" spans="1:12" hidden="1" x14ac:dyDescent="0.2">
      <c r="A536" s="44"/>
      <c r="B536" s="45"/>
      <c r="C536" s="44"/>
      <c r="D536" s="14"/>
      <c r="E536" s="80"/>
      <c r="F536" s="46"/>
      <c r="G536" s="54">
        <f>Analysis[[#This Row],[End Time]]-Analysis[[#This Row],[Start Time]]</f>
        <v>0</v>
      </c>
      <c r="H536" s="55">
        <f>Analysis[[#This Row],[Du]]*24*60</f>
        <v>0</v>
      </c>
      <c r="I536" s="49">
        <f t="shared" si="165"/>
        <v>600</v>
      </c>
      <c r="J536" s="10"/>
      <c r="K536" s="10"/>
      <c r="L536" s="10"/>
    </row>
    <row r="537" spans="1:12" hidden="1" x14ac:dyDescent="0.2">
      <c r="A537" s="44"/>
      <c r="B537" s="45"/>
      <c r="C537" s="44"/>
      <c r="D537" s="14"/>
      <c r="E537" s="80"/>
      <c r="F537" s="46"/>
      <c r="G537" s="54">
        <f>Analysis[[#This Row],[End Time]]-Analysis[[#This Row],[Start Time]]</f>
        <v>0</v>
      </c>
      <c r="H537" s="55">
        <f>Analysis[[#This Row],[Du]]*24*60</f>
        <v>0</v>
      </c>
      <c r="I537" s="49">
        <f t="shared" si="165"/>
        <v>600</v>
      </c>
      <c r="J537" s="10"/>
      <c r="K537" s="10"/>
      <c r="L537" s="10"/>
    </row>
    <row r="538" spans="1:12" hidden="1" x14ac:dyDescent="0.2">
      <c r="A538" s="44"/>
      <c r="B538" s="45"/>
      <c r="C538" s="44"/>
      <c r="D538" s="14"/>
      <c r="E538" s="80"/>
      <c r="F538" s="46"/>
      <c r="G538" s="54">
        <f>Analysis[[#This Row],[End Time]]-Analysis[[#This Row],[Start Time]]</f>
        <v>0</v>
      </c>
      <c r="H538" s="55">
        <f>Analysis[[#This Row],[Du]]*24*60</f>
        <v>0</v>
      </c>
      <c r="I538" s="49">
        <f t="shared" si="165"/>
        <v>600</v>
      </c>
      <c r="J538" s="10"/>
      <c r="K538" s="10"/>
      <c r="L538" s="10"/>
    </row>
    <row r="539" spans="1:12" hidden="1" x14ac:dyDescent="0.2">
      <c r="A539" s="44"/>
      <c r="B539" s="45"/>
      <c r="C539" s="44"/>
      <c r="D539" s="14"/>
      <c r="E539" s="80"/>
      <c r="F539" s="46"/>
      <c r="G539" s="54">
        <f>Analysis[[#This Row],[End Time]]-Analysis[[#This Row],[Start Time]]</f>
        <v>0</v>
      </c>
      <c r="H539" s="55">
        <f>Analysis[[#This Row],[Du]]*24*60</f>
        <v>0</v>
      </c>
      <c r="I539" s="49">
        <f t="shared" si="165"/>
        <v>600</v>
      </c>
      <c r="J539" s="10"/>
      <c r="K539" s="10"/>
      <c r="L539" s="10"/>
    </row>
    <row r="540" spans="1:12" hidden="1" x14ac:dyDescent="0.2">
      <c r="A540" s="44"/>
      <c r="B540" s="45"/>
      <c r="C540" s="44"/>
      <c r="D540" s="14"/>
      <c r="E540" s="80"/>
      <c r="F540" s="46"/>
      <c r="G540" s="54">
        <f>Analysis[[#This Row],[End Time]]-Analysis[[#This Row],[Start Time]]</f>
        <v>0</v>
      </c>
      <c r="H540" s="55">
        <f>Analysis[[#This Row],[Du]]*24*60</f>
        <v>0</v>
      </c>
      <c r="I540" s="49">
        <f t="shared" si="165"/>
        <v>600</v>
      </c>
      <c r="J540" s="10"/>
      <c r="K540" s="10"/>
      <c r="L540" s="10"/>
    </row>
    <row r="541" spans="1:12" hidden="1" x14ac:dyDescent="0.2">
      <c r="A541" s="44"/>
      <c r="B541" s="45"/>
      <c r="C541" s="44"/>
      <c r="D541" s="14"/>
      <c r="E541" s="80"/>
      <c r="F541" s="46"/>
      <c r="G541" s="54">
        <f>Analysis[[#This Row],[End Time]]-Analysis[[#This Row],[Start Time]]</f>
        <v>0</v>
      </c>
      <c r="H541" s="55">
        <f>Analysis[[#This Row],[Du]]*24*60</f>
        <v>0</v>
      </c>
      <c r="I541" s="49">
        <f t="shared" si="165"/>
        <v>600</v>
      </c>
      <c r="J541" s="10"/>
      <c r="K541" s="10"/>
      <c r="L541" s="10"/>
    </row>
    <row r="542" spans="1:12" hidden="1" x14ac:dyDescent="0.2">
      <c r="A542" s="44"/>
      <c r="B542" s="45"/>
      <c r="C542" s="44"/>
      <c r="D542" s="14"/>
      <c r="E542" s="80"/>
      <c r="F542" s="46"/>
      <c r="G542" s="54">
        <f>Analysis[[#This Row],[End Time]]-Analysis[[#This Row],[Start Time]]</f>
        <v>0</v>
      </c>
      <c r="H542" s="55">
        <f>Analysis[[#This Row],[Du]]*24*60</f>
        <v>0</v>
      </c>
      <c r="I542" s="49">
        <f t="shared" si="165"/>
        <v>600</v>
      </c>
      <c r="J542" s="10"/>
      <c r="K542" s="10"/>
      <c r="L542" s="10"/>
    </row>
    <row r="543" spans="1:12" hidden="1" x14ac:dyDescent="0.2">
      <c r="A543" s="44"/>
      <c r="B543" s="45"/>
      <c r="C543" s="44"/>
      <c r="D543" s="14"/>
      <c r="E543" s="80"/>
      <c r="F543" s="46"/>
      <c r="G543" s="54">
        <f>Analysis[[#This Row],[End Time]]-Analysis[[#This Row],[Start Time]]</f>
        <v>0</v>
      </c>
      <c r="H543" s="55">
        <f>Analysis[[#This Row],[Du]]*24*60</f>
        <v>0</v>
      </c>
      <c r="I543" s="49">
        <f t="shared" si="165"/>
        <v>600</v>
      </c>
      <c r="J543" s="10"/>
      <c r="K543" s="10"/>
      <c r="L543" s="10"/>
    </row>
    <row r="544" spans="1:12" hidden="1" x14ac:dyDescent="0.2">
      <c r="A544" s="44"/>
      <c r="B544" s="45"/>
      <c r="C544" s="44"/>
      <c r="D544" s="14"/>
      <c r="E544" s="80"/>
      <c r="F544" s="46"/>
      <c r="G544" s="54">
        <f>Analysis[[#This Row],[End Time]]-Analysis[[#This Row],[Start Time]]</f>
        <v>0</v>
      </c>
      <c r="H544" s="55">
        <f>Analysis[[#This Row],[Du]]*24*60</f>
        <v>0</v>
      </c>
      <c r="I544" s="49">
        <f t="shared" si="165"/>
        <v>600</v>
      </c>
      <c r="J544" s="10"/>
      <c r="K544" s="10"/>
      <c r="L544" s="10"/>
    </row>
    <row r="545" spans="1:12" hidden="1" x14ac:dyDescent="0.2">
      <c r="A545" s="44"/>
      <c r="B545" s="45"/>
      <c r="C545" s="44"/>
      <c r="D545" s="14"/>
      <c r="E545" s="80"/>
      <c r="F545" s="46"/>
      <c r="G545" s="54">
        <f>Analysis[[#This Row],[End Time]]-Analysis[[#This Row],[Start Time]]</f>
        <v>0</v>
      </c>
      <c r="H545" s="55">
        <f>Analysis[[#This Row],[Du]]*24*60</f>
        <v>0</v>
      </c>
      <c r="I545" s="49">
        <f t="shared" si="165"/>
        <v>600</v>
      </c>
      <c r="J545" s="10"/>
      <c r="K545" s="10"/>
      <c r="L545" s="10"/>
    </row>
    <row r="546" spans="1:12" hidden="1" x14ac:dyDescent="0.2">
      <c r="A546" s="44"/>
      <c r="B546" s="45"/>
      <c r="C546" s="44"/>
      <c r="D546" s="14"/>
      <c r="E546" s="80"/>
      <c r="F546" s="46"/>
      <c r="G546" s="54">
        <f>Analysis[[#This Row],[End Time]]-Analysis[[#This Row],[Start Time]]</f>
        <v>0</v>
      </c>
      <c r="H546" s="55">
        <f>Analysis[[#This Row],[Du]]*24*60</f>
        <v>0</v>
      </c>
      <c r="I546" s="49">
        <f t="shared" si="165"/>
        <v>600</v>
      </c>
      <c r="J546" s="10"/>
      <c r="K546" s="10"/>
      <c r="L546" s="10"/>
    </row>
    <row r="547" spans="1:12" hidden="1" x14ac:dyDescent="0.2">
      <c r="A547" s="44"/>
      <c r="B547" s="45"/>
      <c r="C547" s="44"/>
      <c r="D547" s="14"/>
      <c r="E547" s="80"/>
      <c r="F547" s="46"/>
      <c r="G547" s="54">
        <f>Analysis[[#This Row],[End Time]]-Analysis[[#This Row],[Start Time]]</f>
        <v>0</v>
      </c>
      <c r="H547" s="55">
        <f>Analysis[[#This Row],[Du]]*24*60</f>
        <v>0</v>
      </c>
      <c r="I547" s="49">
        <f t="shared" si="165"/>
        <v>600</v>
      </c>
      <c r="J547" s="10"/>
      <c r="K547" s="10"/>
      <c r="L547" s="10"/>
    </row>
    <row r="548" spans="1:12" hidden="1" x14ac:dyDescent="0.2">
      <c r="A548" s="44"/>
      <c r="B548" s="45"/>
      <c r="C548" s="44"/>
      <c r="D548" s="14"/>
      <c r="E548" s="80"/>
      <c r="F548" s="46"/>
      <c r="G548" s="54">
        <f>Analysis[[#This Row],[End Time]]-Analysis[[#This Row],[Start Time]]</f>
        <v>0</v>
      </c>
      <c r="H548" s="55">
        <f>Analysis[[#This Row],[Du]]*24*60</f>
        <v>0</v>
      </c>
      <c r="I548" s="49">
        <f t="shared" si="165"/>
        <v>600</v>
      </c>
      <c r="J548" s="10"/>
      <c r="K548" s="10"/>
      <c r="L548" s="10"/>
    </row>
    <row r="549" spans="1:12" hidden="1" x14ac:dyDescent="0.2">
      <c r="A549" s="44"/>
      <c r="B549" s="45"/>
      <c r="C549" s="44"/>
      <c r="D549" s="14"/>
      <c r="E549" s="80"/>
      <c r="F549" s="46"/>
      <c r="G549" s="54">
        <f>Analysis[[#This Row],[End Time]]-Analysis[[#This Row],[Start Time]]</f>
        <v>0</v>
      </c>
      <c r="H549" s="55">
        <f>Analysis[[#This Row],[Du]]*24*60</f>
        <v>0</v>
      </c>
      <c r="I549" s="49">
        <f t="shared" si="165"/>
        <v>600</v>
      </c>
      <c r="J549" s="10"/>
      <c r="K549" s="10"/>
      <c r="L549" s="10"/>
    </row>
    <row r="550" spans="1:12" hidden="1" x14ac:dyDescent="0.2">
      <c r="A550" s="44"/>
      <c r="B550" s="45"/>
      <c r="C550" s="44"/>
      <c r="D550" s="14"/>
      <c r="E550" s="80"/>
      <c r="F550" s="46"/>
      <c r="G550" s="54">
        <f>Analysis[[#This Row],[End Time]]-Analysis[[#This Row],[Start Time]]</f>
        <v>0</v>
      </c>
      <c r="H550" s="55">
        <f>Analysis[[#This Row],[Du]]*24*60</f>
        <v>0</v>
      </c>
      <c r="I550" s="49">
        <f t="shared" si="165"/>
        <v>600</v>
      </c>
      <c r="J550" s="10"/>
      <c r="K550" s="10"/>
      <c r="L550" s="10"/>
    </row>
    <row r="551" spans="1:12" hidden="1" x14ac:dyDescent="0.2">
      <c r="A551" s="44"/>
      <c r="B551" s="45"/>
      <c r="C551" s="44"/>
      <c r="D551" s="14"/>
      <c r="E551" s="80"/>
      <c r="F551" s="46"/>
      <c r="G551" s="54">
        <f>Analysis[[#This Row],[End Time]]-Analysis[[#This Row],[Start Time]]</f>
        <v>0</v>
      </c>
      <c r="H551" s="55">
        <f>Analysis[[#This Row],[Du]]*24*60</f>
        <v>0</v>
      </c>
      <c r="I551" s="49">
        <f t="shared" si="165"/>
        <v>600</v>
      </c>
      <c r="J551" s="10"/>
      <c r="K551" s="10"/>
      <c r="L551" s="10"/>
    </row>
    <row r="552" spans="1:12" hidden="1" x14ac:dyDescent="0.2">
      <c r="A552" s="44"/>
      <c r="B552" s="45"/>
      <c r="C552" s="44"/>
      <c r="D552" s="14"/>
      <c r="E552" s="80"/>
      <c r="F552" s="46"/>
      <c r="G552" s="54">
        <f>Analysis[[#This Row],[End Time]]-Analysis[[#This Row],[Start Time]]</f>
        <v>0</v>
      </c>
      <c r="H552" s="55">
        <f>Analysis[[#This Row],[Du]]*24*60</f>
        <v>0</v>
      </c>
      <c r="I552" s="49">
        <f t="shared" si="165"/>
        <v>600</v>
      </c>
      <c r="J552" s="10"/>
      <c r="K552" s="10"/>
      <c r="L552" s="10"/>
    </row>
    <row r="553" spans="1:12" hidden="1" x14ac:dyDescent="0.2">
      <c r="A553" s="44"/>
      <c r="B553" s="45"/>
      <c r="C553" s="44"/>
      <c r="D553" s="14"/>
      <c r="E553" s="80"/>
      <c r="F553" s="46"/>
      <c r="G553" s="54">
        <f>Analysis[[#This Row],[End Time]]-Analysis[[#This Row],[Start Time]]</f>
        <v>0</v>
      </c>
      <c r="H553" s="55">
        <f>Analysis[[#This Row],[Du]]*24*60</f>
        <v>0</v>
      </c>
      <c r="I553" s="49">
        <f t="shared" si="165"/>
        <v>600</v>
      </c>
      <c r="J553" s="10"/>
      <c r="K553" s="10"/>
      <c r="L553" s="10"/>
    </row>
    <row r="554" spans="1:12" hidden="1" x14ac:dyDescent="0.2">
      <c r="A554" s="44"/>
      <c r="B554" s="45"/>
      <c r="C554" s="44"/>
      <c r="D554" s="14"/>
      <c r="E554" s="80"/>
      <c r="F554" s="46"/>
      <c r="G554" s="54">
        <f>Analysis[[#This Row],[End Time]]-Analysis[[#This Row],[Start Time]]</f>
        <v>0</v>
      </c>
      <c r="H554" s="55">
        <f>Analysis[[#This Row],[Du]]*24*60</f>
        <v>0</v>
      </c>
      <c r="I554" s="49">
        <f t="shared" si="165"/>
        <v>600</v>
      </c>
      <c r="J554" s="10"/>
      <c r="K554" s="10"/>
      <c r="L554" s="10"/>
    </row>
    <row r="555" spans="1:12" hidden="1" x14ac:dyDescent="0.2">
      <c r="A555" s="44"/>
      <c r="B555" s="45"/>
      <c r="C555" s="44"/>
      <c r="D555" s="14"/>
      <c r="E555" s="80"/>
      <c r="F555" s="46"/>
      <c r="G555" s="54">
        <f>Analysis[[#This Row],[End Time]]-Analysis[[#This Row],[Start Time]]</f>
        <v>0</v>
      </c>
      <c r="H555" s="55">
        <f>Analysis[[#This Row],[Du]]*24*60</f>
        <v>0</v>
      </c>
      <c r="I555" s="49">
        <f t="shared" si="165"/>
        <v>600</v>
      </c>
      <c r="J555" s="10"/>
      <c r="K555" s="10"/>
      <c r="L555" s="10"/>
    </row>
    <row r="556" spans="1:12" hidden="1" x14ac:dyDescent="0.2">
      <c r="A556" s="44"/>
      <c r="B556" s="45"/>
      <c r="C556" s="44"/>
      <c r="D556" s="14"/>
      <c r="E556" s="80"/>
      <c r="F556" s="46"/>
      <c r="G556" s="54">
        <f>Analysis[[#This Row],[End Time]]-Analysis[[#This Row],[Start Time]]</f>
        <v>0</v>
      </c>
      <c r="H556" s="55">
        <f>Analysis[[#This Row],[Du]]*24*60</f>
        <v>0</v>
      </c>
      <c r="I556" s="49">
        <f t="shared" si="165"/>
        <v>600</v>
      </c>
      <c r="J556" s="10"/>
      <c r="K556" s="10"/>
      <c r="L556" s="10"/>
    </row>
    <row r="557" spans="1:12" hidden="1" x14ac:dyDescent="0.2">
      <c r="A557" s="44"/>
      <c r="B557" s="45"/>
      <c r="C557" s="44"/>
      <c r="D557" s="14"/>
      <c r="E557" s="80"/>
      <c r="F557" s="46"/>
      <c r="G557" s="54">
        <f>Analysis[[#This Row],[End Time]]-Analysis[[#This Row],[Start Time]]</f>
        <v>0</v>
      </c>
      <c r="H557" s="55">
        <f>Analysis[[#This Row],[Du]]*24*60</f>
        <v>0</v>
      </c>
      <c r="I557" s="49">
        <f t="shared" si="165"/>
        <v>600</v>
      </c>
      <c r="J557" s="10"/>
      <c r="K557" s="10"/>
      <c r="L557" s="10"/>
    </row>
    <row r="558" spans="1:12" hidden="1" x14ac:dyDescent="0.2">
      <c r="A558" s="44"/>
      <c r="B558" s="45"/>
      <c r="C558" s="44"/>
      <c r="D558" s="14"/>
      <c r="E558" s="80"/>
      <c r="F558" s="46"/>
      <c r="G558" s="54">
        <f>Analysis[[#This Row],[End Time]]-Analysis[[#This Row],[Start Time]]</f>
        <v>0</v>
      </c>
      <c r="H558" s="55">
        <f>Analysis[[#This Row],[Du]]*24*60</f>
        <v>0</v>
      </c>
      <c r="I558" s="49">
        <f t="shared" si="165"/>
        <v>600</v>
      </c>
      <c r="J558" s="10"/>
      <c r="K558" s="10"/>
      <c r="L558" s="10"/>
    </row>
    <row r="559" spans="1:12" hidden="1" x14ac:dyDescent="0.2">
      <c r="A559" s="44"/>
      <c r="B559" s="45"/>
      <c r="C559" s="44"/>
      <c r="D559" s="14"/>
      <c r="E559" s="80"/>
      <c r="F559" s="46"/>
      <c r="G559" s="54">
        <f>Analysis[[#This Row],[End Time]]-Analysis[[#This Row],[Start Time]]</f>
        <v>0</v>
      </c>
      <c r="H559" s="55">
        <f>Analysis[[#This Row],[Du]]*24*60</f>
        <v>0</v>
      </c>
      <c r="I559" s="49">
        <f t="shared" si="165"/>
        <v>600</v>
      </c>
      <c r="J559" s="10"/>
      <c r="K559" s="10"/>
      <c r="L559" s="10"/>
    </row>
    <row r="560" spans="1:12" hidden="1" x14ac:dyDescent="0.2">
      <c r="A560" s="44"/>
      <c r="B560" s="45"/>
      <c r="C560" s="44"/>
      <c r="D560" s="14"/>
      <c r="E560" s="80"/>
      <c r="F560" s="46"/>
      <c r="G560" s="54">
        <f>Analysis[[#This Row],[End Time]]-Analysis[[#This Row],[Start Time]]</f>
        <v>0</v>
      </c>
      <c r="H560" s="55">
        <f>Analysis[[#This Row],[Du]]*24*60</f>
        <v>0</v>
      </c>
      <c r="I560" s="49">
        <f t="shared" si="165"/>
        <v>600</v>
      </c>
      <c r="J560" s="10"/>
      <c r="K560" s="10"/>
      <c r="L560" s="10"/>
    </row>
    <row r="561" spans="1:12" hidden="1" x14ac:dyDescent="0.2">
      <c r="A561" s="44"/>
      <c r="B561" s="45"/>
      <c r="C561" s="44"/>
      <c r="D561" s="14"/>
      <c r="E561" s="80"/>
      <c r="F561" s="46"/>
      <c r="G561" s="54">
        <f>Analysis[[#This Row],[End Time]]-Analysis[[#This Row],[Start Time]]</f>
        <v>0</v>
      </c>
      <c r="H561" s="55">
        <f>Analysis[[#This Row],[Du]]*24*60</f>
        <v>0</v>
      </c>
      <c r="I561" s="49">
        <f t="shared" ref="I561:I624" si="166">10*60</f>
        <v>600</v>
      </c>
      <c r="J561" s="10"/>
      <c r="K561" s="10"/>
      <c r="L561" s="10"/>
    </row>
    <row r="562" spans="1:12" hidden="1" x14ac:dyDescent="0.2">
      <c r="A562" s="44"/>
      <c r="B562" s="45"/>
      <c r="C562" s="44"/>
      <c r="D562" s="14"/>
      <c r="E562" s="80"/>
      <c r="F562" s="46"/>
      <c r="G562" s="54">
        <f>Analysis[[#This Row],[End Time]]-Analysis[[#This Row],[Start Time]]</f>
        <v>0</v>
      </c>
      <c r="H562" s="55">
        <f>Analysis[[#This Row],[Du]]*24*60</f>
        <v>0</v>
      </c>
      <c r="I562" s="49">
        <f t="shared" si="166"/>
        <v>600</v>
      </c>
      <c r="J562" s="10"/>
      <c r="K562" s="10"/>
      <c r="L562" s="10"/>
    </row>
    <row r="563" spans="1:12" hidden="1" x14ac:dyDescent="0.2">
      <c r="A563" s="44"/>
      <c r="B563" s="45"/>
      <c r="C563" s="44"/>
      <c r="D563" s="14"/>
      <c r="E563" s="80"/>
      <c r="F563" s="46"/>
      <c r="G563" s="54">
        <f>Analysis[[#This Row],[End Time]]-Analysis[[#This Row],[Start Time]]</f>
        <v>0</v>
      </c>
      <c r="H563" s="55">
        <f>Analysis[[#This Row],[Du]]*24*60</f>
        <v>0</v>
      </c>
      <c r="I563" s="49">
        <f t="shared" si="166"/>
        <v>600</v>
      </c>
      <c r="J563" s="10"/>
      <c r="K563" s="10"/>
      <c r="L563" s="10"/>
    </row>
    <row r="564" spans="1:12" hidden="1" x14ac:dyDescent="0.2">
      <c r="A564" s="44"/>
      <c r="B564" s="45"/>
      <c r="C564" s="44"/>
      <c r="D564" s="14"/>
      <c r="E564" s="80"/>
      <c r="F564" s="46"/>
      <c r="G564" s="54">
        <f>Analysis[[#This Row],[End Time]]-Analysis[[#This Row],[Start Time]]</f>
        <v>0</v>
      </c>
      <c r="H564" s="55">
        <f>Analysis[[#This Row],[Du]]*24*60</f>
        <v>0</v>
      </c>
      <c r="I564" s="49">
        <f t="shared" si="166"/>
        <v>600</v>
      </c>
      <c r="J564" s="10"/>
      <c r="K564" s="10"/>
      <c r="L564" s="10"/>
    </row>
    <row r="565" spans="1:12" hidden="1" x14ac:dyDescent="0.2">
      <c r="A565" s="44"/>
      <c r="B565" s="45"/>
      <c r="C565" s="44"/>
      <c r="D565" s="14"/>
      <c r="E565" s="80"/>
      <c r="F565" s="46"/>
      <c r="G565" s="54">
        <f>Analysis[[#This Row],[End Time]]-Analysis[[#This Row],[Start Time]]</f>
        <v>0</v>
      </c>
      <c r="H565" s="55">
        <f>Analysis[[#This Row],[Du]]*24*60</f>
        <v>0</v>
      </c>
      <c r="I565" s="49">
        <f t="shared" si="166"/>
        <v>600</v>
      </c>
      <c r="J565" s="10"/>
      <c r="K565" s="10"/>
      <c r="L565" s="10"/>
    </row>
    <row r="566" spans="1:12" hidden="1" x14ac:dyDescent="0.2">
      <c r="A566" s="44"/>
      <c r="B566" s="45"/>
      <c r="C566" s="44"/>
      <c r="D566" s="14"/>
      <c r="E566" s="80"/>
      <c r="F566" s="46"/>
      <c r="G566" s="54">
        <f>Analysis[[#This Row],[End Time]]-Analysis[[#This Row],[Start Time]]</f>
        <v>0</v>
      </c>
      <c r="H566" s="55">
        <f>Analysis[[#This Row],[Du]]*24*60</f>
        <v>0</v>
      </c>
      <c r="I566" s="49">
        <f t="shared" si="166"/>
        <v>600</v>
      </c>
      <c r="J566" s="10"/>
      <c r="K566" s="10"/>
      <c r="L566" s="10"/>
    </row>
    <row r="567" spans="1:12" hidden="1" x14ac:dyDescent="0.2">
      <c r="A567" s="44"/>
      <c r="B567" s="45"/>
      <c r="C567" s="44"/>
      <c r="D567" s="14"/>
      <c r="E567" s="80"/>
      <c r="F567" s="46"/>
      <c r="G567" s="54">
        <f>Analysis[[#This Row],[End Time]]-Analysis[[#This Row],[Start Time]]</f>
        <v>0</v>
      </c>
      <c r="H567" s="55">
        <f>Analysis[[#This Row],[Du]]*24*60</f>
        <v>0</v>
      </c>
      <c r="I567" s="49">
        <f t="shared" si="166"/>
        <v>600</v>
      </c>
      <c r="J567" s="10"/>
      <c r="K567" s="10"/>
      <c r="L567" s="10"/>
    </row>
    <row r="568" spans="1:12" hidden="1" x14ac:dyDescent="0.2">
      <c r="A568" s="44"/>
      <c r="B568" s="45"/>
      <c r="C568" s="44"/>
      <c r="D568" s="14"/>
      <c r="E568" s="80"/>
      <c r="F568" s="46"/>
      <c r="G568" s="54">
        <f>Analysis[[#This Row],[End Time]]-Analysis[[#This Row],[Start Time]]</f>
        <v>0</v>
      </c>
      <c r="H568" s="55">
        <f>Analysis[[#This Row],[Du]]*24*60</f>
        <v>0</v>
      </c>
      <c r="I568" s="49">
        <f t="shared" si="166"/>
        <v>600</v>
      </c>
      <c r="J568" s="10"/>
      <c r="K568" s="10"/>
      <c r="L568" s="10"/>
    </row>
    <row r="569" spans="1:12" hidden="1" x14ac:dyDescent="0.2">
      <c r="A569" s="44"/>
      <c r="B569" s="45"/>
      <c r="C569" s="44"/>
      <c r="D569" s="14"/>
      <c r="E569" s="80"/>
      <c r="F569" s="46"/>
      <c r="G569" s="54">
        <f>Analysis[[#This Row],[End Time]]-Analysis[[#This Row],[Start Time]]</f>
        <v>0</v>
      </c>
      <c r="H569" s="55">
        <f>Analysis[[#This Row],[Du]]*24*60</f>
        <v>0</v>
      </c>
      <c r="I569" s="49">
        <f t="shared" si="166"/>
        <v>600</v>
      </c>
      <c r="J569" s="10"/>
      <c r="K569" s="10"/>
      <c r="L569" s="10"/>
    </row>
    <row r="570" spans="1:12" hidden="1" x14ac:dyDescent="0.2">
      <c r="A570" s="44"/>
      <c r="B570" s="45"/>
      <c r="C570" s="44"/>
      <c r="D570" s="14"/>
      <c r="E570" s="80"/>
      <c r="F570" s="46"/>
      <c r="G570" s="54">
        <f>Analysis[[#This Row],[End Time]]-Analysis[[#This Row],[Start Time]]</f>
        <v>0</v>
      </c>
      <c r="H570" s="55">
        <f>Analysis[[#This Row],[Du]]*24*60</f>
        <v>0</v>
      </c>
      <c r="I570" s="49">
        <f t="shared" si="166"/>
        <v>600</v>
      </c>
      <c r="J570" s="10"/>
      <c r="K570" s="10"/>
      <c r="L570" s="10"/>
    </row>
    <row r="571" spans="1:12" hidden="1" x14ac:dyDescent="0.2">
      <c r="A571" s="44"/>
      <c r="B571" s="45"/>
      <c r="C571" s="44"/>
      <c r="D571" s="14"/>
      <c r="E571" s="80"/>
      <c r="F571" s="46"/>
      <c r="G571" s="54">
        <f>Analysis[[#This Row],[End Time]]-Analysis[[#This Row],[Start Time]]</f>
        <v>0</v>
      </c>
      <c r="H571" s="55">
        <f>Analysis[[#This Row],[Du]]*24*60</f>
        <v>0</v>
      </c>
      <c r="I571" s="49">
        <f t="shared" si="166"/>
        <v>600</v>
      </c>
      <c r="J571" s="10"/>
      <c r="K571" s="10"/>
      <c r="L571" s="10"/>
    </row>
    <row r="572" spans="1:12" hidden="1" x14ac:dyDescent="0.2">
      <c r="A572" s="44"/>
      <c r="B572" s="45"/>
      <c r="C572" s="44"/>
      <c r="D572" s="14"/>
      <c r="E572" s="80"/>
      <c r="F572" s="46"/>
      <c r="G572" s="54">
        <f>Analysis[[#This Row],[End Time]]-Analysis[[#This Row],[Start Time]]</f>
        <v>0</v>
      </c>
      <c r="H572" s="55">
        <f>Analysis[[#This Row],[Du]]*24*60</f>
        <v>0</v>
      </c>
      <c r="I572" s="49">
        <f t="shared" si="166"/>
        <v>600</v>
      </c>
      <c r="J572" s="10"/>
      <c r="K572" s="10"/>
      <c r="L572" s="10"/>
    </row>
    <row r="573" spans="1:12" hidden="1" x14ac:dyDescent="0.2">
      <c r="A573" s="44"/>
      <c r="B573" s="45"/>
      <c r="C573" s="44"/>
      <c r="D573" s="14"/>
      <c r="E573" s="80"/>
      <c r="F573" s="46"/>
      <c r="G573" s="54">
        <f>Analysis[[#This Row],[End Time]]-Analysis[[#This Row],[Start Time]]</f>
        <v>0</v>
      </c>
      <c r="H573" s="55">
        <f>Analysis[[#This Row],[Du]]*24*60</f>
        <v>0</v>
      </c>
      <c r="I573" s="49">
        <f t="shared" si="166"/>
        <v>600</v>
      </c>
      <c r="J573" s="10"/>
      <c r="K573" s="10"/>
      <c r="L573" s="10"/>
    </row>
    <row r="574" spans="1:12" hidden="1" x14ac:dyDescent="0.2">
      <c r="A574" s="44"/>
      <c r="B574" s="45"/>
      <c r="C574" s="44"/>
      <c r="D574" s="14"/>
      <c r="E574" s="80"/>
      <c r="F574" s="46"/>
      <c r="G574" s="54">
        <f>Analysis[[#This Row],[End Time]]-Analysis[[#This Row],[Start Time]]</f>
        <v>0</v>
      </c>
      <c r="H574" s="55">
        <f>Analysis[[#This Row],[Du]]*24*60</f>
        <v>0</v>
      </c>
      <c r="I574" s="49">
        <f t="shared" si="166"/>
        <v>600</v>
      </c>
      <c r="J574" s="10"/>
      <c r="K574" s="10"/>
      <c r="L574" s="10"/>
    </row>
    <row r="575" spans="1:12" hidden="1" x14ac:dyDescent="0.2">
      <c r="A575" s="44"/>
      <c r="B575" s="45"/>
      <c r="C575" s="44"/>
      <c r="D575" s="14"/>
      <c r="E575" s="80"/>
      <c r="F575" s="46"/>
      <c r="G575" s="54">
        <f>Analysis[[#This Row],[End Time]]-Analysis[[#This Row],[Start Time]]</f>
        <v>0</v>
      </c>
      <c r="H575" s="55">
        <f>Analysis[[#This Row],[Du]]*24*60</f>
        <v>0</v>
      </c>
      <c r="I575" s="49">
        <f t="shared" si="166"/>
        <v>600</v>
      </c>
      <c r="J575" s="10"/>
      <c r="K575" s="10"/>
      <c r="L575" s="10"/>
    </row>
    <row r="576" spans="1:12" hidden="1" x14ac:dyDescent="0.2">
      <c r="A576" s="44"/>
      <c r="B576" s="45"/>
      <c r="C576" s="44"/>
      <c r="D576" s="14"/>
      <c r="E576" s="80"/>
      <c r="F576" s="46"/>
      <c r="G576" s="54">
        <f>Analysis[[#This Row],[End Time]]-Analysis[[#This Row],[Start Time]]</f>
        <v>0</v>
      </c>
      <c r="H576" s="55">
        <f>Analysis[[#This Row],[Du]]*24*60</f>
        <v>0</v>
      </c>
      <c r="I576" s="49">
        <f t="shared" si="166"/>
        <v>600</v>
      </c>
      <c r="J576" s="10"/>
      <c r="K576" s="10"/>
      <c r="L576" s="10"/>
    </row>
    <row r="577" spans="1:12" hidden="1" x14ac:dyDescent="0.2">
      <c r="A577" s="44"/>
      <c r="B577" s="45"/>
      <c r="C577" s="44"/>
      <c r="D577" s="14"/>
      <c r="E577" s="80"/>
      <c r="F577" s="46"/>
      <c r="G577" s="54">
        <f>Analysis[[#This Row],[End Time]]-Analysis[[#This Row],[Start Time]]</f>
        <v>0</v>
      </c>
      <c r="H577" s="55">
        <f>Analysis[[#This Row],[Du]]*24*60</f>
        <v>0</v>
      </c>
      <c r="I577" s="49">
        <f t="shared" si="166"/>
        <v>600</v>
      </c>
      <c r="J577" s="10"/>
      <c r="K577" s="10"/>
      <c r="L577" s="10"/>
    </row>
    <row r="578" spans="1:12" hidden="1" x14ac:dyDescent="0.2">
      <c r="A578" s="44"/>
      <c r="B578" s="45"/>
      <c r="C578" s="44"/>
      <c r="D578" s="14"/>
      <c r="E578" s="80"/>
      <c r="F578" s="46"/>
      <c r="G578" s="54">
        <f>Analysis[[#This Row],[End Time]]-Analysis[[#This Row],[Start Time]]</f>
        <v>0</v>
      </c>
      <c r="H578" s="55">
        <f>Analysis[[#This Row],[Du]]*24*60</f>
        <v>0</v>
      </c>
      <c r="I578" s="49">
        <f t="shared" si="166"/>
        <v>600</v>
      </c>
      <c r="J578" s="10"/>
      <c r="K578" s="10"/>
      <c r="L578" s="10"/>
    </row>
    <row r="579" spans="1:12" hidden="1" x14ac:dyDescent="0.2">
      <c r="A579" s="44"/>
      <c r="B579" s="45"/>
      <c r="C579" s="44"/>
      <c r="D579" s="14"/>
      <c r="E579" s="80"/>
      <c r="F579" s="46"/>
      <c r="G579" s="54">
        <f>Analysis[[#This Row],[End Time]]-Analysis[[#This Row],[Start Time]]</f>
        <v>0</v>
      </c>
      <c r="H579" s="55">
        <f>Analysis[[#This Row],[Du]]*24*60</f>
        <v>0</v>
      </c>
      <c r="I579" s="49">
        <f t="shared" si="166"/>
        <v>600</v>
      </c>
      <c r="J579" s="10"/>
      <c r="K579" s="10"/>
      <c r="L579" s="10"/>
    </row>
    <row r="580" spans="1:12" hidden="1" x14ac:dyDescent="0.2">
      <c r="A580" s="44"/>
      <c r="B580" s="45"/>
      <c r="C580" s="44"/>
      <c r="D580" s="14"/>
      <c r="E580" s="80"/>
      <c r="F580" s="46"/>
      <c r="G580" s="54">
        <f>Analysis[[#This Row],[End Time]]-Analysis[[#This Row],[Start Time]]</f>
        <v>0</v>
      </c>
      <c r="H580" s="55">
        <f>Analysis[[#This Row],[Du]]*24*60</f>
        <v>0</v>
      </c>
      <c r="I580" s="49">
        <f t="shared" si="166"/>
        <v>600</v>
      </c>
      <c r="J580" s="10"/>
      <c r="K580" s="10"/>
      <c r="L580" s="10"/>
    </row>
    <row r="581" spans="1:12" hidden="1" x14ac:dyDescent="0.2">
      <c r="A581" s="44"/>
      <c r="B581" s="45"/>
      <c r="C581" s="44"/>
      <c r="D581" s="14"/>
      <c r="E581" s="80"/>
      <c r="F581" s="46"/>
      <c r="G581" s="54">
        <f>Analysis[[#This Row],[End Time]]-Analysis[[#This Row],[Start Time]]</f>
        <v>0</v>
      </c>
      <c r="H581" s="55">
        <f>Analysis[[#This Row],[Du]]*24*60</f>
        <v>0</v>
      </c>
      <c r="I581" s="49">
        <f t="shared" si="166"/>
        <v>600</v>
      </c>
      <c r="J581" s="10"/>
      <c r="K581" s="10"/>
      <c r="L581" s="10"/>
    </row>
    <row r="582" spans="1:12" hidden="1" x14ac:dyDescent="0.2">
      <c r="A582" s="44"/>
      <c r="B582" s="45"/>
      <c r="C582" s="44"/>
      <c r="D582" s="14"/>
      <c r="E582" s="80"/>
      <c r="F582" s="46"/>
      <c r="G582" s="54">
        <f>Analysis[[#This Row],[End Time]]-Analysis[[#This Row],[Start Time]]</f>
        <v>0</v>
      </c>
      <c r="H582" s="55">
        <f>Analysis[[#This Row],[Du]]*24*60</f>
        <v>0</v>
      </c>
      <c r="I582" s="49">
        <f t="shared" si="166"/>
        <v>600</v>
      </c>
      <c r="J582" s="10"/>
      <c r="K582" s="10"/>
      <c r="L582" s="10"/>
    </row>
    <row r="583" spans="1:12" hidden="1" x14ac:dyDescent="0.2">
      <c r="A583" s="44"/>
      <c r="B583" s="45"/>
      <c r="C583" s="44"/>
      <c r="D583" s="14"/>
      <c r="E583" s="80"/>
      <c r="F583" s="46"/>
      <c r="G583" s="54">
        <f>Analysis[[#This Row],[End Time]]-Analysis[[#This Row],[Start Time]]</f>
        <v>0</v>
      </c>
      <c r="H583" s="55">
        <f>Analysis[[#This Row],[Du]]*24*60</f>
        <v>0</v>
      </c>
      <c r="I583" s="49">
        <f t="shared" si="166"/>
        <v>600</v>
      </c>
      <c r="J583" s="10"/>
      <c r="K583" s="10"/>
      <c r="L583" s="10"/>
    </row>
    <row r="584" spans="1:12" hidden="1" x14ac:dyDescent="0.2">
      <c r="A584" s="44"/>
      <c r="B584" s="45"/>
      <c r="C584" s="44"/>
      <c r="D584" s="14"/>
      <c r="E584" s="80"/>
      <c r="F584" s="46"/>
      <c r="G584" s="54">
        <f>Analysis[[#This Row],[End Time]]-Analysis[[#This Row],[Start Time]]</f>
        <v>0</v>
      </c>
      <c r="H584" s="55">
        <f>Analysis[[#This Row],[Du]]*24*60</f>
        <v>0</v>
      </c>
      <c r="I584" s="49">
        <f t="shared" si="166"/>
        <v>600</v>
      </c>
      <c r="J584" s="10"/>
      <c r="K584" s="10"/>
      <c r="L584" s="10"/>
    </row>
    <row r="585" spans="1:12" hidden="1" x14ac:dyDescent="0.2">
      <c r="A585" s="44"/>
      <c r="B585" s="45"/>
      <c r="C585" s="44"/>
      <c r="D585" s="14"/>
      <c r="E585" s="80"/>
      <c r="F585" s="46"/>
      <c r="G585" s="54">
        <f>Analysis[[#This Row],[End Time]]-Analysis[[#This Row],[Start Time]]</f>
        <v>0</v>
      </c>
      <c r="H585" s="55">
        <f>Analysis[[#This Row],[Du]]*24*60</f>
        <v>0</v>
      </c>
      <c r="I585" s="49">
        <f t="shared" si="166"/>
        <v>600</v>
      </c>
      <c r="J585" s="10"/>
      <c r="K585" s="10"/>
      <c r="L585" s="10"/>
    </row>
    <row r="586" spans="1:12" hidden="1" x14ac:dyDescent="0.2">
      <c r="A586" s="44"/>
      <c r="B586" s="45"/>
      <c r="C586" s="44"/>
      <c r="D586" s="14"/>
      <c r="E586" s="80"/>
      <c r="F586" s="46"/>
      <c r="G586" s="54">
        <f>Analysis[[#This Row],[End Time]]-Analysis[[#This Row],[Start Time]]</f>
        <v>0</v>
      </c>
      <c r="H586" s="55">
        <f>Analysis[[#This Row],[Du]]*24*60</f>
        <v>0</v>
      </c>
      <c r="I586" s="49">
        <f t="shared" si="166"/>
        <v>600</v>
      </c>
      <c r="J586" s="10"/>
      <c r="K586" s="10"/>
      <c r="L586" s="10"/>
    </row>
    <row r="587" spans="1:12" hidden="1" x14ac:dyDescent="0.2">
      <c r="A587" s="44"/>
      <c r="B587" s="45"/>
      <c r="C587" s="44"/>
      <c r="D587" s="14"/>
      <c r="E587" s="80"/>
      <c r="F587" s="46"/>
      <c r="G587" s="54">
        <f>Analysis[[#This Row],[End Time]]-Analysis[[#This Row],[Start Time]]</f>
        <v>0</v>
      </c>
      <c r="H587" s="55">
        <f>Analysis[[#This Row],[Du]]*24*60</f>
        <v>0</v>
      </c>
      <c r="I587" s="49">
        <f t="shared" si="166"/>
        <v>600</v>
      </c>
      <c r="J587" s="10"/>
      <c r="K587" s="10"/>
      <c r="L587" s="10"/>
    </row>
    <row r="588" spans="1:12" hidden="1" x14ac:dyDescent="0.2">
      <c r="A588" s="44"/>
      <c r="B588" s="45"/>
      <c r="C588" s="44"/>
      <c r="D588" s="14"/>
      <c r="E588" s="80"/>
      <c r="F588" s="46"/>
      <c r="G588" s="54">
        <f>Analysis[[#This Row],[End Time]]-Analysis[[#This Row],[Start Time]]</f>
        <v>0</v>
      </c>
      <c r="H588" s="55">
        <f>Analysis[[#This Row],[Du]]*24*60</f>
        <v>0</v>
      </c>
      <c r="I588" s="49">
        <f t="shared" si="166"/>
        <v>600</v>
      </c>
      <c r="J588" s="10"/>
      <c r="K588" s="10"/>
      <c r="L588" s="10"/>
    </row>
    <row r="589" spans="1:12" hidden="1" x14ac:dyDescent="0.2">
      <c r="A589" s="44"/>
      <c r="B589" s="45"/>
      <c r="C589" s="44"/>
      <c r="D589" s="14"/>
      <c r="E589" s="80"/>
      <c r="F589" s="46"/>
      <c r="G589" s="54">
        <f>Analysis[[#This Row],[End Time]]-Analysis[[#This Row],[Start Time]]</f>
        <v>0</v>
      </c>
      <c r="H589" s="55">
        <f>Analysis[[#This Row],[Du]]*24*60</f>
        <v>0</v>
      </c>
      <c r="I589" s="49">
        <f t="shared" si="166"/>
        <v>600</v>
      </c>
      <c r="J589" s="10"/>
      <c r="K589" s="10"/>
      <c r="L589" s="10"/>
    </row>
    <row r="590" spans="1:12" hidden="1" x14ac:dyDescent="0.2">
      <c r="A590" s="44"/>
      <c r="B590" s="45"/>
      <c r="C590" s="44"/>
      <c r="D590" s="14"/>
      <c r="E590" s="80"/>
      <c r="F590" s="46"/>
      <c r="G590" s="54">
        <f>Analysis[[#This Row],[End Time]]-Analysis[[#This Row],[Start Time]]</f>
        <v>0</v>
      </c>
      <c r="H590" s="55">
        <f>Analysis[[#This Row],[Du]]*24*60</f>
        <v>0</v>
      </c>
      <c r="I590" s="49">
        <f t="shared" si="166"/>
        <v>600</v>
      </c>
      <c r="J590" s="10"/>
      <c r="K590" s="10"/>
      <c r="L590" s="10"/>
    </row>
    <row r="591" spans="1:12" hidden="1" x14ac:dyDescent="0.2">
      <c r="A591" s="44"/>
      <c r="B591" s="45"/>
      <c r="C591" s="44"/>
      <c r="D591" s="14"/>
      <c r="E591" s="80"/>
      <c r="F591" s="46"/>
      <c r="G591" s="54">
        <f>Analysis[[#This Row],[End Time]]-Analysis[[#This Row],[Start Time]]</f>
        <v>0</v>
      </c>
      <c r="H591" s="55">
        <f>Analysis[[#This Row],[Du]]*24*60</f>
        <v>0</v>
      </c>
      <c r="I591" s="49">
        <f t="shared" si="166"/>
        <v>600</v>
      </c>
      <c r="J591" s="10"/>
      <c r="K591" s="10"/>
      <c r="L591" s="10"/>
    </row>
    <row r="592" spans="1:12" hidden="1" x14ac:dyDescent="0.2">
      <c r="A592" s="44"/>
      <c r="B592" s="45"/>
      <c r="C592" s="44"/>
      <c r="D592" s="14"/>
      <c r="E592" s="80"/>
      <c r="F592" s="46"/>
      <c r="G592" s="54">
        <f>Analysis[[#This Row],[End Time]]-Analysis[[#This Row],[Start Time]]</f>
        <v>0</v>
      </c>
      <c r="H592" s="55">
        <f>Analysis[[#This Row],[Du]]*24*60</f>
        <v>0</v>
      </c>
      <c r="I592" s="49">
        <f t="shared" si="166"/>
        <v>600</v>
      </c>
      <c r="J592" s="10"/>
      <c r="K592" s="10"/>
      <c r="L592" s="10"/>
    </row>
    <row r="593" spans="1:12" hidden="1" x14ac:dyDescent="0.2">
      <c r="A593" s="44"/>
      <c r="B593" s="45"/>
      <c r="C593" s="44"/>
      <c r="D593" s="14"/>
      <c r="E593" s="80"/>
      <c r="F593" s="46"/>
      <c r="G593" s="54">
        <f>Analysis[[#This Row],[End Time]]-Analysis[[#This Row],[Start Time]]</f>
        <v>0</v>
      </c>
      <c r="H593" s="55">
        <f>Analysis[[#This Row],[Du]]*24*60</f>
        <v>0</v>
      </c>
      <c r="I593" s="49">
        <f t="shared" si="166"/>
        <v>600</v>
      </c>
      <c r="J593" s="10"/>
      <c r="K593" s="10"/>
      <c r="L593" s="10"/>
    </row>
    <row r="594" spans="1:12" hidden="1" x14ac:dyDescent="0.2">
      <c r="A594" s="44"/>
      <c r="B594" s="45"/>
      <c r="C594" s="44"/>
      <c r="D594" s="14"/>
      <c r="E594" s="80"/>
      <c r="F594" s="46"/>
      <c r="G594" s="54">
        <f>Analysis[[#This Row],[End Time]]-Analysis[[#This Row],[Start Time]]</f>
        <v>0</v>
      </c>
      <c r="H594" s="55">
        <f>Analysis[[#This Row],[Du]]*24*60</f>
        <v>0</v>
      </c>
      <c r="I594" s="49">
        <f t="shared" si="166"/>
        <v>600</v>
      </c>
      <c r="J594" s="10"/>
      <c r="K594" s="10"/>
      <c r="L594" s="10"/>
    </row>
    <row r="595" spans="1:12" hidden="1" x14ac:dyDescent="0.2">
      <c r="A595" s="44"/>
      <c r="B595" s="45"/>
      <c r="C595" s="44"/>
      <c r="D595" s="14"/>
      <c r="E595" s="80"/>
      <c r="F595" s="46"/>
      <c r="G595" s="54">
        <f>Analysis[[#This Row],[End Time]]-Analysis[[#This Row],[Start Time]]</f>
        <v>0</v>
      </c>
      <c r="H595" s="55">
        <f>Analysis[[#This Row],[Du]]*24*60</f>
        <v>0</v>
      </c>
      <c r="I595" s="49">
        <f t="shared" si="166"/>
        <v>600</v>
      </c>
      <c r="J595" s="10"/>
      <c r="K595" s="10"/>
      <c r="L595" s="10"/>
    </row>
    <row r="596" spans="1:12" hidden="1" x14ac:dyDescent="0.2">
      <c r="A596" s="44"/>
      <c r="B596" s="45"/>
      <c r="C596" s="44"/>
      <c r="D596" s="14"/>
      <c r="E596" s="80"/>
      <c r="F596" s="46"/>
      <c r="G596" s="54">
        <f>Analysis[[#This Row],[End Time]]-Analysis[[#This Row],[Start Time]]</f>
        <v>0</v>
      </c>
      <c r="H596" s="55">
        <f>Analysis[[#This Row],[Du]]*24*60</f>
        <v>0</v>
      </c>
      <c r="I596" s="49">
        <f t="shared" si="166"/>
        <v>600</v>
      </c>
      <c r="J596" s="10"/>
      <c r="K596" s="10"/>
      <c r="L596" s="10"/>
    </row>
    <row r="597" spans="1:12" hidden="1" x14ac:dyDescent="0.2">
      <c r="A597" s="44"/>
      <c r="B597" s="45"/>
      <c r="C597" s="44"/>
      <c r="D597" s="14"/>
      <c r="E597" s="80"/>
      <c r="F597" s="46"/>
      <c r="G597" s="54">
        <f>Analysis[[#This Row],[End Time]]-Analysis[[#This Row],[Start Time]]</f>
        <v>0</v>
      </c>
      <c r="H597" s="55">
        <f>Analysis[[#This Row],[Du]]*24*60</f>
        <v>0</v>
      </c>
      <c r="I597" s="49">
        <f t="shared" si="166"/>
        <v>600</v>
      </c>
      <c r="J597" s="10"/>
      <c r="K597" s="10"/>
      <c r="L597" s="10"/>
    </row>
    <row r="598" spans="1:12" hidden="1" x14ac:dyDescent="0.2">
      <c r="A598" s="44"/>
      <c r="B598" s="45"/>
      <c r="C598" s="44"/>
      <c r="D598" s="14"/>
      <c r="E598" s="80"/>
      <c r="F598" s="46"/>
      <c r="G598" s="54">
        <f>Analysis[[#This Row],[End Time]]-Analysis[[#This Row],[Start Time]]</f>
        <v>0</v>
      </c>
      <c r="H598" s="55">
        <f>Analysis[[#This Row],[Du]]*24*60</f>
        <v>0</v>
      </c>
      <c r="I598" s="49">
        <f t="shared" si="166"/>
        <v>600</v>
      </c>
      <c r="J598" s="10"/>
      <c r="K598" s="10"/>
      <c r="L598" s="10"/>
    </row>
    <row r="599" spans="1:12" hidden="1" x14ac:dyDescent="0.2">
      <c r="A599" s="44"/>
      <c r="B599" s="45"/>
      <c r="C599" s="44"/>
      <c r="D599" s="14"/>
      <c r="E599" s="80"/>
      <c r="F599" s="46"/>
      <c r="G599" s="54">
        <f>Analysis[[#This Row],[End Time]]-Analysis[[#This Row],[Start Time]]</f>
        <v>0</v>
      </c>
      <c r="H599" s="55">
        <f>Analysis[[#This Row],[Du]]*24*60</f>
        <v>0</v>
      </c>
      <c r="I599" s="49">
        <f t="shared" si="166"/>
        <v>600</v>
      </c>
      <c r="J599" s="10"/>
      <c r="K599" s="10"/>
      <c r="L599" s="10"/>
    </row>
    <row r="600" spans="1:12" hidden="1" x14ac:dyDescent="0.2">
      <c r="A600" s="44"/>
      <c r="B600" s="45"/>
      <c r="C600" s="44"/>
      <c r="D600" s="14"/>
      <c r="E600" s="80"/>
      <c r="F600" s="46"/>
      <c r="G600" s="54">
        <f>Analysis[[#This Row],[End Time]]-Analysis[[#This Row],[Start Time]]</f>
        <v>0</v>
      </c>
      <c r="H600" s="55">
        <f>Analysis[[#This Row],[Du]]*24*60</f>
        <v>0</v>
      </c>
      <c r="I600" s="49">
        <f t="shared" si="166"/>
        <v>600</v>
      </c>
      <c r="J600" s="10"/>
      <c r="K600" s="10"/>
      <c r="L600" s="10"/>
    </row>
    <row r="601" spans="1:12" hidden="1" x14ac:dyDescent="0.2">
      <c r="A601" s="44"/>
      <c r="B601" s="45"/>
      <c r="C601" s="44"/>
      <c r="D601" s="14"/>
      <c r="E601" s="80"/>
      <c r="F601" s="46"/>
      <c r="G601" s="54">
        <f>Analysis[[#This Row],[End Time]]-Analysis[[#This Row],[Start Time]]</f>
        <v>0</v>
      </c>
      <c r="H601" s="55">
        <f>Analysis[[#This Row],[Du]]*24*60</f>
        <v>0</v>
      </c>
      <c r="I601" s="49">
        <f t="shared" si="166"/>
        <v>600</v>
      </c>
      <c r="J601" s="10"/>
      <c r="K601" s="10"/>
      <c r="L601" s="10"/>
    </row>
    <row r="602" spans="1:12" hidden="1" x14ac:dyDescent="0.2">
      <c r="A602" s="44"/>
      <c r="B602" s="45"/>
      <c r="C602" s="44"/>
      <c r="D602" s="14"/>
      <c r="E602" s="80"/>
      <c r="F602" s="46"/>
      <c r="G602" s="54">
        <f>Analysis[[#This Row],[End Time]]-Analysis[[#This Row],[Start Time]]</f>
        <v>0</v>
      </c>
      <c r="H602" s="55">
        <f>Analysis[[#This Row],[Du]]*24*60</f>
        <v>0</v>
      </c>
      <c r="I602" s="49">
        <f t="shared" si="166"/>
        <v>600</v>
      </c>
      <c r="J602" s="10"/>
      <c r="K602" s="10"/>
      <c r="L602" s="10"/>
    </row>
    <row r="603" spans="1:12" hidden="1" x14ac:dyDescent="0.2">
      <c r="A603" s="44"/>
      <c r="B603" s="45"/>
      <c r="C603" s="44"/>
      <c r="D603" s="14"/>
      <c r="E603" s="80"/>
      <c r="F603" s="46"/>
      <c r="G603" s="54">
        <f>Analysis[[#This Row],[End Time]]-Analysis[[#This Row],[Start Time]]</f>
        <v>0</v>
      </c>
      <c r="H603" s="55">
        <f>Analysis[[#This Row],[Du]]*24*60</f>
        <v>0</v>
      </c>
      <c r="I603" s="49">
        <f t="shared" si="166"/>
        <v>600</v>
      </c>
      <c r="J603" s="10"/>
      <c r="K603" s="10"/>
      <c r="L603" s="10"/>
    </row>
    <row r="604" spans="1:12" hidden="1" x14ac:dyDescent="0.2">
      <c r="A604" s="44"/>
      <c r="B604" s="45"/>
      <c r="C604" s="44"/>
      <c r="D604" s="14"/>
      <c r="E604" s="80"/>
      <c r="F604" s="46"/>
      <c r="G604" s="54">
        <f>Analysis[[#This Row],[End Time]]-Analysis[[#This Row],[Start Time]]</f>
        <v>0</v>
      </c>
      <c r="H604" s="55">
        <f>Analysis[[#This Row],[Du]]*24*60</f>
        <v>0</v>
      </c>
      <c r="I604" s="49">
        <f t="shared" si="166"/>
        <v>600</v>
      </c>
      <c r="J604" s="10"/>
      <c r="K604" s="10"/>
      <c r="L604" s="10"/>
    </row>
    <row r="605" spans="1:12" hidden="1" x14ac:dyDescent="0.2">
      <c r="A605" s="44"/>
      <c r="B605" s="45"/>
      <c r="C605" s="44"/>
      <c r="D605" s="14"/>
      <c r="E605" s="80"/>
      <c r="F605" s="46"/>
      <c r="G605" s="54">
        <f>Analysis[[#This Row],[End Time]]-Analysis[[#This Row],[Start Time]]</f>
        <v>0</v>
      </c>
      <c r="H605" s="55">
        <f>Analysis[[#This Row],[Du]]*24*60</f>
        <v>0</v>
      </c>
      <c r="I605" s="49">
        <f t="shared" si="166"/>
        <v>600</v>
      </c>
      <c r="J605" s="10"/>
      <c r="K605" s="10"/>
      <c r="L605" s="10"/>
    </row>
    <row r="606" spans="1:12" hidden="1" x14ac:dyDescent="0.2">
      <c r="A606" s="44"/>
      <c r="B606" s="45"/>
      <c r="C606" s="44"/>
      <c r="D606" s="14"/>
      <c r="E606" s="80"/>
      <c r="F606" s="46"/>
      <c r="G606" s="54">
        <f>Analysis[[#This Row],[End Time]]-Analysis[[#This Row],[Start Time]]</f>
        <v>0</v>
      </c>
      <c r="H606" s="55">
        <f>Analysis[[#This Row],[Du]]*24*60</f>
        <v>0</v>
      </c>
      <c r="I606" s="49">
        <f t="shared" si="166"/>
        <v>600</v>
      </c>
      <c r="J606" s="10"/>
      <c r="K606" s="10"/>
      <c r="L606" s="10"/>
    </row>
    <row r="607" spans="1:12" hidden="1" x14ac:dyDescent="0.2">
      <c r="A607" s="44"/>
      <c r="B607" s="45"/>
      <c r="C607" s="44"/>
      <c r="D607" s="14"/>
      <c r="E607" s="80"/>
      <c r="F607" s="46"/>
      <c r="G607" s="54">
        <f>Analysis[[#This Row],[End Time]]-Analysis[[#This Row],[Start Time]]</f>
        <v>0</v>
      </c>
      <c r="H607" s="55">
        <f>Analysis[[#This Row],[Du]]*24*60</f>
        <v>0</v>
      </c>
      <c r="I607" s="49">
        <f t="shared" si="166"/>
        <v>600</v>
      </c>
      <c r="J607" s="10"/>
      <c r="K607" s="10"/>
      <c r="L607" s="10"/>
    </row>
    <row r="608" spans="1:12" hidden="1" x14ac:dyDescent="0.2">
      <c r="A608" s="44"/>
      <c r="B608" s="45"/>
      <c r="C608" s="44"/>
      <c r="D608" s="14"/>
      <c r="E608" s="80"/>
      <c r="F608" s="46"/>
      <c r="G608" s="54">
        <f>Analysis[[#This Row],[End Time]]-Analysis[[#This Row],[Start Time]]</f>
        <v>0</v>
      </c>
      <c r="H608" s="55">
        <f>Analysis[[#This Row],[Du]]*24*60</f>
        <v>0</v>
      </c>
      <c r="I608" s="49">
        <f t="shared" si="166"/>
        <v>600</v>
      </c>
      <c r="J608" s="10"/>
      <c r="K608" s="10"/>
      <c r="L608" s="10"/>
    </row>
    <row r="609" spans="1:12" hidden="1" x14ac:dyDescent="0.2">
      <c r="A609" s="44"/>
      <c r="B609" s="45"/>
      <c r="C609" s="44"/>
      <c r="D609" s="14"/>
      <c r="E609" s="80"/>
      <c r="F609" s="46"/>
      <c r="G609" s="54">
        <f>Analysis[[#This Row],[End Time]]-Analysis[[#This Row],[Start Time]]</f>
        <v>0</v>
      </c>
      <c r="H609" s="55">
        <f>Analysis[[#This Row],[Du]]*24*60</f>
        <v>0</v>
      </c>
      <c r="I609" s="49">
        <f t="shared" si="166"/>
        <v>600</v>
      </c>
      <c r="J609" s="10"/>
      <c r="K609" s="10"/>
      <c r="L609" s="10"/>
    </row>
    <row r="610" spans="1:12" hidden="1" x14ac:dyDescent="0.2">
      <c r="A610" s="44"/>
      <c r="B610" s="45"/>
      <c r="C610" s="44"/>
      <c r="D610" s="14"/>
      <c r="E610" s="80"/>
      <c r="F610" s="46"/>
      <c r="G610" s="54">
        <f>Analysis[[#This Row],[End Time]]-Analysis[[#This Row],[Start Time]]</f>
        <v>0</v>
      </c>
      <c r="H610" s="55">
        <f>Analysis[[#This Row],[Du]]*24*60</f>
        <v>0</v>
      </c>
      <c r="I610" s="49">
        <f t="shared" si="166"/>
        <v>600</v>
      </c>
      <c r="J610" s="10"/>
      <c r="K610" s="10"/>
      <c r="L610" s="10"/>
    </row>
    <row r="611" spans="1:12" hidden="1" x14ac:dyDescent="0.2">
      <c r="A611" s="44"/>
      <c r="B611" s="45"/>
      <c r="C611" s="44"/>
      <c r="D611" s="14"/>
      <c r="E611" s="80"/>
      <c r="F611" s="46"/>
      <c r="G611" s="54">
        <f>Analysis[[#This Row],[End Time]]-Analysis[[#This Row],[Start Time]]</f>
        <v>0</v>
      </c>
      <c r="H611" s="55">
        <f>Analysis[[#This Row],[Du]]*24*60</f>
        <v>0</v>
      </c>
      <c r="I611" s="49">
        <f t="shared" si="166"/>
        <v>600</v>
      </c>
      <c r="J611" s="10"/>
      <c r="K611" s="10"/>
      <c r="L611" s="10"/>
    </row>
    <row r="612" spans="1:12" hidden="1" x14ac:dyDescent="0.2">
      <c r="A612" s="44"/>
      <c r="B612" s="45"/>
      <c r="C612" s="44"/>
      <c r="D612" s="14"/>
      <c r="E612" s="80"/>
      <c r="F612" s="46"/>
      <c r="G612" s="54">
        <f>Analysis[[#This Row],[End Time]]-Analysis[[#This Row],[Start Time]]</f>
        <v>0</v>
      </c>
      <c r="H612" s="55">
        <f>Analysis[[#This Row],[Du]]*24*60</f>
        <v>0</v>
      </c>
      <c r="I612" s="49">
        <f t="shared" si="166"/>
        <v>600</v>
      </c>
      <c r="J612" s="10"/>
      <c r="K612" s="10"/>
      <c r="L612" s="10"/>
    </row>
    <row r="613" spans="1:12" hidden="1" x14ac:dyDescent="0.2">
      <c r="A613" s="44"/>
      <c r="B613" s="45"/>
      <c r="C613" s="44"/>
      <c r="D613" s="14"/>
      <c r="E613" s="80"/>
      <c r="F613" s="46"/>
      <c r="G613" s="54">
        <f>Analysis[[#This Row],[End Time]]-Analysis[[#This Row],[Start Time]]</f>
        <v>0</v>
      </c>
      <c r="H613" s="55">
        <f>Analysis[[#This Row],[Du]]*24*60</f>
        <v>0</v>
      </c>
      <c r="I613" s="49">
        <f t="shared" si="166"/>
        <v>600</v>
      </c>
      <c r="J613" s="10"/>
      <c r="K613" s="10"/>
      <c r="L613" s="10"/>
    </row>
    <row r="614" spans="1:12" hidden="1" x14ac:dyDescent="0.2">
      <c r="A614" s="44"/>
      <c r="B614" s="45"/>
      <c r="C614" s="44"/>
      <c r="D614" s="14"/>
      <c r="E614" s="80"/>
      <c r="F614" s="46"/>
      <c r="G614" s="54">
        <f>Analysis[[#This Row],[End Time]]-Analysis[[#This Row],[Start Time]]</f>
        <v>0</v>
      </c>
      <c r="H614" s="55">
        <f>Analysis[[#This Row],[Du]]*24*60</f>
        <v>0</v>
      </c>
      <c r="I614" s="49">
        <f t="shared" si="166"/>
        <v>600</v>
      </c>
      <c r="J614" s="10"/>
      <c r="K614" s="10"/>
      <c r="L614" s="10"/>
    </row>
    <row r="615" spans="1:12" hidden="1" x14ac:dyDescent="0.2">
      <c r="A615" s="44"/>
      <c r="B615" s="45"/>
      <c r="C615" s="44"/>
      <c r="D615" s="14"/>
      <c r="E615" s="80"/>
      <c r="F615" s="46"/>
      <c r="G615" s="54">
        <f>Analysis[[#This Row],[End Time]]-Analysis[[#This Row],[Start Time]]</f>
        <v>0</v>
      </c>
      <c r="H615" s="55">
        <f>Analysis[[#This Row],[Du]]*24*60</f>
        <v>0</v>
      </c>
      <c r="I615" s="49">
        <f t="shared" si="166"/>
        <v>600</v>
      </c>
      <c r="J615" s="10"/>
      <c r="K615" s="10"/>
      <c r="L615" s="10"/>
    </row>
    <row r="616" spans="1:12" hidden="1" x14ac:dyDescent="0.2">
      <c r="A616" s="44"/>
      <c r="B616" s="45"/>
      <c r="C616" s="44"/>
      <c r="D616" s="14"/>
      <c r="E616" s="80"/>
      <c r="F616" s="46"/>
      <c r="G616" s="54">
        <f>Analysis[[#This Row],[End Time]]-Analysis[[#This Row],[Start Time]]</f>
        <v>0</v>
      </c>
      <c r="H616" s="55">
        <f>Analysis[[#This Row],[Du]]*24*60</f>
        <v>0</v>
      </c>
      <c r="I616" s="49">
        <f t="shared" si="166"/>
        <v>600</v>
      </c>
      <c r="J616" s="10"/>
      <c r="K616" s="10"/>
      <c r="L616" s="10"/>
    </row>
    <row r="617" spans="1:12" hidden="1" x14ac:dyDescent="0.2">
      <c r="A617" s="44"/>
      <c r="B617" s="45"/>
      <c r="C617" s="44"/>
      <c r="D617" s="14"/>
      <c r="E617" s="80"/>
      <c r="F617" s="46"/>
      <c r="G617" s="54">
        <f>Analysis[[#This Row],[End Time]]-Analysis[[#This Row],[Start Time]]</f>
        <v>0</v>
      </c>
      <c r="H617" s="55">
        <f>Analysis[[#This Row],[Du]]*24*60</f>
        <v>0</v>
      </c>
      <c r="I617" s="49">
        <f t="shared" si="166"/>
        <v>600</v>
      </c>
      <c r="J617" s="10"/>
      <c r="K617" s="10"/>
      <c r="L617" s="10"/>
    </row>
    <row r="618" spans="1:12" hidden="1" x14ac:dyDescent="0.2">
      <c r="A618" s="44"/>
      <c r="B618" s="45"/>
      <c r="C618" s="44"/>
      <c r="D618" s="14"/>
      <c r="E618" s="80"/>
      <c r="F618" s="46"/>
      <c r="G618" s="54">
        <f>Analysis[[#This Row],[End Time]]-Analysis[[#This Row],[Start Time]]</f>
        <v>0</v>
      </c>
      <c r="H618" s="55">
        <f>Analysis[[#This Row],[Du]]*24*60</f>
        <v>0</v>
      </c>
      <c r="I618" s="49">
        <f t="shared" si="166"/>
        <v>600</v>
      </c>
      <c r="J618" s="10"/>
      <c r="K618" s="10"/>
      <c r="L618" s="10"/>
    </row>
    <row r="619" spans="1:12" hidden="1" x14ac:dyDescent="0.2">
      <c r="A619" s="44"/>
      <c r="B619" s="45"/>
      <c r="C619" s="44"/>
      <c r="D619" s="14"/>
      <c r="E619" s="80"/>
      <c r="F619" s="46"/>
      <c r="G619" s="54">
        <f>Analysis[[#This Row],[End Time]]-Analysis[[#This Row],[Start Time]]</f>
        <v>0</v>
      </c>
      <c r="H619" s="55">
        <f>Analysis[[#This Row],[Du]]*24*60</f>
        <v>0</v>
      </c>
      <c r="I619" s="49">
        <f t="shared" si="166"/>
        <v>600</v>
      </c>
      <c r="J619" s="10"/>
      <c r="K619" s="10"/>
      <c r="L619" s="10"/>
    </row>
    <row r="620" spans="1:12" hidden="1" x14ac:dyDescent="0.2">
      <c r="A620" s="44"/>
      <c r="B620" s="45"/>
      <c r="C620" s="44"/>
      <c r="D620" s="14"/>
      <c r="E620" s="80"/>
      <c r="F620" s="46"/>
      <c r="G620" s="54">
        <f>Analysis[[#This Row],[End Time]]-Analysis[[#This Row],[Start Time]]</f>
        <v>0</v>
      </c>
      <c r="H620" s="55">
        <f>Analysis[[#This Row],[Du]]*24*60</f>
        <v>0</v>
      </c>
      <c r="I620" s="49">
        <f t="shared" si="166"/>
        <v>600</v>
      </c>
      <c r="J620" s="10"/>
      <c r="K620" s="10"/>
      <c r="L620" s="10"/>
    </row>
    <row r="621" spans="1:12" hidden="1" x14ac:dyDescent="0.2">
      <c r="A621" s="44"/>
      <c r="B621" s="45"/>
      <c r="C621" s="44"/>
      <c r="D621" s="14"/>
      <c r="E621" s="80"/>
      <c r="F621" s="46"/>
      <c r="G621" s="54">
        <f>Analysis[[#This Row],[End Time]]-Analysis[[#This Row],[Start Time]]</f>
        <v>0</v>
      </c>
      <c r="H621" s="55">
        <f>Analysis[[#This Row],[Du]]*24*60</f>
        <v>0</v>
      </c>
      <c r="I621" s="49">
        <f t="shared" si="166"/>
        <v>600</v>
      </c>
      <c r="J621" s="10"/>
      <c r="K621" s="10"/>
      <c r="L621" s="10"/>
    </row>
    <row r="622" spans="1:12" hidden="1" x14ac:dyDescent="0.2">
      <c r="A622" s="44"/>
      <c r="B622" s="45"/>
      <c r="C622" s="44"/>
      <c r="D622" s="14"/>
      <c r="E622" s="80"/>
      <c r="F622" s="46"/>
      <c r="G622" s="54">
        <f>Analysis[[#This Row],[End Time]]-Analysis[[#This Row],[Start Time]]</f>
        <v>0</v>
      </c>
      <c r="H622" s="55">
        <f>Analysis[[#This Row],[Du]]*24*60</f>
        <v>0</v>
      </c>
      <c r="I622" s="49">
        <f t="shared" si="166"/>
        <v>600</v>
      </c>
      <c r="J622" s="10"/>
      <c r="K622" s="10"/>
      <c r="L622" s="10"/>
    </row>
    <row r="623" spans="1:12" hidden="1" x14ac:dyDescent="0.2">
      <c r="A623" s="44"/>
      <c r="B623" s="45"/>
      <c r="C623" s="44"/>
      <c r="D623" s="14"/>
      <c r="E623" s="80"/>
      <c r="F623" s="46"/>
      <c r="G623" s="54">
        <f>Analysis[[#This Row],[End Time]]-Analysis[[#This Row],[Start Time]]</f>
        <v>0</v>
      </c>
      <c r="H623" s="55">
        <f>Analysis[[#This Row],[Du]]*24*60</f>
        <v>0</v>
      </c>
      <c r="I623" s="49">
        <f t="shared" si="166"/>
        <v>600</v>
      </c>
      <c r="J623" s="10"/>
      <c r="K623" s="10"/>
      <c r="L623" s="10"/>
    </row>
    <row r="624" spans="1:12" hidden="1" x14ac:dyDescent="0.2">
      <c r="A624" s="44"/>
      <c r="B624" s="45"/>
      <c r="C624" s="44"/>
      <c r="D624" s="14"/>
      <c r="E624" s="80"/>
      <c r="F624" s="46"/>
      <c r="G624" s="54">
        <f>Analysis[[#This Row],[End Time]]-Analysis[[#This Row],[Start Time]]</f>
        <v>0</v>
      </c>
      <c r="H624" s="55">
        <f>Analysis[[#This Row],[Du]]*24*60</f>
        <v>0</v>
      </c>
      <c r="I624" s="49">
        <f t="shared" si="166"/>
        <v>600</v>
      </c>
      <c r="J624" s="10"/>
      <c r="K624" s="10"/>
      <c r="L624" s="10"/>
    </row>
    <row r="625" spans="1:12" hidden="1" x14ac:dyDescent="0.2">
      <c r="A625" s="44"/>
      <c r="B625" s="45"/>
      <c r="C625" s="44"/>
      <c r="D625" s="14"/>
      <c r="E625" s="80"/>
      <c r="F625" s="46"/>
      <c r="G625" s="54">
        <f>Analysis[[#This Row],[End Time]]-Analysis[[#This Row],[Start Time]]</f>
        <v>0</v>
      </c>
      <c r="H625" s="55">
        <f>Analysis[[#This Row],[Du]]*24*60</f>
        <v>0</v>
      </c>
      <c r="I625" s="49">
        <f t="shared" ref="I625:I688" si="167">10*60</f>
        <v>600</v>
      </c>
      <c r="J625" s="10"/>
      <c r="K625" s="10"/>
      <c r="L625" s="10"/>
    </row>
    <row r="626" spans="1:12" hidden="1" x14ac:dyDescent="0.2">
      <c r="A626" s="44"/>
      <c r="B626" s="45"/>
      <c r="C626" s="44"/>
      <c r="D626" s="14"/>
      <c r="E626" s="80"/>
      <c r="F626" s="46"/>
      <c r="G626" s="54">
        <f>Analysis[[#This Row],[End Time]]-Analysis[[#This Row],[Start Time]]</f>
        <v>0</v>
      </c>
      <c r="H626" s="55">
        <f>Analysis[[#This Row],[Du]]*24*60</f>
        <v>0</v>
      </c>
      <c r="I626" s="49">
        <f t="shared" si="167"/>
        <v>600</v>
      </c>
      <c r="J626" s="10"/>
      <c r="K626" s="10"/>
      <c r="L626" s="10"/>
    </row>
    <row r="627" spans="1:12" hidden="1" x14ac:dyDescent="0.2">
      <c r="A627" s="44"/>
      <c r="B627" s="45"/>
      <c r="C627" s="44"/>
      <c r="D627" s="14"/>
      <c r="E627" s="80"/>
      <c r="F627" s="46"/>
      <c r="G627" s="54">
        <f>Analysis[[#This Row],[End Time]]-Analysis[[#This Row],[Start Time]]</f>
        <v>0</v>
      </c>
      <c r="H627" s="55">
        <f>Analysis[[#This Row],[Du]]*24*60</f>
        <v>0</v>
      </c>
      <c r="I627" s="49">
        <f t="shared" si="167"/>
        <v>600</v>
      </c>
      <c r="J627" s="10"/>
      <c r="K627" s="10"/>
      <c r="L627" s="10"/>
    </row>
    <row r="628" spans="1:12" hidden="1" x14ac:dyDescent="0.2">
      <c r="A628" s="44"/>
      <c r="B628" s="45"/>
      <c r="C628" s="44"/>
      <c r="D628" s="14"/>
      <c r="E628" s="80"/>
      <c r="F628" s="46"/>
      <c r="G628" s="54">
        <f>Analysis[[#This Row],[End Time]]-Analysis[[#This Row],[Start Time]]</f>
        <v>0</v>
      </c>
      <c r="H628" s="55">
        <f>Analysis[[#This Row],[Du]]*24*60</f>
        <v>0</v>
      </c>
      <c r="I628" s="49">
        <f t="shared" si="167"/>
        <v>600</v>
      </c>
      <c r="J628" s="10"/>
      <c r="K628" s="10"/>
      <c r="L628" s="10"/>
    </row>
    <row r="629" spans="1:12" hidden="1" x14ac:dyDescent="0.2">
      <c r="A629" s="44"/>
      <c r="B629" s="45"/>
      <c r="C629" s="44"/>
      <c r="D629" s="14"/>
      <c r="E629" s="80"/>
      <c r="F629" s="46"/>
      <c r="G629" s="54">
        <f>Analysis[[#This Row],[End Time]]-Analysis[[#This Row],[Start Time]]</f>
        <v>0</v>
      </c>
      <c r="H629" s="55">
        <f>Analysis[[#This Row],[Du]]*24*60</f>
        <v>0</v>
      </c>
      <c r="I629" s="49">
        <f t="shared" si="167"/>
        <v>600</v>
      </c>
      <c r="J629" s="10"/>
      <c r="K629" s="10"/>
      <c r="L629" s="10"/>
    </row>
    <row r="630" spans="1:12" hidden="1" x14ac:dyDescent="0.2">
      <c r="A630" s="44"/>
      <c r="B630" s="45"/>
      <c r="C630" s="44"/>
      <c r="D630" s="14"/>
      <c r="E630" s="80"/>
      <c r="F630" s="46"/>
      <c r="G630" s="54">
        <f>Analysis[[#This Row],[End Time]]-Analysis[[#This Row],[Start Time]]</f>
        <v>0</v>
      </c>
      <c r="H630" s="55">
        <f>Analysis[[#This Row],[Du]]*24*60</f>
        <v>0</v>
      </c>
      <c r="I630" s="49">
        <f t="shared" si="167"/>
        <v>600</v>
      </c>
      <c r="J630" s="10"/>
      <c r="K630" s="10"/>
      <c r="L630" s="10"/>
    </row>
    <row r="631" spans="1:12" hidden="1" x14ac:dyDescent="0.2">
      <c r="A631" s="44"/>
      <c r="B631" s="45"/>
      <c r="C631" s="44"/>
      <c r="D631" s="14"/>
      <c r="E631" s="80"/>
      <c r="F631" s="46"/>
      <c r="G631" s="54">
        <f>Analysis[[#This Row],[End Time]]-Analysis[[#This Row],[Start Time]]</f>
        <v>0</v>
      </c>
      <c r="H631" s="55">
        <f>Analysis[[#This Row],[Du]]*24*60</f>
        <v>0</v>
      </c>
      <c r="I631" s="49">
        <f t="shared" si="167"/>
        <v>600</v>
      </c>
      <c r="J631" s="10"/>
      <c r="K631" s="10"/>
      <c r="L631" s="10"/>
    </row>
    <row r="632" spans="1:12" hidden="1" x14ac:dyDescent="0.2">
      <c r="A632" s="44"/>
      <c r="B632" s="45"/>
      <c r="C632" s="44"/>
      <c r="D632" s="14"/>
      <c r="E632" s="80"/>
      <c r="F632" s="46"/>
      <c r="G632" s="54">
        <f>Analysis[[#This Row],[End Time]]-Analysis[[#This Row],[Start Time]]</f>
        <v>0</v>
      </c>
      <c r="H632" s="55">
        <f>Analysis[[#This Row],[Du]]*24*60</f>
        <v>0</v>
      </c>
      <c r="I632" s="49">
        <f t="shared" si="167"/>
        <v>600</v>
      </c>
      <c r="J632" s="10"/>
      <c r="K632" s="10"/>
      <c r="L632" s="10"/>
    </row>
    <row r="633" spans="1:12" hidden="1" x14ac:dyDescent="0.2">
      <c r="A633" s="44"/>
      <c r="B633" s="45"/>
      <c r="C633" s="44"/>
      <c r="D633" s="14"/>
      <c r="E633" s="80"/>
      <c r="F633" s="46"/>
      <c r="G633" s="54">
        <f>Analysis[[#This Row],[End Time]]-Analysis[[#This Row],[Start Time]]</f>
        <v>0</v>
      </c>
      <c r="H633" s="55">
        <f>Analysis[[#This Row],[Du]]*24*60</f>
        <v>0</v>
      </c>
      <c r="I633" s="49">
        <f t="shared" si="167"/>
        <v>600</v>
      </c>
      <c r="J633" s="10"/>
      <c r="K633" s="10"/>
      <c r="L633" s="10"/>
    </row>
    <row r="634" spans="1:12" hidden="1" x14ac:dyDescent="0.2">
      <c r="A634" s="44"/>
      <c r="B634" s="45"/>
      <c r="C634" s="44"/>
      <c r="D634" s="14"/>
      <c r="E634" s="80"/>
      <c r="F634" s="46"/>
      <c r="G634" s="54">
        <f>Analysis[[#This Row],[End Time]]-Analysis[[#This Row],[Start Time]]</f>
        <v>0</v>
      </c>
      <c r="H634" s="55">
        <f>Analysis[[#This Row],[Du]]*24*60</f>
        <v>0</v>
      </c>
      <c r="I634" s="49">
        <f t="shared" si="167"/>
        <v>600</v>
      </c>
      <c r="J634" s="10"/>
      <c r="K634" s="10"/>
      <c r="L634" s="10"/>
    </row>
    <row r="635" spans="1:12" hidden="1" x14ac:dyDescent="0.2">
      <c r="A635" s="44"/>
      <c r="B635" s="45"/>
      <c r="C635" s="44"/>
      <c r="D635" s="14"/>
      <c r="E635" s="80"/>
      <c r="F635" s="46"/>
      <c r="G635" s="54">
        <f>Analysis[[#This Row],[End Time]]-Analysis[[#This Row],[Start Time]]</f>
        <v>0</v>
      </c>
      <c r="H635" s="55">
        <f>Analysis[[#This Row],[Du]]*24*60</f>
        <v>0</v>
      </c>
      <c r="I635" s="49">
        <f t="shared" si="167"/>
        <v>600</v>
      </c>
      <c r="J635" s="10"/>
      <c r="K635" s="10"/>
      <c r="L635" s="10"/>
    </row>
    <row r="636" spans="1:12" hidden="1" x14ac:dyDescent="0.2">
      <c r="A636" s="44"/>
      <c r="B636" s="45"/>
      <c r="C636" s="44"/>
      <c r="D636" s="14"/>
      <c r="E636" s="80"/>
      <c r="F636" s="46"/>
      <c r="G636" s="54">
        <f>Analysis[[#This Row],[End Time]]-Analysis[[#This Row],[Start Time]]</f>
        <v>0</v>
      </c>
      <c r="H636" s="55">
        <f>Analysis[[#This Row],[Du]]*24*60</f>
        <v>0</v>
      </c>
      <c r="I636" s="49">
        <f t="shared" si="167"/>
        <v>600</v>
      </c>
      <c r="J636" s="10"/>
      <c r="K636" s="10"/>
      <c r="L636" s="10"/>
    </row>
    <row r="637" spans="1:12" hidden="1" x14ac:dyDescent="0.2">
      <c r="A637" s="44"/>
      <c r="B637" s="45"/>
      <c r="C637" s="44"/>
      <c r="D637" s="14"/>
      <c r="E637" s="80"/>
      <c r="F637" s="46"/>
      <c r="G637" s="54">
        <f>Analysis[[#This Row],[End Time]]-Analysis[[#This Row],[Start Time]]</f>
        <v>0</v>
      </c>
      <c r="H637" s="55">
        <f>Analysis[[#This Row],[Du]]*24*60</f>
        <v>0</v>
      </c>
      <c r="I637" s="49">
        <f t="shared" si="167"/>
        <v>600</v>
      </c>
      <c r="J637" s="10"/>
      <c r="K637" s="10"/>
      <c r="L637" s="10"/>
    </row>
    <row r="638" spans="1:12" hidden="1" x14ac:dyDescent="0.2">
      <c r="A638" s="44"/>
      <c r="B638" s="45"/>
      <c r="C638" s="44"/>
      <c r="D638" s="14"/>
      <c r="E638" s="80"/>
      <c r="F638" s="46"/>
      <c r="G638" s="54">
        <f>Analysis[[#This Row],[End Time]]-Analysis[[#This Row],[Start Time]]</f>
        <v>0</v>
      </c>
      <c r="H638" s="55">
        <f>Analysis[[#This Row],[Du]]*24*60</f>
        <v>0</v>
      </c>
      <c r="I638" s="49">
        <f t="shared" si="167"/>
        <v>600</v>
      </c>
      <c r="J638" s="10"/>
      <c r="K638" s="10"/>
      <c r="L638" s="10"/>
    </row>
    <row r="639" spans="1:12" hidden="1" x14ac:dyDescent="0.2">
      <c r="A639" s="44"/>
      <c r="B639" s="45"/>
      <c r="C639" s="44"/>
      <c r="D639" s="14"/>
      <c r="E639" s="80"/>
      <c r="F639" s="46"/>
      <c r="G639" s="54">
        <f>Analysis[[#This Row],[End Time]]-Analysis[[#This Row],[Start Time]]</f>
        <v>0</v>
      </c>
      <c r="H639" s="55">
        <f>Analysis[[#This Row],[Du]]*24*60</f>
        <v>0</v>
      </c>
      <c r="I639" s="49">
        <f t="shared" si="167"/>
        <v>600</v>
      </c>
      <c r="J639" s="10"/>
      <c r="K639" s="10"/>
      <c r="L639" s="10"/>
    </row>
    <row r="640" spans="1:12" hidden="1" x14ac:dyDescent="0.2">
      <c r="A640" s="44"/>
      <c r="B640" s="45"/>
      <c r="C640" s="44"/>
      <c r="D640" s="14"/>
      <c r="E640" s="80"/>
      <c r="F640" s="46"/>
      <c r="G640" s="54">
        <f>Analysis[[#This Row],[End Time]]-Analysis[[#This Row],[Start Time]]</f>
        <v>0</v>
      </c>
      <c r="H640" s="55">
        <f>Analysis[[#This Row],[Du]]*24*60</f>
        <v>0</v>
      </c>
      <c r="I640" s="49">
        <f t="shared" si="167"/>
        <v>600</v>
      </c>
      <c r="J640" s="10"/>
      <c r="K640" s="10"/>
      <c r="L640" s="10"/>
    </row>
    <row r="641" spans="1:12" hidden="1" x14ac:dyDescent="0.2">
      <c r="A641" s="44"/>
      <c r="B641" s="45"/>
      <c r="C641" s="44"/>
      <c r="D641" s="14"/>
      <c r="E641" s="80"/>
      <c r="F641" s="46"/>
      <c r="G641" s="54">
        <f>Analysis[[#This Row],[End Time]]-Analysis[[#This Row],[Start Time]]</f>
        <v>0</v>
      </c>
      <c r="H641" s="55">
        <f>Analysis[[#This Row],[Du]]*24*60</f>
        <v>0</v>
      </c>
      <c r="I641" s="49">
        <f t="shared" si="167"/>
        <v>600</v>
      </c>
      <c r="J641" s="10"/>
      <c r="K641" s="10"/>
      <c r="L641" s="10"/>
    </row>
    <row r="642" spans="1:12" hidden="1" x14ac:dyDescent="0.2">
      <c r="A642" s="44"/>
      <c r="B642" s="45"/>
      <c r="C642" s="44"/>
      <c r="D642" s="14"/>
      <c r="E642" s="80"/>
      <c r="F642" s="46"/>
      <c r="G642" s="54">
        <f>Analysis[[#This Row],[End Time]]-Analysis[[#This Row],[Start Time]]</f>
        <v>0</v>
      </c>
      <c r="H642" s="55">
        <f>Analysis[[#This Row],[Du]]*24*60</f>
        <v>0</v>
      </c>
      <c r="I642" s="49">
        <f t="shared" si="167"/>
        <v>600</v>
      </c>
      <c r="J642" s="10"/>
      <c r="K642" s="10"/>
      <c r="L642" s="10"/>
    </row>
    <row r="643" spans="1:12" hidden="1" x14ac:dyDescent="0.2">
      <c r="A643" s="44"/>
      <c r="B643" s="45"/>
      <c r="C643" s="44"/>
      <c r="D643" s="14"/>
      <c r="E643" s="80"/>
      <c r="F643" s="46"/>
      <c r="G643" s="54">
        <f>Analysis[[#This Row],[End Time]]-Analysis[[#This Row],[Start Time]]</f>
        <v>0</v>
      </c>
      <c r="H643" s="55">
        <f>Analysis[[#This Row],[Du]]*24*60</f>
        <v>0</v>
      </c>
      <c r="I643" s="49">
        <f t="shared" si="167"/>
        <v>600</v>
      </c>
      <c r="J643" s="10"/>
      <c r="K643" s="10"/>
      <c r="L643" s="10"/>
    </row>
    <row r="644" spans="1:12" hidden="1" x14ac:dyDescent="0.2">
      <c r="A644" s="44"/>
      <c r="B644" s="45"/>
      <c r="C644" s="44"/>
      <c r="D644" s="14"/>
      <c r="E644" s="80"/>
      <c r="F644" s="46"/>
      <c r="G644" s="54">
        <f>Analysis[[#This Row],[End Time]]-Analysis[[#This Row],[Start Time]]</f>
        <v>0</v>
      </c>
      <c r="H644" s="55">
        <f>Analysis[[#This Row],[Du]]*24*60</f>
        <v>0</v>
      </c>
      <c r="I644" s="49">
        <f t="shared" si="167"/>
        <v>600</v>
      </c>
      <c r="J644" s="10"/>
      <c r="K644" s="10"/>
      <c r="L644" s="10"/>
    </row>
    <row r="645" spans="1:12" hidden="1" x14ac:dyDescent="0.2">
      <c r="A645" s="44"/>
      <c r="B645" s="45"/>
      <c r="C645" s="44"/>
      <c r="D645" s="14"/>
      <c r="E645" s="80"/>
      <c r="F645" s="46"/>
      <c r="G645" s="54">
        <f>Analysis[[#This Row],[End Time]]-Analysis[[#This Row],[Start Time]]</f>
        <v>0</v>
      </c>
      <c r="H645" s="55">
        <f>Analysis[[#This Row],[Du]]*24*60</f>
        <v>0</v>
      </c>
      <c r="I645" s="49">
        <f t="shared" si="167"/>
        <v>600</v>
      </c>
      <c r="J645" s="10"/>
      <c r="K645" s="10"/>
      <c r="L645" s="10"/>
    </row>
    <row r="646" spans="1:12" hidden="1" x14ac:dyDescent="0.2">
      <c r="A646" s="44"/>
      <c r="B646" s="45"/>
      <c r="C646" s="44"/>
      <c r="D646" s="14"/>
      <c r="E646" s="80"/>
      <c r="F646" s="46"/>
      <c r="G646" s="54">
        <f>Analysis[[#This Row],[End Time]]-Analysis[[#This Row],[Start Time]]</f>
        <v>0</v>
      </c>
      <c r="H646" s="55">
        <f>Analysis[[#This Row],[Du]]*24*60</f>
        <v>0</v>
      </c>
      <c r="I646" s="49">
        <f t="shared" si="167"/>
        <v>600</v>
      </c>
      <c r="J646" s="10"/>
      <c r="K646" s="10"/>
      <c r="L646" s="10"/>
    </row>
    <row r="647" spans="1:12" hidden="1" x14ac:dyDescent="0.2">
      <c r="A647" s="44"/>
      <c r="B647" s="45"/>
      <c r="C647" s="44"/>
      <c r="D647" s="14"/>
      <c r="E647" s="80"/>
      <c r="F647" s="46"/>
      <c r="G647" s="54">
        <f>Analysis[[#This Row],[End Time]]-Analysis[[#This Row],[Start Time]]</f>
        <v>0</v>
      </c>
      <c r="H647" s="55">
        <f>Analysis[[#This Row],[Du]]*24*60</f>
        <v>0</v>
      </c>
      <c r="I647" s="49">
        <f t="shared" si="167"/>
        <v>600</v>
      </c>
      <c r="J647" s="10"/>
      <c r="K647" s="10"/>
      <c r="L647" s="10"/>
    </row>
    <row r="648" spans="1:12" hidden="1" x14ac:dyDescent="0.2">
      <c r="A648" s="44"/>
      <c r="B648" s="45"/>
      <c r="C648" s="44"/>
      <c r="D648" s="14"/>
      <c r="E648" s="80"/>
      <c r="F648" s="46"/>
      <c r="G648" s="54">
        <f>Analysis[[#This Row],[End Time]]-Analysis[[#This Row],[Start Time]]</f>
        <v>0</v>
      </c>
      <c r="H648" s="55">
        <f>Analysis[[#This Row],[Du]]*24*60</f>
        <v>0</v>
      </c>
      <c r="I648" s="49">
        <f t="shared" si="167"/>
        <v>600</v>
      </c>
      <c r="J648" s="10"/>
      <c r="K648" s="10"/>
      <c r="L648" s="10"/>
    </row>
    <row r="649" spans="1:12" hidden="1" x14ac:dyDescent="0.2">
      <c r="A649" s="44"/>
      <c r="B649" s="45"/>
      <c r="C649" s="44"/>
      <c r="D649" s="14"/>
      <c r="E649" s="80"/>
      <c r="F649" s="46"/>
      <c r="G649" s="54">
        <f>Analysis[[#This Row],[End Time]]-Analysis[[#This Row],[Start Time]]</f>
        <v>0</v>
      </c>
      <c r="H649" s="55">
        <f>Analysis[[#This Row],[Du]]*24*60</f>
        <v>0</v>
      </c>
      <c r="I649" s="49">
        <f t="shared" si="167"/>
        <v>600</v>
      </c>
      <c r="J649" s="10"/>
      <c r="K649" s="10"/>
      <c r="L649" s="10"/>
    </row>
    <row r="650" spans="1:12" hidden="1" x14ac:dyDescent="0.2">
      <c r="A650" s="44"/>
      <c r="B650" s="45"/>
      <c r="C650" s="44"/>
      <c r="D650" s="14"/>
      <c r="E650" s="80"/>
      <c r="F650" s="46"/>
      <c r="G650" s="54">
        <f>Analysis[[#This Row],[End Time]]-Analysis[[#This Row],[Start Time]]</f>
        <v>0</v>
      </c>
      <c r="H650" s="55">
        <f>Analysis[[#This Row],[Du]]*24*60</f>
        <v>0</v>
      </c>
      <c r="I650" s="49">
        <f t="shared" si="167"/>
        <v>600</v>
      </c>
      <c r="J650" s="10"/>
      <c r="K650" s="10"/>
      <c r="L650" s="10"/>
    </row>
    <row r="651" spans="1:12" hidden="1" x14ac:dyDescent="0.2">
      <c r="A651" s="44"/>
      <c r="B651" s="45"/>
      <c r="C651" s="44"/>
      <c r="D651" s="14"/>
      <c r="E651" s="80"/>
      <c r="F651" s="46"/>
      <c r="G651" s="54">
        <f>Analysis[[#This Row],[End Time]]-Analysis[[#This Row],[Start Time]]</f>
        <v>0</v>
      </c>
      <c r="H651" s="55">
        <f>Analysis[[#This Row],[Du]]*24*60</f>
        <v>0</v>
      </c>
      <c r="I651" s="49">
        <f t="shared" si="167"/>
        <v>600</v>
      </c>
      <c r="J651" s="10"/>
      <c r="K651" s="10"/>
      <c r="L651" s="10"/>
    </row>
    <row r="652" spans="1:12" hidden="1" x14ac:dyDescent="0.2">
      <c r="A652" s="44"/>
      <c r="B652" s="45"/>
      <c r="C652" s="44"/>
      <c r="D652" s="14"/>
      <c r="E652" s="80"/>
      <c r="F652" s="46"/>
      <c r="G652" s="54">
        <f>Analysis[[#This Row],[End Time]]-Analysis[[#This Row],[Start Time]]</f>
        <v>0</v>
      </c>
      <c r="H652" s="55">
        <f>Analysis[[#This Row],[Du]]*24*60</f>
        <v>0</v>
      </c>
      <c r="I652" s="49">
        <f t="shared" si="167"/>
        <v>600</v>
      </c>
      <c r="J652" s="10"/>
      <c r="K652" s="10"/>
      <c r="L652" s="10"/>
    </row>
    <row r="653" spans="1:12" hidden="1" x14ac:dyDescent="0.2">
      <c r="A653" s="44"/>
      <c r="B653" s="45"/>
      <c r="C653" s="44"/>
      <c r="D653" s="14"/>
      <c r="E653" s="80"/>
      <c r="F653" s="46"/>
      <c r="G653" s="54">
        <f>Analysis[[#This Row],[End Time]]-Analysis[[#This Row],[Start Time]]</f>
        <v>0</v>
      </c>
      <c r="H653" s="55">
        <f>Analysis[[#This Row],[Du]]*24*60</f>
        <v>0</v>
      </c>
      <c r="I653" s="49">
        <f t="shared" si="167"/>
        <v>600</v>
      </c>
      <c r="J653" s="10"/>
      <c r="K653" s="10"/>
      <c r="L653" s="10"/>
    </row>
    <row r="654" spans="1:12" hidden="1" x14ac:dyDescent="0.2">
      <c r="A654" s="44"/>
      <c r="B654" s="45"/>
      <c r="C654" s="44"/>
      <c r="D654" s="14"/>
      <c r="E654" s="80"/>
      <c r="F654" s="46"/>
      <c r="G654" s="54">
        <f>Analysis[[#This Row],[End Time]]-Analysis[[#This Row],[Start Time]]</f>
        <v>0</v>
      </c>
      <c r="H654" s="55">
        <f>Analysis[[#This Row],[Du]]*24*60</f>
        <v>0</v>
      </c>
      <c r="I654" s="49">
        <f t="shared" si="167"/>
        <v>600</v>
      </c>
      <c r="J654" s="10"/>
      <c r="K654" s="10"/>
      <c r="L654" s="10"/>
    </row>
    <row r="655" spans="1:12" hidden="1" x14ac:dyDescent="0.2">
      <c r="A655" s="44"/>
      <c r="B655" s="45"/>
      <c r="C655" s="44"/>
      <c r="D655" s="14"/>
      <c r="E655" s="80"/>
      <c r="F655" s="46"/>
      <c r="G655" s="54">
        <f>Analysis[[#This Row],[End Time]]-Analysis[[#This Row],[Start Time]]</f>
        <v>0</v>
      </c>
      <c r="H655" s="55">
        <f>Analysis[[#This Row],[Du]]*24*60</f>
        <v>0</v>
      </c>
      <c r="I655" s="49">
        <f t="shared" si="167"/>
        <v>600</v>
      </c>
      <c r="J655" s="10"/>
      <c r="K655" s="10"/>
      <c r="L655" s="10"/>
    </row>
    <row r="656" spans="1:12" hidden="1" x14ac:dyDescent="0.2">
      <c r="A656" s="44"/>
      <c r="B656" s="45"/>
      <c r="C656" s="44"/>
      <c r="D656" s="14"/>
      <c r="E656" s="80"/>
      <c r="F656" s="46"/>
      <c r="G656" s="54">
        <f>Analysis[[#This Row],[End Time]]-Analysis[[#This Row],[Start Time]]</f>
        <v>0</v>
      </c>
      <c r="H656" s="55">
        <f>Analysis[[#This Row],[Du]]*24*60</f>
        <v>0</v>
      </c>
      <c r="I656" s="49">
        <f t="shared" si="167"/>
        <v>600</v>
      </c>
      <c r="J656" s="10"/>
      <c r="K656" s="10"/>
      <c r="L656" s="10"/>
    </row>
    <row r="657" spans="1:12" hidden="1" x14ac:dyDescent="0.2">
      <c r="A657" s="44"/>
      <c r="B657" s="45"/>
      <c r="C657" s="44"/>
      <c r="D657" s="14"/>
      <c r="E657" s="80"/>
      <c r="F657" s="46"/>
      <c r="G657" s="54">
        <f>Analysis[[#This Row],[End Time]]-Analysis[[#This Row],[Start Time]]</f>
        <v>0</v>
      </c>
      <c r="H657" s="55">
        <f>Analysis[[#This Row],[Du]]*24*60</f>
        <v>0</v>
      </c>
      <c r="I657" s="49">
        <f t="shared" si="167"/>
        <v>600</v>
      </c>
      <c r="J657" s="10"/>
      <c r="K657" s="10"/>
      <c r="L657" s="10"/>
    </row>
    <row r="658" spans="1:12" hidden="1" x14ac:dyDescent="0.2">
      <c r="A658" s="44"/>
      <c r="B658" s="45"/>
      <c r="C658" s="44"/>
      <c r="D658" s="14"/>
      <c r="E658" s="80"/>
      <c r="F658" s="46"/>
      <c r="G658" s="54">
        <f>Analysis[[#This Row],[End Time]]-Analysis[[#This Row],[Start Time]]</f>
        <v>0</v>
      </c>
      <c r="H658" s="55">
        <f>Analysis[[#This Row],[Du]]*24*60</f>
        <v>0</v>
      </c>
      <c r="I658" s="49">
        <f t="shared" si="167"/>
        <v>600</v>
      </c>
      <c r="J658" s="10"/>
      <c r="K658" s="10"/>
      <c r="L658" s="10"/>
    </row>
    <row r="659" spans="1:12" hidden="1" x14ac:dyDescent="0.2">
      <c r="A659" s="44"/>
      <c r="B659" s="45"/>
      <c r="C659" s="44"/>
      <c r="D659" s="14"/>
      <c r="E659" s="80"/>
      <c r="F659" s="46"/>
      <c r="G659" s="54">
        <f>Analysis[[#This Row],[End Time]]-Analysis[[#This Row],[Start Time]]</f>
        <v>0</v>
      </c>
      <c r="H659" s="55">
        <f>Analysis[[#This Row],[Du]]*24*60</f>
        <v>0</v>
      </c>
      <c r="I659" s="49">
        <f t="shared" si="167"/>
        <v>600</v>
      </c>
      <c r="J659" s="10"/>
      <c r="K659" s="10"/>
      <c r="L659" s="10"/>
    </row>
    <row r="660" spans="1:12" hidden="1" x14ac:dyDescent="0.2">
      <c r="A660" s="44"/>
      <c r="B660" s="45"/>
      <c r="C660" s="44"/>
      <c r="D660" s="14"/>
      <c r="E660" s="80"/>
      <c r="F660" s="46"/>
      <c r="G660" s="54">
        <f>Analysis[[#This Row],[End Time]]-Analysis[[#This Row],[Start Time]]</f>
        <v>0</v>
      </c>
      <c r="H660" s="55">
        <f>Analysis[[#This Row],[Du]]*24*60</f>
        <v>0</v>
      </c>
      <c r="I660" s="49">
        <f t="shared" si="167"/>
        <v>600</v>
      </c>
      <c r="J660" s="10"/>
      <c r="K660" s="10"/>
      <c r="L660" s="10"/>
    </row>
    <row r="661" spans="1:12" hidden="1" x14ac:dyDescent="0.2">
      <c r="A661" s="44"/>
      <c r="B661" s="45"/>
      <c r="C661" s="44"/>
      <c r="D661" s="14"/>
      <c r="E661" s="80"/>
      <c r="F661" s="46"/>
      <c r="G661" s="54">
        <f>Analysis[[#This Row],[End Time]]-Analysis[[#This Row],[Start Time]]</f>
        <v>0</v>
      </c>
      <c r="H661" s="55">
        <f>Analysis[[#This Row],[Du]]*24*60</f>
        <v>0</v>
      </c>
      <c r="I661" s="49">
        <f t="shared" si="167"/>
        <v>600</v>
      </c>
      <c r="J661" s="10"/>
      <c r="K661" s="10"/>
      <c r="L661" s="10"/>
    </row>
    <row r="662" spans="1:12" hidden="1" x14ac:dyDescent="0.2">
      <c r="A662" s="44"/>
      <c r="B662" s="45"/>
      <c r="C662" s="44"/>
      <c r="D662" s="14"/>
      <c r="E662" s="80"/>
      <c r="F662" s="46"/>
      <c r="G662" s="54">
        <f>Analysis[[#This Row],[End Time]]-Analysis[[#This Row],[Start Time]]</f>
        <v>0</v>
      </c>
      <c r="H662" s="55">
        <f>Analysis[[#This Row],[Du]]*24*60</f>
        <v>0</v>
      </c>
      <c r="I662" s="49">
        <f t="shared" si="167"/>
        <v>600</v>
      </c>
      <c r="J662" s="10"/>
      <c r="K662" s="10"/>
      <c r="L662" s="10"/>
    </row>
    <row r="663" spans="1:12" hidden="1" x14ac:dyDescent="0.2">
      <c r="A663" s="44"/>
      <c r="B663" s="45"/>
      <c r="C663" s="44"/>
      <c r="D663" s="14"/>
      <c r="E663" s="80"/>
      <c r="F663" s="46"/>
      <c r="G663" s="54">
        <f>Analysis[[#This Row],[End Time]]-Analysis[[#This Row],[Start Time]]</f>
        <v>0</v>
      </c>
      <c r="H663" s="55">
        <f>Analysis[[#This Row],[Du]]*24*60</f>
        <v>0</v>
      </c>
      <c r="I663" s="49">
        <f t="shared" si="167"/>
        <v>600</v>
      </c>
      <c r="J663" s="10"/>
      <c r="K663" s="10"/>
      <c r="L663" s="10"/>
    </row>
    <row r="664" spans="1:12" hidden="1" x14ac:dyDescent="0.2">
      <c r="A664" s="44"/>
      <c r="B664" s="45"/>
      <c r="C664" s="44"/>
      <c r="D664" s="14"/>
      <c r="E664" s="80"/>
      <c r="F664" s="46"/>
      <c r="G664" s="54">
        <f>Analysis[[#This Row],[End Time]]-Analysis[[#This Row],[Start Time]]</f>
        <v>0</v>
      </c>
      <c r="H664" s="55">
        <f>Analysis[[#This Row],[Du]]*24*60</f>
        <v>0</v>
      </c>
      <c r="I664" s="49">
        <f t="shared" si="167"/>
        <v>600</v>
      </c>
      <c r="J664" s="10"/>
      <c r="K664" s="10"/>
      <c r="L664" s="10"/>
    </row>
    <row r="665" spans="1:12" hidden="1" x14ac:dyDescent="0.2">
      <c r="A665" s="44"/>
      <c r="B665" s="45"/>
      <c r="C665" s="44"/>
      <c r="D665" s="14"/>
      <c r="E665" s="80"/>
      <c r="F665" s="46"/>
      <c r="G665" s="54">
        <f>Analysis[[#This Row],[End Time]]-Analysis[[#This Row],[Start Time]]</f>
        <v>0</v>
      </c>
      <c r="H665" s="55">
        <f>Analysis[[#This Row],[Du]]*24*60</f>
        <v>0</v>
      </c>
      <c r="I665" s="49">
        <f t="shared" si="167"/>
        <v>600</v>
      </c>
      <c r="J665" s="10"/>
      <c r="K665" s="10"/>
      <c r="L665" s="10"/>
    </row>
    <row r="666" spans="1:12" hidden="1" x14ac:dyDescent="0.2">
      <c r="A666" s="44"/>
      <c r="B666" s="45"/>
      <c r="C666" s="44"/>
      <c r="D666" s="14"/>
      <c r="E666" s="80"/>
      <c r="F666" s="46"/>
      <c r="G666" s="54">
        <f>Analysis[[#This Row],[End Time]]-Analysis[[#This Row],[Start Time]]</f>
        <v>0</v>
      </c>
      <c r="H666" s="55">
        <f>Analysis[[#This Row],[Du]]*24*60</f>
        <v>0</v>
      </c>
      <c r="I666" s="49">
        <f t="shared" si="167"/>
        <v>600</v>
      </c>
      <c r="J666" s="10"/>
      <c r="K666" s="10"/>
      <c r="L666" s="10"/>
    </row>
    <row r="667" spans="1:12" hidden="1" x14ac:dyDescent="0.2">
      <c r="A667" s="44"/>
      <c r="B667" s="45"/>
      <c r="C667" s="44"/>
      <c r="D667" s="14"/>
      <c r="E667" s="80"/>
      <c r="F667" s="46"/>
      <c r="G667" s="54">
        <f>Analysis[[#This Row],[End Time]]-Analysis[[#This Row],[Start Time]]</f>
        <v>0</v>
      </c>
      <c r="H667" s="55">
        <f>Analysis[[#This Row],[Du]]*24*60</f>
        <v>0</v>
      </c>
      <c r="I667" s="49">
        <f t="shared" si="167"/>
        <v>600</v>
      </c>
      <c r="J667" s="10"/>
      <c r="K667" s="10"/>
      <c r="L667" s="10"/>
    </row>
    <row r="668" spans="1:12" hidden="1" x14ac:dyDescent="0.2">
      <c r="A668" s="44"/>
      <c r="B668" s="45"/>
      <c r="C668" s="44"/>
      <c r="D668" s="14"/>
      <c r="E668" s="80"/>
      <c r="F668" s="46"/>
      <c r="G668" s="54">
        <f>Analysis[[#This Row],[End Time]]-Analysis[[#This Row],[Start Time]]</f>
        <v>0</v>
      </c>
      <c r="H668" s="55">
        <f>Analysis[[#This Row],[Du]]*24*60</f>
        <v>0</v>
      </c>
      <c r="I668" s="49">
        <f t="shared" si="167"/>
        <v>600</v>
      </c>
      <c r="J668" s="10"/>
      <c r="K668" s="10"/>
      <c r="L668" s="10"/>
    </row>
    <row r="669" spans="1:12" hidden="1" x14ac:dyDescent="0.2">
      <c r="A669" s="44"/>
      <c r="B669" s="45"/>
      <c r="C669" s="44"/>
      <c r="D669" s="14"/>
      <c r="E669" s="80"/>
      <c r="F669" s="46"/>
      <c r="G669" s="54">
        <f>Analysis[[#This Row],[End Time]]-Analysis[[#This Row],[Start Time]]</f>
        <v>0</v>
      </c>
      <c r="H669" s="55">
        <f>Analysis[[#This Row],[Du]]*24*60</f>
        <v>0</v>
      </c>
      <c r="I669" s="49">
        <f t="shared" si="167"/>
        <v>600</v>
      </c>
      <c r="J669" s="10"/>
      <c r="K669" s="10"/>
      <c r="L669" s="10"/>
    </row>
    <row r="670" spans="1:12" hidden="1" x14ac:dyDescent="0.2">
      <c r="A670" s="44"/>
      <c r="B670" s="45"/>
      <c r="C670" s="44"/>
      <c r="D670" s="14"/>
      <c r="E670" s="80"/>
      <c r="F670" s="46"/>
      <c r="G670" s="54">
        <f>Analysis[[#This Row],[End Time]]-Analysis[[#This Row],[Start Time]]</f>
        <v>0</v>
      </c>
      <c r="H670" s="55">
        <f>Analysis[[#This Row],[Du]]*24*60</f>
        <v>0</v>
      </c>
      <c r="I670" s="49">
        <f t="shared" si="167"/>
        <v>600</v>
      </c>
      <c r="J670" s="10"/>
      <c r="K670" s="10"/>
      <c r="L670" s="10"/>
    </row>
    <row r="671" spans="1:12" hidden="1" x14ac:dyDescent="0.2">
      <c r="A671" s="44"/>
      <c r="B671" s="45"/>
      <c r="C671" s="44"/>
      <c r="D671" s="14"/>
      <c r="E671" s="80"/>
      <c r="F671" s="46"/>
      <c r="G671" s="54">
        <f>Analysis[[#This Row],[End Time]]-Analysis[[#This Row],[Start Time]]</f>
        <v>0</v>
      </c>
      <c r="H671" s="55">
        <f>Analysis[[#This Row],[Du]]*24*60</f>
        <v>0</v>
      </c>
      <c r="I671" s="49">
        <f t="shared" si="167"/>
        <v>600</v>
      </c>
      <c r="J671" s="10"/>
      <c r="K671" s="10"/>
      <c r="L671" s="10"/>
    </row>
    <row r="672" spans="1:12" hidden="1" x14ac:dyDescent="0.2">
      <c r="A672" s="44"/>
      <c r="B672" s="45"/>
      <c r="C672" s="44"/>
      <c r="D672" s="14"/>
      <c r="E672" s="80"/>
      <c r="F672" s="46"/>
      <c r="G672" s="54">
        <f>Analysis[[#This Row],[End Time]]-Analysis[[#This Row],[Start Time]]</f>
        <v>0</v>
      </c>
      <c r="H672" s="55">
        <f>Analysis[[#This Row],[Du]]*24*60</f>
        <v>0</v>
      </c>
      <c r="I672" s="49">
        <f t="shared" si="167"/>
        <v>600</v>
      </c>
      <c r="J672" s="10"/>
      <c r="K672" s="10"/>
      <c r="L672" s="10"/>
    </row>
    <row r="673" spans="1:12" hidden="1" x14ac:dyDescent="0.2">
      <c r="A673" s="44"/>
      <c r="B673" s="45"/>
      <c r="C673" s="44"/>
      <c r="D673" s="14"/>
      <c r="E673" s="80"/>
      <c r="F673" s="46"/>
      <c r="G673" s="54">
        <f>Analysis[[#This Row],[End Time]]-Analysis[[#This Row],[Start Time]]</f>
        <v>0</v>
      </c>
      <c r="H673" s="55">
        <f>Analysis[[#This Row],[Du]]*24*60</f>
        <v>0</v>
      </c>
      <c r="I673" s="49">
        <f t="shared" si="167"/>
        <v>600</v>
      </c>
      <c r="J673" s="10"/>
      <c r="K673" s="10"/>
      <c r="L673" s="10"/>
    </row>
    <row r="674" spans="1:12" hidden="1" x14ac:dyDescent="0.2">
      <c r="A674" s="44"/>
      <c r="B674" s="45"/>
      <c r="C674" s="44"/>
      <c r="D674" s="14"/>
      <c r="E674" s="80"/>
      <c r="F674" s="46"/>
      <c r="G674" s="54">
        <f>Analysis[[#This Row],[End Time]]-Analysis[[#This Row],[Start Time]]</f>
        <v>0</v>
      </c>
      <c r="H674" s="55">
        <f>Analysis[[#This Row],[Du]]*24*60</f>
        <v>0</v>
      </c>
      <c r="I674" s="49">
        <f t="shared" si="167"/>
        <v>600</v>
      </c>
      <c r="J674" s="10"/>
      <c r="K674" s="10"/>
      <c r="L674" s="10"/>
    </row>
    <row r="675" spans="1:12" hidden="1" x14ac:dyDescent="0.2">
      <c r="A675" s="44"/>
      <c r="B675" s="45"/>
      <c r="C675" s="44"/>
      <c r="D675" s="14"/>
      <c r="E675" s="80"/>
      <c r="F675" s="46"/>
      <c r="G675" s="54">
        <f>Analysis[[#This Row],[End Time]]-Analysis[[#This Row],[Start Time]]</f>
        <v>0</v>
      </c>
      <c r="H675" s="55">
        <f>Analysis[[#This Row],[Du]]*24*60</f>
        <v>0</v>
      </c>
      <c r="I675" s="49">
        <f t="shared" si="167"/>
        <v>600</v>
      </c>
      <c r="J675" s="10"/>
      <c r="K675" s="10"/>
      <c r="L675" s="10"/>
    </row>
    <row r="676" spans="1:12" hidden="1" x14ac:dyDescent="0.2">
      <c r="A676" s="44"/>
      <c r="B676" s="45"/>
      <c r="C676" s="44"/>
      <c r="D676" s="14"/>
      <c r="E676" s="80"/>
      <c r="F676" s="46"/>
      <c r="G676" s="54">
        <f>Analysis[[#This Row],[End Time]]-Analysis[[#This Row],[Start Time]]</f>
        <v>0</v>
      </c>
      <c r="H676" s="55">
        <f>Analysis[[#This Row],[Du]]*24*60</f>
        <v>0</v>
      </c>
      <c r="I676" s="49">
        <f t="shared" si="167"/>
        <v>600</v>
      </c>
      <c r="J676" s="10"/>
      <c r="K676" s="10"/>
      <c r="L676" s="10"/>
    </row>
    <row r="677" spans="1:12" hidden="1" x14ac:dyDescent="0.2">
      <c r="A677" s="44"/>
      <c r="B677" s="45"/>
      <c r="C677" s="44"/>
      <c r="D677" s="14"/>
      <c r="E677" s="80"/>
      <c r="F677" s="46"/>
      <c r="G677" s="54">
        <f>Analysis[[#This Row],[End Time]]-Analysis[[#This Row],[Start Time]]</f>
        <v>0</v>
      </c>
      <c r="H677" s="55">
        <f>Analysis[[#This Row],[Du]]*24*60</f>
        <v>0</v>
      </c>
      <c r="I677" s="49">
        <f t="shared" si="167"/>
        <v>600</v>
      </c>
      <c r="J677" s="10"/>
      <c r="K677" s="10"/>
      <c r="L677" s="10"/>
    </row>
    <row r="678" spans="1:12" hidden="1" x14ac:dyDescent="0.2">
      <c r="A678" s="44"/>
      <c r="B678" s="45"/>
      <c r="C678" s="44"/>
      <c r="D678" s="14"/>
      <c r="E678" s="80"/>
      <c r="F678" s="46"/>
      <c r="G678" s="54">
        <f>Analysis[[#This Row],[End Time]]-Analysis[[#This Row],[Start Time]]</f>
        <v>0</v>
      </c>
      <c r="H678" s="55">
        <f>Analysis[[#This Row],[Du]]*24*60</f>
        <v>0</v>
      </c>
      <c r="I678" s="49">
        <f t="shared" si="167"/>
        <v>600</v>
      </c>
      <c r="J678" s="10"/>
      <c r="K678" s="10"/>
      <c r="L678" s="10"/>
    </row>
    <row r="679" spans="1:12" hidden="1" x14ac:dyDescent="0.2">
      <c r="A679" s="44"/>
      <c r="B679" s="45"/>
      <c r="C679" s="44"/>
      <c r="D679" s="14"/>
      <c r="E679" s="80"/>
      <c r="F679" s="46"/>
      <c r="G679" s="54">
        <f>Analysis[[#This Row],[End Time]]-Analysis[[#This Row],[Start Time]]</f>
        <v>0</v>
      </c>
      <c r="H679" s="55">
        <f>Analysis[[#This Row],[Du]]*24*60</f>
        <v>0</v>
      </c>
      <c r="I679" s="49">
        <f t="shared" si="167"/>
        <v>600</v>
      </c>
      <c r="J679" s="10"/>
      <c r="K679" s="10"/>
      <c r="L679" s="10"/>
    </row>
    <row r="680" spans="1:12" hidden="1" x14ac:dyDescent="0.2">
      <c r="A680" s="44"/>
      <c r="B680" s="45"/>
      <c r="C680" s="44"/>
      <c r="D680" s="14"/>
      <c r="E680" s="80"/>
      <c r="F680" s="46"/>
      <c r="G680" s="54">
        <f>Analysis[[#This Row],[End Time]]-Analysis[[#This Row],[Start Time]]</f>
        <v>0</v>
      </c>
      <c r="H680" s="55">
        <f>Analysis[[#This Row],[Du]]*24*60</f>
        <v>0</v>
      </c>
      <c r="I680" s="49">
        <f t="shared" si="167"/>
        <v>600</v>
      </c>
      <c r="J680" s="10"/>
      <c r="K680" s="10"/>
      <c r="L680" s="10"/>
    </row>
    <row r="681" spans="1:12" hidden="1" x14ac:dyDescent="0.2">
      <c r="A681" s="44"/>
      <c r="B681" s="45"/>
      <c r="C681" s="44"/>
      <c r="D681" s="14"/>
      <c r="E681" s="80"/>
      <c r="F681" s="46"/>
      <c r="G681" s="54">
        <f>Analysis[[#This Row],[End Time]]-Analysis[[#This Row],[Start Time]]</f>
        <v>0</v>
      </c>
      <c r="H681" s="55">
        <f>Analysis[[#This Row],[Du]]*24*60</f>
        <v>0</v>
      </c>
      <c r="I681" s="49">
        <f t="shared" si="167"/>
        <v>600</v>
      </c>
      <c r="J681" s="10"/>
      <c r="K681" s="10"/>
      <c r="L681" s="10"/>
    </row>
    <row r="682" spans="1:12" hidden="1" x14ac:dyDescent="0.2">
      <c r="A682" s="44"/>
      <c r="B682" s="45"/>
      <c r="C682" s="44"/>
      <c r="D682" s="14"/>
      <c r="E682" s="80"/>
      <c r="F682" s="46"/>
      <c r="G682" s="54">
        <f>Analysis[[#This Row],[End Time]]-Analysis[[#This Row],[Start Time]]</f>
        <v>0</v>
      </c>
      <c r="H682" s="55">
        <f>Analysis[[#This Row],[Du]]*24*60</f>
        <v>0</v>
      </c>
      <c r="I682" s="49">
        <f t="shared" si="167"/>
        <v>600</v>
      </c>
      <c r="J682" s="10"/>
      <c r="K682" s="10"/>
      <c r="L682" s="10"/>
    </row>
    <row r="683" spans="1:12" hidden="1" x14ac:dyDescent="0.2">
      <c r="A683" s="44"/>
      <c r="B683" s="45"/>
      <c r="C683" s="44"/>
      <c r="D683" s="14"/>
      <c r="E683" s="80"/>
      <c r="F683" s="46"/>
      <c r="G683" s="54">
        <f>Analysis[[#This Row],[End Time]]-Analysis[[#This Row],[Start Time]]</f>
        <v>0</v>
      </c>
      <c r="H683" s="55">
        <f>Analysis[[#This Row],[Du]]*24*60</f>
        <v>0</v>
      </c>
      <c r="I683" s="49">
        <f t="shared" si="167"/>
        <v>600</v>
      </c>
      <c r="J683" s="10"/>
      <c r="K683" s="10"/>
      <c r="L683" s="10"/>
    </row>
    <row r="684" spans="1:12" hidden="1" x14ac:dyDescent="0.2">
      <c r="A684" s="44"/>
      <c r="B684" s="45"/>
      <c r="C684" s="44"/>
      <c r="D684" s="14"/>
      <c r="E684" s="80"/>
      <c r="F684" s="46"/>
      <c r="G684" s="54">
        <f>Analysis[[#This Row],[End Time]]-Analysis[[#This Row],[Start Time]]</f>
        <v>0</v>
      </c>
      <c r="H684" s="55">
        <f>Analysis[[#This Row],[Du]]*24*60</f>
        <v>0</v>
      </c>
      <c r="I684" s="49">
        <f t="shared" si="167"/>
        <v>600</v>
      </c>
      <c r="J684" s="10"/>
      <c r="K684" s="10"/>
      <c r="L684" s="10"/>
    </row>
    <row r="685" spans="1:12" hidden="1" x14ac:dyDescent="0.2">
      <c r="A685" s="44"/>
      <c r="B685" s="45"/>
      <c r="C685" s="44"/>
      <c r="D685" s="14"/>
      <c r="E685" s="80"/>
      <c r="F685" s="46"/>
      <c r="G685" s="54">
        <f>Analysis[[#This Row],[End Time]]-Analysis[[#This Row],[Start Time]]</f>
        <v>0</v>
      </c>
      <c r="H685" s="55">
        <f>Analysis[[#This Row],[Du]]*24*60</f>
        <v>0</v>
      </c>
      <c r="I685" s="49">
        <f t="shared" si="167"/>
        <v>600</v>
      </c>
      <c r="J685" s="10"/>
      <c r="K685" s="10"/>
      <c r="L685" s="10"/>
    </row>
    <row r="686" spans="1:12" hidden="1" x14ac:dyDescent="0.2">
      <c r="A686" s="44"/>
      <c r="B686" s="45"/>
      <c r="C686" s="44"/>
      <c r="D686" s="14"/>
      <c r="E686" s="80"/>
      <c r="F686" s="46"/>
      <c r="G686" s="54">
        <f>Analysis[[#This Row],[End Time]]-Analysis[[#This Row],[Start Time]]</f>
        <v>0</v>
      </c>
      <c r="H686" s="55">
        <f>Analysis[[#This Row],[Du]]*24*60</f>
        <v>0</v>
      </c>
      <c r="I686" s="49">
        <f t="shared" si="167"/>
        <v>600</v>
      </c>
      <c r="J686" s="10"/>
      <c r="K686" s="10"/>
      <c r="L686" s="10"/>
    </row>
    <row r="687" spans="1:12" hidden="1" x14ac:dyDescent="0.2">
      <c r="A687" s="44"/>
      <c r="B687" s="45"/>
      <c r="C687" s="44"/>
      <c r="D687" s="14"/>
      <c r="E687" s="80"/>
      <c r="F687" s="46"/>
      <c r="G687" s="54">
        <f>Analysis[[#This Row],[End Time]]-Analysis[[#This Row],[Start Time]]</f>
        <v>0</v>
      </c>
      <c r="H687" s="55">
        <f>Analysis[[#This Row],[Du]]*24*60</f>
        <v>0</v>
      </c>
      <c r="I687" s="49">
        <f t="shared" si="167"/>
        <v>600</v>
      </c>
      <c r="J687" s="10"/>
      <c r="K687" s="10"/>
      <c r="L687" s="10"/>
    </row>
    <row r="688" spans="1:12" hidden="1" x14ac:dyDescent="0.2">
      <c r="A688" s="44"/>
      <c r="B688" s="45"/>
      <c r="C688" s="44"/>
      <c r="D688" s="14"/>
      <c r="E688" s="80"/>
      <c r="F688" s="46"/>
      <c r="G688" s="54">
        <f>Analysis[[#This Row],[End Time]]-Analysis[[#This Row],[Start Time]]</f>
        <v>0</v>
      </c>
      <c r="H688" s="55">
        <f>Analysis[[#This Row],[Du]]*24*60</f>
        <v>0</v>
      </c>
      <c r="I688" s="49">
        <f t="shared" si="167"/>
        <v>600</v>
      </c>
      <c r="J688" s="10"/>
      <c r="K688" s="10"/>
      <c r="L688" s="10"/>
    </row>
    <row r="689" spans="1:12" hidden="1" x14ac:dyDescent="0.2">
      <c r="A689" s="44"/>
      <c r="B689" s="45"/>
      <c r="C689" s="44"/>
      <c r="D689" s="14"/>
      <c r="E689" s="80"/>
      <c r="F689" s="46"/>
      <c r="G689" s="54">
        <f>Analysis[[#This Row],[End Time]]-Analysis[[#This Row],[Start Time]]</f>
        <v>0</v>
      </c>
      <c r="H689" s="55">
        <f>Analysis[[#This Row],[Du]]*24*60</f>
        <v>0</v>
      </c>
      <c r="I689" s="49">
        <f t="shared" ref="I689:I752" si="168">10*60</f>
        <v>600</v>
      </c>
      <c r="J689" s="10"/>
      <c r="K689" s="10"/>
      <c r="L689" s="10"/>
    </row>
    <row r="690" spans="1:12" hidden="1" x14ac:dyDescent="0.2">
      <c r="A690" s="44"/>
      <c r="B690" s="45"/>
      <c r="C690" s="44"/>
      <c r="D690" s="14"/>
      <c r="E690" s="80"/>
      <c r="F690" s="46"/>
      <c r="G690" s="54">
        <f>Analysis[[#This Row],[End Time]]-Analysis[[#This Row],[Start Time]]</f>
        <v>0</v>
      </c>
      <c r="H690" s="55">
        <f>Analysis[[#This Row],[Du]]*24*60</f>
        <v>0</v>
      </c>
      <c r="I690" s="49">
        <f t="shared" si="168"/>
        <v>600</v>
      </c>
      <c r="J690" s="10"/>
      <c r="K690" s="10"/>
      <c r="L690" s="10"/>
    </row>
    <row r="691" spans="1:12" hidden="1" x14ac:dyDescent="0.2">
      <c r="A691" s="44"/>
      <c r="B691" s="45"/>
      <c r="C691" s="44"/>
      <c r="D691" s="14"/>
      <c r="E691" s="80"/>
      <c r="F691" s="46"/>
      <c r="G691" s="54">
        <f>Analysis[[#This Row],[End Time]]-Analysis[[#This Row],[Start Time]]</f>
        <v>0</v>
      </c>
      <c r="H691" s="55">
        <f>Analysis[[#This Row],[Du]]*24*60</f>
        <v>0</v>
      </c>
      <c r="I691" s="49">
        <f t="shared" si="168"/>
        <v>600</v>
      </c>
      <c r="J691" s="10"/>
      <c r="K691" s="10"/>
      <c r="L691" s="10"/>
    </row>
    <row r="692" spans="1:12" hidden="1" x14ac:dyDescent="0.2">
      <c r="A692" s="44"/>
      <c r="B692" s="45"/>
      <c r="C692" s="44"/>
      <c r="D692" s="14"/>
      <c r="E692" s="80"/>
      <c r="F692" s="46"/>
      <c r="G692" s="54">
        <f>Analysis[[#This Row],[End Time]]-Analysis[[#This Row],[Start Time]]</f>
        <v>0</v>
      </c>
      <c r="H692" s="55">
        <f>Analysis[[#This Row],[Du]]*24*60</f>
        <v>0</v>
      </c>
      <c r="I692" s="49">
        <f t="shared" si="168"/>
        <v>600</v>
      </c>
      <c r="J692" s="10"/>
      <c r="K692" s="10"/>
      <c r="L692" s="10"/>
    </row>
    <row r="693" spans="1:12" hidden="1" x14ac:dyDescent="0.2">
      <c r="A693" s="44"/>
      <c r="B693" s="45"/>
      <c r="C693" s="44"/>
      <c r="D693" s="14"/>
      <c r="E693" s="80"/>
      <c r="F693" s="46"/>
      <c r="G693" s="54">
        <f>Analysis[[#This Row],[End Time]]-Analysis[[#This Row],[Start Time]]</f>
        <v>0</v>
      </c>
      <c r="H693" s="55">
        <f>Analysis[[#This Row],[Du]]*24*60</f>
        <v>0</v>
      </c>
      <c r="I693" s="49">
        <f t="shared" si="168"/>
        <v>600</v>
      </c>
      <c r="J693" s="10"/>
      <c r="K693" s="10"/>
      <c r="L693" s="10"/>
    </row>
    <row r="694" spans="1:12" hidden="1" x14ac:dyDescent="0.2">
      <c r="A694" s="44"/>
      <c r="B694" s="45"/>
      <c r="C694" s="44"/>
      <c r="D694" s="14"/>
      <c r="E694" s="80"/>
      <c r="F694" s="46"/>
      <c r="G694" s="54">
        <f>Analysis[[#This Row],[End Time]]-Analysis[[#This Row],[Start Time]]</f>
        <v>0</v>
      </c>
      <c r="H694" s="55">
        <f>Analysis[[#This Row],[Du]]*24*60</f>
        <v>0</v>
      </c>
      <c r="I694" s="49">
        <f t="shared" si="168"/>
        <v>600</v>
      </c>
      <c r="J694" s="10"/>
      <c r="K694" s="10"/>
      <c r="L694" s="10"/>
    </row>
    <row r="695" spans="1:12" hidden="1" x14ac:dyDescent="0.2">
      <c r="A695" s="44"/>
      <c r="B695" s="45"/>
      <c r="C695" s="44"/>
      <c r="D695" s="14"/>
      <c r="E695" s="80"/>
      <c r="F695" s="46"/>
      <c r="G695" s="54">
        <f>Analysis[[#This Row],[End Time]]-Analysis[[#This Row],[Start Time]]</f>
        <v>0</v>
      </c>
      <c r="H695" s="55">
        <f>Analysis[[#This Row],[Du]]*24*60</f>
        <v>0</v>
      </c>
      <c r="I695" s="49">
        <f t="shared" si="168"/>
        <v>600</v>
      </c>
      <c r="J695" s="10"/>
      <c r="K695" s="10"/>
      <c r="L695" s="10"/>
    </row>
    <row r="696" spans="1:12" hidden="1" x14ac:dyDescent="0.2">
      <c r="A696" s="44"/>
      <c r="B696" s="45"/>
      <c r="C696" s="44"/>
      <c r="D696" s="14"/>
      <c r="E696" s="80"/>
      <c r="F696" s="46"/>
      <c r="G696" s="54">
        <f>Analysis[[#This Row],[End Time]]-Analysis[[#This Row],[Start Time]]</f>
        <v>0</v>
      </c>
      <c r="H696" s="55">
        <f>Analysis[[#This Row],[Du]]*24*60</f>
        <v>0</v>
      </c>
      <c r="I696" s="49">
        <f t="shared" si="168"/>
        <v>600</v>
      </c>
      <c r="J696" s="10"/>
      <c r="K696" s="10"/>
      <c r="L696" s="10"/>
    </row>
    <row r="697" spans="1:12" hidden="1" x14ac:dyDescent="0.2">
      <c r="A697" s="44"/>
      <c r="B697" s="45"/>
      <c r="C697" s="44"/>
      <c r="D697" s="14"/>
      <c r="E697" s="80"/>
      <c r="F697" s="46"/>
      <c r="G697" s="54">
        <f>Analysis[[#This Row],[End Time]]-Analysis[[#This Row],[Start Time]]</f>
        <v>0</v>
      </c>
      <c r="H697" s="55">
        <f>Analysis[[#This Row],[Du]]*24*60</f>
        <v>0</v>
      </c>
      <c r="I697" s="49">
        <f t="shared" si="168"/>
        <v>600</v>
      </c>
      <c r="J697" s="10"/>
      <c r="K697" s="10"/>
      <c r="L697" s="10"/>
    </row>
    <row r="698" spans="1:12" hidden="1" x14ac:dyDescent="0.2">
      <c r="A698" s="44"/>
      <c r="B698" s="45"/>
      <c r="C698" s="44"/>
      <c r="D698" s="14"/>
      <c r="E698" s="80"/>
      <c r="F698" s="46"/>
      <c r="G698" s="54">
        <f>Analysis[[#This Row],[End Time]]-Analysis[[#This Row],[Start Time]]</f>
        <v>0</v>
      </c>
      <c r="H698" s="55">
        <f>Analysis[[#This Row],[Du]]*24*60</f>
        <v>0</v>
      </c>
      <c r="I698" s="49">
        <f t="shared" si="168"/>
        <v>600</v>
      </c>
      <c r="J698" s="10"/>
      <c r="K698" s="10"/>
      <c r="L698" s="10"/>
    </row>
    <row r="699" spans="1:12" hidden="1" x14ac:dyDescent="0.2">
      <c r="A699" s="44"/>
      <c r="B699" s="45"/>
      <c r="C699" s="44"/>
      <c r="D699" s="14"/>
      <c r="E699" s="80"/>
      <c r="F699" s="46"/>
      <c r="G699" s="54">
        <f>Analysis[[#This Row],[End Time]]-Analysis[[#This Row],[Start Time]]</f>
        <v>0</v>
      </c>
      <c r="H699" s="55">
        <f>Analysis[[#This Row],[Du]]*24*60</f>
        <v>0</v>
      </c>
      <c r="I699" s="49">
        <f t="shared" si="168"/>
        <v>600</v>
      </c>
      <c r="J699" s="10"/>
      <c r="K699" s="10"/>
      <c r="L699" s="10"/>
    </row>
    <row r="700" spans="1:12" hidden="1" x14ac:dyDescent="0.2">
      <c r="A700" s="44"/>
      <c r="B700" s="45"/>
      <c r="C700" s="44"/>
      <c r="D700" s="14"/>
      <c r="E700" s="80"/>
      <c r="F700" s="46"/>
      <c r="G700" s="54">
        <f>Analysis[[#This Row],[End Time]]-Analysis[[#This Row],[Start Time]]</f>
        <v>0</v>
      </c>
      <c r="H700" s="55">
        <f>Analysis[[#This Row],[Du]]*24*60</f>
        <v>0</v>
      </c>
      <c r="I700" s="49">
        <f t="shared" si="168"/>
        <v>600</v>
      </c>
      <c r="J700" s="10"/>
      <c r="K700" s="10"/>
      <c r="L700" s="10"/>
    </row>
    <row r="701" spans="1:12" hidden="1" x14ac:dyDescent="0.2">
      <c r="A701" s="44"/>
      <c r="B701" s="45"/>
      <c r="C701" s="44"/>
      <c r="D701" s="14"/>
      <c r="E701" s="80"/>
      <c r="F701" s="46"/>
      <c r="G701" s="54">
        <f>Analysis[[#This Row],[End Time]]-Analysis[[#This Row],[Start Time]]</f>
        <v>0</v>
      </c>
      <c r="H701" s="55">
        <f>Analysis[[#This Row],[Du]]*24*60</f>
        <v>0</v>
      </c>
      <c r="I701" s="49">
        <f t="shared" si="168"/>
        <v>600</v>
      </c>
      <c r="J701" s="10"/>
      <c r="K701" s="10"/>
      <c r="L701" s="10"/>
    </row>
    <row r="702" spans="1:12" hidden="1" x14ac:dyDescent="0.2">
      <c r="A702" s="44"/>
      <c r="B702" s="45"/>
      <c r="C702" s="44"/>
      <c r="D702" s="14"/>
      <c r="E702" s="80"/>
      <c r="F702" s="46"/>
      <c r="G702" s="54">
        <f>Analysis[[#This Row],[End Time]]-Analysis[[#This Row],[Start Time]]</f>
        <v>0</v>
      </c>
      <c r="H702" s="55">
        <f>Analysis[[#This Row],[Du]]*24*60</f>
        <v>0</v>
      </c>
      <c r="I702" s="49">
        <f t="shared" si="168"/>
        <v>600</v>
      </c>
      <c r="J702" s="10"/>
      <c r="K702" s="10"/>
      <c r="L702" s="10"/>
    </row>
    <row r="703" spans="1:12" hidden="1" x14ac:dyDescent="0.2">
      <c r="A703" s="44"/>
      <c r="B703" s="45"/>
      <c r="C703" s="44"/>
      <c r="D703" s="14"/>
      <c r="E703" s="80"/>
      <c r="F703" s="46"/>
      <c r="G703" s="54">
        <f>Analysis[[#This Row],[End Time]]-Analysis[[#This Row],[Start Time]]</f>
        <v>0</v>
      </c>
      <c r="H703" s="55">
        <f>Analysis[[#This Row],[Du]]*24*60</f>
        <v>0</v>
      </c>
      <c r="I703" s="49">
        <f t="shared" si="168"/>
        <v>600</v>
      </c>
      <c r="J703" s="10"/>
      <c r="K703" s="10"/>
      <c r="L703" s="10"/>
    </row>
    <row r="704" spans="1:12" hidden="1" x14ac:dyDescent="0.2">
      <c r="A704" s="44"/>
      <c r="B704" s="45"/>
      <c r="C704" s="44"/>
      <c r="D704" s="14"/>
      <c r="E704" s="80"/>
      <c r="F704" s="46"/>
      <c r="G704" s="54">
        <f>Analysis[[#This Row],[End Time]]-Analysis[[#This Row],[Start Time]]</f>
        <v>0</v>
      </c>
      <c r="H704" s="55">
        <f>Analysis[[#This Row],[Du]]*24*60</f>
        <v>0</v>
      </c>
      <c r="I704" s="49">
        <f t="shared" si="168"/>
        <v>600</v>
      </c>
      <c r="J704" s="10"/>
      <c r="K704" s="10"/>
      <c r="L704" s="10"/>
    </row>
    <row r="705" spans="1:12" hidden="1" x14ac:dyDescent="0.2">
      <c r="A705" s="44"/>
      <c r="B705" s="45"/>
      <c r="C705" s="44"/>
      <c r="D705" s="14"/>
      <c r="E705" s="80"/>
      <c r="F705" s="46"/>
      <c r="G705" s="54">
        <f>Analysis[[#This Row],[End Time]]-Analysis[[#This Row],[Start Time]]</f>
        <v>0</v>
      </c>
      <c r="H705" s="55">
        <f>Analysis[[#This Row],[Du]]*24*60</f>
        <v>0</v>
      </c>
      <c r="I705" s="49">
        <f t="shared" si="168"/>
        <v>600</v>
      </c>
      <c r="J705" s="10"/>
      <c r="K705" s="10"/>
      <c r="L705" s="10"/>
    </row>
    <row r="706" spans="1:12" hidden="1" x14ac:dyDescent="0.2">
      <c r="A706" s="44"/>
      <c r="B706" s="45"/>
      <c r="C706" s="44"/>
      <c r="D706" s="14"/>
      <c r="E706" s="80"/>
      <c r="F706" s="46"/>
      <c r="G706" s="54">
        <f>Analysis[[#This Row],[End Time]]-Analysis[[#This Row],[Start Time]]</f>
        <v>0</v>
      </c>
      <c r="H706" s="55">
        <f>Analysis[[#This Row],[Du]]*24*60</f>
        <v>0</v>
      </c>
      <c r="I706" s="49">
        <f t="shared" si="168"/>
        <v>600</v>
      </c>
      <c r="J706" s="10"/>
      <c r="K706" s="10"/>
      <c r="L706" s="10"/>
    </row>
    <row r="707" spans="1:12" hidden="1" x14ac:dyDescent="0.2">
      <c r="A707" s="44"/>
      <c r="B707" s="45"/>
      <c r="C707" s="44"/>
      <c r="D707" s="14"/>
      <c r="E707" s="80"/>
      <c r="F707" s="46"/>
      <c r="G707" s="54">
        <f>Analysis[[#This Row],[End Time]]-Analysis[[#This Row],[Start Time]]</f>
        <v>0</v>
      </c>
      <c r="H707" s="55">
        <f>Analysis[[#This Row],[Du]]*24*60</f>
        <v>0</v>
      </c>
      <c r="I707" s="49">
        <f t="shared" si="168"/>
        <v>600</v>
      </c>
      <c r="J707" s="10"/>
      <c r="K707" s="10"/>
      <c r="L707" s="10"/>
    </row>
    <row r="708" spans="1:12" hidden="1" x14ac:dyDescent="0.2">
      <c r="A708" s="44"/>
      <c r="B708" s="45"/>
      <c r="C708" s="44"/>
      <c r="D708" s="14"/>
      <c r="E708" s="80"/>
      <c r="F708" s="46"/>
      <c r="G708" s="54">
        <f>Analysis[[#This Row],[End Time]]-Analysis[[#This Row],[Start Time]]</f>
        <v>0</v>
      </c>
      <c r="H708" s="55">
        <f>Analysis[[#This Row],[Du]]*24*60</f>
        <v>0</v>
      </c>
      <c r="I708" s="49">
        <f t="shared" si="168"/>
        <v>600</v>
      </c>
      <c r="J708" s="10"/>
      <c r="K708" s="10"/>
      <c r="L708" s="10"/>
    </row>
    <row r="709" spans="1:12" hidden="1" x14ac:dyDescent="0.2">
      <c r="A709" s="44"/>
      <c r="B709" s="45"/>
      <c r="C709" s="44"/>
      <c r="D709" s="14"/>
      <c r="E709" s="80"/>
      <c r="F709" s="46"/>
      <c r="G709" s="54">
        <f>Analysis[[#This Row],[End Time]]-Analysis[[#This Row],[Start Time]]</f>
        <v>0</v>
      </c>
      <c r="H709" s="55">
        <f>Analysis[[#This Row],[Du]]*24*60</f>
        <v>0</v>
      </c>
      <c r="I709" s="49">
        <f t="shared" si="168"/>
        <v>600</v>
      </c>
      <c r="J709" s="10"/>
      <c r="K709" s="10"/>
      <c r="L709" s="10"/>
    </row>
    <row r="710" spans="1:12" hidden="1" x14ac:dyDescent="0.2">
      <c r="A710" s="44"/>
      <c r="B710" s="45"/>
      <c r="C710" s="44"/>
      <c r="D710" s="14"/>
      <c r="E710" s="80"/>
      <c r="F710" s="46"/>
      <c r="G710" s="54">
        <f>Analysis[[#This Row],[End Time]]-Analysis[[#This Row],[Start Time]]</f>
        <v>0</v>
      </c>
      <c r="H710" s="55">
        <f>Analysis[[#This Row],[Du]]*24*60</f>
        <v>0</v>
      </c>
      <c r="I710" s="49">
        <f t="shared" si="168"/>
        <v>600</v>
      </c>
      <c r="J710" s="10"/>
      <c r="K710" s="10"/>
      <c r="L710" s="10"/>
    </row>
    <row r="711" spans="1:12" hidden="1" x14ac:dyDescent="0.2">
      <c r="A711" s="44"/>
      <c r="B711" s="45"/>
      <c r="C711" s="44"/>
      <c r="D711" s="14"/>
      <c r="E711" s="80"/>
      <c r="F711" s="46"/>
      <c r="G711" s="54">
        <f>Analysis[[#This Row],[End Time]]-Analysis[[#This Row],[Start Time]]</f>
        <v>0</v>
      </c>
      <c r="H711" s="55">
        <f>Analysis[[#This Row],[Du]]*24*60</f>
        <v>0</v>
      </c>
      <c r="I711" s="49">
        <f t="shared" si="168"/>
        <v>600</v>
      </c>
      <c r="J711" s="10"/>
      <c r="K711" s="10"/>
      <c r="L711" s="10"/>
    </row>
    <row r="712" spans="1:12" hidden="1" x14ac:dyDescent="0.2">
      <c r="A712" s="44"/>
      <c r="B712" s="45"/>
      <c r="C712" s="44"/>
      <c r="D712" s="14"/>
      <c r="E712" s="80"/>
      <c r="F712" s="46"/>
      <c r="G712" s="54">
        <f>Analysis[[#This Row],[End Time]]-Analysis[[#This Row],[Start Time]]</f>
        <v>0</v>
      </c>
      <c r="H712" s="55">
        <f>Analysis[[#This Row],[Du]]*24*60</f>
        <v>0</v>
      </c>
      <c r="I712" s="49">
        <f t="shared" si="168"/>
        <v>600</v>
      </c>
      <c r="J712" s="10"/>
      <c r="K712" s="10"/>
      <c r="L712" s="10"/>
    </row>
    <row r="713" spans="1:12" hidden="1" x14ac:dyDescent="0.2">
      <c r="A713" s="44"/>
      <c r="B713" s="45"/>
      <c r="C713" s="44"/>
      <c r="D713" s="14"/>
      <c r="E713" s="80"/>
      <c r="F713" s="46"/>
      <c r="G713" s="54">
        <f>Analysis[[#This Row],[End Time]]-Analysis[[#This Row],[Start Time]]</f>
        <v>0</v>
      </c>
      <c r="H713" s="55">
        <f>Analysis[[#This Row],[Du]]*24*60</f>
        <v>0</v>
      </c>
      <c r="I713" s="49">
        <f t="shared" si="168"/>
        <v>600</v>
      </c>
      <c r="J713" s="10"/>
      <c r="K713" s="10"/>
      <c r="L713" s="10"/>
    </row>
    <row r="714" spans="1:12" hidden="1" x14ac:dyDescent="0.2">
      <c r="A714" s="44"/>
      <c r="B714" s="45"/>
      <c r="C714" s="44"/>
      <c r="D714" s="14"/>
      <c r="E714" s="80"/>
      <c r="F714" s="46"/>
      <c r="G714" s="54">
        <f>Analysis[[#This Row],[End Time]]-Analysis[[#This Row],[Start Time]]</f>
        <v>0</v>
      </c>
      <c r="H714" s="55">
        <f>Analysis[[#This Row],[Du]]*24*60</f>
        <v>0</v>
      </c>
      <c r="I714" s="49">
        <f t="shared" si="168"/>
        <v>600</v>
      </c>
      <c r="J714" s="10"/>
      <c r="K714" s="10"/>
      <c r="L714" s="10"/>
    </row>
    <row r="715" spans="1:12" hidden="1" x14ac:dyDescent="0.2">
      <c r="A715" s="44"/>
      <c r="B715" s="45"/>
      <c r="C715" s="44"/>
      <c r="D715" s="14"/>
      <c r="E715" s="80"/>
      <c r="F715" s="46"/>
      <c r="G715" s="54">
        <f>Analysis[[#This Row],[End Time]]-Analysis[[#This Row],[Start Time]]</f>
        <v>0</v>
      </c>
      <c r="H715" s="55">
        <f>Analysis[[#This Row],[Du]]*24*60</f>
        <v>0</v>
      </c>
      <c r="I715" s="49">
        <f t="shared" si="168"/>
        <v>600</v>
      </c>
      <c r="J715" s="10"/>
      <c r="K715" s="10"/>
      <c r="L715" s="10"/>
    </row>
    <row r="716" spans="1:12" hidden="1" x14ac:dyDescent="0.2">
      <c r="A716" s="44"/>
      <c r="B716" s="45"/>
      <c r="C716" s="44"/>
      <c r="D716" s="14"/>
      <c r="E716" s="80"/>
      <c r="F716" s="46"/>
      <c r="G716" s="54">
        <f>Analysis[[#This Row],[End Time]]-Analysis[[#This Row],[Start Time]]</f>
        <v>0</v>
      </c>
      <c r="H716" s="55">
        <f>Analysis[[#This Row],[Du]]*24*60</f>
        <v>0</v>
      </c>
      <c r="I716" s="49">
        <f t="shared" si="168"/>
        <v>600</v>
      </c>
      <c r="J716" s="10"/>
      <c r="K716" s="10"/>
      <c r="L716" s="10"/>
    </row>
    <row r="717" spans="1:12" hidden="1" x14ac:dyDescent="0.2">
      <c r="A717" s="44"/>
      <c r="B717" s="45"/>
      <c r="C717" s="44"/>
      <c r="D717" s="14"/>
      <c r="E717" s="80"/>
      <c r="F717" s="46"/>
      <c r="G717" s="54">
        <f>Analysis[[#This Row],[End Time]]-Analysis[[#This Row],[Start Time]]</f>
        <v>0</v>
      </c>
      <c r="H717" s="55">
        <f>Analysis[[#This Row],[Du]]*24*60</f>
        <v>0</v>
      </c>
      <c r="I717" s="49">
        <f t="shared" si="168"/>
        <v>600</v>
      </c>
      <c r="J717" s="10"/>
      <c r="K717" s="10"/>
      <c r="L717" s="10"/>
    </row>
    <row r="718" spans="1:12" hidden="1" x14ac:dyDescent="0.2">
      <c r="A718" s="44"/>
      <c r="B718" s="45"/>
      <c r="C718" s="44"/>
      <c r="D718" s="14"/>
      <c r="E718" s="80"/>
      <c r="F718" s="46"/>
      <c r="G718" s="54">
        <f>Analysis[[#This Row],[End Time]]-Analysis[[#This Row],[Start Time]]</f>
        <v>0</v>
      </c>
      <c r="H718" s="55">
        <f>Analysis[[#This Row],[Du]]*24*60</f>
        <v>0</v>
      </c>
      <c r="I718" s="49">
        <f t="shared" si="168"/>
        <v>600</v>
      </c>
      <c r="J718" s="10"/>
      <c r="K718" s="10"/>
      <c r="L718" s="10"/>
    </row>
    <row r="719" spans="1:12" hidden="1" x14ac:dyDescent="0.2">
      <c r="A719" s="44"/>
      <c r="B719" s="45"/>
      <c r="C719" s="44"/>
      <c r="D719" s="14"/>
      <c r="E719" s="80"/>
      <c r="F719" s="46"/>
      <c r="G719" s="54">
        <f>Analysis[[#This Row],[End Time]]-Analysis[[#This Row],[Start Time]]</f>
        <v>0</v>
      </c>
      <c r="H719" s="55">
        <f>Analysis[[#This Row],[Du]]*24*60</f>
        <v>0</v>
      </c>
      <c r="I719" s="49">
        <f t="shared" si="168"/>
        <v>600</v>
      </c>
      <c r="J719" s="10"/>
      <c r="K719" s="10"/>
      <c r="L719" s="10"/>
    </row>
    <row r="720" spans="1:12" hidden="1" x14ac:dyDescent="0.2">
      <c r="A720" s="44"/>
      <c r="B720" s="45"/>
      <c r="C720" s="44"/>
      <c r="D720" s="14"/>
      <c r="E720" s="80"/>
      <c r="F720" s="46"/>
      <c r="G720" s="54">
        <f>Analysis[[#This Row],[End Time]]-Analysis[[#This Row],[Start Time]]</f>
        <v>0</v>
      </c>
      <c r="H720" s="55">
        <f>Analysis[[#This Row],[Du]]*24*60</f>
        <v>0</v>
      </c>
      <c r="I720" s="49">
        <f t="shared" si="168"/>
        <v>600</v>
      </c>
      <c r="J720" s="10"/>
      <c r="K720" s="10"/>
      <c r="L720" s="10"/>
    </row>
    <row r="721" spans="1:12" hidden="1" x14ac:dyDescent="0.2">
      <c r="A721" s="44"/>
      <c r="B721" s="45"/>
      <c r="C721" s="44"/>
      <c r="D721" s="14"/>
      <c r="E721" s="80"/>
      <c r="F721" s="46"/>
      <c r="G721" s="54">
        <f>Analysis[[#This Row],[End Time]]-Analysis[[#This Row],[Start Time]]</f>
        <v>0</v>
      </c>
      <c r="H721" s="55">
        <f>Analysis[[#This Row],[Du]]*24*60</f>
        <v>0</v>
      </c>
      <c r="I721" s="49">
        <f t="shared" si="168"/>
        <v>600</v>
      </c>
      <c r="J721" s="10"/>
      <c r="K721" s="10"/>
      <c r="L721" s="10"/>
    </row>
    <row r="722" spans="1:12" hidden="1" x14ac:dyDescent="0.2">
      <c r="A722" s="44"/>
      <c r="B722" s="45"/>
      <c r="C722" s="44"/>
      <c r="D722" s="14"/>
      <c r="E722" s="80"/>
      <c r="F722" s="46"/>
      <c r="G722" s="54">
        <f>Analysis[[#This Row],[End Time]]-Analysis[[#This Row],[Start Time]]</f>
        <v>0</v>
      </c>
      <c r="H722" s="55">
        <f>Analysis[[#This Row],[Du]]*24*60</f>
        <v>0</v>
      </c>
      <c r="I722" s="49">
        <f t="shared" si="168"/>
        <v>600</v>
      </c>
      <c r="J722" s="10"/>
      <c r="K722" s="10"/>
      <c r="L722" s="10"/>
    </row>
    <row r="723" spans="1:12" hidden="1" x14ac:dyDescent="0.2">
      <c r="A723" s="44"/>
      <c r="B723" s="45"/>
      <c r="C723" s="44"/>
      <c r="D723" s="14"/>
      <c r="E723" s="80"/>
      <c r="F723" s="46"/>
      <c r="G723" s="54">
        <f>Analysis[[#This Row],[End Time]]-Analysis[[#This Row],[Start Time]]</f>
        <v>0</v>
      </c>
      <c r="H723" s="55">
        <f>Analysis[[#This Row],[Du]]*24*60</f>
        <v>0</v>
      </c>
      <c r="I723" s="49">
        <f t="shared" si="168"/>
        <v>600</v>
      </c>
      <c r="J723" s="10"/>
      <c r="K723" s="10"/>
      <c r="L723" s="10"/>
    </row>
    <row r="724" spans="1:12" hidden="1" x14ac:dyDescent="0.2">
      <c r="A724" s="44"/>
      <c r="B724" s="45"/>
      <c r="C724" s="44"/>
      <c r="D724" s="14"/>
      <c r="E724" s="80"/>
      <c r="F724" s="46"/>
      <c r="G724" s="54">
        <f>Analysis[[#This Row],[End Time]]-Analysis[[#This Row],[Start Time]]</f>
        <v>0</v>
      </c>
      <c r="H724" s="55">
        <f>Analysis[[#This Row],[Du]]*24*60</f>
        <v>0</v>
      </c>
      <c r="I724" s="49">
        <f t="shared" si="168"/>
        <v>600</v>
      </c>
      <c r="J724" s="10"/>
      <c r="K724" s="10"/>
      <c r="L724" s="10"/>
    </row>
    <row r="725" spans="1:12" hidden="1" x14ac:dyDescent="0.2">
      <c r="A725" s="44"/>
      <c r="B725" s="45"/>
      <c r="C725" s="44"/>
      <c r="D725" s="14"/>
      <c r="E725" s="80"/>
      <c r="F725" s="46"/>
      <c r="G725" s="54">
        <f>Analysis[[#This Row],[End Time]]-Analysis[[#This Row],[Start Time]]</f>
        <v>0</v>
      </c>
      <c r="H725" s="55">
        <f>Analysis[[#This Row],[Du]]*24*60</f>
        <v>0</v>
      </c>
      <c r="I725" s="49">
        <f t="shared" si="168"/>
        <v>600</v>
      </c>
      <c r="J725" s="10"/>
      <c r="K725" s="10"/>
      <c r="L725" s="10"/>
    </row>
    <row r="726" spans="1:12" hidden="1" x14ac:dyDescent="0.2">
      <c r="A726" s="44"/>
      <c r="B726" s="45"/>
      <c r="C726" s="44"/>
      <c r="D726" s="14"/>
      <c r="E726" s="80"/>
      <c r="F726" s="46"/>
      <c r="G726" s="54">
        <f>Analysis[[#This Row],[End Time]]-Analysis[[#This Row],[Start Time]]</f>
        <v>0</v>
      </c>
      <c r="H726" s="55">
        <f>Analysis[[#This Row],[Du]]*24*60</f>
        <v>0</v>
      </c>
      <c r="I726" s="49">
        <f t="shared" si="168"/>
        <v>600</v>
      </c>
      <c r="J726" s="10"/>
      <c r="K726" s="10"/>
      <c r="L726" s="10"/>
    </row>
    <row r="727" spans="1:12" hidden="1" x14ac:dyDescent="0.2">
      <c r="A727" s="44"/>
      <c r="B727" s="45"/>
      <c r="C727" s="44"/>
      <c r="D727" s="14"/>
      <c r="E727" s="80"/>
      <c r="F727" s="46"/>
      <c r="G727" s="54">
        <f>Analysis[[#This Row],[End Time]]-Analysis[[#This Row],[Start Time]]</f>
        <v>0</v>
      </c>
      <c r="H727" s="55">
        <f>Analysis[[#This Row],[Du]]*24*60</f>
        <v>0</v>
      </c>
      <c r="I727" s="49">
        <f t="shared" si="168"/>
        <v>600</v>
      </c>
      <c r="J727" s="10"/>
      <c r="K727" s="10"/>
      <c r="L727" s="10"/>
    </row>
    <row r="728" spans="1:12" hidden="1" x14ac:dyDescent="0.2">
      <c r="A728" s="44"/>
      <c r="B728" s="45"/>
      <c r="C728" s="44"/>
      <c r="D728" s="14"/>
      <c r="E728" s="80"/>
      <c r="F728" s="46"/>
      <c r="G728" s="54">
        <f>Analysis[[#This Row],[End Time]]-Analysis[[#This Row],[Start Time]]</f>
        <v>0</v>
      </c>
      <c r="H728" s="55">
        <f>Analysis[[#This Row],[Du]]*24*60</f>
        <v>0</v>
      </c>
      <c r="I728" s="49">
        <f t="shared" si="168"/>
        <v>600</v>
      </c>
      <c r="J728" s="10"/>
      <c r="K728" s="10"/>
      <c r="L728" s="10"/>
    </row>
    <row r="729" spans="1:12" hidden="1" x14ac:dyDescent="0.2">
      <c r="A729" s="44"/>
      <c r="B729" s="45"/>
      <c r="C729" s="44"/>
      <c r="D729" s="14"/>
      <c r="E729" s="80"/>
      <c r="F729" s="46"/>
      <c r="G729" s="54">
        <f>Analysis[[#This Row],[End Time]]-Analysis[[#This Row],[Start Time]]</f>
        <v>0</v>
      </c>
      <c r="H729" s="55">
        <f>Analysis[[#This Row],[Du]]*24*60</f>
        <v>0</v>
      </c>
      <c r="I729" s="49">
        <f t="shared" si="168"/>
        <v>600</v>
      </c>
      <c r="J729" s="10"/>
      <c r="K729" s="10"/>
      <c r="L729" s="10"/>
    </row>
    <row r="730" spans="1:12" hidden="1" x14ac:dyDescent="0.2">
      <c r="A730" s="44"/>
      <c r="B730" s="45"/>
      <c r="C730" s="44"/>
      <c r="D730" s="14"/>
      <c r="E730" s="80"/>
      <c r="F730" s="46"/>
      <c r="G730" s="54">
        <f>Analysis[[#This Row],[End Time]]-Analysis[[#This Row],[Start Time]]</f>
        <v>0</v>
      </c>
      <c r="H730" s="55">
        <f>Analysis[[#This Row],[Du]]*24*60</f>
        <v>0</v>
      </c>
      <c r="I730" s="49">
        <f t="shared" si="168"/>
        <v>600</v>
      </c>
      <c r="J730" s="10"/>
      <c r="K730" s="10"/>
      <c r="L730" s="10"/>
    </row>
    <row r="731" spans="1:12" hidden="1" x14ac:dyDescent="0.2">
      <c r="A731" s="44"/>
      <c r="B731" s="45"/>
      <c r="C731" s="44"/>
      <c r="D731" s="14"/>
      <c r="E731" s="80"/>
      <c r="F731" s="46"/>
      <c r="G731" s="54">
        <f>Analysis[[#This Row],[End Time]]-Analysis[[#This Row],[Start Time]]</f>
        <v>0</v>
      </c>
      <c r="H731" s="55">
        <f>Analysis[[#This Row],[Du]]*24*60</f>
        <v>0</v>
      </c>
      <c r="I731" s="49">
        <f t="shared" si="168"/>
        <v>600</v>
      </c>
      <c r="J731" s="10"/>
      <c r="K731" s="10"/>
      <c r="L731" s="10"/>
    </row>
    <row r="732" spans="1:12" hidden="1" x14ac:dyDescent="0.2">
      <c r="A732" s="44"/>
      <c r="B732" s="45"/>
      <c r="C732" s="44"/>
      <c r="D732" s="14"/>
      <c r="E732" s="80"/>
      <c r="F732" s="46"/>
      <c r="G732" s="54">
        <f>Analysis[[#This Row],[End Time]]-Analysis[[#This Row],[Start Time]]</f>
        <v>0</v>
      </c>
      <c r="H732" s="55">
        <f>Analysis[[#This Row],[Du]]*24*60</f>
        <v>0</v>
      </c>
      <c r="I732" s="49">
        <f t="shared" si="168"/>
        <v>600</v>
      </c>
      <c r="J732" s="10"/>
      <c r="K732" s="10"/>
      <c r="L732" s="10"/>
    </row>
    <row r="733" spans="1:12" hidden="1" x14ac:dyDescent="0.2">
      <c r="A733" s="44"/>
      <c r="B733" s="45"/>
      <c r="C733" s="44"/>
      <c r="D733" s="14"/>
      <c r="E733" s="80"/>
      <c r="F733" s="46"/>
      <c r="G733" s="54">
        <f>Analysis[[#This Row],[End Time]]-Analysis[[#This Row],[Start Time]]</f>
        <v>0</v>
      </c>
      <c r="H733" s="55">
        <f>Analysis[[#This Row],[Du]]*24*60</f>
        <v>0</v>
      </c>
      <c r="I733" s="49">
        <f t="shared" si="168"/>
        <v>600</v>
      </c>
      <c r="J733" s="10"/>
      <c r="K733" s="10"/>
      <c r="L733" s="10"/>
    </row>
    <row r="734" spans="1:12" hidden="1" x14ac:dyDescent="0.2">
      <c r="A734" s="44"/>
      <c r="B734" s="45"/>
      <c r="C734" s="44"/>
      <c r="D734" s="14"/>
      <c r="E734" s="80"/>
      <c r="F734" s="46"/>
      <c r="G734" s="54">
        <f>Analysis[[#This Row],[End Time]]-Analysis[[#This Row],[Start Time]]</f>
        <v>0</v>
      </c>
      <c r="H734" s="55">
        <f>Analysis[[#This Row],[Du]]*24*60</f>
        <v>0</v>
      </c>
      <c r="I734" s="49">
        <f t="shared" si="168"/>
        <v>600</v>
      </c>
      <c r="J734" s="10"/>
      <c r="K734" s="10"/>
      <c r="L734" s="10"/>
    </row>
    <row r="735" spans="1:12" hidden="1" x14ac:dyDescent="0.2">
      <c r="A735" s="44"/>
      <c r="B735" s="45"/>
      <c r="C735" s="44"/>
      <c r="D735" s="14"/>
      <c r="E735" s="80"/>
      <c r="F735" s="46"/>
      <c r="G735" s="54">
        <f>Analysis[[#This Row],[End Time]]-Analysis[[#This Row],[Start Time]]</f>
        <v>0</v>
      </c>
      <c r="H735" s="55">
        <f>Analysis[[#This Row],[Du]]*24*60</f>
        <v>0</v>
      </c>
      <c r="I735" s="49">
        <f t="shared" si="168"/>
        <v>600</v>
      </c>
      <c r="J735" s="10"/>
      <c r="K735" s="10"/>
      <c r="L735" s="10"/>
    </row>
    <row r="736" spans="1:12" hidden="1" x14ac:dyDescent="0.2">
      <c r="A736" s="44"/>
      <c r="B736" s="45"/>
      <c r="C736" s="44"/>
      <c r="D736" s="14"/>
      <c r="E736" s="80"/>
      <c r="F736" s="46"/>
      <c r="G736" s="54">
        <f>Analysis[[#This Row],[End Time]]-Analysis[[#This Row],[Start Time]]</f>
        <v>0</v>
      </c>
      <c r="H736" s="55">
        <f>Analysis[[#This Row],[Du]]*24*60</f>
        <v>0</v>
      </c>
      <c r="I736" s="49">
        <f t="shared" si="168"/>
        <v>600</v>
      </c>
      <c r="J736" s="10"/>
      <c r="K736" s="10"/>
      <c r="L736" s="10"/>
    </row>
    <row r="737" spans="1:12" hidden="1" x14ac:dyDescent="0.2">
      <c r="A737" s="44"/>
      <c r="B737" s="45"/>
      <c r="C737" s="44"/>
      <c r="D737" s="14"/>
      <c r="E737" s="80"/>
      <c r="F737" s="46"/>
      <c r="G737" s="54">
        <f>Analysis[[#This Row],[End Time]]-Analysis[[#This Row],[Start Time]]</f>
        <v>0</v>
      </c>
      <c r="H737" s="55">
        <f>Analysis[[#This Row],[Du]]*24*60</f>
        <v>0</v>
      </c>
      <c r="I737" s="49">
        <f t="shared" si="168"/>
        <v>600</v>
      </c>
      <c r="J737" s="10"/>
      <c r="K737" s="10"/>
      <c r="L737" s="10"/>
    </row>
    <row r="738" spans="1:12" hidden="1" x14ac:dyDescent="0.2">
      <c r="A738" s="44"/>
      <c r="B738" s="45"/>
      <c r="C738" s="44"/>
      <c r="D738" s="14"/>
      <c r="E738" s="80"/>
      <c r="F738" s="46"/>
      <c r="G738" s="54">
        <f>Analysis[[#This Row],[End Time]]-Analysis[[#This Row],[Start Time]]</f>
        <v>0</v>
      </c>
      <c r="H738" s="55">
        <f>Analysis[[#This Row],[Du]]*24*60</f>
        <v>0</v>
      </c>
      <c r="I738" s="49">
        <f t="shared" si="168"/>
        <v>600</v>
      </c>
      <c r="J738" s="10"/>
      <c r="K738" s="10"/>
      <c r="L738" s="10"/>
    </row>
    <row r="739" spans="1:12" hidden="1" x14ac:dyDescent="0.2">
      <c r="A739" s="44"/>
      <c r="B739" s="45"/>
      <c r="C739" s="44"/>
      <c r="D739" s="14"/>
      <c r="E739" s="80"/>
      <c r="F739" s="46"/>
      <c r="G739" s="54">
        <f>Analysis[[#This Row],[End Time]]-Analysis[[#This Row],[Start Time]]</f>
        <v>0</v>
      </c>
      <c r="H739" s="55">
        <f>Analysis[[#This Row],[Du]]*24*60</f>
        <v>0</v>
      </c>
      <c r="I739" s="49">
        <f t="shared" si="168"/>
        <v>600</v>
      </c>
      <c r="J739" s="10"/>
      <c r="K739" s="10"/>
      <c r="L739" s="10"/>
    </row>
    <row r="740" spans="1:12" hidden="1" x14ac:dyDescent="0.2">
      <c r="A740" s="44"/>
      <c r="B740" s="45"/>
      <c r="C740" s="44"/>
      <c r="D740" s="14"/>
      <c r="E740" s="80"/>
      <c r="F740" s="46"/>
      <c r="G740" s="54">
        <f>Analysis[[#This Row],[End Time]]-Analysis[[#This Row],[Start Time]]</f>
        <v>0</v>
      </c>
      <c r="H740" s="55">
        <f>Analysis[[#This Row],[Du]]*24*60</f>
        <v>0</v>
      </c>
      <c r="I740" s="49">
        <f t="shared" si="168"/>
        <v>600</v>
      </c>
      <c r="J740" s="10"/>
      <c r="K740" s="10"/>
      <c r="L740" s="10"/>
    </row>
    <row r="741" spans="1:12" hidden="1" x14ac:dyDescent="0.2">
      <c r="A741" s="44"/>
      <c r="B741" s="45"/>
      <c r="C741" s="44"/>
      <c r="D741" s="14"/>
      <c r="E741" s="80"/>
      <c r="F741" s="46"/>
      <c r="G741" s="54">
        <f>Analysis[[#This Row],[End Time]]-Analysis[[#This Row],[Start Time]]</f>
        <v>0</v>
      </c>
      <c r="H741" s="55">
        <f>Analysis[[#This Row],[Du]]*24*60</f>
        <v>0</v>
      </c>
      <c r="I741" s="49">
        <f t="shared" si="168"/>
        <v>600</v>
      </c>
      <c r="J741" s="10"/>
      <c r="K741" s="10"/>
      <c r="L741" s="10"/>
    </row>
    <row r="742" spans="1:12" hidden="1" x14ac:dyDescent="0.2">
      <c r="A742" s="44"/>
      <c r="B742" s="45"/>
      <c r="C742" s="44"/>
      <c r="D742" s="14"/>
      <c r="E742" s="80"/>
      <c r="F742" s="46"/>
      <c r="G742" s="54">
        <f>Analysis[[#This Row],[End Time]]-Analysis[[#This Row],[Start Time]]</f>
        <v>0</v>
      </c>
      <c r="H742" s="55">
        <f>Analysis[[#This Row],[Du]]*24*60</f>
        <v>0</v>
      </c>
      <c r="I742" s="49">
        <f t="shared" si="168"/>
        <v>600</v>
      </c>
      <c r="J742" s="10"/>
      <c r="K742" s="10"/>
      <c r="L742" s="10"/>
    </row>
    <row r="743" spans="1:12" hidden="1" x14ac:dyDescent="0.2">
      <c r="A743" s="44"/>
      <c r="B743" s="45"/>
      <c r="C743" s="44"/>
      <c r="D743" s="14"/>
      <c r="E743" s="80"/>
      <c r="F743" s="46"/>
      <c r="G743" s="54">
        <f>Analysis[[#This Row],[End Time]]-Analysis[[#This Row],[Start Time]]</f>
        <v>0</v>
      </c>
      <c r="H743" s="55">
        <f>Analysis[[#This Row],[Du]]*24*60</f>
        <v>0</v>
      </c>
      <c r="I743" s="49">
        <f t="shared" si="168"/>
        <v>600</v>
      </c>
      <c r="J743" s="10"/>
      <c r="K743" s="10"/>
      <c r="L743" s="10"/>
    </row>
    <row r="744" spans="1:12" hidden="1" x14ac:dyDescent="0.2">
      <c r="A744" s="44"/>
      <c r="B744" s="45"/>
      <c r="C744" s="44"/>
      <c r="D744" s="14"/>
      <c r="E744" s="80"/>
      <c r="F744" s="46"/>
      <c r="G744" s="54">
        <f>Analysis[[#This Row],[End Time]]-Analysis[[#This Row],[Start Time]]</f>
        <v>0</v>
      </c>
      <c r="H744" s="55">
        <f>Analysis[[#This Row],[Du]]*24*60</f>
        <v>0</v>
      </c>
      <c r="I744" s="49">
        <f t="shared" si="168"/>
        <v>600</v>
      </c>
      <c r="J744" s="10"/>
      <c r="K744" s="10"/>
      <c r="L744" s="10"/>
    </row>
    <row r="745" spans="1:12" hidden="1" x14ac:dyDescent="0.2">
      <c r="A745" s="44"/>
      <c r="B745" s="45"/>
      <c r="C745" s="44"/>
      <c r="D745" s="14"/>
      <c r="E745" s="80"/>
      <c r="F745" s="46"/>
      <c r="G745" s="54">
        <f>Analysis[[#This Row],[End Time]]-Analysis[[#This Row],[Start Time]]</f>
        <v>0</v>
      </c>
      <c r="H745" s="55">
        <f>Analysis[[#This Row],[Du]]*24*60</f>
        <v>0</v>
      </c>
      <c r="I745" s="49">
        <f t="shared" si="168"/>
        <v>600</v>
      </c>
      <c r="J745" s="10"/>
      <c r="K745" s="10"/>
      <c r="L745" s="10"/>
    </row>
    <row r="746" spans="1:12" hidden="1" x14ac:dyDescent="0.2">
      <c r="A746" s="44"/>
      <c r="B746" s="45"/>
      <c r="C746" s="44"/>
      <c r="D746" s="14"/>
      <c r="E746" s="80"/>
      <c r="F746" s="46"/>
      <c r="G746" s="54">
        <f>Analysis[[#This Row],[End Time]]-Analysis[[#This Row],[Start Time]]</f>
        <v>0</v>
      </c>
      <c r="H746" s="55">
        <f>Analysis[[#This Row],[Du]]*24*60</f>
        <v>0</v>
      </c>
      <c r="I746" s="49">
        <f t="shared" si="168"/>
        <v>600</v>
      </c>
      <c r="J746" s="10"/>
      <c r="K746" s="10"/>
      <c r="L746" s="10"/>
    </row>
    <row r="747" spans="1:12" hidden="1" x14ac:dyDescent="0.2">
      <c r="A747" s="44"/>
      <c r="B747" s="45"/>
      <c r="C747" s="44"/>
      <c r="D747" s="14"/>
      <c r="E747" s="80"/>
      <c r="F747" s="46"/>
      <c r="G747" s="54">
        <f>Analysis[[#This Row],[End Time]]-Analysis[[#This Row],[Start Time]]</f>
        <v>0</v>
      </c>
      <c r="H747" s="55">
        <f>Analysis[[#This Row],[Du]]*24*60</f>
        <v>0</v>
      </c>
      <c r="I747" s="49">
        <f t="shared" si="168"/>
        <v>600</v>
      </c>
      <c r="J747" s="10"/>
      <c r="K747" s="10"/>
      <c r="L747" s="10"/>
    </row>
    <row r="748" spans="1:12" hidden="1" x14ac:dyDescent="0.2">
      <c r="A748" s="44"/>
      <c r="B748" s="45"/>
      <c r="C748" s="44"/>
      <c r="D748" s="14"/>
      <c r="E748" s="80"/>
      <c r="F748" s="46"/>
      <c r="G748" s="54">
        <f>Analysis[[#This Row],[End Time]]-Analysis[[#This Row],[Start Time]]</f>
        <v>0</v>
      </c>
      <c r="H748" s="55">
        <f>Analysis[[#This Row],[Du]]*24*60</f>
        <v>0</v>
      </c>
      <c r="I748" s="49">
        <f t="shared" si="168"/>
        <v>600</v>
      </c>
      <c r="J748" s="10"/>
      <c r="K748" s="10"/>
      <c r="L748" s="10"/>
    </row>
    <row r="749" spans="1:12" hidden="1" x14ac:dyDescent="0.2">
      <c r="A749" s="44"/>
      <c r="B749" s="45"/>
      <c r="C749" s="44"/>
      <c r="D749" s="14"/>
      <c r="E749" s="80"/>
      <c r="F749" s="46"/>
      <c r="G749" s="54">
        <f>Analysis[[#This Row],[End Time]]-Analysis[[#This Row],[Start Time]]</f>
        <v>0</v>
      </c>
      <c r="H749" s="55">
        <f>Analysis[[#This Row],[Du]]*24*60</f>
        <v>0</v>
      </c>
      <c r="I749" s="49">
        <f t="shared" si="168"/>
        <v>600</v>
      </c>
      <c r="J749" s="10"/>
      <c r="K749" s="10"/>
      <c r="L749" s="10"/>
    </row>
    <row r="750" spans="1:12" hidden="1" x14ac:dyDescent="0.2">
      <c r="A750" s="44"/>
      <c r="B750" s="45"/>
      <c r="C750" s="44"/>
      <c r="D750" s="14"/>
      <c r="E750" s="80"/>
      <c r="F750" s="46"/>
      <c r="G750" s="54">
        <f>Analysis[[#This Row],[End Time]]-Analysis[[#This Row],[Start Time]]</f>
        <v>0</v>
      </c>
      <c r="H750" s="55">
        <f>Analysis[[#This Row],[Du]]*24*60</f>
        <v>0</v>
      </c>
      <c r="I750" s="49">
        <f t="shared" si="168"/>
        <v>600</v>
      </c>
      <c r="J750" s="10"/>
      <c r="K750" s="10"/>
      <c r="L750" s="10"/>
    </row>
    <row r="751" spans="1:12" hidden="1" x14ac:dyDescent="0.2">
      <c r="A751" s="44"/>
      <c r="B751" s="45"/>
      <c r="C751" s="44"/>
      <c r="D751" s="14"/>
      <c r="E751" s="80"/>
      <c r="F751" s="46"/>
      <c r="G751" s="54">
        <f>Analysis[[#This Row],[End Time]]-Analysis[[#This Row],[Start Time]]</f>
        <v>0</v>
      </c>
      <c r="H751" s="55">
        <f>Analysis[[#This Row],[Du]]*24*60</f>
        <v>0</v>
      </c>
      <c r="I751" s="49">
        <f t="shared" si="168"/>
        <v>600</v>
      </c>
      <c r="J751" s="10"/>
      <c r="K751" s="10"/>
      <c r="L751" s="10"/>
    </row>
    <row r="752" spans="1:12" hidden="1" x14ac:dyDescent="0.2">
      <c r="A752" s="44"/>
      <c r="B752" s="45"/>
      <c r="C752" s="44"/>
      <c r="D752" s="14"/>
      <c r="E752" s="80"/>
      <c r="F752" s="46"/>
      <c r="G752" s="54">
        <f>Analysis[[#This Row],[End Time]]-Analysis[[#This Row],[Start Time]]</f>
        <v>0</v>
      </c>
      <c r="H752" s="55">
        <f>Analysis[[#This Row],[Du]]*24*60</f>
        <v>0</v>
      </c>
      <c r="I752" s="49">
        <f t="shared" si="168"/>
        <v>600</v>
      </c>
      <c r="J752" s="10"/>
      <c r="K752" s="10"/>
      <c r="L752" s="10"/>
    </row>
    <row r="753" spans="1:12" hidden="1" x14ac:dyDescent="0.2">
      <c r="A753" s="44"/>
      <c r="B753" s="45"/>
      <c r="C753" s="44"/>
      <c r="D753" s="14"/>
      <c r="E753" s="80"/>
      <c r="F753" s="46"/>
      <c r="G753" s="54">
        <f>Analysis[[#This Row],[End Time]]-Analysis[[#This Row],[Start Time]]</f>
        <v>0</v>
      </c>
      <c r="H753" s="55">
        <f>Analysis[[#This Row],[Du]]*24*60</f>
        <v>0</v>
      </c>
      <c r="I753" s="49">
        <f t="shared" ref="I753:I816" si="169">10*60</f>
        <v>600</v>
      </c>
      <c r="J753" s="10"/>
      <c r="K753" s="10"/>
      <c r="L753" s="10"/>
    </row>
    <row r="754" spans="1:12" hidden="1" x14ac:dyDescent="0.2">
      <c r="A754" s="44"/>
      <c r="B754" s="45"/>
      <c r="C754" s="44"/>
      <c r="D754" s="14"/>
      <c r="E754" s="80"/>
      <c r="F754" s="46"/>
      <c r="G754" s="54">
        <f>Analysis[[#This Row],[End Time]]-Analysis[[#This Row],[Start Time]]</f>
        <v>0</v>
      </c>
      <c r="H754" s="55">
        <f>Analysis[[#This Row],[Du]]*24*60</f>
        <v>0</v>
      </c>
      <c r="I754" s="49">
        <f t="shared" si="169"/>
        <v>600</v>
      </c>
      <c r="J754" s="10"/>
      <c r="K754" s="10"/>
      <c r="L754" s="10"/>
    </row>
    <row r="755" spans="1:12" hidden="1" x14ac:dyDescent="0.2">
      <c r="A755" s="44"/>
      <c r="B755" s="45"/>
      <c r="C755" s="44"/>
      <c r="D755" s="14"/>
      <c r="E755" s="80"/>
      <c r="F755" s="46"/>
      <c r="G755" s="54">
        <f>Analysis[[#This Row],[End Time]]-Analysis[[#This Row],[Start Time]]</f>
        <v>0</v>
      </c>
      <c r="H755" s="55">
        <f>Analysis[[#This Row],[Du]]*24*60</f>
        <v>0</v>
      </c>
      <c r="I755" s="49">
        <f t="shared" si="169"/>
        <v>600</v>
      </c>
      <c r="J755" s="10"/>
      <c r="K755" s="10"/>
      <c r="L755" s="10"/>
    </row>
    <row r="756" spans="1:12" hidden="1" x14ac:dyDescent="0.2">
      <c r="A756" s="44"/>
      <c r="B756" s="45"/>
      <c r="C756" s="44"/>
      <c r="D756" s="14"/>
      <c r="E756" s="80"/>
      <c r="F756" s="46"/>
      <c r="G756" s="54">
        <f>Analysis[[#This Row],[End Time]]-Analysis[[#This Row],[Start Time]]</f>
        <v>0</v>
      </c>
      <c r="H756" s="55">
        <f>Analysis[[#This Row],[Du]]*24*60</f>
        <v>0</v>
      </c>
      <c r="I756" s="49">
        <f t="shared" si="169"/>
        <v>600</v>
      </c>
      <c r="J756" s="10"/>
      <c r="K756" s="10"/>
      <c r="L756" s="10"/>
    </row>
    <row r="757" spans="1:12" hidden="1" x14ac:dyDescent="0.2">
      <c r="A757" s="44"/>
      <c r="B757" s="45"/>
      <c r="C757" s="44"/>
      <c r="D757" s="14"/>
      <c r="E757" s="80"/>
      <c r="F757" s="46"/>
      <c r="G757" s="54">
        <f>Analysis[[#This Row],[End Time]]-Analysis[[#This Row],[Start Time]]</f>
        <v>0</v>
      </c>
      <c r="H757" s="55">
        <f>Analysis[[#This Row],[Du]]*24*60</f>
        <v>0</v>
      </c>
      <c r="I757" s="49">
        <f t="shared" si="169"/>
        <v>600</v>
      </c>
      <c r="J757" s="10"/>
      <c r="K757" s="10"/>
      <c r="L757" s="10"/>
    </row>
    <row r="758" spans="1:12" hidden="1" x14ac:dyDescent="0.2">
      <c r="A758" s="44"/>
      <c r="B758" s="45"/>
      <c r="C758" s="44"/>
      <c r="D758" s="14"/>
      <c r="E758" s="80"/>
      <c r="F758" s="46"/>
      <c r="G758" s="54">
        <f>Analysis[[#This Row],[End Time]]-Analysis[[#This Row],[Start Time]]</f>
        <v>0</v>
      </c>
      <c r="H758" s="55">
        <f>Analysis[[#This Row],[Du]]*24*60</f>
        <v>0</v>
      </c>
      <c r="I758" s="49">
        <f t="shared" si="169"/>
        <v>600</v>
      </c>
      <c r="J758" s="10"/>
      <c r="K758" s="10"/>
      <c r="L758" s="10"/>
    </row>
    <row r="759" spans="1:12" hidden="1" x14ac:dyDescent="0.2">
      <c r="A759" s="44"/>
      <c r="B759" s="45"/>
      <c r="C759" s="44"/>
      <c r="D759" s="14"/>
      <c r="E759" s="80"/>
      <c r="F759" s="46"/>
      <c r="G759" s="54">
        <f>Analysis[[#This Row],[End Time]]-Analysis[[#This Row],[Start Time]]</f>
        <v>0</v>
      </c>
      <c r="H759" s="55">
        <f>Analysis[[#This Row],[Du]]*24*60</f>
        <v>0</v>
      </c>
      <c r="I759" s="49">
        <f t="shared" si="169"/>
        <v>600</v>
      </c>
      <c r="J759" s="10"/>
      <c r="K759" s="10"/>
      <c r="L759" s="10"/>
    </row>
    <row r="760" spans="1:12" hidden="1" x14ac:dyDescent="0.2">
      <c r="A760" s="44"/>
      <c r="B760" s="45"/>
      <c r="C760" s="44"/>
      <c r="D760" s="14"/>
      <c r="E760" s="80"/>
      <c r="F760" s="46"/>
      <c r="G760" s="54">
        <f>Analysis[[#This Row],[End Time]]-Analysis[[#This Row],[Start Time]]</f>
        <v>0</v>
      </c>
      <c r="H760" s="55">
        <f>Analysis[[#This Row],[Du]]*24*60</f>
        <v>0</v>
      </c>
      <c r="I760" s="49">
        <f t="shared" si="169"/>
        <v>600</v>
      </c>
      <c r="J760" s="10"/>
      <c r="K760" s="10"/>
      <c r="L760" s="10"/>
    </row>
    <row r="761" spans="1:12" hidden="1" x14ac:dyDescent="0.2">
      <c r="A761" s="44"/>
      <c r="B761" s="45"/>
      <c r="C761" s="44"/>
      <c r="D761" s="14"/>
      <c r="E761" s="80"/>
      <c r="F761" s="46"/>
      <c r="G761" s="54">
        <f>Analysis[[#This Row],[End Time]]-Analysis[[#This Row],[Start Time]]</f>
        <v>0</v>
      </c>
      <c r="H761" s="55">
        <f>Analysis[[#This Row],[Du]]*24*60</f>
        <v>0</v>
      </c>
      <c r="I761" s="49">
        <f t="shared" si="169"/>
        <v>600</v>
      </c>
      <c r="J761" s="10"/>
      <c r="K761" s="10"/>
      <c r="L761" s="10"/>
    </row>
    <row r="762" spans="1:12" hidden="1" x14ac:dyDescent="0.2">
      <c r="A762" s="44"/>
      <c r="B762" s="45"/>
      <c r="C762" s="44"/>
      <c r="D762" s="14"/>
      <c r="E762" s="80"/>
      <c r="F762" s="46"/>
      <c r="G762" s="54">
        <f>Analysis[[#This Row],[End Time]]-Analysis[[#This Row],[Start Time]]</f>
        <v>0</v>
      </c>
      <c r="H762" s="55">
        <f>Analysis[[#This Row],[Du]]*24*60</f>
        <v>0</v>
      </c>
      <c r="I762" s="49">
        <f t="shared" si="169"/>
        <v>600</v>
      </c>
      <c r="J762" s="10"/>
      <c r="K762" s="10"/>
      <c r="L762" s="10"/>
    </row>
    <row r="763" spans="1:12" hidden="1" x14ac:dyDescent="0.2">
      <c r="A763" s="44"/>
      <c r="B763" s="45"/>
      <c r="C763" s="44"/>
      <c r="D763" s="14"/>
      <c r="E763" s="80"/>
      <c r="F763" s="46"/>
      <c r="G763" s="54">
        <f>Analysis[[#This Row],[End Time]]-Analysis[[#This Row],[Start Time]]</f>
        <v>0</v>
      </c>
      <c r="H763" s="55">
        <f>Analysis[[#This Row],[Du]]*24*60</f>
        <v>0</v>
      </c>
      <c r="I763" s="49">
        <f t="shared" si="169"/>
        <v>600</v>
      </c>
      <c r="J763" s="10"/>
      <c r="K763" s="10"/>
      <c r="L763" s="10"/>
    </row>
    <row r="764" spans="1:12" hidden="1" x14ac:dyDescent="0.2">
      <c r="A764" s="44"/>
      <c r="B764" s="45"/>
      <c r="C764" s="44"/>
      <c r="D764" s="14"/>
      <c r="E764" s="80"/>
      <c r="F764" s="46"/>
      <c r="G764" s="54">
        <f>Analysis[[#This Row],[End Time]]-Analysis[[#This Row],[Start Time]]</f>
        <v>0</v>
      </c>
      <c r="H764" s="55">
        <f>Analysis[[#This Row],[Du]]*24*60</f>
        <v>0</v>
      </c>
      <c r="I764" s="49">
        <f t="shared" si="169"/>
        <v>600</v>
      </c>
      <c r="J764" s="10"/>
      <c r="K764" s="10"/>
      <c r="L764" s="10"/>
    </row>
    <row r="765" spans="1:12" hidden="1" x14ac:dyDescent="0.2">
      <c r="A765" s="44"/>
      <c r="B765" s="45"/>
      <c r="C765" s="44"/>
      <c r="D765" s="14"/>
      <c r="E765" s="80"/>
      <c r="F765" s="46"/>
      <c r="G765" s="54">
        <f>Analysis[[#This Row],[End Time]]-Analysis[[#This Row],[Start Time]]</f>
        <v>0</v>
      </c>
      <c r="H765" s="55">
        <f>Analysis[[#This Row],[Du]]*24*60</f>
        <v>0</v>
      </c>
      <c r="I765" s="49">
        <f t="shared" si="169"/>
        <v>600</v>
      </c>
      <c r="J765" s="10"/>
      <c r="K765" s="10"/>
      <c r="L765" s="10"/>
    </row>
    <row r="766" spans="1:12" hidden="1" x14ac:dyDescent="0.2">
      <c r="A766" s="44"/>
      <c r="B766" s="45"/>
      <c r="C766" s="44"/>
      <c r="D766" s="14"/>
      <c r="E766" s="80"/>
      <c r="F766" s="46"/>
      <c r="G766" s="54">
        <f>Analysis[[#This Row],[End Time]]-Analysis[[#This Row],[Start Time]]</f>
        <v>0</v>
      </c>
      <c r="H766" s="55">
        <f>Analysis[[#This Row],[Du]]*24*60</f>
        <v>0</v>
      </c>
      <c r="I766" s="49">
        <f t="shared" si="169"/>
        <v>600</v>
      </c>
      <c r="J766" s="10"/>
      <c r="K766" s="10"/>
      <c r="L766" s="10"/>
    </row>
    <row r="767" spans="1:12" hidden="1" x14ac:dyDescent="0.2">
      <c r="A767" s="44"/>
      <c r="B767" s="45"/>
      <c r="C767" s="44"/>
      <c r="D767" s="14"/>
      <c r="E767" s="80"/>
      <c r="F767" s="46"/>
      <c r="G767" s="54">
        <f>Analysis[[#This Row],[End Time]]-Analysis[[#This Row],[Start Time]]</f>
        <v>0</v>
      </c>
      <c r="H767" s="55">
        <f>Analysis[[#This Row],[Du]]*24*60</f>
        <v>0</v>
      </c>
      <c r="I767" s="49">
        <f t="shared" si="169"/>
        <v>600</v>
      </c>
      <c r="J767" s="10"/>
      <c r="K767" s="10"/>
      <c r="L767" s="10"/>
    </row>
    <row r="768" spans="1:12" hidden="1" x14ac:dyDescent="0.2">
      <c r="A768" s="44"/>
      <c r="B768" s="45"/>
      <c r="C768" s="44"/>
      <c r="D768" s="14"/>
      <c r="E768" s="80"/>
      <c r="F768" s="46"/>
      <c r="G768" s="54">
        <f>Analysis[[#This Row],[End Time]]-Analysis[[#This Row],[Start Time]]</f>
        <v>0</v>
      </c>
      <c r="H768" s="55">
        <f>Analysis[[#This Row],[Du]]*24*60</f>
        <v>0</v>
      </c>
      <c r="I768" s="49">
        <f t="shared" si="169"/>
        <v>600</v>
      </c>
      <c r="J768" s="10"/>
      <c r="K768" s="10"/>
      <c r="L768" s="10"/>
    </row>
    <row r="769" spans="1:12" hidden="1" x14ac:dyDescent="0.2">
      <c r="A769" s="44"/>
      <c r="B769" s="45"/>
      <c r="C769" s="44"/>
      <c r="D769" s="14"/>
      <c r="E769" s="80"/>
      <c r="F769" s="46"/>
      <c r="G769" s="54">
        <f>Analysis[[#This Row],[End Time]]-Analysis[[#This Row],[Start Time]]</f>
        <v>0</v>
      </c>
      <c r="H769" s="55">
        <f>Analysis[[#This Row],[Du]]*24*60</f>
        <v>0</v>
      </c>
      <c r="I769" s="49">
        <f t="shared" si="169"/>
        <v>600</v>
      </c>
      <c r="J769" s="10"/>
      <c r="K769" s="10"/>
      <c r="L769" s="10"/>
    </row>
    <row r="770" spans="1:12" hidden="1" x14ac:dyDescent="0.2">
      <c r="A770" s="44"/>
      <c r="B770" s="45"/>
      <c r="C770" s="44"/>
      <c r="D770" s="14"/>
      <c r="E770" s="80"/>
      <c r="F770" s="46"/>
      <c r="G770" s="54">
        <f>Analysis[[#This Row],[End Time]]-Analysis[[#This Row],[Start Time]]</f>
        <v>0</v>
      </c>
      <c r="H770" s="55">
        <f>Analysis[[#This Row],[Du]]*24*60</f>
        <v>0</v>
      </c>
      <c r="I770" s="49">
        <f t="shared" si="169"/>
        <v>600</v>
      </c>
      <c r="J770" s="10"/>
      <c r="K770" s="10"/>
      <c r="L770" s="10"/>
    </row>
    <row r="771" spans="1:12" hidden="1" x14ac:dyDescent="0.2">
      <c r="A771" s="44"/>
      <c r="B771" s="45"/>
      <c r="C771" s="44"/>
      <c r="D771" s="14"/>
      <c r="E771" s="80"/>
      <c r="F771" s="46"/>
      <c r="G771" s="54">
        <f>Analysis[[#This Row],[End Time]]-Analysis[[#This Row],[Start Time]]</f>
        <v>0</v>
      </c>
      <c r="H771" s="55">
        <f>Analysis[[#This Row],[Du]]*24*60</f>
        <v>0</v>
      </c>
      <c r="I771" s="49">
        <f t="shared" si="169"/>
        <v>600</v>
      </c>
      <c r="J771" s="10"/>
      <c r="K771" s="10"/>
      <c r="L771" s="10"/>
    </row>
    <row r="772" spans="1:12" hidden="1" x14ac:dyDescent="0.2">
      <c r="A772" s="44"/>
      <c r="B772" s="45"/>
      <c r="C772" s="44"/>
      <c r="D772" s="14"/>
      <c r="E772" s="80"/>
      <c r="F772" s="46"/>
      <c r="G772" s="54">
        <f>Analysis[[#This Row],[End Time]]-Analysis[[#This Row],[Start Time]]</f>
        <v>0</v>
      </c>
      <c r="H772" s="55">
        <f>Analysis[[#This Row],[Du]]*24*60</f>
        <v>0</v>
      </c>
      <c r="I772" s="49">
        <f t="shared" si="169"/>
        <v>600</v>
      </c>
      <c r="J772" s="10"/>
      <c r="K772" s="10"/>
      <c r="L772" s="10"/>
    </row>
    <row r="773" spans="1:12" hidden="1" x14ac:dyDescent="0.2">
      <c r="A773" s="44"/>
      <c r="B773" s="45"/>
      <c r="C773" s="44"/>
      <c r="D773" s="14"/>
      <c r="E773" s="80"/>
      <c r="F773" s="46"/>
      <c r="G773" s="54">
        <f>Analysis[[#This Row],[End Time]]-Analysis[[#This Row],[Start Time]]</f>
        <v>0</v>
      </c>
      <c r="H773" s="55">
        <f>Analysis[[#This Row],[Du]]*24*60</f>
        <v>0</v>
      </c>
      <c r="I773" s="49">
        <f t="shared" si="169"/>
        <v>600</v>
      </c>
      <c r="J773" s="10"/>
      <c r="K773" s="10"/>
      <c r="L773" s="10"/>
    </row>
    <row r="774" spans="1:12" hidden="1" x14ac:dyDescent="0.2">
      <c r="A774" s="44"/>
      <c r="B774" s="45"/>
      <c r="C774" s="44"/>
      <c r="D774" s="14"/>
      <c r="E774" s="80"/>
      <c r="F774" s="46"/>
      <c r="G774" s="54">
        <f>Analysis[[#This Row],[End Time]]-Analysis[[#This Row],[Start Time]]</f>
        <v>0</v>
      </c>
      <c r="H774" s="55">
        <f>Analysis[[#This Row],[Du]]*24*60</f>
        <v>0</v>
      </c>
      <c r="I774" s="49">
        <f t="shared" si="169"/>
        <v>600</v>
      </c>
      <c r="J774" s="10"/>
      <c r="K774" s="10"/>
      <c r="L774" s="10"/>
    </row>
    <row r="775" spans="1:12" hidden="1" x14ac:dyDescent="0.2">
      <c r="A775" s="44"/>
      <c r="B775" s="45"/>
      <c r="C775" s="44"/>
      <c r="D775" s="14"/>
      <c r="E775" s="80"/>
      <c r="F775" s="46"/>
      <c r="G775" s="54">
        <f>Analysis[[#This Row],[End Time]]-Analysis[[#This Row],[Start Time]]</f>
        <v>0</v>
      </c>
      <c r="H775" s="55">
        <f>Analysis[[#This Row],[Du]]*24*60</f>
        <v>0</v>
      </c>
      <c r="I775" s="49">
        <f t="shared" si="169"/>
        <v>600</v>
      </c>
      <c r="J775" s="10"/>
      <c r="K775" s="10"/>
      <c r="L775" s="10"/>
    </row>
    <row r="776" spans="1:12" hidden="1" x14ac:dyDescent="0.2">
      <c r="A776" s="44"/>
      <c r="B776" s="45"/>
      <c r="C776" s="44"/>
      <c r="D776" s="14"/>
      <c r="E776" s="80"/>
      <c r="F776" s="46"/>
      <c r="G776" s="54">
        <f>Analysis[[#This Row],[End Time]]-Analysis[[#This Row],[Start Time]]</f>
        <v>0</v>
      </c>
      <c r="H776" s="55">
        <f>Analysis[[#This Row],[Du]]*24*60</f>
        <v>0</v>
      </c>
      <c r="I776" s="49">
        <f t="shared" si="169"/>
        <v>600</v>
      </c>
      <c r="J776" s="10"/>
      <c r="K776" s="10"/>
      <c r="L776" s="10"/>
    </row>
    <row r="777" spans="1:12" hidden="1" x14ac:dyDescent="0.2">
      <c r="A777" s="44"/>
      <c r="B777" s="45"/>
      <c r="C777" s="44"/>
      <c r="D777" s="14"/>
      <c r="E777" s="80"/>
      <c r="F777" s="46"/>
      <c r="G777" s="54">
        <f>Analysis[[#This Row],[End Time]]-Analysis[[#This Row],[Start Time]]</f>
        <v>0</v>
      </c>
      <c r="H777" s="55">
        <f>Analysis[[#This Row],[Du]]*24*60</f>
        <v>0</v>
      </c>
      <c r="I777" s="49">
        <f t="shared" si="169"/>
        <v>600</v>
      </c>
      <c r="J777" s="10"/>
      <c r="K777" s="10"/>
      <c r="L777" s="10"/>
    </row>
    <row r="778" spans="1:12" hidden="1" x14ac:dyDescent="0.2">
      <c r="A778" s="44"/>
      <c r="B778" s="45"/>
      <c r="C778" s="44"/>
      <c r="D778" s="14"/>
      <c r="E778" s="80"/>
      <c r="F778" s="46"/>
      <c r="G778" s="54">
        <f>Analysis[[#This Row],[End Time]]-Analysis[[#This Row],[Start Time]]</f>
        <v>0</v>
      </c>
      <c r="H778" s="55">
        <f>Analysis[[#This Row],[Du]]*24*60</f>
        <v>0</v>
      </c>
      <c r="I778" s="49">
        <f t="shared" si="169"/>
        <v>600</v>
      </c>
      <c r="J778" s="10"/>
      <c r="K778" s="10"/>
      <c r="L778" s="10"/>
    </row>
    <row r="779" spans="1:12" hidden="1" x14ac:dyDescent="0.2">
      <c r="A779" s="44"/>
      <c r="B779" s="45"/>
      <c r="C779" s="44"/>
      <c r="D779" s="14"/>
      <c r="E779" s="80"/>
      <c r="F779" s="46"/>
      <c r="G779" s="54">
        <f>Analysis[[#This Row],[End Time]]-Analysis[[#This Row],[Start Time]]</f>
        <v>0</v>
      </c>
      <c r="H779" s="55">
        <f>Analysis[[#This Row],[Du]]*24*60</f>
        <v>0</v>
      </c>
      <c r="I779" s="49">
        <f t="shared" si="169"/>
        <v>600</v>
      </c>
      <c r="J779" s="10"/>
      <c r="K779" s="10"/>
      <c r="L779" s="10"/>
    </row>
    <row r="780" spans="1:12" hidden="1" x14ac:dyDescent="0.2">
      <c r="A780" s="44"/>
      <c r="B780" s="45"/>
      <c r="C780" s="44"/>
      <c r="D780" s="14"/>
      <c r="E780" s="80"/>
      <c r="F780" s="46"/>
      <c r="G780" s="54">
        <f>Analysis[[#This Row],[End Time]]-Analysis[[#This Row],[Start Time]]</f>
        <v>0</v>
      </c>
      <c r="H780" s="55">
        <f>Analysis[[#This Row],[Du]]*24*60</f>
        <v>0</v>
      </c>
      <c r="I780" s="49">
        <f t="shared" si="169"/>
        <v>600</v>
      </c>
      <c r="J780" s="10"/>
      <c r="K780" s="10"/>
      <c r="L780" s="10"/>
    </row>
    <row r="781" spans="1:12" hidden="1" x14ac:dyDescent="0.2">
      <c r="A781" s="44"/>
      <c r="B781" s="45"/>
      <c r="C781" s="44"/>
      <c r="D781" s="14"/>
      <c r="E781" s="80"/>
      <c r="F781" s="46"/>
      <c r="G781" s="54">
        <f>Analysis[[#This Row],[End Time]]-Analysis[[#This Row],[Start Time]]</f>
        <v>0</v>
      </c>
      <c r="H781" s="55">
        <f>Analysis[[#This Row],[Du]]*24*60</f>
        <v>0</v>
      </c>
      <c r="I781" s="49">
        <f t="shared" si="169"/>
        <v>600</v>
      </c>
      <c r="J781" s="10"/>
      <c r="K781" s="10"/>
      <c r="L781" s="10"/>
    </row>
    <row r="782" spans="1:12" hidden="1" x14ac:dyDescent="0.2">
      <c r="A782" s="44"/>
      <c r="B782" s="45"/>
      <c r="C782" s="44"/>
      <c r="D782" s="14"/>
      <c r="E782" s="80"/>
      <c r="F782" s="46"/>
      <c r="G782" s="54">
        <f>Analysis[[#This Row],[End Time]]-Analysis[[#This Row],[Start Time]]</f>
        <v>0</v>
      </c>
      <c r="H782" s="55">
        <f>Analysis[[#This Row],[Du]]*24*60</f>
        <v>0</v>
      </c>
      <c r="I782" s="49">
        <f t="shared" si="169"/>
        <v>600</v>
      </c>
      <c r="J782" s="10"/>
      <c r="K782" s="10"/>
      <c r="L782" s="10"/>
    </row>
    <row r="783" spans="1:12" hidden="1" x14ac:dyDescent="0.2">
      <c r="A783" s="44"/>
      <c r="B783" s="45"/>
      <c r="C783" s="44"/>
      <c r="D783" s="14"/>
      <c r="E783" s="80"/>
      <c r="F783" s="46"/>
      <c r="G783" s="54">
        <f>Analysis[[#This Row],[End Time]]-Analysis[[#This Row],[Start Time]]</f>
        <v>0</v>
      </c>
      <c r="H783" s="55">
        <f>Analysis[[#This Row],[Du]]*24*60</f>
        <v>0</v>
      </c>
      <c r="I783" s="49">
        <f t="shared" si="169"/>
        <v>600</v>
      </c>
      <c r="J783" s="10"/>
      <c r="K783" s="10"/>
      <c r="L783" s="10"/>
    </row>
    <row r="784" spans="1:12" hidden="1" x14ac:dyDescent="0.2">
      <c r="A784" s="44"/>
      <c r="B784" s="45"/>
      <c r="C784" s="44"/>
      <c r="D784" s="14"/>
      <c r="E784" s="80"/>
      <c r="F784" s="46"/>
      <c r="G784" s="54">
        <f>Analysis[[#This Row],[End Time]]-Analysis[[#This Row],[Start Time]]</f>
        <v>0</v>
      </c>
      <c r="H784" s="55">
        <f>Analysis[[#This Row],[Du]]*24*60</f>
        <v>0</v>
      </c>
      <c r="I784" s="49">
        <f t="shared" si="169"/>
        <v>600</v>
      </c>
      <c r="J784" s="10"/>
      <c r="K784" s="10"/>
      <c r="L784" s="10"/>
    </row>
    <row r="785" spans="1:12" hidden="1" x14ac:dyDescent="0.2">
      <c r="A785" s="44"/>
      <c r="B785" s="45"/>
      <c r="C785" s="44"/>
      <c r="D785" s="14"/>
      <c r="E785" s="80"/>
      <c r="F785" s="46"/>
      <c r="G785" s="54">
        <f>Analysis[[#This Row],[End Time]]-Analysis[[#This Row],[Start Time]]</f>
        <v>0</v>
      </c>
      <c r="H785" s="55">
        <f>Analysis[[#This Row],[Du]]*24*60</f>
        <v>0</v>
      </c>
      <c r="I785" s="49">
        <f t="shared" si="169"/>
        <v>600</v>
      </c>
      <c r="J785" s="10"/>
      <c r="K785" s="10"/>
      <c r="L785" s="10"/>
    </row>
    <row r="786" spans="1:12" hidden="1" x14ac:dyDescent="0.2">
      <c r="A786" s="44"/>
      <c r="B786" s="45"/>
      <c r="C786" s="44"/>
      <c r="D786" s="14"/>
      <c r="E786" s="80"/>
      <c r="F786" s="46"/>
      <c r="G786" s="54">
        <f>Analysis[[#This Row],[End Time]]-Analysis[[#This Row],[Start Time]]</f>
        <v>0</v>
      </c>
      <c r="H786" s="55">
        <f>Analysis[[#This Row],[Du]]*24*60</f>
        <v>0</v>
      </c>
      <c r="I786" s="49">
        <f t="shared" si="169"/>
        <v>600</v>
      </c>
      <c r="J786" s="10"/>
      <c r="K786" s="10"/>
      <c r="L786" s="10"/>
    </row>
    <row r="787" spans="1:12" hidden="1" x14ac:dyDescent="0.2">
      <c r="A787" s="44"/>
      <c r="B787" s="45"/>
      <c r="C787" s="44"/>
      <c r="D787" s="14"/>
      <c r="E787" s="80"/>
      <c r="F787" s="46"/>
      <c r="G787" s="54">
        <f>Analysis[[#This Row],[End Time]]-Analysis[[#This Row],[Start Time]]</f>
        <v>0</v>
      </c>
      <c r="H787" s="55">
        <f>Analysis[[#This Row],[Du]]*24*60</f>
        <v>0</v>
      </c>
      <c r="I787" s="49">
        <f t="shared" si="169"/>
        <v>600</v>
      </c>
      <c r="J787" s="10"/>
      <c r="K787" s="10"/>
      <c r="L787" s="10"/>
    </row>
    <row r="788" spans="1:12" hidden="1" x14ac:dyDescent="0.2">
      <c r="A788" s="44"/>
      <c r="B788" s="45"/>
      <c r="C788" s="44"/>
      <c r="D788" s="14"/>
      <c r="E788" s="80"/>
      <c r="F788" s="46"/>
      <c r="G788" s="54">
        <f>Analysis[[#This Row],[End Time]]-Analysis[[#This Row],[Start Time]]</f>
        <v>0</v>
      </c>
      <c r="H788" s="55">
        <f>Analysis[[#This Row],[Du]]*24*60</f>
        <v>0</v>
      </c>
      <c r="I788" s="49">
        <f t="shared" si="169"/>
        <v>600</v>
      </c>
      <c r="J788" s="10"/>
      <c r="K788" s="10"/>
      <c r="L788" s="10"/>
    </row>
    <row r="789" spans="1:12" hidden="1" x14ac:dyDescent="0.2">
      <c r="A789" s="44"/>
      <c r="B789" s="45"/>
      <c r="C789" s="44"/>
      <c r="D789" s="14"/>
      <c r="E789" s="80"/>
      <c r="F789" s="46"/>
      <c r="G789" s="54">
        <f>Analysis[[#This Row],[End Time]]-Analysis[[#This Row],[Start Time]]</f>
        <v>0</v>
      </c>
      <c r="H789" s="55">
        <f>Analysis[[#This Row],[Du]]*24*60</f>
        <v>0</v>
      </c>
      <c r="I789" s="49">
        <f t="shared" si="169"/>
        <v>600</v>
      </c>
      <c r="J789" s="10"/>
      <c r="K789" s="10"/>
      <c r="L789" s="10"/>
    </row>
    <row r="790" spans="1:12" hidden="1" x14ac:dyDescent="0.2">
      <c r="A790" s="44"/>
      <c r="B790" s="45"/>
      <c r="C790" s="44"/>
      <c r="D790" s="14"/>
      <c r="E790" s="80"/>
      <c r="F790" s="46"/>
      <c r="G790" s="54">
        <f>Analysis[[#This Row],[End Time]]-Analysis[[#This Row],[Start Time]]</f>
        <v>0</v>
      </c>
      <c r="H790" s="55">
        <f>Analysis[[#This Row],[Du]]*24*60</f>
        <v>0</v>
      </c>
      <c r="I790" s="49">
        <f t="shared" si="169"/>
        <v>600</v>
      </c>
      <c r="J790" s="10"/>
      <c r="K790" s="10"/>
      <c r="L790" s="10"/>
    </row>
    <row r="791" spans="1:12" hidden="1" x14ac:dyDescent="0.2">
      <c r="A791" s="44"/>
      <c r="B791" s="45"/>
      <c r="C791" s="44"/>
      <c r="D791" s="14"/>
      <c r="E791" s="80"/>
      <c r="F791" s="46"/>
      <c r="G791" s="54">
        <f>Analysis[[#This Row],[End Time]]-Analysis[[#This Row],[Start Time]]</f>
        <v>0</v>
      </c>
      <c r="H791" s="55">
        <f>Analysis[[#This Row],[Du]]*24*60</f>
        <v>0</v>
      </c>
      <c r="I791" s="49">
        <f t="shared" si="169"/>
        <v>600</v>
      </c>
      <c r="J791" s="10"/>
      <c r="K791" s="10"/>
      <c r="L791" s="10"/>
    </row>
    <row r="792" spans="1:12" hidden="1" x14ac:dyDescent="0.2">
      <c r="A792" s="44"/>
      <c r="B792" s="45"/>
      <c r="C792" s="44"/>
      <c r="D792" s="14"/>
      <c r="E792" s="80"/>
      <c r="F792" s="46"/>
      <c r="G792" s="54">
        <f>Analysis[[#This Row],[End Time]]-Analysis[[#This Row],[Start Time]]</f>
        <v>0</v>
      </c>
      <c r="H792" s="55">
        <f>Analysis[[#This Row],[Du]]*24*60</f>
        <v>0</v>
      </c>
      <c r="I792" s="49">
        <f t="shared" si="169"/>
        <v>600</v>
      </c>
      <c r="J792" s="10"/>
      <c r="K792" s="10"/>
      <c r="L792" s="10"/>
    </row>
    <row r="793" spans="1:12" hidden="1" x14ac:dyDescent="0.2">
      <c r="A793" s="44"/>
      <c r="B793" s="45"/>
      <c r="C793" s="44"/>
      <c r="D793" s="14"/>
      <c r="E793" s="80"/>
      <c r="F793" s="46"/>
      <c r="G793" s="54">
        <f>Analysis[[#This Row],[End Time]]-Analysis[[#This Row],[Start Time]]</f>
        <v>0</v>
      </c>
      <c r="H793" s="55">
        <f>Analysis[[#This Row],[Du]]*24*60</f>
        <v>0</v>
      </c>
      <c r="I793" s="49">
        <f t="shared" si="169"/>
        <v>600</v>
      </c>
      <c r="J793" s="10"/>
      <c r="K793" s="10"/>
      <c r="L793" s="10"/>
    </row>
    <row r="794" spans="1:12" hidden="1" x14ac:dyDescent="0.2">
      <c r="A794" s="44"/>
      <c r="B794" s="45"/>
      <c r="C794" s="44"/>
      <c r="D794" s="14"/>
      <c r="E794" s="80"/>
      <c r="F794" s="46"/>
      <c r="G794" s="54">
        <f>Analysis[[#This Row],[End Time]]-Analysis[[#This Row],[Start Time]]</f>
        <v>0</v>
      </c>
      <c r="H794" s="55">
        <f>Analysis[[#This Row],[Du]]*24*60</f>
        <v>0</v>
      </c>
      <c r="I794" s="49">
        <f t="shared" si="169"/>
        <v>600</v>
      </c>
      <c r="J794" s="10"/>
      <c r="K794" s="10"/>
      <c r="L794" s="10"/>
    </row>
    <row r="795" spans="1:12" hidden="1" x14ac:dyDescent="0.2">
      <c r="A795" s="44"/>
      <c r="B795" s="45"/>
      <c r="C795" s="44"/>
      <c r="D795" s="14"/>
      <c r="E795" s="80"/>
      <c r="F795" s="46"/>
      <c r="G795" s="54">
        <f>Analysis[[#This Row],[End Time]]-Analysis[[#This Row],[Start Time]]</f>
        <v>0</v>
      </c>
      <c r="H795" s="55">
        <f>Analysis[[#This Row],[Du]]*24*60</f>
        <v>0</v>
      </c>
      <c r="I795" s="49">
        <f t="shared" si="169"/>
        <v>600</v>
      </c>
      <c r="J795" s="10"/>
      <c r="K795" s="10"/>
      <c r="L795" s="10"/>
    </row>
    <row r="796" spans="1:12" hidden="1" x14ac:dyDescent="0.2">
      <c r="A796" s="44"/>
      <c r="B796" s="45"/>
      <c r="C796" s="44"/>
      <c r="D796" s="14"/>
      <c r="E796" s="80"/>
      <c r="F796" s="46"/>
      <c r="G796" s="54">
        <f>Analysis[[#This Row],[End Time]]-Analysis[[#This Row],[Start Time]]</f>
        <v>0</v>
      </c>
      <c r="H796" s="55">
        <f>Analysis[[#This Row],[Du]]*24*60</f>
        <v>0</v>
      </c>
      <c r="I796" s="49">
        <f t="shared" si="169"/>
        <v>600</v>
      </c>
      <c r="J796" s="10"/>
      <c r="K796" s="10"/>
      <c r="L796" s="10"/>
    </row>
    <row r="797" spans="1:12" hidden="1" x14ac:dyDescent="0.2">
      <c r="A797" s="44"/>
      <c r="B797" s="45"/>
      <c r="C797" s="44"/>
      <c r="D797" s="14"/>
      <c r="E797" s="80"/>
      <c r="F797" s="46"/>
      <c r="G797" s="54">
        <f>Analysis[[#This Row],[End Time]]-Analysis[[#This Row],[Start Time]]</f>
        <v>0</v>
      </c>
      <c r="H797" s="55">
        <f>Analysis[[#This Row],[Du]]*24*60</f>
        <v>0</v>
      </c>
      <c r="I797" s="49">
        <f t="shared" si="169"/>
        <v>600</v>
      </c>
      <c r="J797" s="10"/>
      <c r="K797" s="10"/>
      <c r="L797" s="10"/>
    </row>
    <row r="798" spans="1:12" hidden="1" x14ac:dyDescent="0.2">
      <c r="A798" s="44"/>
      <c r="B798" s="45"/>
      <c r="C798" s="44"/>
      <c r="D798" s="14"/>
      <c r="E798" s="80"/>
      <c r="F798" s="46"/>
      <c r="G798" s="54">
        <f>Analysis[[#This Row],[End Time]]-Analysis[[#This Row],[Start Time]]</f>
        <v>0</v>
      </c>
      <c r="H798" s="55">
        <f>Analysis[[#This Row],[Du]]*24*60</f>
        <v>0</v>
      </c>
      <c r="I798" s="49">
        <f t="shared" si="169"/>
        <v>600</v>
      </c>
      <c r="J798" s="10"/>
      <c r="K798" s="10"/>
      <c r="L798" s="10"/>
    </row>
    <row r="799" spans="1:12" hidden="1" x14ac:dyDescent="0.2">
      <c r="A799" s="44"/>
      <c r="B799" s="45"/>
      <c r="C799" s="44"/>
      <c r="D799" s="14"/>
      <c r="E799" s="80"/>
      <c r="F799" s="46"/>
      <c r="G799" s="54">
        <f>Analysis[[#This Row],[End Time]]-Analysis[[#This Row],[Start Time]]</f>
        <v>0</v>
      </c>
      <c r="H799" s="55">
        <f>Analysis[[#This Row],[Du]]*24*60</f>
        <v>0</v>
      </c>
      <c r="I799" s="49">
        <f t="shared" si="169"/>
        <v>600</v>
      </c>
      <c r="J799" s="10"/>
      <c r="K799" s="10"/>
      <c r="L799" s="10"/>
    </row>
    <row r="800" spans="1:12" hidden="1" x14ac:dyDescent="0.2">
      <c r="A800" s="44"/>
      <c r="B800" s="45"/>
      <c r="C800" s="44"/>
      <c r="D800" s="14"/>
      <c r="E800" s="80"/>
      <c r="F800" s="46"/>
      <c r="G800" s="54">
        <f>Analysis[[#This Row],[End Time]]-Analysis[[#This Row],[Start Time]]</f>
        <v>0</v>
      </c>
      <c r="H800" s="55">
        <f>Analysis[[#This Row],[Du]]*24*60</f>
        <v>0</v>
      </c>
      <c r="I800" s="49">
        <f t="shared" si="169"/>
        <v>600</v>
      </c>
      <c r="J800" s="10"/>
      <c r="K800" s="10"/>
      <c r="L800" s="10"/>
    </row>
    <row r="801" spans="1:12" hidden="1" x14ac:dyDescent="0.2">
      <c r="A801" s="44"/>
      <c r="B801" s="45"/>
      <c r="C801" s="44"/>
      <c r="D801" s="14"/>
      <c r="E801" s="80"/>
      <c r="F801" s="46"/>
      <c r="G801" s="54">
        <f>Analysis[[#This Row],[End Time]]-Analysis[[#This Row],[Start Time]]</f>
        <v>0</v>
      </c>
      <c r="H801" s="55">
        <f>Analysis[[#This Row],[Du]]*24*60</f>
        <v>0</v>
      </c>
      <c r="I801" s="49">
        <f t="shared" si="169"/>
        <v>600</v>
      </c>
      <c r="J801" s="10"/>
      <c r="K801" s="10"/>
      <c r="L801" s="10"/>
    </row>
    <row r="802" spans="1:12" hidden="1" x14ac:dyDescent="0.2">
      <c r="A802" s="44"/>
      <c r="B802" s="45"/>
      <c r="C802" s="44"/>
      <c r="D802" s="14"/>
      <c r="E802" s="80"/>
      <c r="F802" s="46"/>
      <c r="G802" s="54">
        <f>Analysis[[#This Row],[End Time]]-Analysis[[#This Row],[Start Time]]</f>
        <v>0</v>
      </c>
      <c r="H802" s="55">
        <f>Analysis[[#This Row],[Du]]*24*60</f>
        <v>0</v>
      </c>
      <c r="I802" s="49">
        <f t="shared" si="169"/>
        <v>600</v>
      </c>
      <c r="J802" s="10"/>
      <c r="K802" s="10"/>
      <c r="L802" s="10"/>
    </row>
    <row r="803" spans="1:12" hidden="1" x14ac:dyDescent="0.2">
      <c r="A803" s="44"/>
      <c r="B803" s="45"/>
      <c r="C803" s="44"/>
      <c r="D803" s="14"/>
      <c r="E803" s="80"/>
      <c r="F803" s="46"/>
      <c r="G803" s="54">
        <f>Analysis[[#This Row],[End Time]]-Analysis[[#This Row],[Start Time]]</f>
        <v>0</v>
      </c>
      <c r="H803" s="55">
        <f>Analysis[[#This Row],[Du]]*24*60</f>
        <v>0</v>
      </c>
      <c r="I803" s="49">
        <f t="shared" si="169"/>
        <v>600</v>
      </c>
      <c r="J803" s="10"/>
      <c r="K803" s="10"/>
      <c r="L803" s="10"/>
    </row>
    <row r="804" spans="1:12" hidden="1" x14ac:dyDescent="0.2">
      <c r="A804" s="44"/>
      <c r="B804" s="45"/>
      <c r="C804" s="44"/>
      <c r="D804" s="14"/>
      <c r="E804" s="80"/>
      <c r="F804" s="46"/>
      <c r="G804" s="54">
        <f>Analysis[[#This Row],[End Time]]-Analysis[[#This Row],[Start Time]]</f>
        <v>0</v>
      </c>
      <c r="H804" s="55">
        <f>Analysis[[#This Row],[Du]]*24*60</f>
        <v>0</v>
      </c>
      <c r="I804" s="49">
        <f t="shared" si="169"/>
        <v>600</v>
      </c>
      <c r="J804" s="10"/>
      <c r="K804" s="10"/>
      <c r="L804" s="10"/>
    </row>
    <row r="805" spans="1:12" hidden="1" x14ac:dyDescent="0.2">
      <c r="A805" s="44"/>
      <c r="B805" s="45"/>
      <c r="C805" s="44"/>
      <c r="D805" s="14"/>
      <c r="E805" s="80"/>
      <c r="F805" s="46"/>
      <c r="G805" s="54">
        <f>Analysis[[#This Row],[End Time]]-Analysis[[#This Row],[Start Time]]</f>
        <v>0</v>
      </c>
      <c r="H805" s="55">
        <f>Analysis[[#This Row],[Du]]*24*60</f>
        <v>0</v>
      </c>
      <c r="I805" s="49">
        <f t="shared" si="169"/>
        <v>600</v>
      </c>
      <c r="J805" s="10"/>
      <c r="K805" s="10"/>
      <c r="L805" s="10"/>
    </row>
    <row r="806" spans="1:12" hidden="1" x14ac:dyDescent="0.2">
      <c r="A806" s="44"/>
      <c r="B806" s="45"/>
      <c r="C806" s="44"/>
      <c r="D806" s="14"/>
      <c r="E806" s="80"/>
      <c r="F806" s="46"/>
      <c r="G806" s="54">
        <f>Analysis[[#This Row],[End Time]]-Analysis[[#This Row],[Start Time]]</f>
        <v>0</v>
      </c>
      <c r="H806" s="55">
        <f>Analysis[[#This Row],[Du]]*24*60</f>
        <v>0</v>
      </c>
      <c r="I806" s="49">
        <f t="shared" si="169"/>
        <v>600</v>
      </c>
      <c r="J806" s="10"/>
      <c r="K806" s="10"/>
      <c r="L806" s="10"/>
    </row>
    <row r="807" spans="1:12" hidden="1" x14ac:dyDescent="0.2">
      <c r="A807" s="44"/>
      <c r="B807" s="45"/>
      <c r="C807" s="44"/>
      <c r="D807" s="14"/>
      <c r="E807" s="80"/>
      <c r="F807" s="46"/>
      <c r="G807" s="54">
        <f>Analysis[[#This Row],[End Time]]-Analysis[[#This Row],[Start Time]]</f>
        <v>0</v>
      </c>
      <c r="H807" s="55">
        <f>Analysis[[#This Row],[Du]]*24*60</f>
        <v>0</v>
      </c>
      <c r="I807" s="49">
        <f t="shared" si="169"/>
        <v>600</v>
      </c>
      <c r="J807" s="10"/>
      <c r="K807" s="10"/>
      <c r="L807" s="10"/>
    </row>
    <row r="808" spans="1:12" hidden="1" x14ac:dyDescent="0.2">
      <c r="A808" s="44"/>
      <c r="B808" s="45"/>
      <c r="C808" s="44"/>
      <c r="D808" s="14"/>
      <c r="E808" s="80"/>
      <c r="F808" s="46"/>
      <c r="G808" s="54">
        <f>Analysis[[#This Row],[End Time]]-Analysis[[#This Row],[Start Time]]</f>
        <v>0</v>
      </c>
      <c r="H808" s="55">
        <f>Analysis[[#This Row],[Du]]*24*60</f>
        <v>0</v>
      </c>
      <c r="I808" s="49">
        <f t="shared" si="169"/>
        <v>600</v>
      </c>
      <c r="J808" s="10"/>
      <c r="K808" s="10"/>
      <c r="L808" s="10"/>
    </row>
    <row r="809" spans="1:12" hidden="1" x14ac:dyDescent="0.2">
      <c r="A809" s="44"/>
      <c r="B809" s="45"/>
      <c r="C809" s="44"/>
      <c r="D809" s="14"/>
      <c r="E809" s="80"/>
      <c r="F809" s="46"/>
      <c r="G809" s="54">
        <f>Analysis[[#This Row],[End Time]]-Analysis[[#This Row],[Start Time]]</f>
        <v>0</v>
      </c>
      <c r="H809" s="55">
        <f>Analysis[[#This Row],[Du]]*24*60</f>
        <v>0</v>
      </c>
      <c r="I809" s="49">
        <f t="shared" si="169"/>
        <v>600</v>
      </c>
      <c r="J809" s="10"/>
      <c r="K809" s="10"/>
      <c r="L809" s="10"/>
    </row>
    <row r="810" spans="1:12" hidden="1" x14ac:dyDescent="0.2">
      <c r="A810" s="44"/>
      <c r="B810" s="45"/>
      <c r="C810" s="44"/>
      <c r="D810" s="14"/>
      <c r="E810" s="80"/>
      <c r="F810" s="46"/>
      <c r="G810" s="54">
        <f>Analysis[[#This Row],[End Time]]-Analysis[[#This Row],[Start Time]]</f>
        <v>0</v>
      </c>
      <c r="H810" s="55">
        <f>Analysis[[#This Row],[Du]]*24*60</f>
        <v>0</v>
      </c>
      <c r="I810" s="49">
        <f t="shared" si="169"/>
        <v>600</v>
      </c>
      <c r="J810" s="10"/>
      <c r="K810" s="10"/>
      <c r="L810" s="10"/>
    </row>
    <row r="811" spans="1:12" hidden="1" x14ac:dyDescent="0.2">
      <c r="A811" s="44"/>
      <c r="B811" s="45"/>
      <c r="C811" s="44"/>
      <c r="D811" s="14"/>
      <c r="E811" s="80"/>
      <c r="F811" s="46"/>
      <c r="G811" s="54">
        <f>Analysis[[#This Row],[End Time]]-Analysis[[#This Row],[Start Time]]</f>
        <v>0</v>
      </c>
      <c r="H811" s="55">
        <f>Analysis[[#This Row],[Du]]*24*60</f>
        <v>0</v>
      </c>
      <c r="I811" s="49">
        <f t="shared" si="169"/>
        <v>600</v>
      </c>
      <c r="J811" s="10"/>
      <c r="K811" s="10"/>
      <c r="L811" s="10"/>
    </row>
    <row r="812" spans="1:12" hidden="1" x14ac:dyDescent="0.2">
      <c r="A812" s="44"/>
      <c r="B812" s="45"/>
      <c r="C812" s="44"/>
      <c r="D812" s="14"/>
      <c r="E812" s="80"/>
      <c r="F812" s="46"/>
      <c r="G812" s="54">
        <f>Analysis[[#This Row],[End Time]]-Analysis[[#This Row],[Start Time]]</f>
        <v>0</v>
      </c>
      <c r="H812" s="55">
        <f>Analysis[[#This Row],[Du]]*24*60</f>
        <v>0</v>
      </c>
      <c r="I812" s="49">
        <f t="shared" si="169"/>
        <v>600</v>
      </c>
      <c r="J812" s="10"/>
      <c r="K812" s="10"/>
      <c r="L812" s="10"/>
    </row>
    <row r="813" spans="1:12" hidden="1" x14ac:dyDescent="0.2">
      <c r="A813" s="44"/>
      <c r="B813" s="45"/>
      <c r="C813" s="44"/>
      <c r="D813" s="14"/>
      <c r="E813" s="80"/>
      <c r="F813" s="46"/>
      <c r="G813" s="54">
        <f>Analysis[[#This Row],[End Time]]-Analysis[[#This Row],[Start Time]]</f>
        <v>0</v>
      </c>
      <c r="H813" s="55">
        <f>Analysis[[#This Row],[Du]]*24*60</f>
        <v>0</v>
      </c>
      <c r="I813" s="49">
        <f t="shared" si="169"/>
        <v>600</v>
      </c>
      <c r="J813" s="10"/>
      <c r="K813" s="10"/>
      <c r="L813" s="10"/>
    </row>
    <row r="814" spans="1:12" hidden="1" x14ac:dyDescent="0.2">
      <c r="A814" s="44"/>
      <c r="B814" s="45"/>
      <c r="C814" s="44"/>
      <c r="D814" s="14"/>
      <c r="E814" s="80"/>
      <c r="F814" s="46"/>
      <c r="G814" s="54">
        <f>Analysis[[#This Row],[End Time]]-Analysis[[#This Row],[Start Time]]</f>
        <v>0</v>
      </c>
      <c r="H814" s="55">
        <f>Analysis[[#This Row],[Du]]*24*60</f>
        <v>0</v>
      </c>
      <c r="I814" s="49">
        <f t="shared" si="169"/>
        <v>600</v>
      </c>
      <c r="J814" s="10"/>
      <c r="K814" s="10"/>
      <c r="L814" s="10"/>
    </row>
    <row r="815" spans="1:12" hidden="1" x14ac:dyDescent="0.2">
      <c r="A815" s="44"/>
      <c r="B815" s="45"/>
      <c r="C815" s="44"/>
      <c r="D815" s="14"/>
      <c r="E815" s="80"/>
      <c r="F815" s="46"/>
      <c r="G815" s="54">
        <f>Analysis[[#This Row],[End Time]]-Analysis[[#This Row],[Start Time]]</f>
        <v>0</v>
      </c>
      <c r="H815" s="55">
        <f>Analysis[[#This Row],[Du]]*24*60</f>
        <v>0</v>
      </c>
      <c r="I815" s="49">
        <f t="shared" si="169"/>
        <v>600</v>
      </c>
      <c r="J815" s="10"/>
      <c r="K815" s="10"/>
      <c r="L815" s="10"/>
    </row>
    <row r="816" spans="1:12" hidden="1" x14ac:dyDescent="0.2">
      <c r="A816" s="44"/>
      <c r="B816" s="45"/>
      <c r="C816" s="44"/>
      <c r="D816" s="14"/>
      <c r="E816" s="80"/>
      <c r="F816" s="46"/>
      <c r="G816" s="54">
        <f>Analysis[[#This Row],[End Time]]-Analysis[[#This Row],[Start Time]]</f>
        <v>0</v>
      </c>
      <c r="H816" s="55">
        <f>Analysis[[#This Row],[Du]]*24*60</f>
        <v>0</v>
      </c>
      <c r="I816" s="49">
        <f t="shared" si="169"/>
        <v>600</v>
      </c>
      <c r="J816" s="10"/>
      <c r="K816" s="10"/>
      <c r="L816" s="10"/>
    </row>
    <row r="817" spans="1:12" hidden="1" x14ac:dyDescent="0.2">
      <c r="A817" s="44"/>
      <c r="B817" s="45"/>
      <c r="C817" s="44"/>
      <c r="D817" s="14"/>
      <c r="E817" s="80"/>
      <c r="F817" s="46"/>
      <c r="G817" s="54">
        <f>Analysis[[#This Row],[End Time]]-Analysis[[#This Row],[Start Time]]</f>
        <v>0</v>
      </c>
      <c r="H817" s="55">
        <f>Analysis[[#This Row],[Du]]*24*60</f>
        <v>0</v>
      </c>
      <c r="I817" s="49">
        <f t="shared" ref="I817:I845" si="170">10*60</f>
        <v>600</v>
      </c>
      <c r="J817" s="10"/>
      <c r="K817" s="10"/>
      <c r="L817" s="10"/>
    </row>
    <row r="818" spans="1:12" hidden="1" x14ac:dyDescent="0.2">
      <c r="A818" s="44"/>
      <c r="B818" s="45"/>
      <c r="C818" s="44"/>
      <c r="D818" s="14"/>
      <c r="E818" s="80"/>
      <c r="F818" s="46"/>
      <c r="G818" s="54">
        <f>Analysis[[#This Row],[End Time]]-Analysis[[#This Row],[Start Time]]</f>
        <v>0</v>
      </c>
      <c r="H818" s="55">
        <f>Analysis[[#This Row],[Du]]*24*60</f>
        <v>0</v>
      </c>
      <c r="I818" s="49">
        <f t="shared" si="170"/>
        <v>600</v>
      </c>
      <c r="J818" s="10"/>
      <c r="K818" s="10"/>
      <c r="L818" s="10"/>
    </row>
    <row r="819" spans="1:12" hidden="1" x14ac:dyDescent="0.2">
      <c r="A819" s="44"/>
      <c r="B819" s="45"/>
      <c r="C819" s="44"/>
      <c r="D819" s="14"/>
      <c r="E819" s="80"/>
      <c r="F819" s="46"/>
      <c r="G819" s="54">
        <f>Analysis[[#This Row],[End Time]]-Analysis[[#This Row],[Start Time]]</f>
        <v>0</v>
      </c>
      <c r="H819" s="55">
        <f>Analysis[[#This Row],[Du]]*24*60</f>
        <v>0</v>
      </c>
      <c r="I819" s="49">
        <f t="shared" si="170"/>
        <v>600</v>
      </c>
      <c r="J819" s="10"/>
      <c r="K819" s="10"/>
      <c r="L819" s="10"/>
    </row>
    <row r="820" spans="1:12" hidden="1" x14ac:dyDescent="0.2">
      <c r="A820" s="44"/>
      <c r="B820" s="45"/>
      <c r="C820" s="44"/>
      <c r="D820" s="14"/>
      <c r="E820" s="80"/>
      <c r="F820" s="46"/>
      <c r="G820" s="54">
        <f>Analysis[[#This Row],[End Time]]-Analysis[[#This Row],[Start Time]]</f>
        <v>0</v>
      </c>
      <c r="H820" s="55">
        <f>Analysis[[#This Row],[Du]]*24*60</f>
        <v>0</v>
      </c>
      <c r="I820" s="49">
        <f t="shared" si="170"/>
        <v>600</v>
      </c>
      <c r="J820" s="10"/>
      <c r="K820" s="10"/>
      <c r="L820" s="10"/>
    </row>
    <row r="821" spans="1:12" hidden="1" x14ac:dyDescent="0.2">
      <c r="A821" s="44"/>
      <c r="B821" s="45"/>
      <c r="C821" s="44"/>
      <c r="D821" s="14"/>
      <c r="E821" s="80"/>
      <c r="F821" s="46"/>
      <c r="G821" s="54">
        <f>Analysis[[#This Row],[End Time]]-Analysis[[#This Row],[Start Time]]</f>
        <v>0</v>
      </c>
      <c r="H821" s="55">
        <f>Analysis[[#This Row],[Du]]*24*60</f>
        <v>0</v>
      </c>
      <c r="I821" s="49">
        <f t="shared" si="170"/>
        <v>600</v>
      </c>
      <c r="J821" s="10"/>
      <c r="K821" s="10"/>
      <c r="L821" s="10"/>
    </row>
    <row r="822" spans="1:12" hidden="1" x14ac:dyDescent="0.2">
      <c r="A822" s="44"/>
      <c r="B822" s="45"/>
      <c r="C822" s="44"/>
      <c r="D822" s="14"/>
      <c r="E822" s="80"/>
      <c r="F822" s="46"/>
      <c r="G822" s="54">
        <f>Analysis[[#This Row],[End Time]]-Analysis[[#This Row],[Start Time]]</f>
        <v>0</v>
      </c>
      <c r="H822" s="55">
        <f>Analysis[[#This Row],[Du]]*24*60</f>
        <v>0</v>
      </c>
      <c r="I822" s="49">
        <f t="shared" si="170"/>
        <v>600</v>
      </c>
      <c r="J822" s="10"/>
      <c r="K822" s="10"/>
      <c r="L822" s="10"/>
    </row>
    <row r="823" spans="1:12" hidden="1" x14ac:dyDescent="0.2">
      <c r="A823" s="44"/>
      <c r="B823" s="45"/>
      <c r="C823" s="44"/>
      <c r="D823" s="14"/>
      <c r="E823" s="80"/>
      <c r="F823" s="46"/>
      <c r="G823" s="54">
        <f>Analysis[[#This Row],[End Time]]-Analysis[[#This Row],[Start Time]]</f>
        <v>0</v>
      </c>
      <c r="H823" s="55">
        <f>Analysis[[#This Row],[Du]]*24*60</f>
        <v>0</v>
      </c>
      <c r="I823" s="49">
        <f t="shared" si="170"/>
        <v>600</v>
      </c>
      <c r="J823" s="10"/>
      <c r="K823" s="10"/>
      <c r="L823" s="10"/>
    </row>
    <row r="824" spans="1:12" hidden="1" x14ac:dyDescent="0.2">
      <c r="A824" s="44"/>
      <c r="B824" s="45"/>
      <c r="C824" s="44"/>
      <c r="D824" s="14"/>
      <c r="E824" s="80"/>
      <c r="F824" s="46"/>
      <c r="G824" s="54">
        <f>Analysis[[#This Row],[End Time]]-Analysis[[#This Row],[Start Time]]</f>
        <v>0</v>
      </c>
      <c r="H824" s="55">
        <f>Analysis[[#This Row],[Du]]*24*60</f>
        <v>0</v>
      </c>
      <c r="I824" s="49">
        <f t="shared" si="170"/>
        <v>600</v>
      </c>
      <c r="J824" s="10"/>
      <c r="K824" s="10"/>
      <c r="L824" s="10"/>
    </row>
    <row r="825" spans="1:12" hidden="1" x14ac:dyDescent="0.2">
      <c r="A825" s="44"/>
      <c r="B825" s="45"/>
      <c r="C825" s="44"/>
      <c r="D825" s="14"/>
      <c r="E825" s="80"/>
      <c r="F825" s="46"/>
      <c r="G825" s="54">
        <f>Analysis[[#This Row],[End Time]]-Analysis[[#This Row],[Start Time]]</f>
        <v>0</v>
      </c>
      <c r="H825" s="55">
        <f>Analysis[[#This Row],[Du]]*24*60</f>
        <v>0</v>
      </c>
      <c r="I825" s="49">
        <f t="shared" si="170"/>
        <v>600</v>
      </c>
      <c r="J825" s="10"/>
      <c r="K825" s="10"/>
      <c r="L825" s="10"/>
    </row>
    <row r="826" spans="1:12" hidden="1" x14ac:dyDescent="0.2">
      <c r="A826" s="44"/>
      <c r="B826" s="45"/>
      <c r="C826" s="44"/>
      <c r="D826" s="14"/>
      <c r="E826" s="80"/>
      <c r="F826" s="46"/>
      <c r="G826" s="54">
        <f>Analysis[[#This Row],[End Time]]-Analysis[[#This Row],[Start Time]]</f>
        <v>0</v>
      </c>
      <c r="H826" s="55">
        <f>Analysis[[#This Row],[Du]]*24*60</f>
        <v>0</v>
      </c>
      <c r="I826" s="49">
        <f t="shared" si="170"/>
        <v>600</v>
      </c>
      <c r="J826" s="10"/>
      <c r="K826" s="10"/>
      <c r="L826" s="10"/>
    </row>
    <row r="827" spans="1:12" hidden="1" x14ac:dyDescent="0.2">
      <c r="A827" s="44"/>
      <c r="B827" s="45"/>
      <c r="C827" s="44"/>
      <c r="D827" s="14"/>
      <c r="E827" s="80"/>
      <c r="F827" s="46"/>
      <c r="G827" s="54">
        <f>Analysis[[#This Row],[End Time]]-Analysis[[#This Row],[Start Time]]</f>
        <v>0</v>
      </c>
      <c r="H827" s="55">
        <f>Analysis[[#This Row],[Du]]*24*60</f>
        <v>0</v>
      </c>
      <c r="I827" s="49">
        <f t="shared" si="170"/>
        <v>600</v>
      </c>
      <c r="J827" s="10"/>
      <c r="K827" s="10"/>
      <c r="L827" s="10"/>
    </row>
    <row r="828" spans="1:12" hidden="1" x14ac:dyDescent="0.2">
      <c r="A828" s="44"/>
      <c r="B828" s="45"/>
      <c r="C828" s="44"/>
      <c r="D828" s="14"/>
      <c r="E828" s="80"/>
      <c r="F828" s="46"/>
      <c r="G828" s="54">
        <f>Analysis[[#This Row],[End Time]]-Analysis[[#This Row],[Start Time]]</f>
        <v>0</v>
      </c>
      <c r="H828" s="55">
        <f>Analysis[[#This Row],[Du]]*24*60</f>
        <v>0</v>
      </c>
      <c r="I828" s="49">
        <f t="shared" si="170"/>
        <v>600</v>
      </c>
      <c r="J828" s="10"/>
      <c r="K828" s="10"/>
      <c r="L828" s="10"/>
    </row>
    <row r="829" spans="1:12" hidden="1" x14ac:dyDescent="0.2">
      <c r="A829" s="44"/>
      <c r="B829" s="45"/>
      <c r="C829" s="44"/>
      <c r="D829" s="14"/>
      <c r="E829" s="80"/>
      <c r="F829" s="46"/>
      <c r="G829" s="54">
        <f>Analysis[[#This Row],[End Time]]-Analysis[[#This Row],[Start Time]]</f>
        <v>0</v>
      </c>
      <c r="H829" s="55">
        <f>Analysis[[#This Row],[Du]]*24*60</f>
        <v>0</v>
      </c>
      <c r="I829" s="49">
        <f t="shared" si="170"/>
        <v>600</v>
      </c>
      <c r="J829" s="10"/>
      <c r="K829" s="10"/>
      <c r="L829" s="10"/>
    </row>
    <row r="830" spans="1:12" hidden="1" x14ac:dyDescent="0.2">
      <c r="A830" s="44"/>
      <c r="B830" s="45"/>
      <c r="C830" s="44"/>
      <c r="D830" s="14"/>
      <c r="E830" s="80"/>
      <c r="F830" s="46"/>
      <c r="G830" s="54">
        <f>Analysis[[#This Row],[End Time]]-Analysis[[#This Row],[Start Time]]</f>
        <v>0</v>
      </c>
      <c r="H830" s="55">
        <f>Analysis[[#This Row],[Du]]*24*60</f>
        <v>0</v>
      </c>
      <c r="I830" s="49">
        <f t="shared" si="170"/>
        <v>600</v>
      </c>
      <c r="J830" s="10"/>
      <c r="K830" s="10"/>
      <c r="L830" s="10"/>
    </row>
    <row r="831" spans="1:12" hidden="1" x14ac:dyDescent="0.2">
      <c r="A831" s="44"/>
      <c r="B831" s="45"/>
      <c r="C831" s="44"/>
      <c r="D831" s="14"/>
      <c r="E831" s="80"/>
      <c r="F831" s="46"/>
      <c r="G831" s="54">
        <f>Analysis[[#This Row],[End Time]]-Analysis[[#This Row],[Start Time]]</f>
        <v>0</v>
      </c>
      <c r="H831" s="55">
        <f>Analysis[[#This Row],[Du]]*24*60</f>
        <v>0</v>
      </c>
      <c r="I831" s="49">
        <f t="shared" si="170"/>
        <v>600</v>
      </c>
      <c r="J831" s="10"/>
      <c r="K831" s="10"/>
      <c r="L831" s="10"/>
    </row>
    <row r="832" spans="1:12" hidden="1" x14ac:dyDescent="0.2">
      <c r="A832" s="44"/>
      <c r="B832" s="45"/>
      <c r="C832" s="44"/>
      <c r="D832" s="14"/>
      <c r="E832" s="80"/>
      <c r="F832" s="46"/>
      <c r="G832" s="54">
        <f>Analysis[[#This Row],[End Time]]-Analysis[[#This Row],[Start Time]]</f>
        <v>0</v>
      </c>
      <c r="H832" s="55">
        <f>Analysis[[#This Row],[Du]]*24*60</f>
        <v>0</v>
      </c>
      <c r="I832" s="49">
        <f t="shared" si="170"/>
        <v>600</v>
      </c>
      <c r="J832" s="10"/>
      <c r="K832" s="10"/>
      <c r="L832" s="10"/>
    </row>
    <row r="833" spans="1:12" hidden="1" x14ac:dyDescent="0.2">
      <c r="A833" s="44"/>
      <c r="B833" s="45"/>
      <c r="C833" s="44"/>
      <c r="D833" s="14"/>
      <c r="E833" s="80"/>
      <c r="F833" s="46"/>
      <c r="G833" s="54">
        <f>Analysis[[#This Row],[End Time]]-Analysis[[#This Row],[Start Time]]</f>
        <v>0</v>
      </c>
      <c r="H833" s="55">
        <f>Analysis[[#This Row],[Du]]*24*60</f>
        <v>0</v>
      </c>
      <c r="I833" s="49">
        <f t="shared" si="170"/>
        <v>600</v>
      </c>
      <c r="J833" s="10"/>
      <c r="K833" s="10"/>
      <c r="L833" s="10"/>
    </row>
    <row r="834" spans="1:12" hidden="1" x14ac:dyDescent="0.2">
      <c r="A834" s="44"/>
      <c r="B834" s="45"/>
      <c r="C834" s="44"/>
      <c r="D834" s="14"/>
      <c r="E834" s="80"/>
      <c r="F834" s="46"/>
      <c r="G834" s="54">
        <f>Analysis[[#This Row],[End Time]]-Analysis[[#This Row],[Start Time]]</f>
        <v>0</v>
      </c>
      <c r="H834" s="55">
        <f>Analysis[[#This Row],[Du]]*24*60</f>
        <v>0</v>
      </c>
      <c r="I834" s="49">
        <f t="shared" si="170"/>
        <v>600</v>
      </c>
      <c r="J834" s="10"/>
      <c r="K834" s="10"/>
      <c r="L834" s="10"/>
    </row>
    <row r="835" spans="1:12" hidden="1" x14ac:dyDescent="0.2">
      <c r="A835" s="44"/>
      <c r="B835" s="45"/>
      <c r="C835" s="44"/>
      <c r="D835" s="14"/>
      <c r="E835" s="80"/>
      <c r="F835" s="46"/>
      <c r="G835" s="54">
        <f>Analysis[[#This Row],[End Time]]-Analysis[[#This Row],[Start Time]]</f>
        <v>0</v>
      </c>
      <c r="H835" s="55">
        <f>Analysis[[#This Row],[Du]]*24*60</f>
        <v>0</v>
      </c>
      <c r="I835" s="49">
        <f t="shared" si="170"/>
        <v>600</v>
      </c>
      <c r="J835" s="10"/>
      <c r="K835" s="10"/>
      <c r="L835" s="10"/>
    </row>
    <row r="836" spans="1:12" hidden="1" x14ac:dyDescent="0.2">
      <c r="A836" s="44"/>
      <c r="B836" s="45"/>
      <c r="C836" s="44"/>
      <c r="D836" s="14"/>
      <c r="E836" s="80"/>
      <c r="F836" s="46"/>
      <c r="G836" s="54">
        <f>Analysis[[#This Row],[End Time]]-Analysis[[#This Row],[Start Time]]</f>
        <v>0</v>
      </c>
      <c r="H836" s="55">
        <f>Analysis[[#This Row],[Du]]*24*60</f>
        <v>0</v>
      </c>
      <c r="I836" s="49">
        <f t="shared" si="170"/>
        <v>600</v>
      </c>
      <c r="J836" s="10"/>
      <c r="K836" s="10"/>
      <c r="L836" s="10"/>
    </row>
    <row r="837" spans="1:12" hidden="1" x14ac:dyDescent="0.2">
      <c r="A837" s="44"/>
      <c r="B837" s="45"/>
      <c r="C837" s="44"/>
      <c r="D837" s="14"/>
      <c r="E837" s="80"/>
      <c r="F837" s="46"/>
      <c r="G837" s="54">
        <f>Analysis[[#This Row],[End Time]]-Analysis[[#This Row],[Start Time]]</f>
        <v>0</v>
      </c>
      <c r="H837" s="55">
        <f>Analysis[[#This Row],[Du]]*24*60</f>
        <v>0</v>
      </c>
      <c r="I837" s="49">
        <f t="shared" si="170"/>
        <v>600</v>
      </c>
      <c r="J837" s="10"/>
      <c r="K837" s="10"/>
      <c r="L837" s="10"/>
    </row>
    <row r="838" spans="1:12" hidden="1" x14ac:dyDescent="0.2">
      <c r="A838" s="44"/>
      <c r="B838" s="45"/>
      <c r="C838" s="44"/>
      <c r="D838" s="14"/>
      <c r="E838" s="80"/>
      <c r="F838" s="46"/>
      <c r="G838" s="54">
        <f>Analysis[[#This Row],[End Time]]-Analysis[[#This Row],[Start Time]]</f>
        <v>0</v>
      </c>
      <c r="H838" s="55">
        <f>Analysis[[#This Row],[Du]]*24*60</f>
        <v>0</v>
      </c>
      <c r="I838" s="49">
        <f t="shared" si="170"/>
        <v>600</v>
      </c>
      <c r="J838" s="10"/>
      <c r="K838" s="10"/>
      <c r="L838" s="10"/>
    </row>
    <row r="839" spans="1:12" hidden="1" x14ac:dyDescent="0.2">
      <c r="A839" s="44"/>
      <c r="B839" s="45"/>
      <c r="C839" s="44"/>
      <c r="D839" s="14"/>
      <c r="E839" s="80"/>
      <c r="F839" s="46"/>
      <c r="G839" s="54">
        <f>Analysis[[#This Row],[End Time]]-Analysis[[#This Row],[Start Time]]</f>
        <v>0</v>
      </c>
      <c r="H839" s="55">
        <f>Analysis[[#This Row],[Du]]*24*60</f>
        <v>0</v>
      </c>
      <c r="I839" s="49">
        <f t="shared" si="170"/>
        <v>600</v>
      </c>
      <c r="J839" s="10"/>
      <c r="K839" s="10"/>
      <c r="L839" s="10"/>
    </row>
    <row r="840" spans="1:12" hidden="1" x14ac:dyDescent="0.2">
      <c r="A840" s="44"/>
      <c r="B840" s="45"/>
      <c r="C840" s="44"/>
      <c r="D840" s="14"/>
      <c r="E840" s="80"/>
      <c r="F840" s="46"/>
      <c r="G840" s="54">
        <f>Analysis[[#This Row],[End Time]]-Analysis[[#This Row],[Start Time]]</f>
        <v>0</v>
      </c>
      <c r="H840" s="55">
        <f>Analysis[[#This Row],[Du]]*24*60</f>
        <v>0</v>
      </c>
      <c r="I840" s="49">
        <f t="shared" si="170"/>
        <v>600</v>
      </c>
      <c r="J840" s="10"/>
      <c r="K840" s="10"/>
      <c r="L840" s="10"/>
    </row>
    <row r="841" spans="1:12" hidden="1" x14ac:dyDescent="0.2">
      <c r="A841" s="44"/>
      <c r="B841" s="45"/>
      <c r="C841" s="44"/>
      <c r="D841" s="14"/>
      <c r="E841" s="80"/>
      <c r="F841" s="46"/>
      <c r="G841" s="54">
        <f>Analysis[[#This Row],[End Time]]-Analysis[[#This Row],[Start Time]]</f>
        <v>0</v>
      </c>
      <c r="H841" s="55">
        <f>Analysis[[#This Row],[Du]]*24*60</f>
        <v>0</v>
      </c>
      <c r="I841" s="49">
        <f t="shared" si="170"/>
        <v>600</v>
      </c>
      <c r="J841" s="10"/>
      <c r="K841" s="10"/>
      <c r="L841" s="10"/>
    </row>
    <row r="842" spans="1:12" hidden="1" x14ac:dyDescent="0.2">
      <c r="A842" s="44"/>
      <c r="B842" s="45"/>
      <c r="C842" s="44"/>
      <c r="D842" s="14"/>
      <c r="E842" s="80"/>
      <c r="F842" s="46"/>
      <c r="G842" s="54">
        <f>Analysis[[#This Row],[End Time]]-Analysis[[#This Row],[Start Time]]</f>
        <v>0</v>
      </c>
      <c r="H842" s="55">
        <f>Analysis[[#This Row],[Du]]*24*60</f>
        <v>0</v>
      </c>
      <c r="I842" s="49">
        <f t="shared" si="170"/>
        <v>600</v>
      </c>
      <c r="J842" s="10"/>
      <c r="K842" s="10"/>
      <c r="L842" s="10"/>
    </row>
    <row r="843" spans="1:12" hidden="1" x14ac:dyDescent="0.2">
      <c r="A843" s="44"/>
      <c r="B843" s="45"/>
      <c r="C843" s="44"/>
      <c r="D843" s="14"/>
      <c r="E843" s="80"/>
      <c r="F843" s="46"/>
      <c r="G843" s="54">
        <f>Analysis[[#This Row],[End Time]]-Analysis[[#This Row],[Start Time]]</f>
        <v>0</v>
      </c>
      <c r="H843" s="55">
        <f>Analysis[[#This Row],[Du]]*24*60</f>
        <v>0</v>
      </c>
      <c r="I843" s="49">
        <f t="shared" si="170"/>
        <v>600</v>
      </c>
      <c r="J843" s="10"/>
      <c r="K843" s="10"/>
      <c r="L843" s="10"/>
    </row>
    <row r="844" spans="1:12" hidden="1" x14ac:dyDescent="0.2">
      <c r="A844" s="44"/>
      <c r="B844" s="45"/>
      <c r="C844" s="44"/>
      <c r="D844" s="14"/>
      <c r="E844" s="80"/>
      <c r="F844" s="46"/>
      <c r="G844" s="54">
        <f>Analysis[[#This Row],[End Time]]-Analysis[[#This Row],[Start Time]]</f>
        <v>0</v>
      </c>
      <c r="H844" s="55">
        <f>Analysis[[#This Row],[Du]]*24*60</f>
        <v>0</v>
      </c>
      <c r="I844" s="49">
        <f t="shared" si="170"/>
        <v>600</v>
      </c>
      <c r="J844" s="10"/>
      <c r="K844" s="10"/>
      <c r="L844" s="10"/>
    </row>
    <row r="845" spans="1:12" hidden="1" x14ac:dyDescent="0.2">
      <c r="A845" s="52"/>
      <c r="B845" s="51"/>
      <c r="C845" s="52"/>
      <c r="D845" s="33"/>
      <c r="E845" s="81"/>
      <c r="F845" s="53"/>
      <c r="G845" s="54">
        <f>Analysis[[#This Row],[End Time]]-Analysis[[#This Row],[Start Time]]</f>
        <v>0</v>
      </c>
      <c r="H845" s="55">
        <f>Analysis[[#This Row],[Du]]*24*60</f>
        <v>0</v>
      </c>
      <c r="I845" s="49">
        <f t="shared" si="170"/>
        <v>600</v>
      </c>
      <c r="J845" s="10"/>
      <c r="K845" s="10"/>
      <c r="L845" s="10"/>
    </row>
  </sheetData>
  <sheetProtection selectLockedCells="1" selectUnlockedCells="1"/>
  <dataConsolidate/>
  <phoneticPr fontId="9" type="noConversion"/>
  <dataValidations count="3">
    <dataValidation type="list" allowBlank="1" showInputMessage="1" showErrorMessage="1" sqref="D17:D19 D1:D15 D21:D50 D53:D1048576" xr:uid="{00000000-0002-0000-0100-000000000000}">
      <formula1>INDIRECT(C1)</formula1>
    </dataValidation>
    <dataValidation type="list" allowBlank="1" showInputMessage="1" showErrorMessage="1" sqref="C2:C178 C180:C845" xr:uid="{00000000-0002-0000-0100-000001000000}">
      <formula1>TripsTypes</formula1>
    </dataValidation>
    <dataValidation type="list" errorStyle="warning" allowBlank="1" showInputMessage="1" showErrorMessage="1" errorTitle="Invalid Entry!" error="Please select a machine mode from the list" sqref="A2 A12 A19 A22 A27 A29:A30 A36 A57 A59 A92 A98 A100:A102 A116 A123 A131 A133 A150:A151 A158 A46:A48 A183:A845" xr:uid="{00000000-0002-0000-0100-000002000000}">
      <formula1>Modes1</formula1>
    </dataValidation>
  </dataValidations>
  <pageMargins left="0.7" right="0.7" top="0.75" bottom="0.75" header="0.3" footer="0.3"/>
  <pageSetup paperSize="8" orientation="landscape" horizontalDpi="300" verticalDpi="30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Master!$E$1:$Q$1</xm:f>
          </x14:formula1>
          <xm:sqref>C179</xm:sqref>
        </x14:dataValidation>
        <x14:dataValidation type="list" errorStyle="warning" allowBlank="1" showInputMessage="1" showErrorMessage="1" errorTitle="Invalid Entry!" error="Please select a machine mode from the list" xr:uid="{00000000-0002-0000-0100-000004000000}">
          <x14:formula1>
            <xm:f>Master!$C$2:$C$3</xm:f>
          </x14:formula1>
          <xm:sqref>A103:A110 A99 A93:A97 A60:A91 A58 A49:A56 A37:A45 A31:A35 A28 A23:A26 A20:A21 A13:A18 A3:A11 A146</xm:sqref>
        </x14:dataValidation>
        <x14:dataValidation type="list" errorStyle="warning" allowBlank="1" showInputMessage="1" showErrorMessage="1" errorTitle="Invalid Entry!" error="Please select a machine mode from the list" xr:uid="{00000000-0002-0000-0100-000005000000}">
          <x14:formula1>
            <xm:f>Master!$C$2:$C$4</xm:f>
          </x14:formula1>
          <xm:sqref>A134:A145 A159:A182 A152:A157 A147:A149 A132 A124:A130 A117:A122 A111:A115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24"/>
  <sheetViews>
    <sheetView topLeftCell="E1" workbookViewId="0">
      <selection activeCell="S1" sqref="S1"/>
    </sheetView>
  </sheetViews>
  <sheetFormatPr baseColWidth="10" defaultColWidth="4.5" defaultRowHeight="15" x14ac:dyDescent="0.2"/>
  <cols>
    <col min="1" max="1" width="12" bestFit="1" customWidth="1"/>
    <col min="3" max="3" width="20.5" bestFit="1" customWidth="1"/>
    <col min="5" max="5" width="24.1640625" bestFit="1" customWidth="1"/>
    <col min="6" max="6" width="27.5" bestFit="1" customWidth="1"/>
    <col min="7" max="7" width="35.83203125" bestFit="1" customWidth="1"/>
    <col min="8" max="8" width="19.83203125" bestFit="1" customWidth="1"/>
    <col min="9" max="9" width="28.6640625" bestFit="1" customWidth="1"/>
    <col min="10" max="10" width="34.5" bestFit="1" customWidth="1"/>
    <col min="11" max="11" width="16.1640625" customWidth="1"/>
    <col min="12" max="12" width="14.33203125" bestFit="1" customWidth="1"/>
    <col min="13" max="13" width="12.5" bestFit="1" customWidth="1"/>
    <col min="14" max="14" width="11.6640625" bestFit="1" customWidth="1"/>
    <col min="15" max="15" width="11" bestFit="1" customWidth="1"/>
    <col min="16" max="16" width="7.83203125" bestFit="1" customWidth="1"/>
    <col min="17" max="17" width="10.1640625" bestFit="1" customWidth="1"/>
    <col min="18" max="18" width="12.1640625" bestFit="1" customWidth="1"/>
    <col min="19" max="19" width="13.1640625" bestFit="1" customWidth="1"/>
  </cols>
  <sheetData>
    <row r="1" spans="1:19" x14ac:dyDescent="0.2">
      <c r="A1" t="s">
        <v>341</v>
      </c>
      <c r="C1" t="s">
        <v>342</v>
      </c>
      <c r="E1" t="s">
        <v>15</v>
      </c>
      <c r="F1" t="s">
        <v>16</v>
      </c>
      <c r="G1" t="s">
        <v>21</v>
      </c>
      <c r="H1" t="s">
        <v>17</v>
      </c>
      <c r="I1" t="s">
        <v>20</v>
      </c>
      <c r="J1" t="s">
        <v>24</v>
      </c>
      <c r="K1" t="s">
        <v>26</v>
      </c>
      <c r="L1" t="s">
        <v>25</v>
      </c>
      <c r="M1" t="s">
        <v>18</v>
      </c>
      <c r="N1" t="s">
        <v>47</v>
      </c>
      <c r="O1" t="s">
        <v>51</v>
      </c>
      <c r="P1" t="s">
        <v>22</v>
      </c>
      <c r="Q1" t="s">
        <v>155</v>
      </c>
      <c r="R1" t="s">
        <v>23</v>
      </c>
      <c r="S1" t="s">
        <v>19</v>
      </c>
    </row>
    <row r="2" spans="1:19" x14ac:dyDescent="0.2">
      <c r="A2" t="s">
        <v>15</v>
      </c>
      <c r="C2" t="s">
        <v>63</v>
      </c>
      <c r="E2" t="s">
        <v>343</v>
      </c>
      <c r="F2" t="s">
        <v>344</v>
      </c>
      <c r="G2" t="s">
        <v>345</v>
      </c>
      <c r="H2" t="s">
        <v>346</v>
      </c>
      <c r="I2" t="s">
        <v>347</v>
      </c>
      <c r="J2" t="s">
        <v>183</v>
      </c>
      <c r="K2" t="s">
        <v>26</v>
      </c>
      <c r="M2" t="s">
        <v>54</v>
      </c>
      <c r="N2" t="s">
        <v>48</v>
      </c>
      <c r="O2" t="s">
        <v>348</v>
      </c>
      <c r="P2" t="s">
        <v>349</v>
      </c>
    </row>
    <row r="3" spans="1:19" x14ac:dyDescent="0.2">
      <c r="A3" t="s">
        <v>16</v>
      </c>
      <c r="C3" t="s">
        <v>45</v>
      </c>
      <c r="E3" t="s">
        <v>350</v>
      </c>
      <c r="F3" t="s">
        <v>140</v>
      </c>
      <c r="G3" t="s">
        <v>351</v>
      </c>
      <c r="H3" t="s">
        <v>62</v>
      </c>
      <c r="I3" t="s">
        <v>352</v>
      </c>
      <c r="J3" t="s">
        <v>353</v>
      </c>
      <c r="K3" t="s">
        <v>354</v>
      </c>
      <c r="P3" t="s">
        <v>280</v>
      </c>
    </row>
    <row r="4" spans="1:19" x14ac:dyDescent="0.2">
      <c r="A4" t="s">
        <v>355</v>
      </c>
      <c r="C4" t="s">
        <v>109</v>
      </c>
      <c r="E4" t="s">
        <v>356</v>
      </c>
      <c r="F4" t="s">
        <v>357</v>
      </c>
      <c r="G4" t="s">
        <v>78</v>
      </c>
      <c r="H4" t="s">
        <v>66</v>
      </c>
      <c r="I4" t="s">
        <v>358</v>
      </c>
      <c r="J4" t="s">
        <v>359</v>
      </c>
      <c r="P4" t="s">
        <v>360</v>
      </c>
    </row>
    <row r="5" spans="1:19" x14ac:dyDescent="0.2">
      <c r="A5" t="s">
        <v>17</v>
      </c>
      <c r="C5" t="s">
        <v>55</v>
      </c>
      <c r="E5" t="s">
        <v>113</v>
      </c>
      <c r="F5" t="s">
        <v>161</v>
      </c>
      <c r="G5" t="s">
        <v>80</v>
      </c>
      <c r="H5" t="s">
        <v>76</v>
      </c>
      <c r="I5" t="s">
        <v>105</v>
      </c>
      <c r="J5" t="s">
        <v>361</v>
      </c>
    </row>
    <row r="6" spans="1:19" x14ac:dyDescent="0.2">
      <c r="A6" t="s">
        <v>20</v>
      </c>
      <c r="C6" t="s">
        <v>98</v>
      </c>
      <c r="E6" t="s">
        <v>362</v>
      </c>
      <c r="F6" t="s">
        <v>363</v>
      </c>
      <c r="G6" t="s">
        <v>364</v>
      </c>
      <c r="H6" t="s">
        <v>365</v>
      </c>
      <c r="I6" t="s">
        <v>68</v>
      </c>
      <c r="J6" t="s">
        <v>366</v>
      </c>
    </row>
    <row r="7" spans="1:19" x14ac:dyDescent="0.2">
      <c r="A7" t="s">
        <v>24</v>
      </c>
      <c r="C7" t="s">
        <v>185</v>
      </c>
      <c r="E7" t="s">
        <v>367</v>
      </c>
      <c r="F7" t="s">
        <v>85</v>
      </c>
      <c r="G7" t="s">
        <v>368</v>
      </c>
      <c r="H7" t="s">
        <v>180</v>
      </c>
      <c r="I7" t="s">
        <v>91</v>
      </c>
      <c r="J7" t="s">
        <v>74</v>
      </c>
    </row>
    <row r="8" spans="1:19" x14ac:dyDescent="0.2">
      <c r="A8" t="s">
        <v>25</v>
      </c>
      <c r="E8" t="s">
        <v>369</v>
      </c>
      <c r="F8" t="s">
        <v>65</v>
      </c>
      <c r="G8" t="s">
        <v>370</v>
      </c>
      <c r="H8" t="s">
        <v>371</v>
      </c>
      <c r="J8" t="s">
        <v>372</v>
      </c>
    </row>
    <row r="9" spans="1:19" x14ac:dyDescent="0.2">
      <c r="A9" t="s">
        <v>26</v>
      </c>
      <c r="E9" t="s">
        <v>373</v>
      </c>
      <c r="F9" t="s">
        <v>138</v>
      </c>
      <c r="G9" t="s">
        <v>374</v>
      </c>
      <c r="H9" t="s">
        <v>375</v>
      </c>
      <c r="J9" t="s">
        <v>376</v>
      </c>
    </row>
    <row r="10" spans="1:19" x14ac:dyDescent="0.2">
      <c r="A10" t="s">
        <v>377</v>
      </c>
      <c r="E10" t="s">
        <v>378</v>
      </c>
      <c r="F10" s="2" t="s">
        <v>87</v>
      </c>
      <c r="G10" t="s">
        <v>379</v>
      </c>
      <c r="H10" t="s">
        <v>58</v>
      </c>
      <c r="J10" t="s">
        <v>380</v>
      </c>
    </row>
    <row r="11" spans="1:19" x14ac:dyDescent="0.2">
      <c r="E11" t="s">
        <v>167</v>
      </c>
      <c r="F11" s="1" t="s">
        <v>60</v>
      </c>
      <c r="G11" t="s">
        <v>381</v>
      </c>
      <c r="H11" t="s">
        <v>134</v>
      </c>
      <c r="J11" t="s">
        <v>382</v>
      </c>
    </row>
    <row r="12" spans="1:19" x14ac:dyDescent="0.2">
      <c r="E12" t="s">
        <v>70</v>
      </c>
      <c r="F12" t="s">
        <v>383</v>
      </c>
      <c r="G12" t="s">
        <v>384</v>
      </c>
      <c r="J12" t="s">
        <v>385</v>
      </c>
    </row>
    <row r="13" spans="1:19" x14ac:dyDescent="0.2">
      <c r="E13" t="s">
        <v>72</v>
      </c>
      <c r="F13" t="s">
        <v>386</v>
      </c>
      <c r="G13" t="s">
        <v>387</v>
      </c>
      <c r="J13" t="s">
        <v>388</v>
      </c>
    </row>
    <row r="14" spans="1:19" x14ac:dyDescent="0.2">
      <c r="E14" t="s">
        <v>102</v>
      </c>
      <c r="F14" t="s">
        <v>389</v>
      </c>
      <c r="G14" t="s">
        <v>23</v>
      </c>
      <c r="J14" t="s">
        <v>390</v>
      </c>
    </row>
    <row r="15" spans="1:19" x14ac:dyDescent="0.2">
      <c r="E15" t="s">
        <v>210</v>
      </c>
      <c r="F15" t="s">
        <v>391</v>
      </c>
      <c r="J15" t="s">
        <v>392</v>
      </c>
    </row>
    <row r="16" spans="1:19" x14ac:dyDescent="0.2">
      <c r="F16" t="s">
        <v>393</v>
      </c>
      <c r="J16" t="s">
        <v>131</v>
      </c>
    </row>
    <row r="17" spans="6:6" x14ac:dyDescent="0.2">
      <c r="F17" t="s">
        <v>394</v>
      </c>
    </row>
    <row r="18" spans="6:6" x14ac:dyDescent="0.2">
      <c r="F18" t="s">
        <v>395</v>
      </c>
    </row>
    <row r="19" spans="6:6" x14ac:dyDescent="0.2">
      <c r="F19" t="s">
        <v>396</v>
      </c>
    </row>
    <row r="20" spans="6:6" x14ac:dyDescent="0.2">
      <c r="F20" t="s">
        <v>397</v>
      </c>
    </row>
    <row r="21" spans="6:6" x14ac:dyDescent="0.2">
      <c r="F21" t="s">
        <v>398</v>
      </c>
    </row>
    <row r="22" spans="6:6" x14ac:dyDescent="0.2">
      <c r="F22" t="s">
        <v>399</v>
      </c>
    </row>
    <row r="23" spans="6:6" x14ac:dyDescent="0.2">
      <c r="F23" t="s">
        <v>151</v>
      </c>
    </row>
    <row r="24" spans="6:6" x14ac:dyDescent="0.2">
      <c r="F24" t="s">
        <v>100</v>
      </c>
    </row>
  </sheetData>
  <sheetProtection selectLockedCells="1" selectUnlockedCells="1"/>
  <conditionalFormatting sqref="F10:F11">
    <cfRule type="duplicateValues" dxfId="1" priority="1"/>
  </conditionalFormatting>
  <conditionalFormatting sqref="G25:Y25 F23:F1048576 F1:F8 K26:K32">
    <cfRule type="duplicateValues" dxfId="0" priority="20"/>
  </conditionalFormatting>
  <pageMargins left="0.7" right="0.7" top="0.75" bottom="0.75" header="0.3" footer="0.3"/>
  <pageSetup paperSize="9" orientation="portrait" horizontalDpi="300" verticalDpi="30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a b 3 1 b f - 8 6 d 3 - 4 7 5 6 - 9 e e 8 - 4 b d 9 d 2 2 e b 3 9 e "   x m l n s = " h t t p : / / s c h e m a s . m i c r o s o f t . c o m / D a t a M a s h u p " > A A A A A I M E A A B Q S w M E F A A C A A g A 9 l p 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9 l p 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Z a c V W 5 t z Z 7 f Q E A A P Y D A A A T A B w A R m 9 y b X V s Y X M v U 2 V j d G l v b j E u b S C i G A A o o B Q A A A A A A A A A A A A A A A A A A A A A A A A A A A D V U k 1 P w k A Q v Z P 0 P 0 y W C 0 0 q Q U 5 G w w F b N M Y g B x o 9 U G K W d o S V 7 W 6 z u 1 V I w 3 9 3 a S k B I R 6 4 u Z d J 3 r z Z + X h P Y 2 y Y F D C u 4 v W d 0 3 A a e k E V J t A X l K 8 1 0 9 A D j s Z p g H 1 j m a s Y L T J Y x c j b f q 4 U C v M m 1 X I m 5 b L l F p M X m m K P 1 L V k u p n 4 U h h L m n r V F 0 3 i L 6 i Y 2 w b h O k N i / w r p j G M 7 V F T o D 6 l S X / I 8 F d u k b l X 9 v K I g Q x o v m E A Y y g S J B 8 a m w e D K b D w o S K h Y B g H q 2 M b t H i e E 8 V o b T M / X + d T g X K r 1 a Z G h y k D I U g S o k 4 k l G 4 u U h I F I q v T Z b J D X s M j T G a o S v F d I l x D I b 1 F W / m J s X K f B x N k 7 H S r T 3 N 8 X W l 2 X / C H Q X p k H Z k + 8 U 0 K 3 S H A b j Q Q G i n 1 h p F F b z a J + g s i h n 3 7 S B K 5 g l K G i p T U e l c y z q N v p d q J a A 3 s Y w 7 R h s T 6 F 4 P W m v e J 6 R V z P b s W 5 X V D l 6 O 7 E r + d + L z W 3 Y 1 b z F p M n K 8 + B b b x n J p I e K V l b D w X U 0 I s M d N z w v x v p C L 7 c S j 9 Q S w E C L Q A U A A I A C A D 2 W n F V I D g f Z 6 Q A A A D 1 A A A A E g A A A A A A A A A A A A A A A A A A A A A A Q 2 9 u Z m l n L 1 B h Y 2 t h Z 2 U u e G 1 s U E s B A i 0 A F A A C A A g A 9 l p x V Q / K 6 a u k A A A A 6 Q A A A B M A A A A A A A A A A A A A A A A A 8 A A A A F t D b 2 5 0 Z W 5 0 X 1 R 5 c G V z X S 5 4 b W x Q S w E C L Q A U A A I A C A D 2 W n F V u b c 2 e 3 0 B A A D 2 A w A A E w A A A A A A A A A A A A A A A A D h 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F w A A A A A A A N c 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m F s e X N p c z 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3 M S I g L z 4 8 R W 5 0 c n k g V H l w Z T 0 i R m l s b E V y c m 9 y Q 2 9 1 b n Q i I F Z h b H V l P S J s M C I g L z 4 8 R W 5 0 c n k g V H l w Z T 0 i R m l s b E N v b H V t b l R 5 c G V z I i B W Y W x 1 Z T 0 i c 0 J n W U d C Z 2 N I Q l F V P S I g L z 4 8 R W 5 0 c n k g V H l w Z T 0 i R m l s b E N v b H V t b k 5 h b W V z I i B W Y W x 1 Z T 0 i c 1 s m c X V v d D t N Y W N o a W 5 l I E 1 v Z G U m c X V v d D s s J n F 1 b 3 Q 7 V H J p c C B E Z X N j c m l w d G l v b i Z x d W 9 0 O y w m c X V v d D t T e X N 0 Z W 0 m c X V v d D s s J n F 1 b 3 Q 7 V H J p c C B D Y X R l Z 2 9 y e S Z x d W 9 0 O y w m c X V v d D t T d G F y d C B U a W 1 l I C A m c X V v d D s s J n F 1 b 3 Q 7 R W 5 k I F R p b W U g J n F 1 b 3 Q 7 L C Z x d W 9 0 O 0 R 1 J n F 1 b 3 Q 7 L C Z x d W 9 0 O 0 J y Z W F r I E R v d 2 4 g V G l t Z S Z x d W 9 0 O 1 0 i I C 8 + P E V u d H J 5 I F R 5 c G U 9 I k Z p b G x F c n J v c k N v Z G U i I F Z h b H V l P S J z V W 5 r b m 9 3 b i I g L z 4 8 R W 5 0 c n k g V H l w Z T 0 i R m l s b E x h c 3 R V c G R h d G V k I i B W Y W x 1 Z T 0 i Z D I w M j A t M T E t M j J U M D g 6 M z Q 6 M z c u O T U 0 N z Y 0 M 1 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O C w m c X V v d D t r Z X l D b 2 x 1 b W 5 O Y W 1 l c y Z x d W 9 0 O z p b X S w m c X V v d D t x d W V y e V J l b G F 0 a W 9 u c 2 h p c H M m c X V v d D s 6 W 1 0 s J n F 1 b 3 Q 7 Y 2 9 s d W 1 u S W R l b n R p d G l l c y Z x d W 9 0 O z p b J n F 1 b 3 Q 7 U 2 V j d G l v b j E v Q W 5 h b H l z a X M v Q 2 h h b m d l Z C B U e X B l L n t N Y W N o a W 5 l I E 1 v Z G U s M H 0 m c X V v d D s s J n F 1 b 3 Q 7 U 2 V j d G l v b j E v Q W 5 h b H l z a X M v Q 2 h h b m d l Z C B U e X B l L n t U c m l w I E R l c 2 N y a X B 0 a W 9 u L D F 9 J n F 1 b 3 Q 7 L C Z x d W 9 0 O 1 N l Y 3 R p b 2 4 x L 0 F u Y W x 5 c 2 l z L 0 N o Y W 5 n Z W Q g V H l w Z S 5 7 U 3 l z d G V t L D J 9 J n F 1 b 3 Q 7 L C Z x d W 9 0 O 1 N l Y 3 R p b 2 4 x L 0 F u Y W x 5 c 2 l z L 0 N o Y W 5 n Z W Q g V H l w Z S 5 7 V H J p c C B D Y X R l Z 2 9 y e S w z f S Z x d W 9 0 O y w m c X V v d D t T Z W N 0 a W 9 u M S 9 B b m F s e X N p c y 9 D a G F u Z 2 V k I F R 5 c G U u e 1 N 0 Y X J 0 I F R p b W U g I C w 0 f S Z x d W 9 0 O y w m c X V v d D t T Z W N 0 a W 9 u M S 9 B b m F s e X N p c y 9 D a G F u Z 2 V k I F R 5 c G U u e 0 V u Z C B U a W 1 l I C w 1 f S Z x d W 9 0 O y w m c X V v d D t T Z W N 0 a W 9 u M S 9 B b m F s e X N p c y 9 D a G F u Z 2 V k I F R 5 c G U u e 0 R 1 L D Z 9 J n F 1 b 3 Q 7 L C Z x d W 9 0 O 1 N l Y 3 R p b 2 4 x L 0 F u Y W x 5 c 2 l z L 0 N o Y W 5 n Z W Q g V H l w Z S 5 7 Q n J l Y W s g R G 9 3 b i B U a W 1 l L D d 9 J n F 1 b 3 Q 7 X S w m c X V v d D t D b 2 x 1 b W 5 D b 3 V u d C Z x d W 9 0 O z o 4 L C Z x d W 9 0 O 0 t l e U N v b H V t b k 5 h b W V z J n F 1 b 3 Q 7 O l t d L C Z x d W 9 0 O 0 N v b H V t b k l k Z W 5 0 a X R p Z X M m c X V v d D s 6 W y Z x d W 9 0 O 1 N l Y 3 R p b 2 4 x L 0 F u Y W x 5 c 2 l z L 0 N o Y W 5 n Z W Q g V H l w Z S 5 7 T W F j a G l u Z S B N b 2 R l L D B 9 J n F 1 b 3 Q 7 L C Z x d W 9 0 O 1 N l Y 3 R p b 2 4 x L 0 F u Y W x 5 c 2 l z L 0 N o Y W 5 n Z W Q g V H l w Z S 5 7 V H J p c C B E Z X N j c m l w d G l v b i w x f S Z x d W 9 0 O y w m c X V v d D t T Z W N 0 a W 9 u M S 9 B b m F s e X N p c y 9 D a G F u Z 2 V k I F R 5 c G U u e 1 N 5 c 3 R l b S w y f S Z x d W 9 0 O y w m c X V v d D t T Z W N 0 a W 9 u M S 9 B b m F s e X N p c y 9 D a G F u Z 2 V k I F R 5 c G U u e 1 R y a X A g Q 2 F 0 Z W d v c n k s M 3 0 m c X V v d D s s J n F 1 b 3 Q 7 U 2 V j d G l v b j E v Q W 5 h b H l z a X M v Q 2 h h b m d l Z C B U e X B l L n t T d G F y d C B U a W 1 l I C A s N H 0 m c X V v d D s s J n F 1 b 3 Q 7 U 2 V j d G l v b j E v Q W 5 h b H l z a X M v Q 2 h h b m d l Z C B U e X B l L n t F b m Q g V G l t Z S A s N X 0 m c X V v d D s s J n F 1 b 3 Q 7 U 2 V j d G l v b j E v Q W 5 h b H l z a X M v Q 2 h h b m d l Z C B U e X B l L n t E d S w 2 f S Z x d W 9 0 O y w m c X V v d D t T Z W N 0 a W 9 u M S 9 B b m F s e X N p c y 9 D a G F u Z 2 V k I F R 5 c G U u e 0 J y Z W F r I E R v d 2 4 g V G l t Z S w 3 f S Z x d W 9 0 O 1 0 s J n F 1 b 3 Q 7 U m V s Y X R p b 2 5 z a G l w S W 5 m b y Z x d W 9 0 O z p b X X 0 i I C 8 + P E V u d H J 5 I F R 5 c G U 9 I k J 1 Z m Z l c k 5 l e H R S Z W Z y Z X N o I i B W Y W x 1 Z T 0 i b D E i I C 8 + P E V u d H J 5 I F R 5 c G U 9 I l F 1 Z X J 5 S U Q i I F Z h b H V l P S J z Y j E 1 N j h i N m I t N j R l N C 0 0 M T E 2 L W J l M T Q t Z D k x O W Q 2 Z j A 0 M T c 3 I i A v P j w v U 3 R h Y m x l R W 5 0 c m l l c z 4 8 L 0 l 0 Z W 0 + P E l 0 Z W 0 + P E l 0 Z W 1 M b 2 N h d G l v b j 4 8 S X R l b V R 5 c G U + R m 9 y b X V s Y T w v S X R l b V R 5 c G U + P E l 0 Z W 1 Q Y X R o P l N l Y 3 R p b 2 4 x L 0 F u Y W x 5 c 2 l z L 1 N v d X J j Z T w v S X R l b V B h d G g + P C 9 J d G V t T G 9 j Y X R p b 2 4 + P F N 0 Y W J s Z U V u d H J p Z X M g L z 4 8 L 0 l 0 Z W 0 + P E l 0 Z W 0 + P E l 0 Z W 1 M b 2 N h d G l v b j 4 8 S X R l b V R 5 c G U + R m 9 y b X V s Y T w v S X R l b V R 5 c G U + P E l 0 Z W 1 Q Y X R o P l N l Y 3 R p b 2 4 x L 0 F u Y W x 5 c 2 l z L 0 N o Y W 5 n Z W Q l M j B U e X B l P C 9 J d G V t U G F 0 a D 4 8 L 0 l 0 Z W 1 M b 2 N h d G l v b j 4 8 U 3 R h Y m x l R W 5 0 c m l l c y A v P j w v S X R l b T 4 8 S X R l b T 4 8 S X R l b U x v Y 2 F 0 a W 9 u P j x J d G V t V H l w Z T 5 G b 3 J t d W x h P C 9 J d G V t V H l w Z T 4 8 S X R l b V B h d G g + U 2 V j d G l v b j E v Q W 5 h b H l z a X M l M j A o M i k 8 L 0 l 0 Z W 1 Q Y X R o P j w v S X R l b U x v Y 2 F 0 a W 9 u P j x T d G F i b G V F b n R y a W V z P j x F b n R y e S B U e X B l P S J J c 1 B y a X Z h d G U i I F Z h b H V l P S J s M C I g L z 4 8 R W 5 0 c n k g V H l w Z T 0 i U m V z d W x 0 V H l w Z S I g V m F s d W U 9 I n N F e G N l c H R p b 2 4 i I C 8 + P E V u d H J 5 I F R 5 c G U 9 I k Z p b G x F b m F i b G V k I i B W Y W x 1 Z T 0 i b D A i I C 8 + P E V u d H J 5 I F R 5 c G U 9 I k Z p b G x U b 0 R h d G F N b 2 R l b E V u Y W J s Z W Q i I F Z h b H V l P S J s M C I g L z 4 8 R W 5 0 c n k g V H l w Z T 0 i R m l s b F N 0 Y X R 1 c y I g V m F s d W U 9 I n N D b 2 1 w b G V 0 Z S I g L z 4 8 R W 5 0 c n k g V H l w Z T 0 i R m l s b E N v d W 5 0 I i B W Y W x 1 Z T 0 i b D c x I i A v P j x F b n R y e S B U e X B l P S J G a W x s R X J y b 3 J D b 3 V u d C I g V m F s d W U 9 I m w w I i A v P j x F b n R y e S B U e X B l P S J G a W x s Q 2 9 s d W 1 u V H l w Z X M i I F Z h b H V l P S J z Q m d Z R 0 J n Y 0 h C d 1 U 9 I i A v P j x F b n R y e S B U e X B l P S J G a W x s Q 2 9 s d W 1 u T m F t Z X M i I F Z h b H V l P S J z W y Z x d W 9 0 O 0 1 h Y 2 h p b m U g T W 9 k Z S Z x d W 9 0 O y w m c X V v d D t U c m l w I E R l c 2 N y a X B 0 a W 9 u J n F 1 b 3 Q 7 L C Z x d W 9 0 O 1 N 5 c 3 R l b S Z x d W 9 0 O y w m c X V v d D t U c m l w I E N h d G V n b 3 J 5 J n F 1 b 3 Q 7 L C Z x d W 9 0 O 1 N 0 Y X J 0 I F R p b W U g I C Z x d W 9 0 O y w m c X V v d D t F b m Q g V G l t Z S A m c X V v d D s s J n F 1 b 3 Q 7 R H U m c X V v d D s s J n F 1 b 3 Q 7 Q n J l Y W s g R G 9 3 b i B U a W 1 l J n F 1 b 3 Q 7 X S I g L z 4 8 R W 5 0 c n k g V H l w Z T 0 i R m l s b E V y c m 9 y Q 2 9 k Z S I g V m F s d W U 9 I n N V b m t u b 3 d u I i A v P j x F b n R y e S B U e X B l P S J G a W x s T G F z d F V w Z G F 0 Z W Q i I F Z h b H V l P S J k M j A y M C 0 x M S 0 y M l Q w O D o z N T o z O C 4 w N j k 2 N T E 0 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C d W Z m Z X J O Z X h 0 U m V m c m V z a C I g V m F s d W U 9 I m w x I i A v P j x F b n R y e S B U e X B l P S J S Z W x h d G l v b n N o a X B J b m Z v Q 2 9 u d G F p b m V y I i B W Y W x 1 Z T 0 i c 3 s m c X V v d D t j b 2 x 1 b W 5 D b 3 V u d C Z x d W 9 0 O z o 4 L C Z x d W 9 0 O 2 t l e U N v b H V t b k 5 h b W V z J n F 1 b 3 Q 7 O l t d L C Z x d W 9 0 O 3 F 1 Z X J 5 U m V s Y X R p b 2 5 z a G l w c y Z x d W 9 0 O z p b X S w m c X V v d D t j b 2 x 1 b W 5 J Z G V u d G l 0 a W V z J n F 1 b 3 Q 7 O l s m c X V v d D t T Z W N 0 a W 9 u M S 9 B b m F s e X N p c y A o M i k v Q 2 h h b m d l Z C B U e X B l L n t N Y W N o a W 5 l I E 1 v Z G U s M H 0 m c X V v d D s s J n F 1 b 3 Q 7 U 2 V j d G l v b j E v Q W 5 h b H l z a X M g K D I p L 0 N o Y W 5 n Z W Q g V H l w Z S 5 7 V H J p c C B E Z X N j c m l w d G l v b i w x f S Z x d W 9 0 O y w m c X V v d D t T Z W N 0 a W 9 u M S 9 B b m F s e X N p c y A o M i k v Q 2 h h b m d l Z C B U e X B l L n t T e X N 0 Z W 0 s M n 0 m c X V v d D s s J n F 1 b 3 Q 7 U 2 V j d G l v b j E v Q W 5 h b H l z a X M g K D I p L 0 N o Y W 5 n Z W Q g V H l w Z S 5 7 V H J p c C B D Y X R l Z 2 9 y e S w z f S Z x d W 9 0 O y w m c X V v d D t T Z W N 0 a W 9 u M S 9 B b m F s e X N p c y A o M i k v Q 2 h h b m d l Z C B U e X B l L n t T d G F y d C B U a W 1 l I C A s N H 0 m c X V v d D s s J n F 1 b 3 Q 7 U 2 V j d G l v b j E v Q W 5 h b H l z a X M g K D I p L 0 N o Y W 5 n Z W Q g V H l w Z S 5 7 R W 5 k I F R p b W U g L D V 9 J n F 1 b 3 Q 7 L C Z x d W 9 0 O 1 N l Y 3 R p b 2 4 x L 0 F u Y W x 5 c 2 l z I C g y K S 9 D a G F u Z 2 V k I F R 5 c G U u e 0 R 1 L D Z 9 J n F 1 b 3 Q 7 L C Z x d W 9 0 O 1 N l Y 3 R p b 2 4 x L 0 F u Y W x 5 c 2 l z I C g y K S 9 D a G F u Z 2 V k I F R 5 c G U u e 0 J y Z W F r I E R v d 2 4 g V G l t Z S w 3 f S Z x d W 9 0 O 1 0 s J n F 1 b 3 Q 7 Q 2 9 s d W 1 u Q 2 9 1 b n Q m c X V v d D s 6 O C w m c X V v d D t L Z X l D b 2 x 1 b W 5 O Y W 1 l c y Z x d W 9 0 O z p b X S w m c X V v d D t D b 2 x 1 b W 5 J Z G V u d G l 0 a W V z J n F 1 b 3 Q 7 O l s m c X V v d D t T Z W N 0 a W 9 u M S 9 B b m F s e X N p c y A o M i k v Q 2 h h b m d l Z C B U e X B l L n t N Y W N o a W 5 l I E 1 v Z G U s M H 0 m c X V v d D s s J n F 1 b 3 Q 7 U 2 V j d G l v b j E v Q W 5 h b H l z a X M g K D I p L 0 N o Y W 5 n Z W Q g V H l w Z S 5 7 V H J p c C B E Z X N j c m l w d G l v b i w x f S Z x d W 9 0 O y w m c X V v d D t T Z W N 0 a W 9 u M S 9 B b m F s e X N p c y A o M i k v Q 2 h h b m d l Z C B U e X B l L n t T e X N 0 Z W 0 s M n 0 m c X V v d D s s J n F 1 b 3 Q 7 U 2 V j d G l v b j E v Q W 5 h b H l z a X M g K D I p L 0 N o Y W 5 n Z W Q g V H l w Z S 5 7 V H J p c C B D Y X R l Z 2 9 y e S w z f S Z x d W 9 0 O y w m c X V v d D t T Z W N 0 a W 9 u M S 9 B b m F s e X N p c y A o M i k v Q 2 h h b m d l Z C B U e X B l L n t T d G F y d C B U a W 1 l I C A s N H 0 m c X V v d D s s J n F 1 b 3 Q 7 U 2 V j d G l v b j E v Q W 5 h b H l z a X M g K D I p L 0 N o Y W 5 n Z W Q g V H l w Z S 5 7 R W 5 k I F R p b W U g L D V 9 J n F 1 b 3 Q 7 L C Z x d W 9 0 O 1 N l Y 3 R p b 2 4 x L 0 F u Y W x 5 c 2 l z I C g y K S 9 D a G F u Z 2 V k I F R 5 c G U u e 0 R 1 L D Z 9 J n F 1 b 3 Q 7 L C Z x d W 9 0 O 1 N l Y 3 R p b 2 4 x L 0 F u Y W x 5 c 2 l z I C g y K S 9 D a G F u Z 2 V k I F R 5 c G U u e 0 J y Z W F r I E R v d 2 4 g V G l t Z S w 3 f S Z x d W 9 0 O 1 0 s J n F 1 b 3 Q 7 U m V s Y X R p b 2 5 z a G l w S W 5 m b y Z x d W 9 0 O z p b X X 0 i I C 8 + P E V u d H J 5 I F R 5 c G U 9 I k 5 h b W V V c G R h d G V k Q W Z 0 Z X J G a W x s I i B W Y W x 1 Z T 0 i b D A i I C 8 + P E V u d H J 5 I F R 5 c G U 9 I l F 1 Z X J 5 S U Q i I F Z h b H V l P S J z Z T E 1 N W N j Y 2 Y t Y j Z h Y S 0 0 N z J m L T k z Y T Q t M z M x O W R h M j F k Z D U 1 I i A v P j w v U 3 R h Y m x l R W 5 0 c m l l c z 4 8 L 0 l 0 Z W 0 + P E l 0 Z W 0 + P E l 0 Z W 1 M b 2 N h d G l v b j 4 8 S X R l b V R 5 c G U + R m 9 y b X V s Y T w v S X R l b V R 5 c G U + P E l 0 Z W 1 Q Y X R o P l N l Y 3 R p b 2 4 x L 0 F u Y W x 5 c 2 l z J T I w K D I p L 1 N v d X J j Z T w v S X R l b V B h d G g + P C 9 J d G V t T G 9 j Y X R p b 2 4 + P F N 0 Y W J s Z U V u d H J p Z X M g L z 4 8 L 0 l 0 Z W 0 + P E l 0 Z W 0 + P E l 0 Z W 1 M b 2 N h d G l v b j 4 8 S X R l b V R 5 c G U + R m 9 y b X V s Y T w v S X R l b V R 5 c G U + P E l 0 Z W 1 Q Y X R o P l N l Y 3 R p b 2 4 x L 0 F u Y W x 5 c 2 l z J T I w K D I p L 0 F u Y W x 5 c 2 l z X 1 R h Y m x l P C 9 J d G V t U G F 0 a D 4 8 L 0 l 0 Z W 1 M b 2 N h d G l v b j 4 8 U 3 R h Y m x l R W 5 0 c m l l c y A v P j w v S X R l b T 4 8 S X R l b T 4 8 S X R l b U x v Y 2 F 0 a W 9 u P j x J d G V t V H l w Z T 5 G b 3 J t d W x h P C 9 J d G V t V H l w Z T 4 8 S X R l b V B h d G g + U 2 V j d G l v b j E v Q W 5 h b H l z a X M l M j A o M i k v Q 2 h h b m d l Z C U y M F R 5 c G U 8 L 0 l 0 Z W 1 Q Y X R o P j w v S X R l b U x v Y 2 F 0 a W 9 u P j x T d G F i b G V F b n R y a W V z I C 8 + P C 9 J d G V t P j w v S X R l b X M + P C 9 M b 2 N h b F B h Y 2 t h Z 2 V N Z X R h Z G F 0 Y U Z p b G U + F g A A A F B L B Q Y A A A A A A A A A A A A A A A A A A A A A A A D a A A A A A Q A A A N C M n d 8 B F d E R j H o A w E / C l + s B A A A A m C t 2 C B w r 2 0 e m D C h 8 6 U 6 a w g A A A A A C A A A A A A A D Z g A A w A A A A B A A A A D t + + O Q n h p 9 Y f / o o d q y e 8 b R A A A A A A S A A A C g A A A A E A A A A K q D T o l k q m 8 Z g 3 P C m y o c N P 9 Q A A A A n 5 1 j y G A W R a z c d B Q y 1 P J U 2 B n 7 G 5 D F f l P i W y 6 g 0 C i B C y E 2 H 3 M j L R A b D y + F q / w h c 6 m 1 w i O F C E N n I l p s z h R 6 t U e y C v I C O K z c p 6 A N F c n E d w + G T a c U A A A A r 7 f j z a e V U t 0 1 9 x q h k X U G u z U 1 U o E = < / D a t a M a s h u p > 
</file>

<file path=customXml/itemProps1.xml><?xml version="1.0" encoding="utf-8"?>
<ds:datastoreItem xmlns:ds="http://schemas.openxmlformats.org/officeDocument/2006/customXml" ds:itemID="{7F3CBDA6-CF3B-49FB-9C2A-85B975A08F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Presentation</vt:lpstr>
      <vt:lpstr>Trip Analysis</vt:lpstr>
      <vt:lpstr>Master</vt:lpstr>
      <vt:lpstr>Control</vt:lpstr>
      <vt:lpstr>Cooling</vt:lpstr>
      <vt:lpstr>Diagnostic</vt:lpstr>
      <vt:lpstr>Electricity</vt:lpstr>
      <vt:lpstr>ID</vt:lpstr>
      <vt:lpstr>Magnet</vt:lpstr>
      <vt:lpstr>Modes1</vt:lpstr>
      <vt:lpstr>'Trip Analysis'!Print_Area</vt:lpstr>
      <vt:lpstr>PS</vt:lpstr>
      <vt:lpstr>RF</vt:lpstr>
      <vt:lpstr>TripsTypes</vt:lpstr>
      <vt:lpstr>Unknown</vt:lpstr>
      <vt:lpstr>Vacuum</vt:lpstr>
      <vt:lpstr>Wiggler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2024-04-22T14:30:56Z</dcterms:modified>
  <cp:category/>
  <cp:contentStatus/>
</cp:coreProperties>
</file>