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lzubi/Desktop/DCA/Beamlines/XAFS-XRF/DAQ/contScan/"/>
    </mc:Choice>
  </mc:AlternateContent>
  <xr:revisionPtr revIDLastSave="0" documentId="13_ncr:1_{95BB5091-68E4-9A4D-9A23-2A78DCE33665}" xr6:coauthVersionLast="47" xr6:coauthVersionMax="47" xr10:uidLastSave="{00000000-0000-0000-0000-000000000000}"/>
  <bookViews>
    <workbookView xWindow="5140" yWindow="1340" windowWidth="28040" windowHeight="17440" xr2:uid="{8615BD1E-976F-5B49-8661-5D403CD809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F7" i="1" s="1"/>
  <c r="E14" i="1"/>
  <c r="B9" i="1"/>
  <c r="E29" i="1"/>
  <c r="E28" i="1"/>
  <c r="F3" i="1" l="1"/>
  <c r="G2" i="1" s="1"/>
  <c r="E5" i="1"/>
  <c r="F4" i="1" s="1"/>
  <c r="E30" i="1"/>
  <c r="H2" i="1" l="1"/>
  <c r="H32" i="1" s="1"/>
  <c r="H35" i="1" l="1"/>
  <c r="H34" i="1"/>
</calcChain>
</file>

<file path=xl/sharedStrings.xml><?xml version="1.0" encoding="utf-8"?>
<sst xmlns="http://schemas.openxmlformats.org/spreadsheetml/2006/main" count="27" uniqueCount="26">
  <si>
    <t>J</t>
  </si>
  <si>
    <t>O</t>
  </si>
  <si>
    <t>P</t>
  </si>
  <si>
    <t>B</t>
  </si>
  <si>
    <t>J/(2* COS(ASIN(P/I))</t>
  </si>
  <si>
    <t>C</t>
  </si>
  <si>
    <t>ASIN(P/I) *R2D</t>
  </si>
  <si>
    <t>Energy_start</t>
  </si>
  <si>
    <t>Energy_stop</t>
  </si>
  <si>
    <t># of points</t>
  </si>
  <si>
    <t>Energy_step_size (kev)</t>
  </si>
  <si>
    <t>Time between two steps (sec)</t>
  </si>
  <si>
    <t>Theta position (deg)</t>
  </si>
  <si>
    <t>Position Diff(deg)</t>
  </si>
  <si>
    <t>Theta speed</t>
  </si>
  <si>
    <t>Theta resolution</t>
  </si>
  <si>
    <t>Theta max speed</t>
  </si>
  <si>
    <r>
      <t>Minimum Stepsize</t>
    </r>
    <r>
      <rPr>
        <sz val="12"/>
        <color rgb="FF000000"/>
        <rFont val="Calibri"/>
        <family val="2"/>
        <scheme val="minor"/>
      </rPr>
      <t>: 0.0002</t>
    </r>
  </si>
  <si>
    <r>
      <t>Maximum Stepsize</t>
    </r>
    <r>
      <rPr>
        <sz val="12"/>
        <color rgb="FF000000"/>
        <rFont val="Calibri"/>
        <family val="2"/>
        <scheme val="minor"/>
      </rPr>
      <t>: 0.03</t>
    </r>
  </si>
  <si>
    <t xml:space="preserve">Delay factor </t>
  </si>
  <si>
    <t xml:space="preserve">Total delay </t>
  </si>
  <si>
    <t xml:space="preserve">scan time </t>
  </si>
  <si>
    <t>Theta min speed</t>
  </si>
  <si>
    <t>Theta offset</t>
  </si>
  <si>
    <t>Encoder value</t>
  </si>
  <si>
    <t>Theta to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</si>
</sst>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2FFF12"/>
      <name val="Andale Mono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3" borderId="0" xfId="0" applyFill="1"/>
    <xf numFmtId="176" fontId="2" fillId="3" borderId="0" xfId="0" applyNumberFormat="1" applyFont="1" applyFill="1"/>
    <xf numFmtId="0" fontId="2" fillId="3" borderId="0" xfId="0" applyFont="1" applyFill="1"/>
    <xf numFmtId="2" fontId="0" fillId="0" borderId="0" xfId="0" applyNumberFormat="1"/>
    <xf numFmtId="0" fontId="4" fillId="0" borderId="0" xfId="0" applyFont="1"/>
    <xf numFmtId="0" fontId="5" fillId="0" borderId="0" xfId="0" applyFont="1"/>
    <xf numFmtId="176" fontId="0" fillId="2" borderId="0" xfId="0" applyNumberFormat="1" applyFill="1"/>
    <xf numFmtId="12" fontId="0" fillId="0" borderId="0" xfId="0" applyNumberFormat="1"/>
    <xf numFmtId="176" fontId="0" fillId="0" borderId="0" xfId="0" applyNumberFormat="1"/>
    <xf numFmtId="0" fontId="3" fillId="5" borderId="0" xfId="0" applyFont="1" applyFill="1"/>
    <xf numFmtId="0" fontId="0" fillId="0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4CD7-2DC4-3841-9328-5EC3551C326C}">
  <dimension ref="A1:J38"/>
  <sheetViews>
    <sheetView tabSelected="1" workbookViewId="0">
      <selection activeCell="E19" sqref="E19"/>
    </sheetView>
  </sheetViews>
  <sheetFormatPr baseColWidth="10" defaultRowHeight="16" x14ac:dyDescent="0.2"/>
  <cols>
    <col min="1" max="1" width="23.6640625" customWidth="1"/>
    <col min="2" max="2" width="19.33203125" bestFit="1" customWidth="1"/>
    <col min="4" max="4" width="26.6640625" customWidth="1"/>
    <col min="5" max="5" width="13.83203125" customWidth="1"/>
    <col min="6" max="6" width="21.33203125" customWidth="1"/>
    <col min="7" max="7" width="15.83203125" customWidth="1"/>
    <col min="8" max="8" width="34.5" customWidth="1"/>
  </cols>
  <sheetData>
    <row r="1" spans="1:10" x14ac:dyDescent="0.2">
      <c r="A1" s="5" t="s">
        <v>0</v>
      </c>
      <c r="B1" s="5">
        <v>20</v>
      </c>
      <c r="D1" t="s">
        <v>11</v>
      </c>
      <c r="E1">
        <v>1</v>
      </c>
      <c r="F1" s="2" t="s">
        <v>12</v>
      </c>
      <c r="G1" s="2" t="s">
        <v>13</v>
      </c>
      <c r="H1" s="2" t="s">
        <v>14</v>
      </c>
    </row>
    <row r="2" spans="1:10" x14ac:dyDescent="0.2">
      <c r="A2" s="5" t="s">
        <v>1</v>
      </c>
      <c r="B2" s="6">
        <v>3.7860083058999998</v>
      </c>
      <c r="D2" t="s">
        <v>7</v>
      </c>
      <c r="E2" s="8">
        <f xml:space="preserve"> 8.15999999</f>
        <v>8.1599999899999993</v>
      </c>
      <c r="F2" s="1">
        <f>(ASIN((B3/E2)) * 180/PI())</f>
        <v>14.021409528813354</v>
      </c>
      <c r="G2" s="4">
        <f>ABS( F2-F3)</f>
        <v>4.8853171499622761E-2</v>
      </c>
      <c r="H2" s="11">
        <f>G2/E1</f>
        <v>4.8853171499622761E-2</v>
      </c>
    </row>
    <row r="3" spans="1:10" x14ac:dyDescent="0.2">
      <c r="A3" s="5" t="s">
        <v>2</v>
      </c>
      <c r="B3" s="6">
        <v>1.9770410767</v>
      </c>
      <c r="D3" t="s">
        <v>10</v>
      </c>
      <c r="E3">
        <v>2.7959544400000001E-2</v>
      </c>
      <c r="F3" s="1">
        <f>ASIN((B3/(E2+E3))) * 180/PI()</f>
        <v>13.972556357313731</v>
      </c>
      <c r="G3" s="4"/>
    </row>
    <row r="4" spans="1:10" x14ac:dyDescent="0.2">
      <c r="A4" s="5" t="s">
        <v>3</v>
      </c>
      <c r="B4" s="7" t="s">
        <v>4</v>
      </c>
      <c r="D4" t="s">
        <v>9</v>
      </c>
      <c r="E4">
        <v>160</v>
      </c>
      <c r="F4" s="1">
        <f>ASIN((B3/E5)) * 180/PI()</f>
        <v>9.0033153686073764</v>
      </c>
    </row>
    <row r="5" spans="1:10" x14ac:dyDescent="0.2">
      <c r="A5" s="5" t="s">
        <v>5</v>
      </c>
      <c r="B5" s="7" t="s">
        <v>6</v>
      </c>
      <c r="D5" s="2" t="s">
        <v>8</v>
      </c>
      <c r="E5" s="1">
        <f>E4*E3+E2</f>
        <v>12.633527094</v>
      </c>
    </row>
    <row r="6" spans="1:10" x14ac:dyDescent="0.2">
      <c r="A6" s="5" t="s">
        <v>15</v>
      </c>
      <c r="B6" s="5">
        <v>1.3889E-5</v>
      </c>
    </row>
    <row r="7" spans="1:10" x14ac:dyDescent="0.2">
      <c r="A7" s="5" t="s">
        <v>16</v>
      </c>
      <c r="B7" s="5">
        <v>0.3</v>
      </c>
      <c r="E7" s="3" t="s">
        <v>24</v>
      </c>
      <c r="F7" s="1">
        <f>(F2+B8)/B6</f>
        <v>1011546.4808995143</v>
      </c>
    </row>
    <row r="8" spans="1:10" x14ac:dyDescent="0.2">
      <c r="A8" s="5" t="s">
        <v>23</v>
      </c>
      <c r="B8" s="5">
        <v>2.7959544400000001E-2</v>
      </c>
      <c r="E8" s="3"/>
      <c r="F8" s="15"/>
    </row>
    <row r="9" spans="1:10" x14ac:dyDescent="0.2">
      <c r="A9" s="5" t="s">
        <v>22</v>
      </c>
      <c r="B9" s="5">
        <f>0.000013889*50</f>
        <v>6.9444999999999999E-4</v>
      </c>
    </row>
    <row r="10" spans="1:10" x14ac:dyDescent="0.2">
      <c r="A10" s="9" t="s">
        <v>17</v>
      </c>
    </row>
    <row r="11" spans="1:10" x14ac:dyDescent="0.2">
      <c r="A11" s="9" t="s">
        <v>18</v>
      </c>
    </row>
    <row r="13" spans="1:10" x14ac:dyDescent="0.2">
      <c r="A13" s="16" t="s">
        <v>25</v>
      </c>
      <c r="B13" s="16"/>
      <c r="C13" s="16"/>
      <c r="D13" s="16"/>
      <c r="E13" s="16"/>
      <c r="F13" s="16"/>
      <c r="G13" s="16"/>
      <c r="H13" s="16"/>
      <c r="I13" s="16"/>
      <c r="J13" s="16"/>
    </row>
    <row r="14" spans="1:10" x14ac:dyDescent="0.2">
      <c r="E14" s="1">
        <f xml:space="preserve"> B3 / SIN(F14 * PI() / 180)</f>
        <v>11.385325796462469</v>
      </c>
      <c r="F14" s="15">
        <v>10</v>
      </c>
    </row>
    <row r="28" spans="1:8" x14ac:dyDescent="0.2">
      <c r="A28" t="s">
        <v>19</v>
      </c>
      <c r="B28">
        <v>0.01</v>
      </c>
      <c r="D28" t="s">
        <v>20</v>
      </c>
      <c r="E28">
        <f>E4*B28</f>
        <v>1.6</v>
      </c>
    </row>
    <row r="29" spans="1:8" x14ac:dyDescent="0.2">
      <c r="D29" t="s">
        <v>21</v>
      </c>
      <c r="E29">
        <f>E1*E4</f>
        <v>160</v>
      </c>
    </row>
    <row r="30" spans="1:8" x14ac:dyDescent="0.2">
      <c r="D30" t="s">
        <v>21</v>
      </c>
      <c r="E30">
        <f>E28+E29</f>
        <v>161.6</v>
      </c>
      <c r="G30">
        <v>6.3823827708375802E-4</v>
      </c>
    </row>
    <row r="31" spans="1:8" ht="18" x14ac:dyDescent="0.2">
      <c r="G31">
        <v>6.3594886118349702E-4</v>
      </c>
      <c r="H31" s="10">
        <v>6.3823827708375802E-4</v>
      </c>
    </row>
    <row r="32" spans="1:8" x14ac:dyDescent="0.2">
      <c r="H32" s="13">
        <f>H2-G30</f>
        <v>4.8214933222539003E-2</v>
      </c>
    </row>
    <row r="34" spans="8:9" x14ac:dyDescent="0.2">
      <c r="H34" s="13">
        <f>H2-H31</f>
        <v>4.8214933222539003E-2</v>
      </c>
    </row>
    <row r="35" spans="8:9" x14ac:dyDescent="0.2">
      <c r="H35" s="12">
        <f>ABS(H2-H31)</f>
        <v>4.8214933222539003E-2</v>
      </c>
    </row>
    <row r="38" spans="8:9" x14ac:dyDescent="0.2">
      <c r="H38">
        <v>5.1230000000000002</v>
      </c>
      <c r="I38" s="14">
        <v>1634425.699</v>
      </c>
    </row>
  </sheetData>
  <mergeCells count="2">
    <mergeCell ref="G2:G3"/>
    <mergeCell ref="A13:J13"/>
  </mergeCells>
  <conditionalFormatting sqref="H2">
    <cfRule type="cellIs" dxfId="2" priority="1" operator="notBetween">
      <formula>$B$7</formula>
      <formula>$B$9</formula>
    </cfRule>
    <cfRule type="cellIs" dxfId="1" priority="2" operator="notBetween">
      <formula>$B$6</formula>
      <formula>$B$7</formula>
    </cfRule>
    <cfRule type="cellIs" dxfId="0" priority="3" operator="notBetween">
      <formula>$B$6</formula>
      <formula>$B$7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Alzu'bi</dc:creator>
  <cp:lastModifiedBy>Mustafa Alzu'bi</cp:lastModifiedBy>
  <dcterms:created xsi:type="dcterms:W3CDTF">2024-08-08T21:05:06Z</dcterms:created>
  <dcterms:modified xsi:type="dcterms:W3CDTF">2024-08-14T09:29:32Z</dcterms:modified>
</cp:coreProperties>
</file>