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qc305/Documents/PhD/Manuskripter/"/>
    </mc:Choice>
  </mc:AlternateContent>
  <xr:revisionPtr revIDLastSave="0" documentId="13_ncr:1_{D1D65881-5BB3-2C41-B176-A6DAFA7CADE4}" xr6:coauthVersionLast="36" xr6:coauthVersionMax="36" xr10:uidLastSave="{00000000-0000-0000-0000-000000000000}"/>
  <bookViews>
    <workbookView xWindow="0" yWindow="0" windowWidth="28800" windowHeight="18000" xr2:uid="{A64A3BF6-317C-9941-B5F1-26700EBD775C}"/>
  </bookViews>
  <sheets>
    <sheet name="Annotated" sheetId="1" r:id="rId1"/>
  </sheets>
  <calcPr calcId="18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P13" i="1" s="1"/>
  <c r="B33" i="1"/>
  <c r="C6" i="1" s="1"/>
  <c r="P2" i="1" l="1"/>
  <c r="P5" i="1"/>
  <c r="P12" i="1"/>
  <c r="P10" i="1"/>
  <c r="P3" i="1"/>
  <c r="P11" i="1"/>
  <c r="P7" i="1"/>
  <c r="P4" i="1"/>
  <c r="P9" i="1"/>
  <c r="P8" i="1"/>
  <c r="P6" i="1"/>
  <c r="C23" i="1"/>
  <c r="C24" i="1"/>
  <c r="C5" i="1"/>
  <c r="C17" i="1"/>
  <c r="C18" i="1"/>
  <c r="C9" i="1"/>
  <c r="C8" i="1"/>
  <c r="C14" i="1"/>
  <c r="C19" i="1"/>
  <c r="C4" i="1"/>
  <c r="C25" i="1"/>
  <c r="C13" i="1"/>
  <c r="C22" i="1"/>
  <c r="C2" i="1"/>
  <c r="C7" i="1"/>
  <c r="C27" i="1"/>
  <c r="C29" i="1"/>
  <c r="C16" i="1"/>
  <c r="C26" i="1"/>
  <c r="C32" i="1"/>
  <c r="C15" i="1"/>
  <c r="C3" i="1"/>
  <c r="C11" i="1"/>
  <c r="C10" i="1"/>
  <c r="C31" i="1"/>
  <c r="C21" i="1"/>
  <c r="C12" i="1"/>
  <c r="C20" i="1"/>
  <c r="C28" i="1"/>
  <c r="C30" i="1"/>
  <c r="P14" i="1" l="1"/>
  <c r="C33" i="1"/>
</calcChain>
</file>

<file path=xl/sharedStrings.xml><?xml version="1.0" encoding="utf-8"?>
<sst xmlns="http://schemas.openxmlformats.org/spreadsheetml/2006/main" count="272" uniqueCount="56">
  <si>
    <t>Consequence</t>
  </si>
  <si>
    <t>n</t>
  </si>
  <si>
    <t>3_prime_UTR_variant</t>
  </si>
  <si>
    <t>5_prime_UTR_variant</t>
  </si>
  <si>
    <t>coding_sequence_variant</t>
  </si>
  <si>
    <t>downstream_gene_variant</t>
  </si>
  <si>
    <t>intergenic_variant</t>
  </si>
  <si>
    <t>intron_variant</t>
  </si>
  <si>
    <t>intron_variant,non_coding_transcript_variant</t>
  </si>
  <si>
    <t>mature_miRNA_variant</t>
  </si>
  <si>
    <t>missense_variant</t>
  </si>
  <si>
    <t>missense_variant,splice_region_variant</t>
  </si>
  <si>
    <t>non_coding_transcript_exon_variant</t>
  </si>
  <si>
    <t>non_coding_transcript_variant</t>
  </si>
  <si>
    <t>splice_acceptor_variant</t>
  </si>
  <si>
    <t>splice_acceptor_variant,non_coding_transcript_exon_variant</t>
  </si>
  <si>
    <t>splice_acceptor_variant,non_coding_transcript_variant</t>
  </si>
  <si>
    <t>splice_donor_variant</t>
  </si>
  <si>
    <t>splice_donor_variant,non_coding_transcript_variant</t>
  </si>
  <si>
    <t>splice_region_variant,3_prime_UTR_variant</t>
  </si>
  <si>
    <t>splice_region_variant,5_prime_UTR_variant</t>
  </si>
  <si>
    <t>splice_region_variant,intron_variant</t>
  </si>
  <si>
    <t>splice_region_variant,intron_variant,non_coding_transcript_variant</t>
  </si>
  <si>
    <t>splice_region_variant,non_coding_transcript_exon_variant</t>
  </si>
  <si>
    <t>splice_region_variant,synonymous_variant</t>
  </si>
  <si>
    <t>start_lost</t>
  </si>
  <si>
    <t>stop_gained</t>
  </si>
  <si>
    <t>stop_gained,splice_region_variant</t>
  </si>
  <si>
    <t>stop_lost</t>
  </si>
  <si>
    <t>stop_lost,splice_region_variant</t>
  </si>
  <si>
    <t>stop_retained_variant</t>
  </si>
  <si>
    <t>synonymous_variant</t>
  </si>
  <si>
    <t>upstream_gene_variant</t>
  </si>
  <si>
    <t>%</t>
  </si>
  <si>
    <t>Total</t>
  </si>
  <si>
    <t>Extra</t>
  </si>
  <si>
    <t>IMPACT=MODERATE;STRAND=-1</t>
  </si>
  <si>
    <t>IMPACT=MODERATE;STRAND=1</t>
  </si>
  <si>
    <t>IMPACT=HIGH;STRAND=-1</t>
  </si>
  <si>
    <t>IMPACT=HIGH;STRAND=1</t>
  </si>
  <si>
    <t>SIFT</t>
  </si>
  <si>
    <t>deleterious(0)</t>
  </si>
  <si>
    <t>deleterious(0.01)</t>
  </si>
  <si>
    <t>deleterious(0.02)</t>
  </si>
  <si>
    <t>deleterious(0.03)</t>
  </si>
  <si>
    <t>deleterious(0.04)</t>
  </si>
  <si>
    <t>deleterious(0.05)</t>
  </si>
  <si>
    <t>deleterious_low_confidence(0)</t>
  </si>
  <si>
    <t>deleterious_low_confidence(0.01)</t>
  </si>
  <si>
    <t>deleterious_low_confidence(0.02)</t>
  </si>
  <si>
    <t>deleterious_low_confidence(0.03)</t>
  </si>
  <si>
    <t>deleterious_low_confidence(0.04)</t>
  </si>
  <si>
    <t>deleterious_low_confidence(0.05)</t>
  </si>
  <si>
    <t>Grand Total</t>
  </si>
  <si>
    <t>Sum of 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</si>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</sst>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theme="4" tint="-0.249977111117893"/>
      </top>
      <bottom/>
      <diagonal/>
    </border>
    <border>
      <left/>
      <right/>
      <top style="thin">
        <color theme="4" tint="-0.249977111117893"/>
      </top>
      <bottom style="medium">
        <color theme="4" tint="-0.249977111117893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169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2" borderId="2" xfId="0" applyFont="1" applyFill="1" applyBorder="1"/>
    <xf numFmtId="0" fontId="0" fillId="0" borderId="0" xfId="0" applyNumberFormat="1" applyFont="1"/>
    <xf numFmtId="0" fontId="3" fillId="0" borderId="3" xfId="0" applyFont="1" applyBorder="1" applyAlignment="1">
      <alignment horizontal="left"/>
    </xf>
    <xf numFmtId="0" fontId="3" fillId="0" borderId="3" xfId="0" applyNumberFormat="1" applyFont="1" applyBorder="1"/>
    <xf numFmtId="0" fontId="0" fillId="0" borderId="1" xfId="0" applyNumberFormat="1" applyFont="1" applyBorder="1"/>
    <xf numFmtId="0" fontId="3" fillId="3" borderId="1" xfId="0" applyFont="1" applyFill="1" applyBorder="1" applyAlignment="1">
      <alignment horizontal="left"/>
    </xf>
    <xf numFmtId="0" fontId="3" fillId="3" borderId="1" xfId="0" applyNumberFormat="1" applyFont="1" applyFill="1" applyBorder="1"/>
    <xf numFmtId="0" fontId="0" fillId="0" borderId="0" xfId="0" applyFont="1" applyAlignment="1">
      <alignment horizontal="left" indent="1"/>
    </xf>
    <xf numFmtId="0" fontId="0" fillId="0" borderId="1" xfId="0" applyFont="1" applyBorder="1" applyAlignment="1">
      <alignment horizontal="left" indent="1"/>
    </xf>
    <xf numFmtId="0" fontId="3" fillId="3" borderId="0" xfId="0" applyFont="1" applyFill="1" applyAlignment="1">
      <alignment horizontal="left"/>
    </xf>
    <xf numFmtId="0" fontId="3" fillId="3" borderId="0" xfId="0" applyNumberFormat="1" applyFont="1" applyFill="1"/>
  </cellXfs>
  <cellStyles count="2">
    <cellStyle name="Normal" xfId="0" builtinId="0"/>
    <cellStyle name="Percent" xfId="1" builtinId="5"/>
  </cellStyles>
  <dxfs count="1">
    <dxf>
      <numFmt numFmtId="169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phie Emilie Søborg Agger" refreshedDate="44054.426501620372" createdVersion="6" refreshedVersion="6" minRefreshableVersion="3" recordCount="50" xr:uid="{C1F2D2BD-9843-2A42-8852-6A9AFF57DA25}">
  <cacheSource type="worksheet">
    <worksheetSource name="Table2"/>
  </cacheSource>
  <cacheFields count="4">
    <cacheField name="Consequence" numFmtId="0">
      <sharedItems count="3">
        <s v="missense_variant"/>
        <s v="missense_variant,splice_region_variant"/>
        <s v="start_lost"/>
      </sharedItems>
    </cacheField>
    <cacheField name="Extra" numFmtId="0">
      <sharedItems count="4">
        <s v="IMPACT=MODERATE;STRAND=-1"/>
        <s v="IMPACT=MODERATE;STRAND=1"/>
        <s v="IMPACT=HIGH;STRAND=1"/>
        <s v="IMPACT=HIGH;STRAND=-1"/>
      </sharedItems>
    </cacheField>
    <cacheField name="SIFT" numFmtId="0">
      <sharedItems count="12">
        <s v="deleterious_low_confidence(0.01)"/>
        <s v="deleterious_low_confidence(0.02)"/>
        <s v="deleterious_low_confidence(0.03)"/>
        <s v="deleterious_low_confidence(0.04)"/>
        <s v="deleterious_low_confidence(0.05)"/>
        <s v="deleterious_low_confidence(0)"/>
        <s v="deleterious(0.01)"/>
        <s v="deleterious(0.02)"/>
        <s v="deleterious(0.03)"/>
        <s v="deleterious(0.04)"/>
        <s v="deleterious(0.05)"/>
        <s v="deleterious(0)"/>
      </sharedItems>
    </cacheField>
    <cacheField name="n" numFmtId="0">
      <sharedItems containsSemiMixedTypes="0" containsString="0" containsNumber="1" containsInteger="1" minValue="1" maxValue="4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121"/>
  </r>
  <r>
    <x v="0"/>
    <x v="1"/>
    <x v="0"/>
    <n v="112"/>
  </r>
  <r>
    <x v="1"/>
    <x v="0"/>
    <x v="0"/>
    <n v="1"/>
  </r>
  <r>
    <x v="1"/>
    <x v="1"/>
    <x v="0"/>
    <n v="3"/>
  </r>
  <r>
    <x v="2"/>
    <x v="2"/>
    <x v="0"/>
    <n v="2"/>
  </r>
  <r>
    <x v="0"/>
    <x v="0"/>
    <x v="1"/>
    <n v="93"/>
  </r>
  <r>
    <x v="0"/>
    <x v="1"/>
    <x v="1"/>
    <n v="78"/>
  </r>
  <r>
    <x v="1"/>
    <x v="0"/>
    <x v="1"/>
    <n v="1"/>
  </r>
  <r>
    <x v="2"/>
    <x v="3"/>
    <x v="1"/>
    <n v="1"/>
  </r>
  <r>
    <x v="2"/>
    <x v="2"/>
    <x v="1"/>
    <n v="2"/>
  </r>
  <r>
    <x v="0"/>
    <x v="0"/>
    <x v="2"/>
    <n v="60"/>
  </r>
  <r>
    <x v="0"/>
    <x v="1"/>
    <x v="2"/>
    <n v="61"/>
  </r>
  <r>
    <x v="1"/>
    <x v="0"/>
    <x v="2"/>
    <n v="1"/>
  </r>
  <r>
    <x v="0"/>
    <x v="0"/>
    <x v="3"/>
    <n v="50"/>
  </r>
  <r>
    <x v="0"/>
    <x v="1"/>
    <x v="3"/>
    <n v="43"/>
  </r>
  <r>
    <x v="1"/>
    <x v="0"/>
    <x v="3"/>
    <n v="2"/>
  </r>
  <r>
    <x v="0"/>
    <x v="0"/>
    <x v="4"/>
    <n v="18"/>
  </r>
  <r>
    <x v="0"/>
    <x v="1"/>
    <x v="4"/>
    <n v="18"/>
  </r>
  <r>
    <x v="1"/>
    <x v="1"/>
    <x v="4"/>
    <n v="1"/>
  </r>
  <r>
    <x v="0"/>
    <x v="0"/>
    <x v="5"/>
    <n v="248"/>
  </r>
  <r>
    <x v="0"/>
    <x v="1"/>
    <x v="5"/>
    <n v="246"/>
  </r>
  <r>
    <x v="1"/>
    <x v="0"/>
    <x v="5"/>
    <n v="5"/>
  </r>
  <r>
    <x v="1"/>
    <x v="1"/>
    <x v="5"/>
    <n v="6"/>
  </r>
  <r>
    <x v="2"/>
    <x v="3"/>
    <x v="5"/>
    <n v="3"/>
  </r>
  <r>
    <x v="2"/>
    <x v="2"/>
    <x v="5"/>
    <n v="8"/>
  </r>
  <r>
    <x v="0"/>
    <x v="0"/>
    <x v="6"/>
    <n v="261"/>
  </r>
  <r>
    <x v="0"/>
    <x v="1"/>
    <x v="6"/>
    <n v="279"/>
  </r>
  <r>
    <x v="1"/>
    <x v="0"/>
    <x v="6"/>
    <n v="3"/>
  </r>
  <r>
    <x v="1"/>
    <x v="1"/>
    <x v="6"/>
    <n v="7"/>
  </r>
  <r>
    <x v="0"/>
    <x v="0"/>
    <x v="7"/>
    <n v="169"/>
  </r>
  <r>
    <x v="0"/>
    <x v="1"/>
    <x v="7"/>
    <n v="175"/>
  </r>
  <r>
    <x v="1"/>
    <x v="0"/>
    <x v="7"/>
    <n v="3"/>
  </r>
  <r>
    <x v="1"/>
    <x v="1"/>
    <x v="7"/>
    <n v="1"/>
  </r>
  <r>
    <x v="0"/>
    <x v="0"/>
    <x v="8"/>
    <n v="147"/>
  </r>
  <r>
    <x v="0"/>
    <x v="1"/>
    <x v="8"/>
    <n v="143"/>
  </r>
  <r>
    <x v="1"/>
    <x v="0"/>
    <x v="8"/>
    <n v="3"/>
  </r>
  <r>
    <x v="1"/>
    <x v="1"/>
    <x v="8"/>
    <n v="2"/>
  </r>
  <r>
    <x v="0"/>
    <x v="0"/>
    <x v="9"/>
    <n v="129"/>
  </r>
  <r>
    <x v="0"/>
    <x v="1"/>
    <x v="9"/>
    <n v="123"/>
  </r>
  <r>
    <x v="1"/>
    <x v="0"/>
    <x v="9"/>
    <n v="2"/>
  </r>
  <r>
    <x v="1"/>
    <x v="1"/>
    <x v="9"/>
    <n v="7"/>
  </r>
  <r>
    <x v="0"/>
    <x v="0"/>
    <x v="10"/>
    <n v="56"/>
  </r>
  <r>
    <x v="0"/>
    <x v="1"/>
    <x v="10"/>
    <n v="68"/>
  </r>
  <r>
    <x v="1"/>
    <x v="1"/>
    <x v="10"/>
    <n v="1"/>
  </r>
  <r>
    <x v="0"/>
    <x v="0"/>
    <x v="11"/>
    <n v="403"/>
  </r>
  <r>
    <x v="0"/>
    <x v="1"/>
    <x v="11"/>
    <n v="393"/>
  </r>
  <r>
    <x v="1"/>
    <x v="0"/>
    <x v="11"/>
    <n v="9"/>
  </r>
  <r>
    <x v="1"/>
    <x v="1"/>
    <x v="11"/>
    <n v="11"/>
  </r>
  <r>
    <x v="2"/>
    <x v="3"/>
    <x v="11"/>
    <n v="1"/>
  </r>
  <r>
    <x v="2"/>
    <x v="2"/>
    <x v="1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ED0077-CFEF-3D4F-BE60-CBE57F2A9CFD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IFT">
  <location ref="J3:K35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showAll="0">
      <items count="5">
        <item x="3"/>
        <item x="2"/>
        <item x="0"/>
        <item x="1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2">
    <field x="0"/>
    <field x="2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5"/>
    </i>
    <i r="1">
      <x v="11"/>
    </i>
    <i t="grand">
      <x/>
    </i>
  </rowItems>
  <colItems count="1">
    <i/>
  </colItems>
  <dataFields count="1">
    <dataField name="Sum of n" fld="3" baseField="0" baseItem="0"/>
  </dataFields>
  <pivotTableStyleInfo name="PivotStyleMedium9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2DE482-6129-524D-9591-4579A43F34BE}" name="All_consequences" displayName="All_consequences" ref="A1:C33" totalsRowCount="1">
  <autoFilter ref="A1:C32" xr:uid="{896E4BBD-BE17-894D-865F-788598113AFF}"/>
  <sortState ref="A2:C32">
    <sortCondition descending="1" ref="C1:C32"/>
  </sortState>
  <tableColumns count="3">
    <tableColumn id="1" xr3:uid="{5A2C21A1-64D6-6843-B899-7A1DAB8F2270}" name="Consequence" totalsRowLabel="Total"/>
    <tableColumn id="2" xr3:uid="{7FDE359A-A13D-784C-BD5A-891AAEAD79F6}" name="n" totalsRowFunction="custom">
      <totalsRowFormula>SUM(All_consequences[n])</totalsRowFormula>
    </tableColumn>
    <tableColumn id="3" xr3:uid="{EBC7D3B5-C3AA-3C47-BC59-8A465512227D}" name="%" totalsRowFunction="custom" dataDxfId="0" dataCellStyle="Percent">
      <calculatedColumnFormula>All_consequences[[#This Row],[n]]/All_consequences[[#Totals],[n]]</calculatedColumnFormula>
      <totalsRowFormula>SUM(All_consequences[%])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7A302B-280E-BE4F-86D2-73436BD22684}" name="Table2" displayName="Table2" ref="E1:H51" totalsRowShown="0">
  <autoFilter ref="E1:H51" xr:uid="{D5960CE9-BBF1-794A-8341-04A55D239263}"/>
  <sortState ref="E2:H51">
    <sortCondition descending="1" ref="H1:H51"/>
  </sortState>
  <tableColumns count="4">
    <tableColumn id="1" xr3:uid="{1AF9D26C-37A3-0C48-B0D4-DD8484A272DA}" name="Consequence"/>
    <tableColumn id="2" xr3:uid="{E35E6E8D-BD87-274E-A636-F2AB0DB605C0}" name="Extra"/>
    <tableColumn id="3" xr3:uid="{268E4E4D-5191-224F-AEBA-8372CE41CFB7}" name="SIFT"/>
    <tableColumn id="4" xr3:uid="{9B4FB5E0-5D68-3E46-9CBE-464BC0C7C08F}" name="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3270C4-10AF-4C41-8264-D30924F50247}" name="Table3" displayName="Table3" ref="N1:P14" totalsRowCount="1">
  <autoFilter ref="N1:P13" xr:uid="{140E5632-25C1-F247-8E46-6FCD37EDE59E}"/>
  <sortState ref="N2:P13">
    <sortCondition descending="1" ref="O1:O13"/>
  </sortState>
  <tableColumns count="3">
    <tableColumn id="1" xr3:uid="{6C338B36-8433-3944-9A42-29288B855AAC}" name="SIFT" totalsRowLabel="Total"/>
    <tableColumn id="2" xr3:uid="{128A4963-4175-3448-8357-F8B61079D9F8}" name="N" totalsRowFunction="custom">
      <totalsRowFormula>SUM(Table3[N])</totalsRowFormula>
    </tableColumn>
    <tableColumn id="3" xr3:uid="{3DC926AF-787B-6E44-ADC5-C04734FEF37E}" name="%" totalsRowFunction="custom" dataCellStyle="Percent">
      <calculatedColumnFormula>Table3[[#This Row],[N]]/Table3[[#Totals],[N]]</calculatedColumnFormula>
      <totalsRowFormula>SUM(Table3[%])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3A317-8429-A74A-B198-81734E8B4870}">
  <dimension ref="A1:AW51"/>
  <sheetViews>
    <sheetView tabSelected="1" zoomScale="140" zoomScaleNormal="140" workbookViewId="0">
      <selection activeCell="S21" sqref="S21"/>
    </sheetView>
  </sheetViews>
  <sheetFormatPr baseColWidth="10" defaultRowHeight="16" x14ac:dyDescent="0.2"/>
  <cols>
    <col min="1" max="1" width="57.33203125" bestFit="1" customWidth="1"/>
    <col min="5" max="5" width="34.1640625" bestFit="1" customWidth="1"/>
    <col min="6" max="6" width="28.5" bestFit="1" customWidth="1"/>
    <col min="7" max="7" width="29.5" bestFit="1" customWidth="1"/>
    <col min="10" max="10" width="37.33203125" bestFit="1" customWidth="1"/>
    <col min="11" max="12" width="8.5" bestFit="1" customWidth="1"/>
    <col min="13" max="13" width="9.1640625" bestFit="1" customWidth="1"/>
    <col min="14" max="14" width="15.83203125" bestFit="1" customWidth="1"/>
    <col min="15" max="15" width="8.5" bestFit="1" customWidth="1"/>
    <col min="16" max="16" width="9.1640625" bestFit="1" customWidth="1"/>
    <col min="17" max="17" width="25" bestFit="1" customWidth="1"/>
    <col min="18" max="18" width="34.5" bestFit="1" customWidth="1"/>
    <col min="19" max="21" width="15.83203125" bestFit="1" customWidth="1"/>
    <col min="22" max="22" width="13" bestFit="1" customWidth="1"/>
    <col min="23" max="27" width="30.33203125" bestFit="1" customWidth="1"/>
    <col min="28" max="28" width="27.5" bestFit="1" customWidth="1"/>
    <col min="29" max="33" width="15.83203125" bestFit="1" customWidth="1"/>
    <col min="34" max="34" width="13" bestFit="1" customWidth="1"/>
    <col min="35" max="39" width="30.33203125" bestFit="1" customWidth="1"/>
    <col min="40" max="40" width="27.5" bestFit="1" customWidth="1"/>
    <col min="41" max="45" width="15.83203125" bestFit="1" customWidth="1"/>
    <col min="46" max="46" width="13" bestFit="1" customWidth="1"/>
    <col min="47" max="47" width="25" bestFit="1" customWidth="1"/>
    <col min="48" max="48" width="16.83203125" bestFit="1" customWidth="1"/>
    <col min="49" max="49" width="13.1640625" bestFit="1" customWidth="1"/>
  </cols>
  <sheetData>
    <row r="1" spans="1:49" x14ac:dyDescent="0.2">
      <c r="A1" t="s">
        <v>0</v>
      </c>
      <c r="B1" t="s">
        <v>1</v>
      </c>
      <c r="C1" t="s">
        <v>33</v>
      </c>
      <c r="E1" t="s">
        <v>0</v>
      </c>
      <c r="F1" t="s">
        <v>35</v>
      </c>
      <c r="G1" t="s">
        <v>40</v>
      </c>
      <c r="H1" t="s">
        <v>1</v>
      </c>
      <c r="N1" t="s">
        <v>40</v>
      </c>
      <c r="O1" t="s">
        <v>55</v>
      </c>
      <c r="P1" t="s">
        <v>33</v>
      </c>
      <c r="R1" s="7" t="s">
        <v>40</v>
      </c>
      <c r="S1" s="7" t="s">
        <v>54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</row>
    <row r="2" spans="1:49" x14ac:dyDescent="0.2">
      <c r="A2" t="s">
        <v>6</v>
      </c>
      <c r="B2">
        <v>3081164</v>
      </c>
      <c r="C2" s="2">
        <f>All_consequences[[#This Row],[n]]/All_consequences[[#Totals],[n]]</f>
        <v>0.45906097304423021</v>
      </c>
      <c r="E2" t="s">
        <v>10</v>
      </c>
      <c r="F2" t="s">
        <v>36</v>
      </c>
      <c r="G2" t="s">
        <v>41</v>
      </c>
      <c r="H2">
        <v>403</v>
      </c>
      <c r="N2" t="s">
        <v>41</v>
      </c>
      <c r="O2">
        <v>818</v>
      </c>
      <c r="P2" s="1">
        <f>Table3[[#This Row],[N]]/Table3[[#Totals],[N]]</f>
        <v>0.22842781345992738</v>
      </c>
      <c r="R2" s="12" t="s">
        <v>10</v>
      </c>
      <c r="S2" s="13">
        <v>3494</v>
      </c>
    </row>
    <row r="3" spans="1:49" x14ac:dyDescent="0.2">
      <c r="A3" t="s">
        <v>7</v>
      </c>
      <c r="B3">
        <v>2395586</v>
      </c>
      <c r="C3" s="2">
        <f>All_consequences[[#This Row],[n]]/All_consequences[[#Totals],[n]]</f>
        <v>0.35691707425217717</v>
      </c>
      <c r="E3" t="s">
        <v>10</v>
      </c>
      <c r="F3" t="s">
        <v>37</v>
      </c>
      <c r="G3" t="s">
        <v>41</v>
      </c>
      <c r="H3">
        <v>393</v>
      </c>
      <c r="J3" s="4" t="s">
        <v>40</v>
      </c>
      <c r="K3" t="s">
        <v>54</v>
      </c>
      <c r="N3" t="s">
        <v>42</v>
      </c>
      <c r="O3">
        <v>550</v>
      </c>
      <c r="P3" s="1">
        <f>Table3[[#This Row],[N]]/Table3[[#Totals],[N]]</f>
        <v>0.15358838313320303</v>
      </c>
      <c r="R3" s="14" t="s">
        <v>48</v>
      </c>
      <c r="S3" s="8">
        <v>233</v>
      </c>
    </row>
    <row r="4" spans="1:49" x14ac:dyDescent="0.2">
      <c r="A4" t="s">
        <v>8</v>
      </c>
      <c r="B4">
        <v>517371</v>
      </c>
      <c r="C4" s="2">
        <f>All_consequences[[#This Row],[n]]/All_consequences[[#Totals],[n]]</f>
        <v>7.7082828010734392E-2</v>
      </c>
      <c r="E4" t="s">
        <v>10</v>
      </c>
      <c r="F4" t="s">
        <v>37</v>
      </c>
      <c r="G4" t="s">
        <v>42</v>
      </c>
      <c r="H4">
        <v>279</v>
      </c>
      <c r="J4" s="5" t="s">
        <v>10</v>
      </c>
      <c r="K4" s="3">
        <v>3494</v>
      </c>
      <c r="N4" t="s">
        <v>47</v>
      </c>
      <c r="O4">
        <v>516</v>
      </c>
      <c r="P4" s="1">
        <f>Table3[[#This Row],[N]]/Table3[[#Totals],[N]]</f>
        <v>0.14409382853951411</v>
      </c>
      <c r="R4" s="15" t="s">
        <v>49</v>
      </c>
      <c r="S4" s="11">
        <v>171</v>
      </c>
    </row>
    <row r="5" spans="1:49" x14ac:dyDescent="0.2">
      <c r="A5" t="s">
        <v>32</v>
      </c>
      <c r="B5">
        <v>336798</v>
      </c>
      <c r="C5" s="2">
        <f>All_consequences[[#This Row],[n]]/All_consequences[[#Totals],[n]]</f>
        <v>5.0179353516836701E-2</v>
      </c>
      <c r="E5" t="s">
        <v>10</v>
      </c>
      <c r="F5" t="s">
        <v>36</v>
      </c>
      <c r="G5" t="s">
        <v>42</v>
      </c>
      <c r="H5">
        <v>261</v>
      </c>
      <c r="J5" s="6" t="s">
        <v>48</v>
      </c>
      <c r="K5" s="3">
        <v>233</v>
      </c>
      <c r="N5" t="s">
        <v>43</v>
      </c>
      <c r="O5">
        <v>348</v>
      </c>
      <c r="P5" s="1">
        <f>Table3[[#This Row],[N]]/Table3[[#Totals],[N]]</f>
        <v>9.7179558782462996E-2</v>
      </c>
      <c r="R5" s="14" t="s">
        <v>50</v>
      </c>
      <c r="S5" s="8">
        <v>121</v>
      </c>
    </row>
    <row r="6" spans="1:49" x14ac:dyDescent="0.2">
      <c r="A6" t="s">
        <v>5</v>
      </c>
      <c r="B6">
        <v>298147</v>
      </c>
      <c r="C6" s="2">
        <f>All_consequences[[#This Row],[n]]/All_consequences[[#Totals],[n]]</f>
        <v>4.4420761741412691E-2</v>
      </c>
      <c r="E6" t="s">
        <v>10</v>
      </c>
      <c r="F6" t="s">
        <v>36</v>
      </c>
      <c r="G6" t="s">
        <v>47</v>
      </c>
      <c r="H6">
        <v>248</v>
      </c>
      <c r="J6" s="6" t="s">
        <v>49</v>
      </c>
      <c r="K6" s="3">
        <v>171</v>
      </c>
      <c r="N6" t="s">
        <v>44</v>
      </c>
      <c r="O6">
        <v>295</v>
      </c>
      <c r="P6" s="1">
        <f>Table3[[#This Row],[N]]/Table3[[#Totals],[N]]</f>
        <v>8.2379223680536157E-2</v>
      </c>
      <c r="R6" s="15" t="s">
        <v>51</v>
      </c>
      <c r="S6" s="11">
        <v>93</v>
      </c>
    </row>
    <row r="7" spans="1:49" x14ac:dyDescent="0.2">
      <c r="A7" t="s">
        <v>12</v>
      </c>
      <c r="B7">
        <v>27211</v>
      </c>
      <c r="C7" s="2">
        <f>All_consequences[[#This Row],[n]]/All_consequences[[#Totals],[n]]</f>
        <v>4.0541523065654892E-3</v>
      </c>
      <c r="E7" t="s">
        <v>10</v>
      </c>
      <c r="F7" t="s">
        <v>37</v>
      </c>
      <c r="G7" t="s">
        <v>47</v>
      </c>
      <c r="H7">
        <v>246</v>
      </c>
      <c r="J7" s="6" t="s">
        <v>50</v>
      </c>
      <c r="K7" s="3">
        <v>121</v>
      </c>
      <c r="N7" t="s">
        <v>45</v>
      </c>
      <c r="O7">
        <v>261</v>
      </c>
      <c r="P7" s="1">
        <f>Table3[[#This Row],[N]]/Table3[[#Totals],[N]]</f>
        <v>7.2884669086847251E-2</v>
      </c>
      <c r="R7" s="14" t="s">
        <v>52</v>
      </c>
      <c r="S7" s="8">
        <v>36</v>
      </c>
    </row>
    <row r="8" spans="1:49" x14ac:dyDescent="0.2">
      <c r="A8" t="s">
        <v>31</v>
      </c>
      <c r="B8">
        <v>21908</v>
      </c>
      <c r="C8" s="2">
        <f>All_consequences[[#This Row],[n]]/All_consequences[[#Totals],[n]]</f>
        <v>3.2640611786496905E-3</v>
      </c>
      <c r="E8" t="s">
        <v>10</v>
      </c>
      <c r="F8" t="s">
        <v>37</v>
      </c>
      <c r="G8" t="s">
        <v>43</v>
      </c>
      <c r="H8">
        <v>175</v>
      </c>
      <c r="J8" s="6" t="s">
        <v>51</v>
      </c>
      <c r="K8" s="3">
        <v>93</v>
      </c>
      <c r="N8" t="s">
        <v>48</v>
      </c>
      <c r="O8">
        <v>239</v>
      </c>
      <c r="P8" s="1">
        <f>Table3[[#This Row],[N]]/Table3[[#Totals],[N]]</f>
        <v>6.6741133761519134E-2</v>
      </c>
      <c r="R8" s="15" t="s">
        <v>47</v>
      </c>
      <c r="S8" s="11">
        <v>494</v>
      </c>
    </row>
    <row r="9" spans="1:49" x14ac:dyDescent="0.2">
      <c r="A9" t="s">
        <v>10</v>
      </c>
      <c r="B9">
        <v>15448</v>
      </c>
      <c r="C9" s="2">
        <f>All_consequences[[#This Row],[n]]/All_consequences[[#Totals],[n]]</f>
        <v>2.3015892408152464E-3</v>
      </c>
      <c r="E9" t="s">
        <v>10</v>
      </c>
      <c r="F9" t="s">
        <v>36</v>
      </c>
      <c r="G9" t="s">
        <v>43</v>
      </c>
      <c r="H9">
        <v>169</v>
      </c>
      <c r="J9" s="6" t="s">
        <v>52</v>
      </c>
      <c r="K9" s="3">
        <v>36</v>
      </c>
      <c r="N9" t="s">
        <v>49</v>
      </c>
      <c r="O9">
        <v>175</v>
      </c>
      <c r="P9" s="1">
        <f>Table3[[#This Row],[N]]/Table3[[#Totals],[N]]</f>
        <v>4.8869030996928235E-2</v>
      </c>
      <c r="R9" s="14" t="s">
        <v>42</v>
      </c>
      <c r="S9" s="8">
        <v>540</v>
      </c>
    </row>
    <row r="10" spans="1:49" x14ac:dyDescent="0.2">
      <c r="A10" t="s">
        <v>2</v>
      </c>
      <c r="B10">
        <v>9589</v>
      </c>
      <c r="C10" s="2">
        <f>All_consequences[[#This Row],[n]]/All_consequences[[#Totals],[n]]</f>
        <v>1.4286599708814992E-3</v>
      </c>
      <c r="E10" t="s">
        <v>10</v>
      </c>
      <c r="F10" t="s">
        <v>36</v>
      </c>
      <c r="G10" t="s">
        <v>44</v>
      </c>
      <c r="H10">
        <v>147</v>
      </c>
      <c r="J10" s="6" t="s">
        <v>47</v>
      </c>
      <c r="K10" s="3">
        <v>494</v>
      </c>
      <c r="N10" t="s">
        <v>46</v>
      </c>
      <c r="O10">
        <v>125</v>
      </c>
      <c r="P10" s="1">
        <f>Table3[[#This Row],[N]]/Table3[[#Totals],[N]]</f>
        <v>3.4906450712091593E-2</v>
      </c>
      <c r="R10" s="15" t="s">
        <v>43</v>
      </c>
      <c r="S10" s="11">
        <v>344</v>
      </c>
    </row>
    <row r="11" spans="1:49" x14ac:dyDescent="0.2">
      <c r="A11" t="s">
        <v>3</v>
      </c>
      <c r="B11">
        <v>3596</v>
      </c>
      <c r="C11" s="2">
        <f>All_consequences[[#This Row],[n]]/All_consequences[[#Totals],[n]]</f>
        <v>5.3576611276356977E-4</v>
      </c>
      <c r="E11" t="s">
        <v>10</v>
      </c>
      <c r="F11" t="s">
        <v>37</v>
      </c>
      <c r="G11" t="s">
        <v>44</v>
      </c>
      <c r="H11">
        <v>143</v>
      </c>
      <c r="J11" s="6" t="s">
        <v>42</v>
      </c>
      <c r="K11" s="3">
        <v>540</v>
      </c>
      <c r="N11" t="s">
        <v>50</v>
      </c>
      <c r="O11">
        <v>122</v>
      </c>
      <c r="P11" s="1">
        <f>Table3[[#This Row],[N]]/Table3[[#Totals],[N]]</f>
        <v>3.4068695895001395E-2</v>
      </c>
      <c r="R11" s="14" t="s">
        <v>44</v>
      </c>
      <c r="S11" s="8">
        <v>290</v>
      </c>
    </row>
    <row r="12" spans="1:49" x14ac:dyDescent="0.2">
      <c r="A12" t="s">
        <v>21</v>
      </c>
      <c r="B12">
        <v>2988</v>
      </c>
      <c r="C12" s="2">
        <f>All_consequences[[#This Row],[n]]/All_consequences[[#Totals],[n]]</f>
        <v>4.4518051861444565E-4</v>
      </c>
      <c r="E12" t="s">
        <v>10</v>
      </c>
      <c r="F12" t="s">
        <v>36</v>
      </c>
      <c r="G12" t="s">
        <v>45</v>
      </c>
      <c r="H12">
        <v>129</v>
      </c>
      <c r="J12" s="6" t="s">
        <v>43</v>
      </c>
      <c r="K12" s="3">
        <v>344</v>
      </c>
      <c r="N12" t="s">
        <v>51</v>
      </c>
      <c r="O12">
        <v>95</v>
      </c>
      <c r="P12" s="1">
        <f>Table3[[#This Row],[N]]/Table3[[#Totals],[N]]</f>
        <v>2.6528902541189611E-2</v>
      </c>
      <c r="R12" s="15" t="s">
        <v>45</v>
      </c>
      <c r="S12" s="11">
        <v>252</v>
      </c>
    </row>
    <row r="13" spans="1:49" x14ac:dyDescent="0.2">
      <c r="A13" t="s">
        <v>22</v>
      </c>
      <c r="B13">
        <v>440</v>
      </c>
      <c r="C13" s="2">
        <f>All_consequences[[#This Row],[n]]/All_consequences[[#Totals],[n]]</f>
        <v>6.5555364186866162E-5</v>
      </c>
      <c r="E13" t="s">
        <v>10</v>
      </c>
      <c r="F13" t="s">
        <v>37</v>
      </c>
      <c r="G13" t="s">
        <v>45</v>
      </c>
      <c r="H13">
        <v>123</v>
      </c>
      <c r="J13" s="6" t="s">
        <v>44</v>
      </c>
      <c r="K13" s="3">
        <v>290</v>
      </c>
      <c r="N13" t="s">
        <v>52</v>
      </c>
      <c r="O13">
        <v>37</v>
      </c>
      <c r="P13" s="1">
        <f>Table3[[#This Row],[N]]/Table3[[#Totals],[N]]</f>
        <v>1.0332309410779112E-2</v>
      </c>
      <c r="R13" s="14" t="s">
        <v>46</v>
      </c>
      <c r="S13" s="8">
        <v>124</v>
      </c>
    </row>
    <row r="14" spans="1:49" x14ac:dyDescent="0.2">
      <c r="A14" t="s">
        <v>24</v>
      </c>
      <c r="B14">
        <v>425</v>
      </c>
      <c r="C14" s="2">
        <f>All_consequences[[#This Row],[n]]/All_consequences[[#Totals],[n]]</f>
        <v>6.3320522225950265E-5</v>
      </c>
      <c r="E14" t="s">
        <v>10</v>
      </c>
      <c r="F14" t="s">
        <v>36</v>
      </c>
      <c r="G14" t="s">
        <v>48</v>
      </c>
      <c r="H14">
        <v>121</v>
      </c>
      <c r="J14" s="6" t="s">
        <v>45</v>
      </c>
      <c r="K14" s="3">
        <v>252</v>
      </c>
      <c r="N14" t="s">
        <v>34</v>
      </c>
      <c r="O14">
        <f>SUM(Table3[N])</f>
        <v>3581</v>
      </c>
      <c r="P14">
        <f>SUM(Table3[%])</f>
        <v>0.99999999999999989</v>
      </c>
      <c r="R14" s="15" t="s">
        <v>41</v>
      </c>
      <c r="S14" s="11">
        <v>796</v>
      </c>
    </row>
    <row r="15" spans="1:49" x14ac:dyDescent="0.2">
      <c r="A15" t="s">
        <v>11</v>
      </c>
      <c r="B15">
        <v>303</v>
      </c>
      <c r="C15" s="2">
        <f>All_consequences[[#This Row],[n]]/All_consequences[[#Totals],[n]]</f>
        <v>4.5143807610501015E-5</v>
      </c>
      <c r="E15" t="s">
        <v>10</v>
      </c>
      <c r="F15" t="s">
        <v>37</v>
      </c>
      <c r="G15" t="s">
        <v>48</v>
      </c>
      <c r="H15">
        <v>112</v>
      </c>
      <c r="J15" s="6" t="s">
        <v>46</v>
      </c>
      <c r="K15" s="3">
        <v>124</v>
      </c>
      <c r="R15" s="16" t="s">
        <v>11</v>
      </c>
      <c r="S15" s="17">
        <v>69</v>
      </c>
    </row>
    <row r="16" spans="1:49" x14ac:dyDescent="0.2">
      <c r="A16" t="s">
        <v>23</v>
      </c>
      <c r="B16">
        <v>223</v>
      </c>
      <c r="C16" s="2">
        <f>All_consequences[[#This Row],[n]]/All_consequences[[#Totals],[n]]</f>
        <v>3.3224650485616258E-5</v>
      </c>
      <c r="E16" t="s">
        <v>10</v>
      </c>
      <c r="F16" t="s">
        <v>36</v>
      </c>
      <c r="G16" t="s">
        <v>49</v>
      </c>
      <c r="H16">
        <v>93</v>
      </c>
      <c r="J16" s="6" t="s">
        <v>41</v>
      </c>
      <c r="K16" s="3">
        <v>796</v>
      </c>
      <c r="R16" s="15" t="s">
        <v>48</v>
      </c>
      <c r="S16" s="11">
        <v>4</v>
      </c>
    </row>
    <row r="17" spans="1:19" x14ac:dyDescent="0.2">
      <c r="A17" t="s">
        <v>26</v>
      </c>
      <c r="B17">
        <v>218</v>
      </c>
      <c r="C17" s="2">
        <f>All_consequences[[#This Row],[n]]/All_consequences[[#Totals],[n]]</f>
        <v>3.2479703165310963E-5</v>
      </c>
      <c r="E17" t="s">
        <v>10</v>
      </c>
      <c r="F17" t="s">
        <v>37</v>
      </c>
      <c r="G17" t="s">
        <v>49</v>
      </c>
      <c r="H17">
        <v>78</v>
      </c>
      <c r="J17" s="5" t="s">
        <v>11</v>
      </c>
      <c r="K17" s="3">
        <v>69</v>
      </c>
      <c r="R17" s="14" t="s">
        <v>49</v>
      </c>
      <c r="S17" s="8">
        <v>1</v>
      </c>
    </row>
    <row r="18" spans="1:19" x14ac:dyDescent="0.2">
      <c r="A18" t="s">
        <v>18</v>
      </c>
      <c r="B18">
        <v>92</v>
      </c>
      <c r="C18" s="2">
        <f>All_consequences[[#This Row],[n]]/All_consequences[[#Totals],[n]]</f>
        <v>1.3707030693617471E-5</v>
      </c>
      <c r="E18" t="s">
        <v>10</v>
      </c>
      <c r="F18" t="s">
        <v>37</v>
      </c>
      <c r="G18" t="s">
        <v>46</v>
      </c>
      <c r="H18">
        <v>68</v>
      </c>
      <c r="J18" s="6" t="s">
        <v>48</v>
      </c>
      <c r="K18" s="3">
        <v>4</v>
      </c>
      <c r="R18" s="15" t="s">
        <v>50</v>
      </c>
      <c r="S18" s="11">
        <v>1</v>
      </c>
    </row>
    <row r="19" spans="1:19" x14ac:dyDescent="0.2">
      <c r="A19" t="s">
        <v>16</v>
      </c>
      <c r="B19">
        <v>70</v>
      </c>
      <c r="C19" s="2">
        <f>All_consequences[[#This Row],[n]]/All_consequences[[#Totals],[n]]</f>
        <v>1.0429262484274162E-5</v>
      </c>
      <c r="E19" t="s">
        <v>10</v>
      </c>
      <c r="F19" t="s">
        <v>37</v>
      </c>
      <c r="G19" t="s">
        <v>50</v>
      </c>
      <c r="H19">
        <v>61</v>
      </c>
      <c r="J19" s="6" t="s">
        <v>49</v>
      </c>
      <c r="K19" s="3">
        <v>1</v>
      </c>
      <c r="R19" s="14" t="s">
        <v>51</v>
      </c>
      <c r="S19" s="8">
        <v>2</v>
      </c>
    </row>
    <row r="20" spans="1:19" x14ac:dyDescent="0.2">
      <c r="A20" t="s">
        <v>17</v>
      </c>
      <c r="B20">
        <v>69</v>
      </c>
      <c r="C20" s="2">
        <f>All_consequences[[#This Row],[n]]/All_consequences[[#Totals],[n]]</f>
        <v>1.0280273020213103E-5</v>
      </c>
      <c r="E20" t="s">
        <v>10</v>
      </c>
      <c r="F20" t="s">
        <v>36</v>
      </c>
      <c r="G20" t="s">
        <v>50</v>
      </c>
      <c r="H20">
        <v>60</v>
      </c>
      <c r="J20" s="6" t="s">
        <v>50</v>
      </c>
      <c r="K20" s="3">
        <v>1</v>
      </c>
      <c r="R20" s="15" t="s">
        <v>52</v>
      </c>
      <c r="S20" s="11">
        <v>1</v>
      </c>
    </row>
    <row r="21" spans="1:19" x14ac:dyDescent="0.2">
      <c r="A21" t="s">
        <v>25</v>
      </c>
      <c r="B21">
        <v>65</v>
      </c>
      <c r="C21" s="2">
        <f>All_consequences[[#This Row],[n]]/All_consequences[[#Totals],[n]]</f>
        <v>9.684315163968864E-6</v>
      </c>
      <c r="E21" t="s">
        <v>10</v>
      </c>
      <c r="F21" t="s">
        <v>36</v>
      </c>
      <c r="G21" t="s">
        <v>46</v>
      </c>
      <c r="H21">
        <v>56</v>
      </c>
      <c r="J21" s="6" t="s">
        <v>51</v>
      </c>
      <c r="K21" s="3">
        <v>2</v>
      </c>
      <c r="R21" s="14" t="s">
        <v>47</v>
      </c>
      <c r="S21" s="8">
        <v>11</v>
      </c>
    </row>
    <row r="22" spans="1:19" x14ac:dyDescent="0.2">
      <c r="A22" t="s">
        <v>14</v>
      </c>
      <c r="B22">
        <v>48</v>
      </c>
      <c r="C22" s="2">
        <f>All_consequences[[#This Row],[n]]/All_consequences[[#Totals],[n]]</f>
        <v>7.1514942749308539E-6</v>
      </c>
      <c r="E22" t="s">
        <v>10</v>
      </c>
      <c r="F22" t="s">
        <v>36</v>
      </c>
      <c r="G22" t="s">
        <v>51</v>
      </c>
      <c r="H22">
        <v>50</v>
      </c>
      <c r="J22" s="6" t="s">
        <v>52</v>
      </c>
      <c r="K22" s="3">
        <v>1</v>
      </c>
      <c r="R22" s="15" t="s">
        <v>42</v>
      </c>
      <c r="S22" s="11">
        <v>10</v>
      </c>
    </row>
    <row r="23" spans="1:19" x14ac:dyDescent="0.2">
      <c r="A23" t="s">
        <v>28</v>
      </c>
      <c r="B23">
        <v>42</v>
      </c>
      <c r="C23" s="2">
        <f>All_consequences[[#This Row],[n]]/All_consequences[[#Totals],[n]]</f>
        <v>6.2575574905644973E-6</v>
      </c>
      <c r="E23" t="s">
        <v>10</v>
      </c>
      <c r="F23" t="s">
        <v>37</v>
      </c>
      <c r="G23" t="s">
        <v>51</v>
      </c>
      <c r="H23">
        <v>43</v>
      </c>
      <c r="J23" s="6" t="s">
        <v>47</v>
      </c>
      <c r="K23" s="3">
        <v>11</v>
      </c>
      <c r="R23" s="14" t="s">
        <v>43</v>
      </c>
      <c r="S23" s="8">
        <v>4</v>
      </c>
    </row>
    <row r="24" spans="1:19" x14ac:dyDescent="0.2">
      <c r="A24" t="s">
        <v>20</v>
      </c>
      <c r="B24">
        <v>32</v>
      </c>
      <c r="C24" s="2">
        <f>All_consequences[[#This Row],[n]]/All_consequences[[#Totals],[n]]</f>
        <v>4.7676628499539026E-6</v>
      </c>
      <c r="E24" t="s">
        <v>10</v>
      </c>
      <c r="F24" t="s">
        <v>36</v>
      </c>
      <c r="G24" t="s">
        <v>52</v>
      </c>
      <c r="H24">
        <v>18</v>
      </c>
      <c r="J24" s="6" t="s">
        <v>42</v>
      </c>
      <c r="K24" s="3">
        <v>10</v>
      </c>
      <c r="R24" s="15" t="s">
        <v>44</v>
      </c>
      <c r="S24" s="11">
        <v>5</v>
      </c>
    </row>
    <row r="25" spans="1:19" x14ac:dyDescent="0.2">
      <c r="A25" t="s">
        <v>30</v>
      </c>
      <c r="B25">
        <v>16</v>
      </c>
      <c r="C25" s="2">
        <f>All_consequences[[#This Row],[n]]/All_consequences[[#Totals],[n]]</f>
        <v>2.3838314249769513E-6</v>
      </c>
      <c r="E25" t="s">
        <v>10</v>
      </c>
      <c r="F25" t="s">
        <v>37</v>
      </c>
      <c r="G25" t="s">
        <v>52</v>
      </c>
      <c r="H25">
        <v>18</v>
      </c>
      <c r="J25" s="6" t="s">
        <v>43</v>
      </c>
      <c r="K25" s="3">
        <v>4</v>
      </c>
      <c r="R25" s="14" t="s">
        <v>45</v>
      </c>
      <c r="S25" s="8">
        <v>9</v>
      </c>
    </row>
    <row r="26" spans="1:19" x14ac:dyDescent="0.2">
      <c r="A26" t="s">
        <v>19</v>
      </c>
      <c r="B26">
        <v>12</v>
      </c>
      <c r="C26" s="2">
        <f>All_consequences[[#This Row],[n]]/All_consequences[[#Totals],[n]]</f>
        <v>1.7878735687327135E-6</v>
      </c>
      <c r="E26" t="s">
        <v>11</v>
      </c>
      <c r="F26" t="s">
        <v>37</v>
      </c>
      <c r="G26" t="s">
        <v>41</v>
      </c>
      <c r="H26">
        <v>11</v>
      </c>
      <c r="J26" s="6" t="s">
        <v>44</v>
      </c>
      <c r="K26" s="3">
        <v>5</v>
      </c>
      <c r="R26" s="15" t="s">
        <v>46</v>
      </c>
      <c r="S26" s="11">
        <v>1</v>
      </c>
    </row>
    <row r="27" spans="1:19" x14ac:dyDescent="0.2">
      <c r="A27" t="s">
        <v>4</v>
      </c>
      <c r="B27">
        <v>10</v>
      </c>
      <c r="C27" s="2">
        <f>All_consequences[[#This Row],[n]]/All_consequences[[#Totals],[n]]</f>
        <v>1.4898946406105947E-6</v>
      </c>
      <c r="E27" t="s">
        <v>11</v>
      </c>
      <c r="F27" t="s">
        <v>36</v>
      </c>
      <c r="G27" t="s">
        <v>41</v>
      </c>
      <c r="H27">
        <v>9</v>
      </c>
      <c r="J27" s="6" t="s">
        <v>45</v>
      </c>
      <c r="K27" s="3">
        <v>9</v>
      </c>
      <c r="R27" s="14" t="s">
        <v>41</v>
      </c>
      <c r="S27" s="8">
        <v>20</v>
      </c>
    </row>
    <row r="28" spans="1:19" x14ac:dyDescent="0.2">
      <c r="A28" t="s">
        <v>13</v>
      </c>
      <c r="B28">
        <v>4</v>
      </c>
      <c r="C28" s="2">
        <f>All_consequences[[#This Row],[n]]/All_consequences[[#Totals],[n]]</f>
        <v>5.9595785624423782E-7</v>
      </c>
      <c r="E28" t="s">
        <v>25</v>
      </c>
      <c r="F28" t="s">
        <v>39</v>
      </c>
      <c r="G28" t="s">
        <v>47</v>
      </c>
      <c r="H28">
        <v>8</v>
      </c>
      <c r="J28" s="6" t="s">
        <v>46</v>
      </c>
      <c r="K28" s="3">
        <v>1</v>
      </c>
      <c r="R28" s="12" t="s">
        <v>25</v>
      </c>
      <c r="S28" s="13">
        <v>18</v>
      </c>
    </row>
    <row r="29" spans="1:19" x14ac:dyDescent="0.2">
      <c r="A29" t="s">
        <v>27</v>
      </c>
      <c r="B29">
        <v>4</v>
      </c>
      <c r="C29" s="2">
        <f>All_consequences[[#This Row],[n]]/All_consequences[[#Totals],[n]]</f>
        <v>5.9595785624423782E-7</v>
      </c>
      <c r="E29" t="s">
        <v>11</v>
      </c>
      <c r="F29" t="s">
        <v>37</v>
      </c>
      <c r="G29" t="s">
        <v>42</v>
      </c>
      <c r="H29">
        <v>7</v>
      </c>
      <c r="J29" s="6" t="s">
        <v>41</v>
      </c>
      <c r="K29" s="3">
        <v>20</v>
      </c>
      <c r="R29" s="14" t="s">
        <v>48</v>
      </c>
      <c r="S29" s="8">
        <v>2</v>
      </c>
    </row>
    <row r="30" spans="1:19" x14ac:dyDescent="0.2">
      <c r="A30" t="s">
        <v>9</v>
      </c>
      <c r="B30">
        <v>2</v>
      </c>
      <c r="C30" s="2">
        <f>All_consequences[[#This Row],[n]]/All_consequences[[#Totals],[n]]</f>
        <v>2.9797892812211891E-7</v>
      </c>
      <c r="E30" t="s">
        <v>11</v>
      </c>
      <c r="F30" t="s">
        <v>37</v>
      </c>
      <c r="G30" t="s">
        <v>45</v>
      </c>
      <c r="H30">
        <v>7</v>
      </c>
      <c r="J30" s="5" t="s">
        <v>25</v>
      </c>
      <c r="K30" s="3">
        <v>18</v>
      </c>
      <c r="R30" s="15" t="s">
        <v>49</v>
      </c>
      <c r="S30" s="11">
        <v>3</v>
      </c>
    </row>
    <row r="31" spans="1:19" x14ac:dyDescent="0.2">
      <c r="A31" t="s">
        <v>29</v>
      </c>
      <c r="B31">
        <v>2</v>
      </c>
      <c r="C31" s="2">
        <f>All_consequences[[#This Row],[n]]/All_consequences[[#Totals],[n]]</f>
        <v>2.9797892812211891E-7</v>
      </c>
      <c r="E31" t="s">
        <v>11</v>
      </c>
      <c r="F31" t="s">
        <v>37</v>
      </c>
      <c r="G31" t="s">
        <v>47</v>
      </c>
      <c r="H31">
        <v>6</v>
      </c>
      <c r="J31" s="6" t="s">
        <v>48</v>
      </c>
      <c r="K31" s="3">
        <v>2</v>
      </c>
      <c r="R31" s="14" t="s">
        <v>47</v>
      </c>
      <c r="S31" s="8">
        <v>11</v>
      </c>
    </row>
    <row r="32" spans="1:19" x14ac:dyDescent="0.2">
      <c r="A32" t="s">
        <v>15</v>
      </c>
      <c r="B32">
        <v>1</v>
      </c>
      <c r="C32" s="2">
        <f>All_consequences[[#This Row],[n]]/All_consequences[[#Totals],[n]]</f>
        <v>1.4898946406105946E-7</v>
      </c>
      <c r="E32" t="s">
        <v>11</v>
      </c>
      <c r="F32" t="s">
        <v>36</v>
      </c>
      <c r="G32" t="s">
        <v>47</v>
      </c>
      <c r="H32">
        <v>5</v>
      </c>
      <c r="J32" s="6" t="s">
        <v>49</v>
      </c>
      <c r="K32" s="3">
        <v>3</v>
      </c>
      <c r="R32" s="15" t="s">
        <v>41</v>
      </c>
      <c r="S32" s="11">
        <v>2</v>
      </c>
    </row>
    <row r="33" spans="1:19" ht="17" thickBot="1" x14ac:dyDescent="0.25">
      <c r="A33" t="s">
        <v>34</v>
      </c>
      <c r="B33">
        <f>SUM(All_consequences[n])</f>
        <v>6711884</v>
      </c>
      <c r="C33">
        <f>SUM(All_consequences[%])</f>
        <v>0.99999999999999989</v>
      </c>
      <c r="E33" t="s">
        <v>11</v>
      </c>
      <c r="F33" t="s">
        <v>37</v>
      </c>
      <c r="G33" t="s">
        <v>48</v>
      </c>
      <c r="H33">
        <v>3</v>
      </c>
      <c r="J33" s="6" t="s">
        <v>47</v>
      </c>
      <c r="K33" s="3">
        <v>11</v>
      </c>
      <c r="R33" s="9"/>
      <c r="S33" s="10"/>
    </row>
    <row r="34" spans="1:19" x14ac:dyDescent="0.2">
      <c r="E34" t="s">
        <v>25</v>
      </c>
      <c r="F34" t="s">
        <v>38</v>
      </c>
      <c r="G34" t="s">
        <v>47</v>
      </c>
      <c r="H34">
        <v>3</v>
      </c>
      <c r="J34" s="6" t="s">
        <v>41</v>
      </c>
      <c r="K34" s="3">
        <v>2</v>
      </c>
    </row>
    <row r="35" spans="1:19" x14ac:dyDescent="0.2">
      <c r="E35" t="s">
        <v>11</v>
      </c>
      <c r="F35" t="s">
        <v>36</v>
      </c>
      <c r="G35" t="s">
        <v>42</v>
      </c>
      <c r="H35">
        <v>3</v>
      </c>
      <c r="J35" s="5" t="s">
        <v>53</v>
      </c>
      <c r="K35" s="3">
        <v>3581</v>
      </c>
    </row>
    <row r="36" spans="1:19" x14ac:dyDescent="0.2">
      <c r="E36" t="s">
        <v>11</v>
      </c>
      <c r="F36" t="s">
        <v>36</v>
      </c>
      <c r="G36" t="s">
        <v>43</v>
      </c>
      <c r="H36">
        <v>3</v>
      </c>
    </row>
    <row r="37" spans="1:19" x14ac:dyDescent="0.2">
      <c r="E37" t="s">
        <v>11</v>
      </c>
      <c r="F37" t="s">
        <v>36</v>
      </c>
      <c r="G37" t="s">
        <v>44</v>
      </c>
      <c r="H37">
        <v>3</v>
      </c>
    </row>
    <row r="38" spans="1:19" x14ac:dyDescent="0.2">
      <c r="E38" t="s">
        <v>25</v>
      </c>
      <c r="F38" t="s">
        <v>39</v>
      </c>
      <c r="G38" t="s">
        <v>48</v>
      </c>
      <c r="H38">
        <v>2</v>
      </c>
    </row>
    <row r="39" spans="1:19" x14ac:dyDescent="0.2">
      <c r="E39" t="s">
        <v>25</v>
      </c>
      <c r="F39" t="s">
        <v>39</v>
      </c>
      <c r="G39" t="s">
        <v>49</v>
      </c>
      <c r="H39">
        <v>2</v>
      </c>
    </row>
    <row r="40" spans="1:19" x14ac:dyDescent="0.2">
      <c r="E40" t="s">
        <v>11</v>
      </c>
      <c r="F40" t="s">
        <v>36</v>
      </c>
      <c r="G40" t="s">
        <v>51</v>
      </c>
      <c r="H40">
        <v>2</v>
      </c>
    </row>
    <row r="41" spans="1:19" x14ac:dyDescent="0.2">
      <c r="E41" t="s">
        <v>11</v>
      </c>
      <c r="F41" t="s">
        <v>37</v>
      </c>
      <c r="G41" t="s">
        <v>44</v>
      </c>
      <c r="H41">
        <v>2</v>
      </c>
    </row>
    <row r="42" spans="1:19" x14ac:dyDescent="0.2">
      <c r="E42" t="s">
        <v>11</v>
      </c>
      <c r="F42" t="s">
        <v>36</v>
      </c>
      <c r="G42" t="s">
        <v>45</v>
      </c>
      <c r="H42">
        <v>2</v>
      </c>
    </row>
    <row r="43" spans="1:19" x14ac:dyDescent="0.2">
      <c r="E43" t="s">
        <v>11</v>
      </c>
      <c r="F43" t="s">
        <v>36</v>
      </c>
      <c r="G43" t="s">
        <v>48</v>
      </c>
      <c r="H43">
        <v>1</v>
      </c>
    </row>
    <row r="44" spans="1:19" x14ac:dyDescent="0.2">
      <c r="E44" t="s">
        <v>11</v>
      </c>
      <c r="F44" t="s">
        <v>36</v>
      </c>
      <c r="G44" t="s">
        <v>49</v>
      </c>
      <c r="H44">
        <v>1</v>
      </c>
    </row>
    <row r="45" spans="1:19" x14ac:dyDescent="0.2">
      <c r="E45" t="s">
        <v>25</v>
      </c>
      <c r="F45" t="s">
        <v>38</v>
      </c>
      <c r="G45" t="s">
        <v>49</v>
      </c>
      <c r="H45">
        <v>1</v>
      </c>
    </row>
    <row r="46" spans="1:19" x14ac:dyDescent="0.2">
      <c r="E46" t="s">
        <v>11</v>
      </c>
      <c r="F46" t="s">
        <v>36</v>
      </c>
      <c r="G46" t="s">
        <v>50</v>
      </c>
      <c r="H46">
        <v>1</v>
      </c>
    </row>
    <row r="47" spans="1:19" x14ac:dyDescent="0.2">
      <c r="E47" t="s">
        <v>11</v>
      </c>
      <c r="F47" t="s">
        <v>37</v>
      </c>
      <c r="G47" t="s">
        <v>52</v>
      </c>
      <c r="H47">
        <v>1</v>
      </c>
    </row>
    <row r="48" spans="1:19" x14ac:dyDescent="0.2">
      <c r="E48" t="s">
        <v>11</v>
      </c>
      <c r="F48" t="s">
        <v>37</v>
      </c>
      <c r="G48" t="s">
        <v>43</v>
      </c>
      <c r="H48">
        <v>1</v>
      </c>
    </row>
    <row r="49" spans="5:8" x14ac:dyDescent="0.2">
      <c r="E49" t="s">
        <v>11</v>
      </c>
      <c r="F49" t="s">
        <v>37</v>
      </c>
      <c r="G49" t="s">
        <v>46</v>
      </c>
      <c r="H49">
        <v>1</v>
      </c>
    </row>
    <row r="50" spans="5:8" x14ac:dyDescent="0.2">
      <c r="E50" t="s">
        <v>25</v>
      </c>
      <c r="F50" t="s">
        <v>38</v>
      </c>
      <c r="G50" t="s">
        <v>41</v>
      </c>
      <c r="H50">
        <v>1</v>
      </c>
    </row>
    <row r="51" spans="5:8" x14ac:dyDescent="0.2">
      <c r="E51" t="s">
        <v>25</v>
      </c>
      <c r="F51" t="s">
        <v>39</v>
      </c>
      <c r="G51" t="s">
        <v>41</v>
      </c>
      <c r="H51">
        <v>1</v>
      </c>
    </row>
  </sheetData>
  <pageMargins left="0.7" right="0.7" top="0.75" bottom="0.75" header="0.3" footer="0.3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Emilie Søborg Agger</dc:creator>
  <cp:lastModifiedBy>Sophie Emilie Søborg Agger</cp:lastModifiedBy>
  <dcterms:created xsi:type="dcterms:W3CDTF">2020-08-11T07:08:50Z</dcterms:created>
  <dcterms:modified xsi:type="dcterms:W3CDTF">2020-08-12T14:26:33Z</dcterms:modified>
</cp:coreProperties>
</file>