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24C3D779-CD3F-4454-8DED-F62ADE58EF48}" xr6:coauthVersionLast="47" xr6:coauthVersionMax="47" xr10:uidLastSave="{00000000-0000-0000-0000-000000000000}"/>
  <bookViews>
    <workbookView xWindow="-120" yWindow="-120" windowWidth="20730" windowHeight="11760" xr2:uid="{00000000-000D-0000-FFFF-FFFF00000000}"/>
  </bookViews>
  <sheets>
    <sheet name="Chart" sheetId="13" r:id="rId1"/>
    <sheet name="About" sheetId="12" r:id="rId2"/>
  </sheets>
  <externalReferences>
    <externalReference r:id="rId3"/>
  </externalReferences>
  <definedNames>
    <definedName name="Display_Week" localSheetId="0">Chart!$E$4</definedName>
    <definedName name="Display_Week">[1]ProjectSchedule!$E$4</definedName>
    <definedName name="_xlnm.Print_Titles" localSheetId="0">Chart!$4:$6</definedName>
    <definedName name="Project_Start" localSheetId="0">Chart!$E$3</definedName>
    <definedName name="Project_Start">[1]ProjectSchedule!$E$3</definedName>
    <definedName name="task_end" localSheetId="0">Chart!$F1</definedName>
    <definedName name="task_progress" localSheetId="0">Chart!$D1</definedName>
    <definedName name="task_start" localSheetId="0">Chart!$E1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5" i="13" l="1"/>
  <c r="D34" i="13"/>
  <c r="H45" i="13"/>
  <c r="H44" i="13"/>
  <c r="H43" i="13"/>
  <c r="D22" i="13"/>
  <c r="H20" i="13"/>
  <c r="H39" i="13"/>
  <c r="H38" i="13"/>
  <c r="H37" i="13"/>
  <c r="H40" i="13"/>
  <c r="H25" i="13"/>
  <c r="H26" i="13"/>
  <c r="H17" i="13"/>
  <c r="H14" i="13"/>
  <c r="H15" i="13"/>
  <c r="H33" i="13"/>
  <c r="H34" i="13"/>
  <c r="H35" i="13"/>
  <c r="H41" i="13"/>
  <c r="H46" i="13"/>
  <c r="H47" i="13"/>
  <c r="D11" i="13"/>
  <c r="E3" i="13"/>
  <c r="I5" i="13" s="1"/>
  <c r="H49" i="13"/>
  <c r="H23" i="13"/>
  <c r="H12" i="13"/>
  <c r="H8" i="13"/>
  <c r="H7" i="13"/>
  <c r="H48" i="13" l="1"/>
  <c r="I4" i="13"/>
  <c r="J5" i="13"/>
  <c r="I6" i="13"/>
  <c r="E9" i="13"/>
  <c r="K5" i="13" l="1"/>
  <c r="J6" i="13"/>
  <c r="L5" i="13" l="1"/>
  <c r="K6" i="13"/>
  <c r="H9" i="13"/>
  <c r="H10" i="13" l="1"/>
  <c r="L6" i="13"/>
  <c r="M5" i="13"/>
  <c r="N5" i="13" l="1"/>
  <c r="M6" i="13"/>
  <c r="H11" i="13"/>
  <c r="N6" i="13" l="1"/>
  <c r="O5" i="13"/>
  <c r="O6" i="13" l="1"/>
  <c r="P5" i="13"/>
  <c r="P4" i="13" l="1"/>
  <c r="P6" i="13"/>
  <c r="Q5" i="13"/>
  <c r="Q6" i="13" l="1"/>
  <c r="R5" i="13"/>
  <c r="H16" i="13" l="1"/>
  <c r="R6" i="13"/>
  <c r="S5" i="13"/>
  <c r="S6" i="13" l="1"/>
  <c r="T5" i="13"/>
  <c r="H18" i="13"/>
  <c r="U5" i="13" l="1"/>
  <c r="T6" i="13"/>
  <c r="H22" i="13" l="1"/>
  <c r="V5" i="13"/>
  <c r="U6" i="13"/>
  <c r="H21" i="13"/>
  <c r="W5" i="13" l="1"/>
  <c r="V6" i="13"/>
  <c r="X5" i="13" l="1"/>
  <c r="W4" i="13"/>
  <c r="W6" i="13"/>
  <c r="H27" i="13"/>
  <c r="H28" i="13"/>
  <c r="H30" i="13" l="1"/>
  <c r="H31" i="13"/>
  <c r="H29" i="13"/>
  <c r="X6" i="13"/>
  <c r="Y5" i="13"/>
  <c r="Y6" i="13" l="1"/>
  <c r="Z5" i="13"/>
  <c r="Z6" i="13" l="1"/>
  <c r="AA5" i="13"/>
  <c r="AA6" i="13" l="1"/>
  <c r="AB5" i="13"/>
  <c r="AB6" i="13" l="1"/>
  <c r="AC5" i="13"/>
  <c r="AC6" i="13" l="1"/>
  <c r="AD5" i="13"/>
  <c r="AD6" i="13" l="1"/>
  <c r="AE5" i="13"/>
  <c r="AD4" i="13"/>
  <c r="AE6" i="13" l="1"/>
  <c r="AF5" i="13"/>
  <c r="AG5" i="13" l="1"/>
  <c r="AF6" i="13"/>
  <c r="AH5" i="13" l="1"/>
  <c r="AG6" i="13"/>
  <c r="AI5" i="13" l="1"/>
  <c r="AH6" i="13"/>
  <c r="AJ5" i="13" l="1"/>
  <c r="AI6" i="13"/>
  <c r="AJ6" i="13" l="1"/>
  <c r="AK5" i="13"/>
  <c r="AK6" i="13" l="1"/>
  <c r="AL5" i="13"/>
  <c r="AK4" i="13"/>
  <c r="AL6" i="13" l="1"/>
  <c r="AM5" i="13"/>
  <c r="AM6" i="13" l="1"/>
  <c r="AN5" i="13"/>
  <c r="AN6" i="13" l="1"/>
  <c r="AO5" i="13"/>
  <c r="AO6" i="13" l="1"/>
  <c r="AP5" i="13"/>
  <c r="AP6" i="13" l="1"/>
  <c r="AQ5" i="13"/>
  <c r="AQ6" i="13" l="1"/>
  <c r="AR5" i="13"/>
  <c r="AS5" i="13" l="1"/>
  <c r="AR4" i="13"/>
  <c r="AR6" i="13"/>
  <c r="AT5" i="13" l="1"/>
  <c r="AS6" i="13"/>
  <c r="AU5" i="13" l="1"/>
  <c r="AT6" i="13"/>
  <c r="AV5" i="13" l="1"/>
  <c r="AU6" i="13"/>
  <c r="AV6" i="13" l="1"/>
  <c r="AW5" i="13"/>
  <c r="AW6" i="13" l="1"/>
  <c r="AX5" i="13"/>
  <c r="AX6" i="13" l="1"/>
  <c r="AY5" i="13"/>
  <c r="AY6" i="13" l="1"/>
  <c r="AZ5" i="13"/>
  <c r="AY4" i="13"/>
  <c r="AZ6" i="13" l="1"/>
  <c r="BA5" i="13"/>
  <c r="BA6" i="13" l="1"/>
  <c r="BB5" i="13"/>
  <c r="BB6" i="13" l="1"/>
  <c r="BC5" i="13"/>
  <c r="BC6" i="13" l="1"/>
  <c r="BD5" i="13"/>
  <c r="BE5" i="13" l="1"/>
  <c r="BF5" i="13" s="1"/>
  <c r="BD6" i="13"/>
  <c r="BF4" i="13" l="1"/>
  <c r="BF6" i="13"/>
  <c r="BG5" i="13"/>
  <c r="BE6" i="13"/>
  <c r="BG6" i="13" l="1"/>
  <c r="BH5" i="13"/>
  <c r="BI5" i="13" l="1"/>
  <c r="BH6" i="13"/>
  <c r="BI6" i="13" l="1"/>
  <c r="BJ5" i="13"/>
  <c r="BJ6" i="13" l="1"/>
  <c r="BK5" i="13"/>
  <c r="BL5" i="13" l="1"/>
  <c r="BK6" i="13"/>
  <c r="BL6" i="13" l="1"/>
  <c r="BM5" i="13"/>
  <c r="BN5" i="13" l="1"/>
  <c r="BM6" i="13"/>
  <c r="BM4" i="13"/>
  <c r="BN6" i="13" l="1"/>
  <c r="BO5" i="13"/>
  <c r="BP5" i="13" l="1"/>
  <c r="BO6" i="13"/>
  <c r="BQ5" i="13" l="1"/>
  <c r="BP6" i="13"/>
  <c r="BR5" i="13" l="1"/>
  <c r="BQ6" i="13"/>
  <c r="BR6" i="13" l="1"/>
  <c r="BS5" i="13"/>
  <c r="BS6" i="13" l="1"/>
  <c r="BT5" i="13"/>
  <c r="BU5" i="13" l="1"/>
  <c r="BT6" i="13"/>
  <c r="BT4" i="13"/>
  <c r="BU6" i="13" l="1"/>
  <c r="BV5" i="13"/>
  <c r="BV6" i="13" l="1"/>
  <c r="BW5" i="13"/>
  <c r="BW6" i="13" l="1"/>
  <c r="BX5" i="13"/>
  <c r="BX6" i="13" l="1"/>
  <c r="BY5" i="13"/>
  <c r="BZ5" i="13" l="1"/>
  <c r="BY6" i="13"/>
  <c r="CA5" i="13" l="1"/>
  <c r="CA4" i="13" s="1"/>
  <c r="BZ6" i="13"/>
  <c r="CB5" i="13" l="1"/>
  <c r="CA6" i="13"/>
  <c r="CB6" i="13" l="1"/>
  <c r="CC5" i="13"/>
  <c r="CD5" i="13" l="1"/>
  <c r="CC6" i="13"/>
  <c r="CD6" i="13" l="1"/>
  <c r="CE5" i="13"/>
  <c r="CE6" i="13" l="1"/>
  <c r="CF5" i="13"/>
  <c r="CG5" i="13" l="1"/>
  <c r="CF6" i="13"/>
  <c r="CG6" i="13" l="1"/>
  <c r="CH5" i="13"/>
  <c r="CH6" i="13" l="1"/>
  <c r="CI5" i="13"/>
  <c r="CH4" i="13"/>
  <c r="CJ5" i="13" l="1"/>
  <c r="CI6" i="13"/>
  <c r="CJ6" i="13" l="1"/>
  <c r="CK5" i="13"/>
  <c r="CL5" i="13" l="1"/>
  <c r="CK6" i="13"/>
  <c r="CM5" i="13" l="1"/>
  <c r="CL6" i="13"/>
  <c r="CM6" i="13" l="1"/>
  <c r="CN5" i="13"/>
  <c r="CO5" i="13" l="1"/>
  <c r="CN6" i="13"/>
  <c r="CO6" i="13" l="1"/>
  <c r="CO4" i="13"/>
  <c r="CP5" i="13"/>
  <c r="CP6" i="13" l="1"/>
  <c r="CQ5" i="13"/>
  <c r="CQ6" i="13" l="1"/>
  <c r="CR5" i="13"/>
  <c r="CR6" i="13" l="1"/>
  <c r="CS5" i="13"/>
  <c r="CT5" i="13" l="1"/>
  <c r="CS6" i="13"/>
  <c r="CT6" i="13" l="1"/>
  <c r="CU5" i="13"/>
  <c r="CV5" i="13" l="1"/>
  <c r="CU6" i="13"/>
  <c r="CV6" i="13" l="1"/>
  <c r="CW5" i="13"/>
  <c r="CV4" i="13"/>
  <c r="CX5" i="13" l="1"/>
  <c r="CW6" i="13"/>
  <c r="CX6" i="13" l="1"/>
  <c r="CY5" i="13"/>
  <c r="CZ5" i="13" l="1"/>
  <c r="CY6" i="13"/>
  <c r="DA5" i="13" l="1"/>
  <c r="DB5" i="13" s="1"/>
  <c r="CZ6" i="13"/>
  <c r="DA6" i="13" l="1"/>
  <c r="DB6" i="13"/>
</calcChain>
</file>

<file path=xl/sharedStrings.xml><?xml version="1.0" encoding="utf-8"?>
<sst xmlns="http://schemas.openxmlformats.org/spreadsheetml/2006/main" count="109" uniqueCount="79">
  <si>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</si>
  <si>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</si>
  <si>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</si>
  <si>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</si>
  <si>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</si>
  <si>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</si>
  <si>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</si>
  <si>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</si>
  <si>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</si>
  <si>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</si>
  <si>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</si>
  <si>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</si>
  <si>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</si>
  <si>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</si>
  <si>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</si>
  <si>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</si>
  <si>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</si>
  <si>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</si>
  <si>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</si>
  <si>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</si>
  <si>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</si>
  <si>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</si>
  <si>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</si>
  <si>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</si>
  <si>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</si>
  <si>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</si>
  <si>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</si>
  <si>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</si>
  <si>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</si>
  <si>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</si>
  <si>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</si>
  <si>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</si>
  <si>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</si>
  <si>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</si>
  <si>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</si>
  <si>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</si>
  <si>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</si>
  <si>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</si>
  <si>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SESpr22TeamWMD</t>
  </si>
  <si>
    <t>Portales Theater Project</t>
  </si>
  <si>
    <t>Phase 4: Testing</t>
  </si>
  <si>
    <t>Phase 3: Development</t>
  </si>
  <si>
    <t>Phase 2: Design</t>
  </si>
  <si>
    <t>Phase 1: Analysis</t>
  </si>
  <si>
    <t>Kickoff Meeting</t>
  </si>
  <si>
    <t>Analysis Complete</t>
  </si>
  <si>
    <t>All</t>
  </si>
  <si>
    <t>Brainstorm Approach/Project Familiarity</t>
  </si>
  <si>
    <t>Design Complete</t>
  </si>
  <si>
    <t>TBD</t>
  </si>
  <si>
    <t>Issue Correction</t>
  </si>
  <si>
    <t>Testing Complete</t>
  </si>
  <si>
    <t>Phase 5: Delivery</t>
  </si>
  <si>
    <t>Stakeholder Evaluation</t>
  </si>
  <si>
    <t>Development Complete</t>
  </si>
  <si>
    <t>Create Design Document (SDD)</t>
  </si>
  <si>
    <t>Registration Design</t>
  </si>
  <si>
    <t>Browse design</t>
  </si>
  <si>
    <t>Reservation Design</t>
  </si>
  <si>
    <t>Checkout Design</t>
  </si>
  <si>
    <t>Administrator Functions Design</t>
  </si>
  <si>
    <t>Registration Construction</t>
  </si>
  <si>
    <t>Reservation Construction</t>
  </si>
  <si>
    <t>Checkout Construction</t>
  </si>
  <si>
    <t>Browse Construction</t>
  </si>
  <si>
    <t>Administrator Functions Construction</t>
  </si>
  <si>
    <t>Basic Database operations verified</t>
  </si>
  <si>
    <t>Website and Database obtained</t>
  </si>
  <si>
    <t>Modify to Final Version</t>
  </si>
  <si>
    <t>Browse Testing</t>
  </si>
  <si>
    <t>Reservation Testing</t>
  </si>
  <si>
    <t>Checkout Testing</t>
  </si>
  <si>
    <t>Administrator Functions Testing</t>
  </si>
  <si>
    <t>Modify testing  for Final Version</t>
  </si>
  <si>
    <t>Prototype</t>
  </si>
  <si>
    <t>Final Version</t>
  </si>
  <si>
    <t>Modify previous design to final version</t>
  </si>
  <si>
    <t>Registration Testing</t>
  </si>
  <si>
    <t>Iss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</si>
</sst>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0"/>
      <name val="Times New Roman"/>
      <family val="1"/>
    </font>
    <font>
      <b/>
      <sz val="22"/>
      <color theme="1" tint="0.34998626667073579"/>
      <name val="Times New Roman"/>
      <family val="1"/>
    </font>
    <font>
      <b/>
      <sz val="20"/>
      <color theme="4" tint="-0.249977111117893"/>
      <name val="Times New Roman"/>
      <family val="1"/>
    </font>
    <font>
      <sz val="10"/>
      <name val="Times New Roman"/>
      <family val="1"/>
    </font>
    <font>
      <sz val="11"/>
      <color theme="1"/>
      <name val="Times New Roman"/>
      <family val="1"/>
    </font>
    <font>
      <b/>
      <sz val="11"/>
      <color theme="1" tint="0.499984740745262"/>
      <name val="Times New Roman"/>
      <family val="1"/>
    </font>
    <font>
      <sz val="14"/>
      <color theme="1"/>
      <name val="Times New Roman"/>
      <family val="1"/>
    </font>
    <font>
      <sz val="10"/>
      <color theme="1" tint="0.499984740745262"/>
      <name val="Times New Roman"/>
      <family val="1"/>
    </font>
    <font>
      <sz val="9"/>
      <name val="Times New Roman"/>
      <family val="1"/>
    </font>
    <font>
      <b/>
      <sz val="9"/>
      <color theme="0"/>
      <name val="Times New Roman"/>
      <family val="1"/>
    </font>
    <font>
      <sz val="8"/>
      <color theme="0"/>
      <name val="Times New Roman"/>
      <family val="1"/>
    </font>
    <font>
      <b/>
      <sz val="11"/>
      <color theme="1"/>
      <name val="Times New Roman"/>
      <family val="1"/>
    </font>
    <font>
      <sz val="11"/>
      <name val="Times New Roman"/>
      <family val="1"/>
    </font>
    <font>
      <i/>
      <sz val="9"/>
      <color theme="1"/>
      <name val="Times New Roman"/>
      <family val="1"/>
    </font>
    <font>
      <sz val="11"/>
      <color theme="7" tint="-0.249977111117893"/>
      <name val="Times New Roman"/>
      <family val="1"/>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rgb="FF9933FF"/>
        <bgColor indexed="64"/>
      </patternFill>
    </fill>
    <fill>
      <patternFill patternType="solid">
        <fgColor theme="0"/>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style="thin">
        <color theme="0" tint="-0.14993743705557422"/>
      </right>
      <top style="medium">
        <color theme="0" tint="-0.14996795556505021"/>
      </top>
      <bottom style="thin">
        <color indexed="64"/>
      </bottom>
      <diagonal/>
    </border>
    <border>
      <left style="thin">
        <color theme="0" tint="-0.14993743705557422"/>
      </left>
      <right style="thin">
        <color theme="0" tint="-0.14993743705557422"/>
      </right>
      <top/>
      <bottom style="medium">
        <color theme="0" tint="-0.14996795556505021"/>
      </bottom>
      <diagonal/>
    </border>
  </borders>
  <cellStyleXfs count="1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xf numFmtId="0" fontId="12" fillId="0" borderId="0"/>
    <xf numFmtId="43" fontId="3" fillId="0" borderId="3"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5" fontId="3" fillId="0" borderId="3">
      <alignment horizontal="center" vertical="center"/>
    </xf>
    <xf numFmtId="164" fontId="3" fillId="0" borderId="2" applyFill="0">
      <alignment horizontal="center" vertical="center"/>
    </xf>
    <xf numFmtId="0" fontId="3" fillId="0" borderId="2" applyFill="0">
      <alignment horizontal="center" vertical="center"/>
    </xf>
    <xf numFmtId="0" fontId="3" fillId="0" borderId="2" applyFill="0">
      <alignment horizontal="left" vertical="center" indent="2"/>
    </xf>
  </cellStyleXfs>
  <cellXfs count="122">
    <xf numFmtId="0" fontId="0" fillId="0" borderId="0" xfId="0"/>
    <xf numFmtId="0" fontId="1" fillId="0" borderId="0" xfId="0" applyFont="1"/>
    <xf numFmtId="0" fontId="1" fillId="0" borderId="0" xfId="0" applyFont="1" applyAlignment="1">
      <alignment vertical="top"/>
    </xf>
    <xf numFmtId="0" fontId="6" fillId="0" borderId="0" xfId="0" applyFont="1" applyAlignment="1">
      <alignment horizontal="left" vertical="center"/>
    </xf>
    <xf numFmtId="0" fontId="7" fillId="0" borderId="0" xfId="0" applyFont="1" applyAlignment="1">
      <alignment horizontal="left" vertical="center"/>
    </xf>
    <xf numFmtId="0" fontId="9" fillId="0" borderId="0" xfId="0" applyFont="1"/>
    <xf numFmtId="0" fontId="11" fillId="0" borderId="0" xfId="0" applyFont="1" applyAlignment="1">
      <alignment vertical="center"/>
    </xf>
    <xf numFmtId="0" fontId="10" fillId="0" borderId="0" xfId="0" applyFont="1" applyAlignment="1">
      <alignment horizontal="left" vertical="top" wrapText="1" indent="1"/>
    </xf>
    <xf numFmtId="0" fontId="1" fillId="0" borderId="0" xfId="0" applyFont="1" applyAlignment="1">
      <alignment horizontal="left" vertical="top"/>
    </xf>
    <xf numFmtId="0" fontId="8"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3" fillId="0" borderId="0" xfId="3" applyFont="1" applyAlignment="1">
      <alignment wrapText="1"/>
    </xf>
    <xf numFmtId="0" fontId="14" fillId="0" borderId="0" xfId="5" applyFont="1" applyAlignment="1">
      <alignment horizontal="left"/>
    </xf>
    <xf numFmtId="0" fontId="15" fillId="0" borderId="0" xfId="0" applyFont="1" applyAlignment="1">
      <alignment horizontal="left"/>
    </xf>
    <xf numFmtId="0" fontId="16" fillId="0" borderId="0" xfId="0" applyFont="1"/>
    <xf numFmtId="0" fontId="16" fillId="0" borderId="0" xfId="0" applyFont="1" applyAlignment="1">
      <alignment horizontal="center"/>
    </xf>
    <xf numFmtId="0" fontId="16" fillId="0" borderId="0" xfId="0" applyFont="1" applyAlignment="1">
      <alignment horizontal="center" vertical="center"/>
    </xf>
    <xf numFmtId="0" fontId="17" fillId="0" borderId="0" xfId="0" applyFont="1"/>
    <xf numFmtId="0" fontId="18" fillId="0" borderId="0" xfId="0" applyFont="1"/>
    <xf numFmtId="0" fontId="13" fillId="0" borderId="0" xfId="3" applyFont="1"/>
    <xf numFmtId="0" fontId="19" fillId="0" borderId="0" xfId="6" applyFont="1"/>
    <xf numFmtId="0" fontId="17" fillId="0" borderId="0" xfId="0" applyFont="1" applyAlignment="1">
      <alignment horizontal="center"/>
    </xf>
    <xf numFmtId="0" fontId="20" fillId="0" borderId="0" xfId="1" applyFont="1" applyProtection="1">
      <alignment vertical="top"/>
    </xf>
    <xf numFmtId="0" fontId="17" fillId="0" borderId="3" xfId="0" applyFont="1" applyBorder="1" applyAlignment="1">
      <alignment horizontal="center" vertical="center"/>
    </xf>
    <xf numFmtId="167" fontId="21" fillId="7" borderId="6" xfId="0" applyNumberFormat="1" applyFont="1" applyFill="1" applyBorder="1" applyAlignment="1">
      <alignment horizontal="center" vertical="center"/>
    </xf>
    <xf numFmtId="167" fontId="21" fillId="7" borderId="0" xfId="0" applyNumberFormat="1" applyFont="1" applyFill="1" applyAlignment="1">
      <alignment horizontal="center" vertical="center"/>
    </xf>
    <xf numFmtId="167" fontId="21" fillId="7" borderId="7" xfId="0" applyNumberFormat="1" applyFont="1" applyFill="1" applyBorder="1" applyAlignment="1">
      <alignment horizontal="center" vertical="center"/>
    </xf>
    <xf numFmtId="0" fontId="22" fillId="13" borderId="1" xfId="0" applyFont="1" applyFill="1" applyBorder="1" applyAlignment="1">
      <alignment horizontal="left" vertical="center" indent="1"/>
    </xf>
    <xf numFmtId="0" fontId="22" fillId="13" borderId="1" xfId="0" applyFont="1" applyFill="1" applyBorder="1" applyAlignment="1">
      <alignment horizontal="center" vertical="center" wrapText="1"/>
    </xf>
    <xf numFmtId="0" fontId="23" fillId="12" borderId="8" xfId="0" applyFont="1" applyFill="1" applyBorder="1" applyAlignment="1">
      <alignment horizontal="center" vertical="center" shrinkToFit="1"/>
    </xf>
    <xf numFmtId="0" fontId="17" fillId="0" borderId="0" xfId="0" applyFont="1" applyAlignment="1">
      <alignment wrapText="1"/>
    </xf>
    <xf numFmtId="0" fontId="17" fillId="0" borderId="9" xfId="0" applyFont="1" applyBorder="1" applyAlignment="1">
      <alignment vertical="center"/>
    </xf>
    <xf numFmtId="0" fontId="17" fillId="8" borderId="2" xfId="11" applyFont="1" applyFill="1">
      <alignment horizontal="center" vertical="center"/>
    </xf>
    <xf numFmtId="9" fontId="25" fillId="8" borderId="2" xfId="2" applyFont="1" applyFill="1" applyBorder="1" applyAlignment="1">
      <alignment horizontal="center" vertical="center"/>
    </xf>
    <xf numFmtId="164" fontId="17" fillId="8" borderId="2" xfId="0" applyNumberFormat="1" applyFont="1" applyFill="1" applyBorder="1" applyAlignment="1">
      <alignment horizontal="center" vertical="center"/>
    </xf>
    <xf numFmtId="164" fontId="25" fillId="8" borderId="2" xfId="0" applyNumberFormat="1" applyFont="1" applyFill="1" applyBorder="1" applyAlignment="1">
      <alignment horizontal="center" vertical="center"/>
    </xf>
    <xf numFmtId="0" fontId="25" fillId="0" borderId="2" xfId="0" applyFont="1" applyBorder="1" applyAlignment="1">
      <alignment horizontal="center" vertical="center"/>
    </xf>
    <xf numFmtId="0" fontId="17" fillId="0" borderId="0" xfId="0" applyFont="1" applyAlignment="1">
      <alignment vertical="center"/>
    </xf>
    <xf numFmtId="0" fontId="17" fillId="3" borderId="2" xfId="12" applyFont="1" applyFill="1">
      <alignment horizontal="left" vertical="center" indent="2"/>
    </xf>
    <xf numFmtId="0" fontId="17" fillId="3" borderId="2" xfId="11" applyFont="1" applyFill="1">
      <alignment horizontal="center" vertical="center"/>
    </xf>
    <xf numFmtId="9" fontId="25" fillId="3" borderId="2" xfId="2" applyFont="1" applyFill="1" applyBorder="1" applyAlignment="1">
      <alignment horizontal="center" vertical="center"/>
    </xf>
    <xf numFmtId="164" fontId="17" fillId="3" borderId="2" xfId="10" applyFont="1" applyFill="1">
      <alignment horizontal="center" vertical="center"/>
    </xf>
    <xf numFmtId="0" fontId="17" fillId="0" borderId="9" xfId="0" applyFont="1" applyBorder="1" applyAlignment="1">
      <alignment horizontal="right" vertical="center"/>
    </xf>
    <xf numFmtId="0" fontId="17" fillId="9" borderId="2" xfId="11" applyFont="1" applyFill="1">
      <alignment horizontal="center" vertical="center"/>
    </xf>
    <xf numFmtId="9" fontId="25" fillId="9" borderId="2" xfId="2" applyFont="1" applyFill="1" applyBorder="1" applyAlignment="1">
      <alignment horizontal="center" vertical="center"/>
    </xf>
    <xf numFmtId="164" fontId="17" fillId="9" borderId="2" xfId="0" applyNumberFormat="1" applyFont="1" applyFill="1" applyBorder="1" applyAlignment="1">
      <alignment horizontal="center" vertical="center"/>
    </xf>
    <xf numFmtId="164" fontId="25" fillId="9" borderId="2" xfId="0" applyNumberFormat="1" applyFont="1" applyFill="1" applyBorder="1" applyAlignment="1">
      <alignment horizontal="center" vertical="center"/>
    </xf>
    <xf numFmtId="0" fontId="17" fillId="4" borderId="2" xfId="12" applyFont="1" applyFill="1">
      <alignment horizontal="left" vertical="center" indent="2"/>
    </xf>
    <xf numFmtId="0" fontId="17" fillId="4" borderId="2" xfId="11" applyFont="1" applyFill="1">
      <alignment horizontal="center" vertical="center"/>
    </xf>
    <xf numFmtId="9" fontId="25" fillId="4" borderId="2" xfId="2" applyFont="1" applyFill="1" applyBorder="1" applyAlignment="1">
      <alignment horizontal="center" vertical="center"/>
    </xf>
    <xf numFmtId="164" fontId="17" fillId="4" borderId="2" xfId="10" applyFont="1" applyFill="1">
      <alignment horizontal="center" vertical="center"/>
    </xf>
    <xf numFmtId="0" fontId="17" fillId="6" borderId="2" xfId="11" applyFont="1" applyFill="1">
      <alignment horizontal="center" vertical="center"/>
    </xf>
    <xf numFmtId="9" fontId="25" fillId="6" borderId="2" xfId="2" applyFont="1" applyFill="1" applyBorder="1" applyAlignment="1">
      <alignment horizontal="center" vertical="center"/>
    </xf>
    <xf numFmtId="164" fontId="17" fillId="6" borderId="2" xfId="0" applyNumberFormat="1" applyFont="1" applyFill="1" applyBorder="1" applyAlignment="1">
      <alignment horizontal="center" vertical="center"/>
    </xf>
    <xf numFmtId="164" fontId="25" fillId="6" borderId="2" xfId="0" applyNumberFormat="1" applyFont="1" applyFill="1" applyBorder="1" applyAlignment="1">
      <alignment horizontal="center" vertical="center"/>
    </xf>
    <xf numFmtId="0" fontId="17" fillId="11" borderId="2" xfId="12" applyFont="1" applyFill="1">
      <alignment horizontal="left" vertical="center" indent="2"/>
    </xf>
    <xf numFmtId="0" fontId="17" fillId="11" borderId="2" xfId="11" applyFont="1" applyFill="1">
      <alignment horizontal="center" vertical="center"/>
    </xf>
    <xf numFmtId="9" fontId="25" fillId="11" borderId="2" xfId="2" applyFont="1" applyFill="1" applyBorder="1" applyAlignment="1">
      <alignment horizontal="center" vertical="center"/>
    </xf>
    <xf numFmtId="164" fontId="17" fillId="11" borderId="2" xfId="10" applyFont="1" applyFill="1">
      <alignment horizontal="center" vertical="center"/>
    </xf>
    <xf numFmtId="0" fontId="17" fillId="5" borderId="2" xfId="11" applyFont="1" applyFill="1">
      <alignment horizontal="center" vertical="center"/>
    </xf>
    <xf numFmtId="9" fontId="25" fillId="5" borderId="2" xfId="2" applyFont="1" applyFill="1" applyBorder="1" applyAlignment="1">
      <alignment horizontal="center" vertical="center"/>
    </xf>
    <xf numFmtId="164" fontId="17" fillId="5" borderId="2" xfId="0" applyNumberFormat="1" applyFont="1" applyFill="1" applyBorder="1" applyAlignment="1">
      <alignment horizontal="center" vertical="center"/>
    </xf>
    <xf numFmtId="164" fontId="25" fillId="5" borderId="2" xfId="0" applyNumberFormat="1" applyFont="1" applyFill="1" applyBorder="1" applyAlignment="1">
      <alignment horizontal="center" vertical="center"/>
    </xf>
    <xf numFmtId="0" fontId="17" fillId="10" borderId="2" xfId="12" applyFont="1" applyFill="1">
      <alignment horizontal="left" vertical="center" indent="2"/>
    </xf>
    <xf numFmtId="0" fontId="17" fillId="10" borderId="2" xfId="11" applyFont="1" applyFill="1">
      <alignment horizontal="center" vertical="center"/>
    </xf>
    <xf numFmtId="9" fontId="25" fillId="10" borderId="2" xfId="2" applyFont="1" applyFill="1" applyBorder="1" applyAlignment="1">
      <alignment horizontal="center" vertical="center"/>
    </xf>
    <xf numFmtId="164" fontId="17" fillId="10" borderId="2" xfId="10" applyFont="1" applyFill="1">
      <alignment horizontal="center" vertical="center"/>
    </xf>
    <xf numFmtId="0" fontId="17" fillId="0" borderId="2" xfId="12" applyFont="1">
      <alignment horizontal="left" vertical="center" indent="2"/>
    </xf>
    <xf numFmtId="0" fontId="17" fillId="0" borderId="2" xfId="11" applyFont="1">
      <alignment horizontal="center" vertical="center"/>
    </xf>
    <xf numFmtId="9" fontId="25" fillId="0" borderId="2" xfId="2" applyFont="1" applyBorder="1" applyAlignment="1">
      <alignment horizontal="center" vertical="center"/>
    </xf>
    <xf numFmtId="164" fontId="17" fillId="0" borderId="2" xfId="10" applyFo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164" fontId="20" fillId="2" borderId="2" xfId="0" applyNumberFormat="1" applyFont="1" applyFill="1" applyBorder="1" applyAlignment="1">
      <alignment horizontal="left" vertical="center"/>
    </xf>
    <xf numFmtId="164" fontId="25" fillId="2" borderId="2" xfId="0" applyNumberFormat="1" applyFont="1" applyFill="1" applyBorder="1" applyAlignment="1">
      <alignment horizontal="center" vertical="center"/>
    </xf>
    <xf numFmtId="0" fontId="25" fillId="2" borderId="2" xfId="0" applyFont="1" applyFill="1" applyBorder="1" applyAlignment="1">
      <alignment horizontal="center" vertical="center"/>
    </xf>
    <xf numFmtId="0" fontId="17" fillId="0" borderId="0" xfId="0" applyFont="1" applyAlignment="1">
      <alignment horizontal="right" vertical="center"/>
    </xf>
    <xf numFmtId="0" fontId="13" fillId="0" borderId="0" xfId="0" applyFont="1" applyAlignment="1">
      <alignment horizontal="center"/>
    </xf>
    <xf numFmtId="0" fontId="20" fillId="0" borderId="0" xfId="1" applyFont="1" applyAlignment="1" applyProtection="1"/>
    <xf numFmtId="0" fontId="17" fillId="4" borderId="2" xfId="12" applyFont="1" applyFill="1" applyAlignment="1">
      <alignment horizontal="left" vertical="center" wrapText="1" indent="2"/>
    </xf>
    <xf numFmtId="0" fontId="17" fillId="11" borderId="2" xfId="12" applyFont="1" applyFill="1" applyAlignment="1">
      <alignment horizontal="left" vertical="center" wrapText="1" indent="2"/>
    </xf>
    <xf numFmtId="0" fontId="17" fillId="0" borderId="9" xfId="0" applyFont="1" applyFill="1" applyBorder="1" applyAlignment="1">
      <alignment vertical="center"/>
    </xf>
    <xf numFmtId="0" fontId="17" fillId="14" borderId="2" xfId="11" applyFont="1" applyFill="1">
      <alignment horizontal="center" vertical="center"/>
    </xf>
    <xf numFmtId="9" fontId="25" fillId="14" borderId="2" xfId="2" applyFont="1" applyFill="1" applyBorder="1" applyAlignment="1">
      <alignment horizontal="center" vertical="center"/>
    </xf>
    <xf numFmtId="0" fontId="17" fillId="15" borderId="2" xfId="12" applyFont="1" applyFill="1">
      <alignment horizontal="left" vertical="center" indent="2"/>
    </xf>
    <xf numFmtId="0" fontId="17" fillId="15" borderId="2" xfId="11" applyFont="1" applyFill="1">
      <alignment horizontal="center" vertical="center"/>
    </xf>
    <xf numFmtId="9" fontId="25" fillId="15" borderId="2" xfId="2" applyFont="1" applyFill="1" applyBorder="1" applyAlignment="1">
      <alignment horizontal="center" vertical="center"/>
    </xf>
    <xf numFmtId="164" fontId="17" fillId="15" borderId="2" xfId="10" applyFont="1" applyFill="1">
      <alignment horizontal="center" vertical="center"/>
    </xf>
    <xf numFmtId="164" fontId="17" fillId="14" borderId="2" xfId="0" applyNumberFormat="1" applyFont="1" applyFill="1" applyBorder="1" applyAlignment="1">
      <alignment horizontal="center" vertical="center"/>
    </xf>
    <xf numFmtId="164" fontId="25" fillId="14" borderId="2" xfId="0" applyNumberFormat="1" applyFont="1" applyFill="1" applyBorder="1" applyAlignment="1">
      <alignment horizontal="center" vertical="center"/>
    </xf>
    <xf numFmtId="0" fontId="17" fillId="16" borderId="9" xfId="0" applyFont="1" applyFill="1" applyBorder="1" applyAlignment="1">
      <alignment vertical="center"/>
    </xf>
    <xf numFmtId="0" fontId="19" fillId="0" borderId="0" xfId="7" applyFont="1" applyAlignment="1">
      <alignment vertical="top" wrapText="1"/>
    </xf>
    <xf numFmtId="164" fontId="17" fillId="5" borderId="2" xfId="10" applyFont="1" applyFill="1">
      <alignment horizontal="center" vertical="center"/>
    </xf>
    <xf numFmtId="164" fontId="17" fillId="6" borderId="2" xfId="10" applyFont="1" applyFill="1">
      <alignment horizontal="center" vertical="center"/>
    </xf>
    <xf numFmtId="0" fontId="17" fillId="11" borderId="2" xfId="11" applyFont="1" applyFill="1" applyAlignment="1">
      <alignment vertical="center"/>
    </xf>
    <xf numFmtId="0" fontId="24" fillId="9" borderId="2" xfId="12" applyFont="1" applyFill="1" applyAlignment="1">
      <alignment horizontal="left" vertical="center" wrapText="1" indent="2"/>
    </xf>
    <xf numFmtId="0" fontId="24" fillId="5" borderId="2" xfId="0" applyFont="1" applyFill="1" applyBorder="1" applyAlignment="1">
      <alignment vertical="center"/>
    </xf>
    <xf numFmtId="0" fontId="24" fillId="5" borderId="2" xfId="0" applyFont="1" applyFill="1" applyBorder="1" applyAlignment="1">
      <alignment horizontal="left" vertical="center" indent="2"/>
    </xf>
    <xf numFmtId="0" fontId="24" fillId="5" borderId="2" xfId="12" applyFont="1" applyFill="1" applyAlignment="1">
      <alignment horizontal="left" vertical="center" indent="2"/>
    </xf>
    <xf numFmtId="0" fontId="24" fillId="14" borderId="2" xfId="0" applyFont="1" applyFill="1" applyBorder="1" applyAlignment="1">
      <alignment vertical="center"/>
    </xf>
    <xf numFmtId="0" fontId="24" fillId="6" borderId="2" xfId="12" applyFont="1" applyFill="1" applyAlignment="1">
      <alignment horizontal="left" vertical="center" indent="2"/>
    </xf>
    <xf numFmtId="0" fontId="24" fillId="6" borderId="2" xfId="0" applyFont="1" applyFill="1" applyBorder="1" applyAlignment="1">
      <alignment vertical="center"/>
    </xf>
    <xf numFmtId="0" fontId="24" fillId="9" borderId="2" xfId="0" applyFont="1" applyFill="1" applyBorder="1" applyAlignment="1">
      <alignment vertical="center"/>
    </xf>
    <xf numFmtId="0" fontId="24" fillId="9" borderId="2" xfId="0" applyFont="1" applyFill="1" applyBorder="1" applyAlignment="1">
      <alignment horizontal="left" vertical="center" indent="2"/>
    </xf>
    <xf numFmtId="0" fontId="24" fillId="8" borderId="2" xfId="0" applyFont="1" applyFill="1" applyBorder="1" applyAlignment="1">
      <alignment vertical="center"/>
    </xf>
    <xf numFmtId="0" fontId="24" fillId="11" borderId="2" xfId="0" applyFont="1" applyFill="1" applyBorder="1" applyAlignment="1">
      <alignment horizontal="left" vertical="center" indent="2"/>
    </xf>
    <xf numFmtId="0" fontId="17" fillId="17" borderId="9" xfId="0" applyFont="1" applyFill="1" applyBorder="1" applyAlignment="1">
      <alignment vertical="center"/>
    </xf>
    <xf numFmtId="0" fontId="17" fillId="9" borderId="2" xfId="11" applyFont="1" applyFill="1" applyAlignment="1">
      <alignment horizontal="center" vertical="center"/>
    </xf>
    <xf numFmtId="0" fontId="17" fillId="0" borderId="0" xfId="8" applyFont="1">
      <alignment horizontal="right" indent="1"/>
    </xf>
    <xf numFmtId="0" fontId="17" fillId="0" borderId="7" xfId="8" applyFont="1" applyBorder="1">
      <alignment horizontal="right" indent="1"/>
    </xf>
    <xf numFmtId="165" fontId="17" fillId="0" borderId="3" xfId="9" applyFont="1">
      <alignment horizontal="center" vertical="center"/>
    </xf>
    <xf numFmtId="166" fontId="17" fillId="7" borderId="4" xfId="0" applyNumberFormat="1" applyFont="1" applyFill="1" applyBorder="1" applyAlignment="1">
      <alignment horizontal="left" vertical="center" wrapText="1" indent="1"/>
    </xf>
    <xf numFmtId="166" fontId="17" fillId="7" borderId="1" xfId="0" applyNumberFormat="1" applyFont="1" applyFill="1" applyBorder="1" applyAlignment="1">
      <alignment horizontal="left" vertical="center" wrapText="1" indent="1"/>
    </xf>
    <xf numFmtId="166" fontId="17" fillId="7" borderId="5" xfId="0" applyNumberFormat="1" applyFont="1" applyFill="1" applyBorder="1" applyAlignment="1">
      <alignment horizontal="left" vertical="center" wrapText="1" indent="1"/>
    </xf>
    <xf numFmtId="0" fontId="17" fillId="0" borderId="10" xfId="0" applyFont="1" applyBorder="1"/>
    <xf numFmtId="0" fontId="17" fillId="0" borderId="12" xfId="0" applyFont="1" applyBorder="1" applyAlignment="1">
      <alignment vertical="center"/>
    </xf>
    <xf numFmtId="0" fontId="17" fillId="0" borderId="11" xfId="0" applyFont="1" applyFill="1" applyBorder="1" applyAlignment="1">
      <alignment vertical="center"/>
    </xf>
    <xf numFmtId="0" fontId="27" fillId="17" borderId="9" xfId="0" applyFont="1" applyFill="1" applyBorder="1" applyAlignment="1">
      <alignment vertical="center"/>
    </xf>
    <xf numFmtId="0" fontId="13" fillId="18" borderId="9" xfId="0" applyFont="1" applyFill="1" applyBorder="1" applyAlignment="1">
      <alignment vertical="center"/>
    </xf>
    <xf numFmtId="0" fontId="17" fillId="0" borderId="0" xfId="0" applyFont="1" applyFill="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7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74"/>
      <tableStyleElement type="headerRow" dxfId="73"/>
      <tableStyleElement type="totalRow" dxfId="72"/>
      <tableStyleElement type="firstColumn" dxfId="71"/>
      <tableStyleElement type="lastColumn" dxfId="70"/>
      <tableStyleElement type="firstRowStripe" dxfId="69"/>
      <tableStyleElement type="secondRowStripe" dxfId="68"/>
      <tableStyleElement type="firstColumnStripe" dxfId="67"/>
      <tableStyleElement type="secondColumnStripe" dxfId="6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933FF"/>
      <color rgb="FF9900F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chedule"/>
    </sheetNames>
    <sheetDataSet>
      <sheetData sheetId="0">
        <row r="3">
          <cell r="E3">
            <v>44621</v>
          </cell>
        </row>
        <row r="4">
          <cell r="E4">
            <v>1</v>
          </cell>
        </row>
      </sheetData>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2753B-83A3-48D7-B43C-D28AA8381179}">
  <sheetPr>
    <pageSetUpPr fitToPage="1"/>
  </sheetPr>
  <dimension ref="A1:DB52"/>
  <sheetViews>
    <sheetView showGridLines="0" tabSelected="1" showRuler="0" zoomScale="55" zoomScaleNormal="55" zoomScalePageLayoutView="70" workbookViewId="0">
      <pane ySplit="6" topLeftCell="A7" activePane="bottomLeft" state="frozen"/>
      <selection pane="bottomLeft" activeCell="D46" sqref="D46"/>
    </sheetView>
  </sheetViews>
  <sheetFormatPr defaultRowHeight="30" customHeight="1" x14ac:dyDescent="0.25"/>
  <cols>
    <col min="1" max="1" width="2.7109375" style="20" customWidth="1"/>
    <col min="2" max="2" width="50.28515625" style="18" customWidth="1"/>
    <col min="3" max="3" width="18.140625" style="18" customWidth="1"/>
    <col min="4" max="4" width="10.7109375" style="18" customWidth="1"/>
    <col min="5" max="5" width="10.42578125" style="22" customWidth="1"/>
    <col min="6" max="6" width="10.42578125" style="18" customWidth="1"/>
    <col min="7" max="7" width="2.7109375" style="18" hidden="1" customWidth="1"/>
    <col min="8" max="8" width="5" style="18" bestFit="1" customWidth="1"/>
    <col min="9" max="106" width="3.28515625" style="18" customWidth="1"/>
    <col min="107" max="16384" width="9.140625" style="18"/>
  </cols>
  <sheetData>
    <row r="1" spans="1:106" ht="30" customHeight="1" x14ac:dyDescent="0.35">
      <c r="A1" s="12" t="s">
        <v>29</v>
      </c>
      <c r="B1" s="13" t="s">
        <v>39</v>
      </c>
      <c r="C1" s="14"/>
      <c r="D1" s="15"/>
      <c r="E1" s="16"/>
      <c r="F1" s="17"/>
      <c r="H1" s="15"/>
      <c r="I1" s="19" t="s">
        <v>12</v>
      </c>
    </row>
    <row r="2" spans="1:106" ht="30" customHeight="1" x14ac:dyDescent="0.3">
      <c r="A2" s="20" t="s">
        <v>24</v>
      </c>
      <c r="B2" s="21" t="s">
        <v>38</v>
      </c>
      <c r="I2" s="23" t="s">
        <v>17</v>
      </c>
    </row>
    <row r="3" spans="1:106" ht="30" customHeight="1" x14ac:dyDescent="0.25">
      <c r="A3" s="20" t="s">
        <v>30</v>
      </c>
      <c r="B3" s="93"/>
      <c r="C3" s="110" t="s">
        <v>1</v>
      </c>
      <c r="D3" s="111"/>
      <c r="E3" s="112">
        <f>DATE(2022,2,7)</f>
        <v>44599</v>
      </c>
      <c r="F3" s="112"/>
    </row>
    <row r="4" spans="1:106" ht="30" customHeight="1" x14ac:dyDescent="0.25">
      <c r="A4" s="12" t="s">
        <v>31</v>
      </c>
      <c r="C4" s="110" t="s">
        <v>8</v>
      </c>
      <c r="D4" s="111"/>
      <c r="E4" s="24">
        <v>1</v>
      </c>
      <c r="I4" s="113">
        <f>I5</f>
        <v>44599</v>
      </c>
      <c r="J4" s="114"/>
      <c r="K4" s="114"/>
      <c r="L4" s="114"/>
      <c r="M4" s="114"/>
      <c r="N4" s="114"/>
      <c r="O4" s="115"/>
      <c r="P4" s="113">
        <f>P5</f>
        <v>44606</v>
      </c>
      <c r="Q4" s="114"/>
      <c r="R4" s="114"/>
      <c r="S4" s="114"/>
      <c r="T4" s="114"/>
      <c r="U4" s="114"/>
      <c r="V4" s="115"/>
      <c r="W4" s="113">
        <f>W5</f>
        <v>44613</v>
      </c>
      <c r="X4" s="114"/>
      <c r="Y4" s="114"/>
      <c r="Z4" s="114"/>
      <c r="AA4" s="114"/>
      <c r="AB4" s="114"/>
      <c r="AC4" s="115"/>
      <c r="AD4" s="113">
        <f>AD5</f>
        <v>44620</v>
      </c>
      <c r="AE4" s="114"/>
      <c r="AF4" s="114"/>
      <c r="AG4" s="114"/>
      <c r="AH4" s="114"/>
      <c r="AI4" s="114"/>
      <c r="AJ4" s="115"/>
      <c r="AK4" s="113">
        <f>AK5</f>
        <v>44627</v>
      </c>
      <c r="AL4" s="114"/>
      <c r="AM4" s="114"/>
      <c r="AN4" s="114"/>
      <c r="AO4" s="114"/>
      <c r="AP4" s="114"/>
      <c r="AQ4" s="115"/>
      <c r="AR4" s="113">
        <f>AR5</f>
        <v>44634</v>
      </c>
      <c r="AS4" s="114"/>
      <c r="AT4" s="114"/>
      <c r="AU4" s="114"/>
      <c r="AV4" s="114"/>
      <c r="AW4" s="114"/>
      <c r="AX4" s="115"/>
      <c r="AY4" s="113">
        <f>AY5</f>
        <v>44641</v>
      </c>
      <c r="AZ4" s="114"/>
      <c r="BA4" s="114"/>
      <c r="BB4" s="114"/>
      <c r="BC4" s="114"/>
      <c r="BD4" s="114"/>
      <c r="BE4" s="115"/>
      <c r="BF4" s="113">
        <f>BF5</f>
        <v>44648</v>
      </c>
      <c r="BG4" s="114"/>
      <c r="BH4" s="114"/>
      <c r="BI4" s="114"/>
      <c r="BJ4" s="114"/>
      <c r="BK4" s="114"/>
      <c r="BL4" s="115"/>
      <c r="BM4" s="113">
        <f>BM5</f>
        <v>44655</v>
      </c>
      <c r="BN4" s="114"/>
      <c r="BO4" s="114"/>
      <c r="BP4" s="114"/>
      <c r="BQ4" s="114"/>
      <c r="BR4" s="114"/>
      <c r="BS4" s="115"/>
      <c r="BT4" s="113">
        <f>BT5</f>
        <v>44662</v>
      </c>
      <c r="BU4" s="114"/>
      <c r="BV4" s="114"/>
      <c r="BW4" s="114"/>
      <c r="BX4" s="114"/>
      <c r="BY4" s="114"/>
      <c r="BZ4" s="115"/>
      <c r="CA4" s="113">
        <f>CA5</f>
        <v>44669</v>
      </c>
      <c r="CB4" s="114"/>
      <c r="CC4" s="114"/>
      <c r="CD4" s="114"/>
      <c r="CE4" s="114"/>
      <c r="CF4" s="114"/>
      <c r="CG4" s="115"/>
      <c r="CH4" s="113">
        <f>CH5</f>
        <v>44676</v>
      </c>
      <c r="CI4" s="114"/>
      <c r="CJ4" s="114"/>
      <c r="CK4" s="114"/>
      <c r="CL4" s="114"/>
      <c r="CM4" s="114"/>
      <c r="CN4" s="115"/>
      <c r="CO4" s="113">
        <f>CO5</f>
        <v>44683</v>
      </c>
      <c r="CP4" s="114"/>
      <c r="CQ4" s="114"/>
      <c r="CR4" s="114"/>
      <c r="CS4" s="114"/>
      <c r="CT4" s="114"/>
      <c r="CU4" s="115"/>
      <c r="CV4" s="113">
        <f>CV5</f>
        <v>44690</v>
      </c>
      <c r="CW4" s="114"/>
      <c r="CX4" s="114"/>
      <c r="CY4" s="114"/>
      <c r="CZ4" s="114"/>
      <c r="DA4" s="114"/>
      <c r="DB4" s="115"/>
    </row>
    <row r="5" spans="1:106" ht="15" customHeight="1" x14ac:dyDescent="0.25">
      <c r="A5" s="12" t="s">
        <v>32</v>
      </c>
      <c r="B5" s="116"/>
      <c r="C5" s="116"/>
      <c r="D5" s="116"/>
      <c r="E5" s="116"/>
      <c r="F5" s="116"/>
      <c r="G5" s="116"/>
      <c r="I5" s="25">
        <f>Project_Start-WEEKDAY(Project_Start,1)+2+7*(Display_Week-1)</f>
        <v>44599</v>
      </c>
      <c r="J5" s="26">
        <f>I5+1</f>
        <v>44600</v>
      </c>
      <c r="K5" s="26">
        <f t="shared" ref="K5:AX5" si="0">J5+1</f>
        <v>44601</v>
      </c>
      <c r="L5" s="26">
        <f t="shared" si="0"/>
        <v>44602</v>
      </c>
      <c r="M5" s="26">
        <f t="shared" si="0"/>
        <v>44603</v>
      </c>
      <c r="N5" s="26">
        <f t="shared" si="0"/>
        <v>44604</v>
      </c>
      <c r="O5" s="27">
        <f t="shared" si="0"/>
        <v>44605</v>
      </c>
      <c r="P5" s="25">
        <f>O5+1</f>
        <v>44606</v>
      </c>
      <c r="Q5" s="26">
        <f>P5+1</f>
        <v>44607</v>
      </c>
      <c r="R5" s="26">
        <f t="shared" si="0"/>
        <v>44608</v>
      </c>
      <c r="S5" s="26">
        <f t="shared" si="0"/>
        <v>44609</v>
      </c>
      <c r="T5" s="26">
        <f t="shared" si="0"/>
        <v>44610</v>
      </c>
      <c r="U5" s="26">
        <f t="shared" si="0"/>
        <v>44611</v>
      </c>
      <c r="V5" s="27">
        <f t="shared" si="0"/>
        <v>44612</v>
      </c>
      <c r="W5" s="25">
        <f>V5+1</f>
        <v>44613</v>
      </c>
      <c r="X5" s="26">
        <f>W5+1</f>
        <v>44614</v>
      </c>
      <c r="Y5" s="26">
        <f t="shared" si="0"/>
        <v>44615</v>
      </c>
      <c r="Z5" s="26">
        <f t="shared" si="0"/>
        <v>44616</v>
      </c>
      <c r="AA5" s="26">
        <f t="shared" si="0"/>
        <v>44617</v>
      </c>
      <c r="AB5" s="26">
        <f t="shared" si="0"/>
        <v>44618</v>
      </c>
      <c r="AC5" s="27">
        <f t="shared" si="0"/>
        <v>44619</v>
      </c>
      <c r="AD5" s="25">
        <f>AC5+1</f>
        <v>44620</v>
      </c>
      <c r="AE5" s="26">
        <f>AD5+1</f>
        <v>44621</v>
      </c>
      <c r="AF5" s="26">
        <f t="shared" si="0"/>
        <v>44622</v>
      </c>
      <c r="AG5" s="26">
        <f t="shared" si="0"/>
        <v>44623</v>
      </c>
      <c r="AH5" s="26">
        <f t="shared" si="0"/>
        <v>44624</v>
      </c>
      <c r="AI5" s="26">
        <f t="shared" si="0"/>
        <v>44625</v>
      </c>
      <c r="AJ5" s="27">
        <f t="shared" si="0"/>
        <v>44626</v>
      </c>
      <c r="AK5" s="25">
        <f>AJ5+1</f>
        <v>44627</v>
      </c>
      <c r="AL5" s="26">
        <f>AK5+1</f>
        <v>44628</v>
      </c>
      <c r="AM5" s="26">
        <f t="shared" si="0"/>
        <v>44629</v>
      </c>
      <c r="AN5" s="26">
        <f t="shared" si="0"/>
        <v>44630</v>
      </c>
      <c r="AO5" s="26">
        <f t="shared" si="0"/>
        <v>44631</v>
      </c>
      <c r="AP5" s="26">
        <f t="shared" si="0"/>
        <v>44632</v>
      </c>
      <c r="AQ5" s="27">
        <f t="shared" si="0"/>
        <v>44633</v>
      </c>
      <c r="AR5" s="25">
        <f>AQ5+1</f>
        <v>44634</v>
      </c>
      <c r="AS5" s="26">
        <f>AR5+1</f>
        <v>44635</v>
      </c>
      <c r="AT5" s="26">
        <f t="shared" si="0"/>
        <v>44636</v>
      </c>
      <c r="AU5" s="26">
        <f t="shared" si="0"/>
        <v>44637</v>
      </c>
      <c r="AV5" s="26">
        <f t="shared" si="0"/>
        <v>44638</v>
      </c>
      <c r="AW5" s="26">
        <f t="shared" si="0"/>
        <v>44639</v>
      </c>
      <c r="AX5" s="27">
        <f t="shared" si="0"/>
        <v>44640</v>
      </c>
      <c r="AY5" s="25">
        <f>AX5+1</f>
        <v>44641</v>
      </c>
      <c r="AZ5" s="26">
        <f>AY5+1</f>
        <v>44642</v>
      </c>
      <c r="BA5" s="26">
        <f t="shared" ref="BA5:BE5" si="1">AZ5+1</f>
        <v>44643</v>
      </c>
      <c r="BB5" s="26">
        <f t="shared" si="1"/>
        <v>44644</v>
      </c>
      <c r="BC5" s="26">
        <f t="shared" si="1"/>
        <v>44645</v>
      </c>
      <c r="BD5" s="26">
        <f t="shared" si="1"/>
        <v>44646</v>
      </c>
      <c r="BE5" s="27">
        <f t="shared" si="1"/>
        <v>44647</v>
      </c>
      <c r="BF5" s="25">
        <f>BE5+1</f>
        <v>44648</v>
      </c>
      <c r="BG5" s="26">
        <f>BF5+1</f>
        <v>44649</v>
      </c>
      <c r="BH5" s="26">
        <f t="shared" ref="BH5:BL5" si="2">BG5+1</f>
        <v>44650</v>
      </c>
      <c r="BI5" s="26">
        <f t="shared" si="2"/>
        <v>44651</v>
      </c>
      <c r="BJ5" s="26">
        <f t="shared" si="2"/>
        <v>44652</v>
      </c>
      <c r="BK5" s="26">
        <f t="shared" si="2"/>
        <v>44653</v>
      </c>
      <c r="BL5" s="27">
        <f t="shared" si="2"/>
        <v>44654</v>
      </c>
      <c r="BM5" s="25">
        <f>BL5+1</f>
        <v>44655</v>
      </c>
      <c r="BN5" s="26">
        <f>BM5+1</f>
        <v>44656</v>
      </c>
      <c r="BO5" s="26">
        <f t="shared" ref="BO5:BS5" si="3">BN5+1</f>
        <v>44657</v>
      </c>
      <c r="BP5" s="26">
        <f t="shared" si="3"/>
        <v>44658</v>
      </c>
      <c r="BQ5" s="26">
        <f t="shared" si="3"/>
        <v>44659</v>
      </c>
      <c r="BR5" s="26">
        <f t="shared" si="3"/>
        <v>44660</v>
      </c>
      <c r="BS5" s="27">
        <f t="shared" si="3"/>
        <v>44661</v>
      </c>
      <c r="BT5" s="25">
        <f>BS5+1</f>
        <v>44662</v>
      </c>
      <c r="BU5" s="26">
        <f>BT5+1</f>
        <v>44663</v>
      </c>
      <c r="BV5" s="26">
        <f t="shared" ref="BV5:BZ5" si="4">BU5+1</f>
        <v>44664</v>
      </c>
      <c r="BW5" s="26">
        <f t="shared" si="4"/>
        <v>44665</v>
      </c>
      <c r="BX5" s="26">
        <f t="shared" si="4"/>
        <v>44666</v>
      </c>
      <c r="BY5" s="26">
        <f t="shared" si="4"/>
        <v>44667</v>
      </c>
      <c r="BZ5" s="27">
        <f t="shared" si="4"/>
        <v>44668</v>
      </c>
      <c r="CA5" s="25">
        <f>BZ5+1</f>
        <v>44669</v>
      </c>
      <c r="CB5" s="26">
        <f>CA5+1</f>
        <v>44670</v>
      </c>
      <c r="CC5" s="26">
        <f t="shared" ref="CC5:CG5" si="5">CB5+1</f>
        <v>44671</v>
      </c>
      <c r="CD5" s="26">
        <f t="shared" si="5"/>
        <v>44672</v>
      </c>
      <c r="CE5" s="26">
        <f t="shared" si="5"/>
        <v>44673</v>
      </c>
      <c r="CF5" s="26">
        <f t="shared" si="5"/>
        <v>44674</v>
      </c>
      <c r="CG5" s="27">
        <f t="shared" si="5"/>
        <v>44675</v>
      </c>
      <c r="CH5" s="25">
        <f>CG5+1</f>
        <v>44676</v>
      </c>
      <c r="CI5" s="26">
        <f>CH5+1</f>
        <v>44677</v>
      </c>
      <c r="CJ5" s="26">
        <f t="shared" ref="CJ5" si="6">CI5+1</f>
        <v>44678</v>
      </c>
      <c r="CK5" s="26">
        <f t="shared" ref="CK5" si="7">CJ5+1</f>
        <v>44679</v>
      </c>
      <c r="CL5" s="26">
        <f t="shared" ref="CL5" si="8">CK5+1</f>
        <v>44680</v>
      </c>
      <c r="CM5" s="26">
        <f t="shared" ref="CM5" si="9">CL5+1</f>
        <v>44681</v>
      </c>
      <c r="CN5" s="27">
        <f t="shared" ref="CN5" si="10">CM5+1</f>
        <v>44682</v>
      </c>
      <c r="CO5" s="25">
        <f>CN5+1</f>
        <v>44683</v>
      </c>
      <c r="CP5" s="26">
        <f>CO5+1</f>
        <v>44684</v>
      </c>
      <c r="CQ5" s="26">
        <f t="shared" ref="CQ5" si="11">CP5+1</f>
        <v>44685</v>
      </c>
      <c r="CR5" s="26">
        <f t="shared" ref="CR5" si="12">CQ5+1</f>
        <v>44686</v>
      </c>
      <c r="CS5" s="26">
        <f t="shared" ref="CS5" si="13">CR5+1</f>
        <v>44687</v>
      </c>
      <c r="CT5" s="26">
        <f t="shared" ref="CT5" si="14">CS5+1</f>
        <v>44688</v>
      </c>
      <c r="CU5" s="27">
        <f t="shared" ref="CU5" si="15">CT5+1</f>
        <v>44689</v>
      </c>
      <c r="CV5" s="25">
        <f>CU5+1</f>
        <v>44690</v>
      </c>
      <c r="CW5" s="26">
        <f>CV5+1</f>
        <v>44691</v>
      </c>
      <c r="CX5" s="26">
        <f t="shared" ref="CX5" si="16">CW5+1</f>
        <v>44692</v>
      </c>
      <c r="CY5" s="26">
        <f t="shared" ref="CY5" si="17">CX5+1</f>
        <v>44693</v>
      </c>
      <c r="CZ5" s="26">
        <f t="shared" ref="CZ5" si="18">CY5+1</f>
        <v>44694</v>
      </c>
      <c r="DA5" s="26">
        <f t="shared" ref="DA5" si="19">CZ5+1</f>
        <v>44695</v>
      </c>
      <c r="DB5" s="27">
        <f>DA5+1</f>
        <v>44696</v>
      </c>
    </row>
    <row r="6" spans="1:106" ht="30" customHeight="1" thickBot="1" x14ac:dyDescent="0.3">
      <c r="A6" s="12" t="s">
        <v>33</v>
      </c>
      <c r="B6" s="28" t="s">
        <v>9</v>
      </c>
      <c r="C6" s="29" t="s">
        <v>3</v>
      </c>
      <c r="D6" s="29" t="s">
        <v>2</v>
      </c>
      <c r="E6" s="29" t="s">
        <v>5</v>
      </c>
      <c r="F6" s="29" t="s">
        <v>6</v>
      </c>
      <c r="G6" s="29"/>
      <c r="H6" s="29" t="s">
        <v>7</v>
      </c>
      <c r="I6" s="30" t="str">
        <f t="shared" ref="I6:BT6" si="20">LEFT(TEXT(I5,"ddd"),1)</f>
        <v>M</v>
      </c>
      <c r="J6" s="30" t="str">
        <f t="shared" si="20"/>
        <v>T</v>
      </c>
      <c r="K6" s="30" t="str">
        <f t="shared" si="20"/>
        <v>W</v>
      </c>
      <c r="L6" s="30" t="str">
        <f t="shared" si="20"/>
        <v>T</v>
      </c>
      <c r="M6" s="30" t="str">
        <f t="shared" si="20"/>
        <v>F</v>
      </c>
      <c r="N6" s="30" t="str">
        <f t="shared" si="20"/>
        <v>S</v>
      </c>
      <c r="O6" s="30" t="str">
        <f t="shared" si="20"/>
        <v>S</v>
      </c>
      <c r="P6" s="30" t="str">
        <f t="shared" si="20"/>
        <v>M</v>
      </c>
      <c r="Q6" s="30" t="str">
        <f t="shared" si="20"/>
        <v>T</v>
      </c>
      <c r="R6" s="30" t="str">
        <f t="shared" si="20"/>
        <v>W</v>
      </c>
      <c r="S6" s="30" t="str">
        <f t="shared" si="20"/>
        <v>T</v>
      </c>
      <c r="T6" s="30" t="str">
        <f t="shared" si="20"/>
        <v>F</v>
      </c>
      <c r="U6" s="30" t="str">
        <f t="shared" si="20"/>
        <v>S</v>
      </c>
      <c r="V6" s="30" t="str">
        <f t="shared" si="20"/>
        <v>S</v>
      </c>
      <c r="W6" s="30" t="str">
        <f t="shared" si="20"/>
        <v>M</v>
      </c>
      <c r="X6" s="30" t="str">
        <f t="shared" si="20"/>
        <v>T</v>
      </c>
      <c r="Y6" s="30" t="str">
        <f t="shared" si="20"/>
        <v>W</v>
      </c>
      <c r="Z6" s="30" t="str">
        <f t="shared" si="20"/>
        <v>T</v>
      </c>
      <c r="AA6" s="30" t="str">
        <f t="shared" si="20"/>
        <v>F</v>
      </c>
      <c r="AB6" s="30" t="str">
        <f t="shared" si="20"/>
        <v>S</v>
      </c>
      <c r="AC6" s="30" t="str">
        <f t="shared" si="20"/>
        <v>S</v>
      </c>
      <c r="AD6" s="30" t="str">
        <f t="shared" si="20"/>
        <v>M</v>
      </c>
      <c r="AE6" s="30" t="str">
        <f t="shared" si="20"/>
        <v>T</v>
      </c>
      <c r="AF6" s="30" t="str">
        <f t="shared" si="20"/>
        <v>W</v>
      </c>
      <c r="AG6" s="30" t="str">
        <f t="shared" si="20"/>
        <v>T</v>
      </c>
      <c r="AH6" s="30" t="str">
        <f t="shared" si="20"/>
        <v>F</v>
      </c>
      <c r="AI6" s="30" t="str">
        <f t="shared" si="20"/>
        <v>S</v>
      </c>
      <c r="AJ6" s="30" t="str">
        <f t="shared" si="20"/>
        <v>S</v>
      </c>
      <c r="AK6" s="30" t="str">
        <f t="shared" si="20"/>
        <v>M</v>
      </c>
      <c r="AL6" s="30" t="str">
        <f t="shared" si="20"/>
        <v>T</v>
      </c>
      <c r="AM6" s="30" t="str">
        <f t="shared" si="20"/>
        <v>W</v>
      </c>
      <c r="AN6" s="30" t="str">
        <f t="shared" si="20"/>
        <v>T</v>
      </c>
      <c r="AO6" s="30" t="str">
        <f t="shared" si="20"/>
        <v>F</v>
      </c>
      <c r="AP6" s="30" t="str">
        <f t="shared" si="20"/>
        <v>S</v>
      </c>
      <c r="AQ6" s="30" t="str">
        <f t="shared" si="20"/>
        <v>S</v>
      </c>
      <c r="AR6" s="30" t="str">
        <f t="shared" si="20"/>
        <v>M</v>
      </c>
      <c r="AS6" s="30" t="str">
        <f t="shared" si="20"/>
        <v>T</v>
      </c>
      <c r="AT6" s="30" t="str">
        <f t="shared" si="20"/>
        <v>W</v>
      </c>
      <c r="AU6" s="30" t="str">
        <f t="shared" si="20"/>
        <v>T</v>
      </c>
      <c r="AV6" s="30" t="str">
        <f t="shared" si="20"/>
        <v>F</v>
      </c>
      <c r="AW6" s="30" t="str">
        <f t="shared" si="20"/>
        <v>S</v>
      </c>
      <c r="AX6" s="30" t="str">
        <f t="shared" si="20"/>
        <v>S</v>
      </c>
      <c r="AY6" s="30" t="str">
        <f t="shared" si="20"/>
        <v>M</v>
      </c>
      <c r="AZ6" s="30" t="str">
        <f t="shared" si="20"/>
        <v>T</v>
      </c>
      <c r="BA6" s="30" t="str">
        <f t="shared" si="20"/>
        <v>W</v>
      </c>
      <c r="BB6" s="30" t="str">
        <f t="shared" si="20"/>
        <v>T</v>
      </c>
      <c r="BC6" s="30" t="str">
        <f t="shared" si="20"/>
        <v>F</v>
      </c>
      <c r="BD6" s="30" t="str">
        <f t="shared" si="20"/>
        <v>S</v>
      </c>
      <c r="BE6" s="30" t="str">
        <f t="shared" si="20"/>
        <v>S</v>
      </c>
      <c r="BF6" s="30" t="str">
        <f t="shared" si="20"/>
        <v>M</v>
      </c>
      <c r="BG6" s="30" t="str">
        <f t="shared" si="20"/>
        <v>T</v>
      </c>
      <c r="BH6" s="30" t="str">
        <f t="shared" si="20"/>
        <v>W</v>
      </c>
      <c r="BI6" s="30" t="str">
        <f t="shared" si="20"/>
        <v>T</v>
      </c>
      <c r="BJ6" s="30" t="str">
        <f t="shared" si="20"/>
        <v>F</v>
      </c>
      <c r="BK6" s="30" t="str">
        <f t="shared" si="20"/>
        <v>S</v>
      </c>
      <c r="BL6" s="30" t="str">
        <f t="shared" si="20"/>
        <v>S</v>
      </c>
      <c r="BM6" s="30" t="str">
        <f t="shared" si="20"/>
        <v>M</v>
      </c>
      <c r="BN6" s="30" t="str">
        <f t="shared" si="20"/>
        <v>T</v>
      </c>
      <c r="BO6" s="30" t="str">
        <f t="shared" si="20"/>
        <v>W</v>
      </c>
      <c r="BP6" s="30" t="str">
        <f t="shared" si="20"/>
        <v>T</v>
      </c>
      <c r="BQ6" s="30" t="str">
        <f t="shared" si="20"/>
        <v>F</v>
      </c>
      <c r="BR6" s="30" t="str">
        <f t="shared" si="20"/>
        <v>S</v>
      </c>
      <c r="BS6" s="30" t="str">
        <f t="shared" si="20"/>
        <v>S</v>
      </c>
      <c r="BT6" s="30" t="str">
        <f t="shared" si="20"/>
        <v>M</v>
      </c>
      <c r="BU6" s="30" t="str">
        <f t="shared" ref="BU6:CG6" si="21">LEFT(TEXT(BU5,"ddd"),1)</f>
        <v>T</v>
      </c>
      <c r="BV6" s="30" t="str">
        <f t="shared" si="21"/>
        <v>W</v>
      </c>
      <c r="BW6" s="30" t="str">
        <f t="shared" si="21"/>
        <v>T</v>
      </c>
      <c r="BX6" s="30" t="str">
        <f t="shared" si="21"/>
        <v>F</v>
      </c>
      <c r="BY6" s="30" t="str">
        <f t="shared" si="21"/>
        <v>S</v>
      </c>
      <c r="BZ6" s="30" t="str">
        <f t="shared" si="21"/>
        <v>S</v>
      </c>
      <c r="CA6" s="30" t="str">
        <f t="shared" si="21"/>
        <v>M</v>
      </c>
      <c r="CB6" s="30" t="str">
        <f t="shared" si="21"/>
        <v>T</v>
      </c>
      <c r="CC6" s="30" t="str">
        <f t="shared" si="21"/>
        <v>W</v>
      </c>
      <c r="CD6" s="30" t="str">
        <f t="shared" si="21"/>
        <v>T</v>
      </c>
      <c r="CE6" s="30" t="str">
        <f t="shared" si="21"/>
        <v>F</v>
      </c>
      <c r="CF6" s="30" t="str">
        <f t="shared" si="21"/>
        <v>S</v>
      </c>
      <c r="CG6" s="30" t="str">
        <f t="shared" si="21"/>
        <v>S</v>
      </c>
      <c r="CH6" s="30" t="str">
        <f t="shared" ref="CH6:CN6" si="22">LEFT(TEXT(CH5,"ddd"),1)</f>
        <v>M</v>
      </c>
      <c r="CI6" s="30" t="str">
        <f t="shared" si="22"/>
        <v>T</v>
      </c>
      <c r="CJ6" s="30" t="str">
        <f t="shared" si="22"/>
        <v>W</v>
      </c>
      <c r="CK6" s="30" t="str">
        <f t="shared" si="22"/>
        <v>T</v>
      </c>
      <c r="CL6" s="30" t="str">
        <f t="shared" si="22"/>
        <v>F</v>
      </c>
      <c r="CM6" s="30" t="str">
        <f t="shared" si="22"/>
        <v>S</v>
      </c>
      <c r="CN6" s="30" t="str">
        <f t="shared" si="22"/>
        <v>S</v>
      </c>
      <c r="CO6" s="30" t="str">
        <f t="shared" ref="CO6:DB6" si="23">LEFT(TEXT(CO5,"ddd"),1)</f>
        <v>M</v>
      </c>
      <c r="CP6" s="30" t="str">
        <f t="shared" si="23"/>
        <v>T</v>
      </c>
      <c r="CQ6" s="30" t="str">
        <f t="shared" si="23"/>
        <v>W</v>
      </c>
      <c r="CR6" s="30" t="str">
        <f t="shared" si="23"/>
        <v>T</v>
      </c>
      <c r="CS6" s="30" t="str">
        <f t="shared" si="23"/>
        <v>F</v>
      </c>
      <c r="CT6" s="30" t="str">
        <f t="shared" si="23"/>
        <v>S</v>
      </c>
      <c r="CU6" s="30" t="str">
        <f t="shared" si="23"/>
        <v>S</v>
      </c>
      <c r="CV6" s="30" t="str">
        <f t="shared" si="23"/>
        <v>M</v>
      </c>
      <c r="CW6" s="30" t="str">
        <f t="shared" si="23"/>
        <v>T</v>
      </c>
      <c r="CX6" s="30" t="str">
        <f t="shared" si="23"/>
        <v>W</v>
      </c>
      <c r="CY6" s="30" t="str">
        <f t="shared" si="23"/>
        <v>T</v>
      </c>
      <c r="CZ6" s="30" t="str">
        <f t="shared" si="23"/>
        <v>F</v>
      </c>
      <c r="DA6" s="30" t="str">
        <f t="shared" si="23"/>
        <v>S</v>
      </c>
      <c r="DB6" s="30" t="str">
        <f t="shared" si="23"/>
        <v>S</v>
      </c>
    </row>
    <row r="7" spans="1:106" ht="30" hidden="1" customHeight="1" thickBot="1" x14ac:dyDescent="0.3">
      <c r="A7" s="20" t="s">
        <v>28</v>
      </c>
      <c r="C7" s="31"/>
      <c r="E7" s="18"/>
      <c r="H7" s="18" t="str">
        <f>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row>
    <row r="8" spans="1:106" s="38" customFormat="1" ht="19.5" customHeight="1" thickBot="1" x14ac:dyDescent="0.3">
      <c r="A8" s="12" t="s">
        <v>34</v>
      </c>
      <c r="B8" s="106" t="s">
        <v>43</v>
      </c>
      <c r="C8" s="33"/>
      <c r="D8" s="34"/>
      <c r="E8" s="35">
        <v>44599</v>
      </c>
      <c r="F8" s="36">
        <v>44607</v>
      </c>
      <c r="G8" s="37"/>
      <c r="H8" s="37">
        <f t="shared" ref="H8:H49" si="24">IF(OR(ISBLANK(task_start),ISBLANK(task_end)),"",task_end-task_start+1)</f>
        <v>9</v>
      </c>
      <c r="I8" s="92"/>
      <c r="J8" s="92"/>
      <c r="K8" s="92"/>
      <c r="L8" s="92"/>
      <c r="M8" s="92"/>
      <c r="N8" s="92"/>
      <c r="O8" s="92"/>
      <c r="P8" s="92"/>
      <c r="Q8" s="9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row>
    <row r="9" spans="1:106" s="38" customFormat="1" ht="30" customHeight="1" thickBot="1" x14ac:dyDescent="0.3">
      <c r="A9" s="12" t="s">
        <v>35</v>
      </c>
      <c r="B9" s="39" t="s">
        <v>44</v>
      </c>
      <c r="C9" s="40" t="s">
        <v>46</v>
      </c>
      <c r="D9" s="41">
        <v>1</v>
      </c>
      <c r="E9" s="42">
        <f>Project_Start</f>
        <v>44599</v>
      </c>
      <c r="F9" s="42">
        <v>44599</v>
      </c>
      <c r="G9" s="37"/>
      <c r="H9" s="37">
        <f t="shared" si="24"/>
        <v>1</v>
      </c>
      <c r="I9" s="32"/>
      <c r="J9" s="83"/>
      <c r="K9" s="83"/>
      <c r="L9" s="83"/>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row>
    <row r="10" spans="1:106" s="38" customFormat="1" ht="30" customHeight="1" thickBot="1" x14ac:dyDescent="0.3">
      <c r="A10" s="12" t="s">
        <v>36</v>
      </c>
      <c r="B10" s="39" t="s">
        <v>47</v>
      </c>
      <c r="C10" s="40" t="s">
        <v>46</v>
      </c>
      <c r="D10" s="41">
        <v>1</v>
      </c>
      <c r="E10" s="42">
        <v>44600</v>
      </c>
      <c r="F10" s="42">
        <v>44607</v>
      </c>
      <c r="G10" s="37"/>
      <c r="H10" s="37">
        <f t="shared" si="24"/>
        <v>8</v>
      </c>
      <c r="I10" s="32"/>
      <c r="J10" s="32"/>
      <c r="K10" s="32"/>
      <c r="L10" s="32"/>
      <c r="M10" s="32"/>
      <c r="N10" s="32"/>
      <c r="O10" s="32"/>
      <c r="P10" s="32"/>
      <c r="Q10" s="32"/>
      <c r="R10" s="32"/>
      <c r="S10" s="32"/>
      <c r="T10" s="32"/>
      <c r="U10" s="43"/>
      <c r="V10" s="43"/>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row>
    <row r="11" spans="1:106" s="38" customFormat="1" ht="30" customHeight="1" thickBot="1" x14ac:dyDescent="0.3">
      <c r="A11" s="20"/>
      <c r="B11" s="39" t="s">
        <v>45</v>
      </c>
      <c r="C11" s="40"/>
      <c r="D11" s="41">
        <f>AVERAGE(D8:D10)</f>
        <v>1</v>
      </c>
      <c r="E11" s="42">
        <v>44607</v>
      </c>
      <c r="F11" s="42">
        <v>44607</v>
      </c>
      <c r="G11" s="37"/>
      <c r="H11" s="37">
        <f t="shared" si="24"/>
        <v>1</v>
      </c>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row>
    <row r="12" spans="1:106" s="38" customFormat="1" ht="18" customHeight="1" thickBot="1" x14ac:dyDescent="0.3">
      <c r="A12" s="12" t="s">
        <v>37</v>
      </c>
      <c r="B12" s="104" t="s">
        <v>42</v>
      </c>
      <c r="C12" s="44"/>
      <c r="D12" s="45"/>
      <c r="E12" s="46">
        <v>44608</v>
      </c>
      <c r="F12" s="47">
        <v>44647</v>
      </c>
      <c r="G12" s="37"/>
      <c r="H12" s="37">
        <f t="shared" si="24"/>
        <v>40</v>
      </c>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row>
    <row r="13" spans="1:106" s="38" customFormat="1" ht="18" customHeight="1" thickBot="1" x14ac:dyDescent="0.3">
      <c r="A13" s="12"/>
      <c r="B13" s="105" t="s">
        <v>74</v>
      </c>
      <c r="C13" s="44"/>
      <c r="D13" s="45"/>
      <c r="E13" s="46"/>
      <c r="F13" s="47"/>
      <c r="G13" s="37"/>
      <c r="H13" s="37"/>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row>
    <row r="14" spans="1:106" s="38" customFormat="1" ht="30" customHeight="1" thickBot="1" x14ac:dyDescent="0.3">
      <c r="A14" s="20"/>
      <c r="B14" s="48" t="s">
        <v>56</v>
      </c>
      <c r="C14" s="49" t="s">
        <v>46</v>
      </c>
      <c r="D14" s="50">
        <v>1</v>
      </c>
      <c r="E14" s="51">
        <v>44608</v>
      </c>
      <c r="F14" s="51">
        <v>44614</v>
      </c>
      <c r="G14" s="37"/>
      <c r="H14" s="37">
        <f t="shared" si="24"/>
        <v>7</v>
      </c>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2"/>
      <c r="CZ14" s="32"/>
      <c r="DA14" s="32"/>
      <c r="DB14" s="32"/>
    </row>
    <row r="15" spans="1:106" s="38" customFormat="1" ht="30" customHeight="1" thickBot="1" x14ac:dyDescent="0.3">
      <c r="A15" s="20"/>
      <c r="B15" s="48" t="s">
        <v>57</v>
      </c>
      <c r="C15" s="49" t="s">
        <v>46</v>
      </c>
      <c r="D15" s="50">
        <v>1</v>
      </c>
      <c r="E15" s="51">
        <v>44615</v>
      </c>
      <c r="F15" s="51">
        <v>44620</v>
      </c>
      <c r="G15" s="37"/>
      <c r="H15" s="37">
        <f t="shared" si="24"/>
        <v>6</v>
      </c>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row>
    <row r="16" spans="1:106" s="38" customFormat="1" ht="30" customHeight="1" thickBot="1" x14ac:dyDescent="0.3">
      <c r="A16" s="20"/>
      <c r="B16" s="48" t="s">
        <v>58</v>
      </c>
      <c r="C16" s="49" t="s">
        <v>46</v>
      </c>
      <c r="D16" s="50">
        <v>1</v>
      </c>
      <c r="E16" s="51">
        <v>44621</v>
      </c>
      <c r="F16" s="51">
        <v>44627</v>
      </c>
      <c r="G16" s="37"/>
      <c r="H16" s="37">
        <f t="shared" si="24"/>
        <v>7</v>
      </c>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row>
    <row r="17" spans="1:106" s="38" customFormat="1" ht="30" customHeight="1" thickBot="1" x14ac:dyDescent="0.3">
      <c r="A17" s="20"/>
      <c r="B17" s="48" t="s">
        <v>59</v>
      </c>
      <c r="C17" s="49" t="s">
        <v>46</v>
      </c>
      <c r="D17" s="50">
        <v>1</v>
      </c>
      <c r="E17" s="51">
        <v>44628</v>
      </c>
      <c r="F17" s="51">
        <v>44634</v>
      </c>
      <c r="G17" s="37"/>
      <c r="H17" s="37">
        <f t="shared" si="24"/>
        <v>7</v>
      </c>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row>
    <row r="18" spans="1:106" s="38" customFormat="1" ht="30" customHeight="1" thickBot="1" x14ac:dyDescent="0.3">
      <c r="A18" s="20"/>
      <c r="B18" s="81" t="s">
        <v>60</v>
      </c>
      <c r="C18" s="49" t="s">
        <v>46</v>
      </c>
      <c r="D18" s="50">
        <v>1</v>
      </c>
      <c r="E18" s="51">
        <v>44635</v>
      </c>
      <c r="F18" s="51">
        <v>44641</v>
      </c>
      <c r="G18" s="37"/>
      <c r="H18" s="37">
        <f t="shared" si="24"/>
        <v>7</v>
      </c>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row>
    <row r="19" spans="1:106" s="38" customFormat="1" ht="19.5" customHeight="1" thickBot="1" x14ac:dyDescent="0.3">
      <c r="A19" s="20"/>
      <c r="B19" s="97" t="s">
        <v>75</v>
      </c>
      <c r="C19" s="109"/>
      <c r="D19" s="109"/>
      <c r="E19" s="109"/>
      <c r="F19" s="109"/>
      <c r="G19" s="37"/>
      <c r="H19" s="37"/>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row>
    <row r="20" spans="1:106" s="38" customFormat="1" ht="30" customHeight="1" thickBot="1" x14ac:dyDescent="0.3">
      <c r="A20" s="20"/>
      <c r="B20" s="81" t="s">
        <v>76</v>
      </c>
      <c r="C20" s="49" t="s">
        <v>46</v>
      </c>
      <c r="D20" s="50">
        <v>1</v>
      </c>
      <c r="E20" s="51">
        <v>44642</v>
      </c>
      <c r="F20" s="51">
        <v>44647</v>
      </c>
      <c r="G20" s="37"/>
      <c r="H20" s="37">
        <f t="shared" si="24"/>
        <v>6</v>
      </c>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row>
    <row r="21" spans="1:106" s="38" customFormat="1" ht="30" customHeight="1" thickBot="1" x14ac:dyDescent="0.3">
      <c r="A21" s="20"/>
      <c r="B21" s="48" t="s">
        <v>55</v>
      </c>
      <c r="C21" s="49" t="s">
        <v>46</v>
      </c>
      <c r="D21" s="50">
        <v>1</v>
      </c>
      <c r="E21" s="51">
        <v>44642</v>
      </c>
      <c r="F21" s="51">
        <v>44647</v>
      </c>
      <c r="G21" s="37"/>
      <c r="H21" s="37">
        <f t="shared" si="24"/>
        <v>6</v>
      </c>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row>
    <row r="22" spans="1:106" s="38" customFormat="1" ht="30" customHeight="1" thickBot="1" x14ac:dyDescent="0.3">
      <c r="A22" s="20"/>
      <c r="B22" s="48" t="s">
        <v>48</v>
      </c>
      <c r="C22" s="49"/>
      <c r="D22" s="50">
        <f>AVERAGE(D14:D21)</f>
        <v>1</v>
      </c>
      <c r="E22" s="51">
        <v>44647</v>
      </c>
      <c r="F22" s="51">
        <v>44647</v>
      </c>
      <c r="G22" s="37"/>
      <c r="H22" s="37">
        <f t="shared" si="24"/>
        <v>1</v>
      </c>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row>
    <row r="23" spans="1:106" s="38" customFormat="1" ht="16.5" customHeight="1" thickBot="1" x14ac:dyDescent="0.3">
      <c r="A23" s="20" t="s">
        <v>25</v>
      </c>
      <c r="B23" s="103" t="s">
        <v>41</v>
      </c>
      <c r="C23" s="52"/>
      <c r="D23" s="53"/>
      <c r="E23" s="54">
        <v>44609</v>
      </c>
      <c r="F23" s="55">
        <v>44657</v>
      </c>
      <c r="G23" s="37"/>
      <c r="H23" s="37">
        <f t="shared" si="24"/>
        <v>49</v>
      </c>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row>
    <row r="24" spans="1:106" s="38" customFormat="1" ht="16.5" customHeight="1" thickBot="1" x14ac:dyDescent="0.3">
      <c r="A24" s="20"/>
      <c r="B24" s="107" t="s">
        <v>74</v>
      </c>
      <c r="C24" s="96"/>
      <c r="D24" s="96"/>
      <c r="E24" s="96"/>
      <c r="F24" s="96"/>
      <c r="G24" s="37"/>
      <c r="H24" s="37"/>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row>
    <row r="25" spans="1:106" s="38" customFormat="1" ht="30" customHeight="1" thickBot="1" x14ac:dyDescent="0.3">
      <c r="A25" s="20"/>
      <c r="B25" s="56" t="s">
        <v>67</v>
      </c>
      <c r="C25" s="57" t="s">
        <v>46</v>
      </c>
      <c r="D25" s="58">
        <v>1</v>
      </c>
      <c r="E25" s="59">
        <v>44609</v>
      </c>
      <c r="F25" s="59">
        <v>44609</v>
      </c>
      <c r="G25" s="37"/>
      <c r="H25" s="37">
        <f t="shared" si="24"/>
        <v>1</v>
      </c>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row>
    <row r="26" spans="1:106" s="38" customFormat="1" ht="30" customHeight="1" thickBot="1" x14ac:dyDescent="0.3">
      <c r="A26" s="20"/>
      <c r="B26" s="56" t="s">
        <v>66</v>
      </c>
      <c r="C26" s="57" t="s">
        <v>46</v>
      </c>
      <c r="D26" s="58">
        <v>1</v>
      </c>
      <c r="E26" s="59">
        <v>44610</v>
      </c>
      <c r="F26" s="59">
        <v>44615</v>
      </c>
      <c r="G26" s="37"/>
      <c r="H26" s="37">
        <f t="shared" si="24"/>
        <v>6</v>
      </c>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row>
    <row r="27" spans="1:106" s="38" customFormat="1" ht="30" customHeight="1" thickBot="1" x14ac:dyDescent="0.3">
      <c r="A27" s="20"/>
      <c r="B27" s="56" t="s">
        <v>61</v>
      </c>
      <c r="C27" s="57" t="s">
        <v>46</v>
      </c>
      <c r="D27" s="58">
        <v>1</v>
      </c>
      <c r="E27" s="59">
        <v>44616</v>
      </c>
      <c r="F27" s="59">
        <v>44622</v>
      </c>
      <c r="G27" s="37"/>
      <c r="H27" s="37">
        <f t="shared" si="24"/>
        <v>7</v>
      </c>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row>
    <row r="28" spans="1:106" s="38" customFormat="1" ht="30" customHeight="1" thickBot="1" x14ac:dyDescent="0.3">
      <c r="A28" s="20"/>
      <c r="B28" s="56" t="s">
        <v>64</v>
      </c>
      <c r="C28" s="57" t="s">
        <v>46</v>
      </c>
      <c r="D28" s="58">
        <v>1</v>
      </c>
      <c r="E28" s="59">
        <v>44623</v>
      </c>
      <c r="F28" s="59">
        <v>44629</v>
      </c>
      <c r="G28" s="37"/>
      <c r="H28" s="37">
        <f t="shared" si="24"/>
        <v>7</v>
      </c>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row>
    <row r="29" spans="1:106" s="38" customFormat="1" ht="30" customHeight="1" thickBot="1" x14ac:dyDescent="0.3">
      <c r="A29" s="20"/>
      <c r="B29" s="56" t="s">
        <v>62</v>
      </c>
      <c r="C29" s="57" t="s">
        <v>46</v>
      </c>
      <c r="D29" s="58">
        <v>1</v>
      </c>
      <c r="E29" s="59">
        <v>44630</v>
      </c>
      <c r="F29" s="59">
        <v>44636</v>
      </c>
      <c r="G29" s="37"/>
      <c r="H29" s="37">
        <f t="shared" si="24"/>
        <v>7</v>
      </c>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row>
    <row r="30" spans="1:106" s="38" customFormat="1" ht="30" customHeight="1" thickBot="1" x14ac:dyDescent="0.3">
      <c r="A30" s="20"/>
      <c r="B30" s="82" t="s">
        <v>63</v>
      </c>
      <c r="C30" s="57" t="s">
        <v>46</v>
      </c>
      <c r="D30" s="58">
        <v>1</v>
      </c>
      <c r="E30" s="59">
        <v>44637</v>
      </c>
      <c r="F30" s="59">
        <v>44643</v>
      </c>
      <c r="G30" s="37"/>
      <c r="H30" s="37">
        <f t="shared" si="24"/>
        <v>7</v>
      </c>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row>
    <row r="31" spans="1:106" s="38" customFormat="1" ht="30" customHeight="1" thickBot="1" x14ac:dyDescent="0.3">
      <c r="A31" s="20"/>
      <c r="B31" s="56" t="s">
        <v>65</v>
      </c>
      <c r="C31" s="57" t="s">
        <v>46</v>
      </c>
      <c r="D31" s="58">
        <v>1</v>
      </c>
      <c r="E31" s="59">
        <v>44644</v>
      </c>
      <c r="F31" s="59">
        <v>44650</v>
      </c>
      <c r="G31" s="37"/>
      <c r="H31" s="37">
        <f t="shared" si="24"/>
        <v>7</v>
      </c>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row>
    <row r="32" spans="1:106" s="38" customFormat="1" ht="20.25" customHeight="1" thickBot="1" x14ac:dyDescent="0.3">
      <c r="A32" s="20"/>
      <c r="B32" s="102" t="s">
        <v>75</v>
      </c>
      <c r="C32" s="52"/>
      <c r="D32" s="53"/>
      <c r="E32" s="95"/>
      <c r="F32" s="95"/>
      <c r="G32" s="37"/>
      <c r="H32" s="37"/>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row>
    <row r="33" spans="1:106" s="38" customFormat="1" ht="30" customHeight="1" thickBot="1" x14ac:dyDescent="0.3">
      <c r="A33" s="20"/>
      <c r="B33" s="56" t="s">
        <v>68</v>
      </c>
      <c r="C33" s="57" t="s">
        <v>46</v>
      </c>
      <c r="D33" s="58">
        <v>0</v>
      </c>
      <c r="E33" s="59">
        <v>44651</v>
      </c>
      <c r="F33" s="59">
        <v>44657</v>
      </c>
      <c r="G33" s="37"/>
      <c r="H33" s="37">
        <f t="shared" si="24"/>
        <v>7</v>
      </c>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108"/>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row>
    <row r="34" spans="1:106" s="38" customFormat="1" ht="30" customHeight="1" thickBot="1" x14ac:dyDescent="0.3">
      <c r="A34" s="20"/>
      <c r="B34" s="56" t="s">
        <v>54</v>
      </c>
      <c r="C34" s="57"/>
      <c r="D34" s="58">
        <f>AVERAGE(D25:D33)</f>
        <v>0.875</v>
      </c>
      <c r="E34" s="59">
        <v>44657</v>
      </c>
      <c r="F34" s="59">
        <v>44657</v>
      </c>
      <c r="G34" s="37"/>
      <c r="H34" s="37">
        <f t="shared" si="24"/>
        <v>1</v>
      </c>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row>
    <row r="35" spans="1:106" s="38" customFormat="1" ht="18" customHeight="1" thickBot="1" x14ac:dyDescent="0.3">
      <c r="A35" s="12" t="s">
        <v>25</v>
      </c>
      <c r="B35" s="98" t="s">
        <v>40</v>
      </c>
      <c r="C35" s="60"/>
      <c r="D35" s="61"/>
      <c r="E35" s="62">
        <v>44628</v>
      </c>
      <c r="F35" s="63">
        <v>44677</v>
      </c>
      <c r="G35" s="37"/>
      <c r="H35" s="37">
        <f t="shared" si="24"/>
        <v>50</v>
      </c>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108"/>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row>
    <row r="36" spans="1:106" s="38" customFormat="1" ht="18" customHeight="1" thickBot="1" x14ac:dyDescent="0.3">
      <c r="A36" s="12"/>
      <c r="B36" s="99" t="s">
        <v>74</v>
      </c>
      <c r="C36" s="60"/>
      <c r="D36" s="61"/>
      <c r="E36" s="62"/>
      <c r="F36" s="63"/>
      <c r="G36" s="37"/>
      <c r="H36" s="37"/>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83"/>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row>
    <row r="37" spans="1:106" s="38" customFormat="1" ht="30" customHeight="1" thickBot="1" x14ac:dyDescent="0.3">
      <c r="A37" s="20"/>
      <c r="B37" s="64" t="s">
        <v>77</v>
      </c>
      <c r="C37" s="65" t="s">
        <v>46</v>
      </c>
      <c r="D37" s="66">
        <v>1</v>
      </c>
      <c r="E37" s="67">
        <v>44623</v>
      </c>
      <c r="F37" s="67">
        <v>44629</v>
      </c>
      <c r="G37" s="37"/>
      <c r="H37" s="37">
        <f t="shared" si="24"/>
        <v>7</v>
      </c>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row>
    <row r="38" spans="1:106" s="38" customFormat="1" ht="30" customHeight="1" thickBot="1" x14ac:dyDescent="0.3">
      <c r="A38" s="20"/>
      <c r="B38" s="64" t="s">
        <v>69</v>
      </c>
      <c r="C38" s="65" t="s">
        <v>46</v>
      </c>
      <c r="D38" s="66">
        <v>0.2</v>
      </c>
      <c r="E38" s="67">
        <v>44630</v>
      </c>
      <c r="F38" s="67">
        <v>44636</v>
      </c>
      <c r="G38" s="37"/>
      <c r="H38" s="37">
        <f t="shared" si="24"/>
        <v>7</v>
      </c>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row>
    <row r="39" spans="1:106" s="38" customFormat="1" ht="30" customHeight="1" thickBot="1" x14ac:dyDescent="0.3">
      <c r="A39" s="20"/>
      <c r="B39" s="64" t="s">
        <v>70</v>
      </c>
      <c r="C39" s="65" t="s">
        <v>46</v>
      </c>
      <c r="D39" s="66">
        <v>0.3</v>
      </c>
      <c r="E39" s="67">
        <v>44637</v>
      </c>
      <c r="F39" s="67">
        <v>44643</v>
      </c>
      <c r="G39" s="37"/>
      <c r="H39" s="37">
        <f t="shared" si="24"/>
        <v>7</v>
      </c>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row>
    <row r="40" spans="1:106" s="38" customFormat="1" ht="30" customHeight="1" thickBot="1" x14ac:dyDescent="0.3">
      <c r="A40" s="20"/>
      <c r="B40" s="64" t="s">
        <v>71</v>
      </c>
      <c r="C40" s="65" t="s">
        <v>46</v>
      </c>
      <c r="D40" s="66">
        <v>0.1</v>
      </c>
      <c r="E40" s="67">
        <v>44644</v>
      </c>
      <c r="F40" s="67">
        <v>44650</v>
      </c>
      <c r="G40" s="37"/>
      <c r="H40" s="37">
        <f t="shared" si="24"/>
        <v>7</v>
      </c>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83"/>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row>
    <row r="41" spans="1:106" s="38" customFormat="1" ht="30" customHeight="1" thickBot="1" x14ac:dyDescent="0.3">
      <c r="A41" s="20"/>
      <c r="B41" s="64" t="s">
        <v>72</v>
      </c>
      <c r="C41" s="65" t="s">
        <v>46</v>
      </c>
      <c r="D41" s="66">
        <v>0.1</v>
      </c>
      <c r="E41" s="67">
        <v>44651</v>
      </c>
      <c r="F41" s="67">
        <v>44657</v>
      </c>
      <c r="G41" s="37"/>
      <c r="H41" s="37">
        <f t="shared" si="24"/>
        <v>7</v>
      </c>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119"/>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row>
    <row r="42" spans="1:106" s="38" customFormat="1" ht="21" customHeight="1" thickBot="1" x14ac:dyDescent="0.3">
      <c r="A42" s="20"/>
      <c r="B42" s="100" t="s">
        <v>75</v>
      </c>
      <c r="C42" s="60"/>
      <c r="D42" s="61"/>
      <c r="E42" s="94"/>
      <c r="F42" s="94"/>
      <c r="G42" s="37"/>
      <c r="H42" s="37"/>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row>
    <row r="43" spans="1:106" s="38" customFormat="1" ht="30" customHeight="1" thickBot="1" x14ac:dyDescent="0.3">
      <c r="A43" s="20"/>
      <c r="B43" s="64" t="s">
        <v>73</v>
      </c>
      <c r="C43" s="65" t="s">
        <v>46</v>
      </c>
      <c r="D43" s="66">
        <v>0</v>
      </c>
      <c r="E43" s="67">
        <v>44658</v>
      </c>
      <c r="F43" s="67">
        <v>44681</v>
      </c>
      <c r="G43" s="37"/>
      <c r="H43" s="37">
        <f>IF(OR(ISBLANK(task_start),ISBLANK(task_end)),"",task_end-task_start+1)</f>
        <v>24</v>
      </c>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row>
    <row r="44" spans="1:106" s="38" customFormat="1" ht="30" customHeight="1" thickBot="1" x14ac:dyDescent="0.3">
      <c r="A44" s="20" t="s">
        <v>78</v>
      </c>
      <c r="B44" s="64" t="s">
        <v>50</v>
      </c>
      <c r="C44" s="65" t="s">
        <v>46</v>
      </c>
      <c r="D44" s="66">
        <v>0</v>
      </c>
      <c r="E44" s="67">
        <v>44658</v>
      </c>
      <c r="F44" s="67">
        <v>44681</v>
      </c>
      <c r="G44" s="37"/>
      <c r="H44" s="37">
        <f>IF(OR(ISBLANK(task_start),ISBLANK(task_end)),"",task_end-task_start+1)</f>
        <v>24</v>
      </c>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120"/>
      <c r="CI44" s="32"/>
      <c r="CJ44" s="32"/>
      <c r="CK44" s="32"/>
      <c r="CL44" s="32"/>
      <c r="CM44" s="32"/>
      <c r="CN44" s="32"/>
      <c r="CO44" s="32"/>
      <c r="CP44" s="32"/>
      <c r="CQ44" s="32"/>
      <c r="CR44" s="32"/>
      <c r="CS44" s="32"/>
      <c r="CT44" s="32"/>
      <c r="CU44" s="32"/>
      <c r="CV44" s="32"/>
      <c r="CW44" s="32"/>
      <c r="CX44" s="32"/>
      <c r="CY44" s="32"/>
      <c r="CZ44" s="32"/>
      <c r="DA44" s="32"/>
      <c r="DB44" s="32"/>
    </row>
    <row r="45" spans="1:106" s="38" customFormat="1" ht="30" customHeight="1" thickBot="1" x14ac:dyDescent="0.3">
      <c r="A45" s="20"/>
      <c r="B45" s="64" t="s">
        <v>51</v>
      </c>
      <c r="C45" s="65"/>
      <c r="D45" s="66">
        <f>AVERAGE(D37:D44)</f>
        <v>0.24285714285714288</v>
      </c>
      <c r="E45" s="67">
        <v>44681</v>
      </c>
      <c r="F45" s="67">
        <v>44681</v>
      </c>
      <c r="G45" s="37"/>
      <c r="H45" s="37">
        <f>IF(OR(ISBLANK(task_start),ISBLANK(task_end)),"",task_end-task_start+1)</f>
        <v>1</v>
      </c>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T45" s="121"/>
      <c r="BU45" s="32"/>
      <c r="BV45" s="32"/>
      <c r="BW45" s="32"/>
      <c r="BX45" s="32"/>
      <c r="BY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row>
    <row r="46" spans="1:106" s="38" customFormat="1" ht="18" customHeight="1" thickBot="1" x14ac:dyDescent="0.3">
      <c r="A46" s="12"/>
      <c r="B46" s="101" t="s">
        <v>52</v>
      </c>
      <c r="C46" s="84"/>
      <c r="D46" s="85"/>
      <c r="E46" s="90">
        <v>44692</v>
      </c>
      <c r="F46" s="91">
        <v>44692</v>
      </c>
      <c r="G46" s="37"/>
      <c r="H46" s="37">
        <f t="shared" si="24"/>
        <v>1</v>
      </c>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row>
    <row r="47" spans="1:106" s="38" customFormat="1" ht="30" customHeight="1" thickBot="1" x14ac:dyDescent="0.3">
      <c r="A47" s="20"/>
      <c r="B47" s="86" t="s">
        <v>53</v>
      </c>
      <c r="C47" s="87" t="s">
        <v>49</v>
      </c>
      <c r="D47" s="88">
        <v>0</v>
      </c>
      <c r="E47" s="89">
        <v>44692</v>
      </c>
      <c r="F47" s="89">
        <v>44692</v>
      </c>
      <c r="G47" s="37"/>
      <c r="H47" s="37">
        <f t="shared" si="24"/>
        <v>1</v>
      </c>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118"/>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row>
    <row r="48" spans="1:106" s="38" customFormat="1" ht="30" customHeight="1" thickBot="1" x14ac:dyDescent="0.3">
      <c r="A48" s="20" t="s">
        <v>27</v>
      </c>
      <c r="B48" s="68"/>
      <c r="C48" s="69"/>
      <c r="D48" s="70"/>
      <c r="E48" s="71"/>
      <c r="F48" s="71"/>
      <c r="G48" s="37"/>
      <c r="H48" s="37">
        <f>SUM(H46,H35,H23,H12,H8)</f>
        <v>149</v>
      </c>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117"/>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row>
    <row r="49" spans="1:106" s="38" customFormat="1" ht="30" customHeight="1" thickBot="1" x14ac:dyDescent="0.3">
      <c r="A49" s="12" t="s">
        <v>26</v>
      </c>
      <c r="B49" s="72" t="s">
        <v>0</v>
      </c>
      <c r="C49" s="73"/>
      <c r="D49" s="74"/>
      <c r="E49" s="75"/>
      <c r="F49" s="76"/>
      <c r="G49" s="77"/>
      <c r="H49" s="77" t="str">
        <f t="shared" si="24"/>
        <v/>
      </c>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row>
    <row r="50" spans="1:106" ht="30" customHeight="1" x14ac:dyDescent="0.25">
      <c r="G50" s="78"/>
    </row>
    <row r="51" spans="1:106" ht="30" customHeight="1" x14ac:dyDescent="0.25">
      <c r="C51" s="19"/>
      <c r="F51" s="79"/>
    </row>
    <row r="52" spans="1:106" ht="30" customHeight="1" x14ac:dyDescent="0.25">
      <c r="C52" s="80"/>
    </row>
  </sheetData>
  <mergeCells count="19">
    <mergeCell ref="CV4:DB4"/>
    <mergeCell ref="AD4:AJ4"/>
    <mergeCell ref="AK4:AQ4"/>
    <mergeCell ref="AR4:AX4"/>
    <mergeCell ref="AY4:BE4"/>
    <mergeCell ref="BF4:BL4"/>
    <mergeCell ref="BM4:BS4"/>
    <mergeCell ref="BT4:BZ4"/>
    <mergeCell ref="CA4:CG4"/>
    <mergeCell ref="P4:V4"/>
    <mergeCell ref="B5:G5"/>
    <mergeCell ref="CH4:CN4"/>
    <mergeCell ref="CO4:CU4"/>
    <mergeCell ref="W4:AC4"/>
    <mergeCell ref="C19:F19"/>
    <mergeCell ref="C3:D3"/>
    <mergeCell ref="E3:F3"/>
    <mergeCell ref="C4:D4"/>
    <mergeCell ref="I4:O4"/>
  </mergeCells>
  <conditionalFormatting sqref="D22:D23 D47:D49 D16 D18 D7:D13 D27:D33 D38:D39 D41:D45">
    <cfRule type="dataBar" priority="192">
      <dataBar>
        <cfvo type="num" val="0"/>
        <cfvo type="num" val="1"/>
        <color theme="0" tint="-0.249977111117893"/>
      </dataBar>
      <extLst>
        <ext xmlns:x14="http://schemas.microsoft.com/office/spreadsheetml/2009/9/main" uri="{B025F937-C7B1-47D3-B67F-A62EFF666E3E}">
          <x14:id>{10341007-9156-45DF-9BA9-DB9334CED724}</x14:id>
        </ext>
      </extLst>
    </cfRule>
  </conditionalFormatting>
  <conditionalFormatting sqref="CV16:DA16 CO16:CT16 CH16:CM16 CA16:CF16 BT16:BY16 BM16:BR16 I16:BK16 I18:BK19 BM18:BR19 BT18:BY19 CA18:CF19 CH18:CM19 CO18:CT19 CV18:DA19 I5:BK13 BM5:BR13 BT5:BY13 CA5:CF13 CH5:CM13 CO5:CT13 CV5:DA13 CV27:DA36 CO27:CT36 CH27:CM36 CA27:CF36 BT27:BY36 BM27:BR36 I27:BK36 CV21:DA24 CO21:CT24 CH21:CM24 CA21:CF24 BT21:BY24 BM21:BR24 I21:BK24 CV38:DA39 CO38:CT39 CH38:CM39 CA38:CF39 CA41:CF49 BT38:BY39 BM38:BR39 I38:BK39 CV41:DA49 CO41:CT49 CH41:CM49 BM41:BR49 I41:BK49 BT41:BY44 BT46:BY49 BU45:BY45">
    <cfRule type="expression" dxfId="65" priority="195">
      <formula>AND(TODAY()&gt;=I$5,TODAY()&lt;J$5)</formula>
    </cfRule>
  </conditionalFormatting>
  <conditionalFormatting sqref="CV16:DA16 CO16:CT16 CH16:CM16 CA16:CF16 BT16:BY16 BM16:BR16 I16:BK16 I18:BK19 BM18:BR19 BT18:BY19 CA18:CF19 CH18:CM19 CO18:CT19 CV18:DA19 I7:BK13 BM7:BR13 BT7:BY13 CA7:CF13 CH7:CM13 CO7:CT13 CV7:DA13 CV27:DA36 CO27:CT36 CH27:CM36 CA27:CF36 BT27:BY36 BM27:BR36 I27:BK36 CV21:DA24 CO21:CT24 CH21:CM24 CA21:CF24 BT21:BY24 BM21:BR24 I21:BK24 CV38:DA39 CO38:CT39 CH38:CM39 CA38:CF39 CA41:CF49 BT38:BY39 BM38:BR39 I38:BK39 CV41:DA49 CO41:CT49 CH41:CM49 BM41:BR49 I41:BK49 BT41:BY44 BT46:BY49 BU45:BY45">
    <cfRule type="expression" dxfId="64" priority="193">
      <formula>AND(task_start&lt;=I$5,ROUNDDOWN((task_end-task_start+1)*task_progress,0)+task_start-1&gt;=I$5)</formula>
    </cfRule>
    <cfRule type="expression" dxfId="63" priority="194" stopIfTrue="1">
      <formula>AND(task_end&gt;=I$5,task_start&lt;J$5)</formula>
    </cfRule>
  </conditionalFormatting>
  <conditionalFormatting sqref="D21">
    <cfRule type="dataBar" priority="190">
      <dataBar>
        <cfvo type="num" val="0"/>
        <cfvo type="num" val="1"/>
        <color theme="0" tint="-0.249977111117893"/>
      </dataBar>
      <extLst>
        <ext xmlns:x14="http://schemas.microsoft.com/office/spreadsheetml/2009/9/main" uri="{B025F937-C7B1-47D3-B67F-A62EFF666E3E}">
          <x14:id>{C3107AA7-E6A8-4DD0-929B-1ACFC38698B1}</x14:id>
        </ext>
      </extLst>
    </cfRule>
  </conditionalFormatting>
  <conditionalFormatting sqref="DB16 CU16 CN16 CG16 BZ16 BS16 BL16 BL18:BL19 BS18:BS19 BZ18:BZ19 CG18:CG19 CN18:CN19 CU18:CU19 DB18:DB19 BL5:BL13 BS5:BS13 BZ5:BZ13 CG5:CG13 CN5:CN13 CU5:CU13 DB5:DB13 DB27:DB36 CU27:CU36 CN27:CN36 CG27:CG34 BZ27:BZ36 BS27:BS36 BL27:BL33 DB21:DB24 CU21:CU24 CN21:CN24 CG21:CG24 BZ21:BZ24 BS21:BS24 BL21:BL24 CG38:CG39 DB38:DB39 CU38:CU39 CN38:CN39 BZ38:BZ39 BS38:BS39 BL46:BL49 CG41:CG49 DB41:DB49 CU41:CU49 CN41:CN49 BS41:BS44 BS46:BS49 BZ41:BZ44 BZ46:BZ49">
    <cfRule type="expression" dxfId="62" priority="196">
      <formula>AND(TODAY()&gt;=BL$5,TODAY()&lt;CH$5)</formula>
    </cfRule>
  </conditionalFormatting>
  <conditionalFormatting sqref="DB16 CU16 CN16 CG16 BZ16 BS16 BL16 BL18:BL19 BS18:BS19 BZ18:BZ19 CG18:CG19 CN18:CN19 CU18:CU19 DB18:DB19 BL7:BL13 BS7:BS13 BZ7:BZ13 CG7:CG13 CN7:CN13 CU7:CU13 DB7:DB13 DB27:DB36 CU27:CU36 CN27:CN36 CG27:CG34 BZ27:BZ36 BS27:BS36 BL27:BL33 DB21:DB24 CU21:CU24 CN21:CN24 CG21:CG24 BZ21:BZ24 BS21:BS24 BL21:BL24 CG38:CG39 DB38:DB39 CU38:CU39 CN38:CN39 BZ38:BZ39 BS38:BS39 BL46:BL49 CG41:CG49 DB41:DB49 CU41:CU49 CN41:CN49 BS41:BS44 BS46:BS49 BZ41:BZ44 BZ46:BZ49">
    <cfRule type="expression" dxfId="61" priority="197">
      <formula>AND(task_start&lt;=BL$5,ROUNDDOWN((task_end-task_start+1)*task_progress,0)+task_start-1&gt;=BL$5)</formula>
    </cfRule>
    <cfRule type="expression" dxfId="60" priority="198" stopIfTrue="1">
      <formula>AND(task_end&gt;=BL$5,task_start&lt;CH$5)</formula>
    </cfRule>
  </conditionalFormatting>
  <conditionalFormatting sqref="D35:D36">
    <cfRule type="dataBar" priority="170">
      <dataBar>
        <cfvo type="num" val="0"/>
        <cfvo type="num" val="1"/>
        <color theme="0" tint="-0.249977111117893"/>
      </dataBar>
      <extLst>
        <ext xmlns:x14="http://schemas.microsoft.com/office/spreadsheetml/2009/9/main" uri="{B025F937-C7B1-47D3-B67F-A62EFF666E3E}">
          <x14:id>{C6F78B8C-B8FA-4DFA-962F-B11E83316837}</x14:id>
        </ext>
      </extLst>
    </cfRule>
  </conditionalFormatting>
  <conditionalFormatting sqref="D46">
    <cfRule type="dataBar" priority="163">
      <dataBar>
        <cfvo type="num" val="0"/>
        <cfvo type="num" val="1"/>
        <color theme="0" tint="-0.249977111117893"/>
      </dataBar>
      <extLst>
        <ext xmlns:x14="http://schemas.microsoft.com/office/spreadsheetml/2009/9/main" uri="{B025F937-C7B1-47D3-B67F-A62EFF666E3E}">
          <x14:id>{383D5C77-79D5-4B72-86FA-48978934A7E0}</x14:id>
        </ext>
      </extLst>
    </cfRule>
  </conditionalFormatting>
  <conditionalFormatting sqref="D34">
    <cfRule type="dataBar" priority="102">
      <dataBar>
        <cfvo type="num" val="0"/>
        <cfvo type="num" val="1"/>
        <color theme="0" tint="-0.249977111117893"/>
      </dataBar>
      <extLst>
        <ext xmlns:x14="http://schemas.microsoft.com/office/spreadsheetml/2009/9/main" uri="{B025F937-C7B1-47D3-B67F-A62EFF666E3E}">
          <x14:id>{1776C6B2-CE8D-46CC-A214-2DB313136339}</x14:id>
        </ext>
      </extLst>
    </cfRule>
  </conditionalFormatting>
  <conditionalFormatting sqref="CG35:CG36">
    <cfRule type="expression" dxfId="59" priority="83">
      <formula>AND(TODAY()&gt;=CG$5,TODAY()&lt;CH$5)</formula>
    </cfRule>
  </conditionalFormatting>
  <conditionalFormatting sqref="CG35:CG36">
    <cfRule type="expression" dxfId="58" priority="81">
      <formula>AND(task_start&lt;=CG$5,ROUNDDOWN((task_end-task_start+1)*task_progress,0)+task_start-1&gt;=CG$5)</formula>
    </cfRule>
    <cfRule type="expression" dxfId="57" priority="82" stopIfTrue="1">
      <formula>AND(task_end&gt;=CG$5,task_start&lt;CH$5)</formula>
    </cfRule>
  </conditionalFormatting>
  <conditionalFormatting sqref="I15:BK15 BM15:BR15 BT15:BY15 CA15:CF15 CH15:CM15 CO15:CT15 CV15:DA15">
    <cfRule type="expression" dxfId="56" priority="67">
      <formula>AND(TODAY()&gt;=I$5,TODAY()&lt;J$5)</formula>
    </cfRule>
  </conditionalFormatting>
  <conditionalFormatting sqref="I15:BK15 BM15:BR15 BT15:BY15 CA15:CF15 CH15:CM15 CO15:CT15 CV15:DA15">
    <cfRule type="expression" dxfId="55" priority="65">
      <formula>AND(task_start&lt;=I$5,ROUNDDOWN((task_end-task_start+1)*task_progress,0)+task_start-1&gt;=I$5)</formula>
    </cfRule>
    <cfRule type="expression" dxfId="54" priority="66" stopIfTrue="1">
      <formula>AND(task_end&gt;=I$5,task_start&lt;J$5)</formula>
    </cfRule>
  </conditionalFormatting>
  <conditionalFormatting sqref="BL15 BS15 BZ15 CG15 CN15 CU15 DB15">
    <cfRule type="expression" dxfId="53" priority="68">
      <formula>AND(TODAY()&gt;=BL$5,TODAY()&lt;CH$5)</formula>
    </cfRule>
  </conditionalFormatting>
  <conditionalFormatting sqref="BL15 BS15 BZ15 CG15 CN15 CU15 DB15">
    <cfRule type="expression" dxfId="52" priority="69">
      <formula>AND(task_start&lt;=BL$5,ROUNDDOWN((task_end-task_start+1)*task_progress,0)+task_start-1&gt;=BL$5)</formula>
    </cfRule>
    <cfRule type="expression" dxfId="51" priority="70" stopIfTrue="1">
      <formula>AND(task_end&gt;=BL$5,task_start&lt;CH$5)</formula>
    </cfRule>
  </conditionalFormatting>
  <conditionalFormatting sqref="D15">
    <cfRule type="dataBar" priority="64">
      <dataBar>
        <cfvo type="num" val="0"/>
        <cfvo type="num" val="1"/>
        <color theme="0" tint="-0.249977111117893"/>
      </dataBar>
      <extLst>
        <ext xmlns:x14="http://schemas.microsoft.com/office/spreadsheetml/2009/9/main" uri="{B025F937-C7B1-47D3-B67F-A62EFF666E3E}">
          <x14:id>{D48423A3-68C7-4B8D-9F39-9FA572A586BD}</x14:id>
        </ext>
      </extLst>
    </cfRule>
  </conditionalFormatting>
  <conditionalFormatting sqref="D14">
    <cfRule type="dataBar" priority="57">
      <dataBar>
        <cfvo type="num" val="0"/>
        <cfvo type="num" val="1"/>
        <color theme="0" tint="-0.249977111117893"/>
      </dataBar>
      <extLst>
        <ext xmlns:x14="http://schemas.microsoft.com/office/spreadsheetml/2009/9/main" uri="{B025F937-C7B1-47D3-B67F-A62EFF666E3E}">
          <x14:id>{4883D53B-41F9-4F61-8CCB-391F744FE670}</x14:id>
        </ext>
      </extLst>
    </cfRule>
  </conditionalFormatting>
  <conditionalFormatting sqref="I14:BK14 BM14:BR14 BT14:BY14 CA14:CF14 CH14:CM14 CO14:CT14 CV14:DA14">
    <cfRule type="expression" dxfId="50" priority="60">
      <formula>AND(TODAY()&gt;=I$5,TODAY()&lt;J$5)</formula>
    </cfRule>
  </conditionalFormatting>
  <conditionalFormatting sqref="I14:BK14 BM14:BR14 BT14:BY14 CA14:CF14 CH14:CM14 CO14:CT14 CV14:DA14">
    <cfRule type="expression" dxfId="49" priority="58">
      <formula>AND(task_start&lt;=I$5,ROUNDDOWN((task_end-task_start+1)*task_progress,0)+task_start-1&gt;=I$5)</formula>
    </cfRule>
    <cfRule type="expression" dxfId="48" priority="59" stopIfTrue="1">
      <formula>AND(task_end&gt;=I$5,task_start&lt;J$5)</formula>
    </cfRule>
  </conditionalFormatting>
  <conditionalFormatting sqref="BL14 BS14 BZ14 CG14 CN14 CU14 DB14">
    <cfRule type="expression" dxfId="47" priority="61">
      <formula>AND(TODAY()&gt;=BL$5,TODAY()&lt;CH$5)</formula>
    </cfRule>
  </conditionalFormatting>
  <conditionalFormatting sqref="BL14 BS14 BZ14 CG14 CN14 CU14 DB14">
    <cfRule type="expression" dxfId="46" priority="62">
      <formula>AND(task_start&lt;=BL$5,ROUNDDOWN((task_end-task_start+1)*task_progress,0)+task_start-1&gt;=BL$5)</formula>
    </cfRule>
    <cfRule type="expression" dxfId="45" priority="63" stopIfTrue="1">
      <formula>AND(task_end&gt;=BL$5,task_start&lt;CH$5)</formula>
    </cfRule>
  </conditionalFormatting>
  <conditionalFormatting sqref="D17">
    <cfRule type="dataBar" priority="50">
      <dataBar>
        <cfvo type="num" val="0"/>
        <cfvo type="num" val="1"/>
        <color theme="0" tint="-0.249977111117893"/>
      </dataBar>
      <extLst>
        <ext xmlns:x14="http://schemas.microsoft.com/office/spreadsheetml/2009/9/main" uri="{B025F937-C7B1-47D3-B67F-A62EFF666E3E}">
          <x14:id>{228A736F-3E18-4593-8CAA-5978B2EF04C7}</x14:id>
        </ext>
      </extLst>
    </cfRule>
  </conditionalFormatting>
  <conditionalFormatting sqref="CV17:DA17 CO17:CT17 CH17:CM17 CA17:CF17 BT17:BY17 BM17:BR17 I17:BK17">
    <cfRule type="expression" dxfId="44" priority="53">
      <formula>AND(TODAY()&gt;=I$5,TODAY()&lt;J$5)</formula>
    </cfRule>
  </conditionalFormatting>
  <conditionalFormatting sqref="CV17:DA17 CO17:CT17 CH17:CM17 CA17:CF17 BT17:BY17 BM17:BR17 I17:BK17">
    <cfRule type="expression" dxfId="43" priority="51">
      <formula>AND(task_start&lt;=I$5,ROUNDDOWN((task_end-task_start+1)*task_progress,0)+task_start-1&gt;=I$5)</formula>
    </cfRule>
    <cfRule type="expression" dxfId="42" priority="52" stopIfTrue="1">
      <formula>AND(task_end&gt;=I$5,task_start&lt;J$5)</formula>
    </cfRule>
  </conditionalFormatting>
  <conditionalFormatting sqref="DB17 CU17 CN17 CG17 BZ17 BS17 BL17">
    <cfRule type="expression" dxfId="41" priority="54">
      <formula>AND(TODAY()&gt;=BL$5,TODAY()&lt;CH$5)</formula>
    </cfRule>
  </conditionalFormatting>
  <conditionalFormatting sqref="DB17 CU17 CN17 CG17 BZ17 BS17 BL17">
    <cfRule type="expression" dxfId="40" priority="55">
      <formula>AND(task_start&lt;=BL$5,ROUNDDOWN((task_end-task_start+1)*task_progress,0)+task_start-1&gt;=BL$5)</formula>
    </cfRule>
    <cfRule type="expression" dxfId="39" priority="56" stopIfTrue="1">
      <formula>AND(task_end&gt;=BL$5,task_start&lt;CH$5)</formula>
    </cfRule>
  </conditionalFormatting>
  <conditionalFormatting sqref="D26">
    <cfRule type="dataBar" priority="43">
      <dataBar>
        <cfvo type="num" val="0"/>
        <cfvo type="num" val="1"/>
        <color theme="0" tint="-0.249977111117893"/>
      </dataBar>
      <extLst>
        <ext xmlns:x14="http://schemas.microsoft.com/office/spreadsheetml/2009/9/main" uri="{B025F937-C7B1-47D3-B67F-A62EFF666E3E}">
          <x14:id>{51115403-45F2-45EC-BA36-F6DEC0C0BBBA}</x14:id>
        </ext>
      </extLst>
    </cfRule>
  </conditionalFormatting>
  <conditionalFormatting sqref="I26:BK26 BM26:BR26 BT26:BY26 CA26:CF26 CH26:CM26 CO26:CT26 CV26:DA26">
    <cfRule type="expression" dxfId="38" priority="46">
      <formula>AND(TODAY()&gt;=I$5,TODAY()&lt;J$5)</formula>
    </cfRule>
  </conditionalFormatting>
  <conditionalFormatting sqref="I26:BK26 BM26:BR26 BT26:BY26 CA26:CF26 CH26:CM26 CO26:CT26 CV26:DA26">
    <cfRule type="expression" dxfId="37" priority="44">
      <formula>AND(task_start&lt;=I$5,ROUNDDOWN((task_end-task_start+1)*task_progress,0)+task_start-1&gt;=I$5)</formula>
    </cfRule>
    <cfRule type="expression" dxfId="36" priority="45" stopIfTrue="1">
      <formula>AND(task_end&gt;=I$5,task_start&lt;J$5)</formula>
    </cfRule>
  </conditionalFormatting>
  <conditionalFormatting sqref="BL26 BS26 BZ26 CG26 CN26 CU26 DB26">
    <cfRule type="expression" dxfId="35" priority="47">
      <formula>AND(TODAY()&gt;=BL$5,TODAY()&lt;CH$5)</formula>
    </cfRule>
  </conditionalFormatting>
  <conditionalFormatting sqref="BL26 BS26 BZ26 CG26 CN26 CU26 DB26">
    <cfRule type="expression" dxfId="34" priority="48">
      <formula>AND(task_start&lt;=BL$5,ROUNDDOWN((task_end-task_start+1)*task_progress,0)+task_start-1&gt;=BL$5)</formula>
    </cfRule>
    <cfRule type="expression" dxfId="33" priority="49" stopIfTrue="1">
      <formula>AND(task_end&gt;=BL$5,task_start&lt;CH$5)</formula>
    </cfRule>
  </conditionalFormatting>
  <conditionalFormatting sqref="D25">
    <cfRule type="dataBar" priority="36">
      <dataBar>
        <cfvo type="num" val="0"/>
        <cfvo type="num" val="1"/>
        <color theme="0" tint="-0.249977111117893"/>
      </dataBar>
      <extLst>
        <ext xmlns:x14="http://schemas.microsoft.com/office/spreadsheetml/2009/9/main" uri="{B025F937-C7B1-47D3-B67F-A62EFF666E3E}">
          <x14:id>{1E3B333E-AEDB-4CFA-B8C5-68B73364F43F}</x14:id>
        </ext>
      </extLst>
    </cfRule>
  </conditionalFormatting>
  <conditionalFormatting sqref="I25:BK25 BM25:BR25 BT25:BY25 CA25:CF25 CH25:CM25 CO25:CT25 CV25:DA25">
    <cfRule type="expression" dxfId="32" priority="39">
      <formula>AND(TODAY()&gt;=I$5,TODAY()&lt;J$5)</formula>
    </cfRule>
  </conditionalFormatting>
  <conditionalFormatting sqref="I25:BK25 BM25:BR25 BT25:BY25 CA25:CF25 CH25:CM25 CO25:CT25 CV25:DA25">
    <cfRule type="expression" dxfId="31" priority="37">
      <formula>AND(task_start&lt;=I$5,ROUNDDOWN((task_end-task_start+1)*task_progress,0)+task_start-1&gt;=I$5)</formula>
    </cfRule>
    <cfRule type="expression" dxfId="30" priority="38" stopIfTrue="1">
      <formula>AND(task_end&gt;=I$5,task_start&lt;J$5)</formula>
    </cfRule>
  </conditionalFormatting>
  <conditionalFormatting sqref="BL25 BS25 BZ25 CG25 CN25 CU25 DB25">
    <cfRule type="expression" dxfId="29" priority="40">
      <formula>AND(TODAY()&gt;=BL$5,TODAY()&lt;CH$5)</formula>
    </cfRule>
  </conditionalFormatting>
  <conditionalFormatting sqref="BL25 BS25 BZ25 CG25 CN25 CU25 DB25">
    <cfRule type="expression" dxfId="28" priority="41">
      <formula>AND(task_start&lt;=BL$5,ROUNDDOWN((task_end-task_start+1)*task_progress,0)+task_start-1&gt;=BL$5)</formula>
    </cfRule>
    <cfRule type="expression" dxfId="27" priority="42" stopIfTrue="1">
      <formula>AND(task_end&gt;=BL$5,task_start&lt;CH$5)</formula>
    </cfRule>
  </conditionalFormatting>
  <conditionalFormatting sqref="D40">
    <cfRule type="dataBar" priority="29">
      <dataBar>
        <cfvo type="num" val="0"/>
        <cfvo type="num" val="1"/>
        <color theme="0" tint="-0.249977111117893"/>
      </dataBar>
      <extLst>
        <ext xmlns:x14="http://schemas.microsoft.com/office/spreadsheetml/2009/9/main" uri="{B025F937-C7B1-47D3-B67F-A62EFF666E3E}">
          <x14:id>{82A1FF8C-C561-4009-98D0-B72C71C4C055}</x14:id>
        </ext>
      </extLst>
    </cfRule>
  </conditionalFormatting>
  <conditionalFormatting sqref="CV40:DA40 CO40:CT40 CH40:CM40 CA40:CF40 BT40:BY40 BM40:BR40 I40:BK40">
    <cfRule type="expression" dxfId="26" priority="32">
      <formula>AND(TODAY()&gt;=I$5,TODAY()&lt;J$5)</formula>
    </cfRule>
  </conditionalFormatting>
  <conditionalFormatting sqref="CV40:DA40 CO40:CT40 CH40:CM40 CA40:CF40 BT40:BY40 BM40:BR40 I40:BK40">
    <cfRule type="expression" dxfId="25" priority="30">
      <formula>AND(task_start&lt;=I$5,ROUNDDOWN((task_end-task_start+1)*task_progress,0)+task_start-1&gt;=I$5)</formula>
    </cfRule>
    <cfRule type="expression" dxfId="24" priority="31" stopIfTrue="1">
      <formula>AND(task_end&gt;=I$5,task_start&lt;J$5)</formula>
    </cfRule>
  </conditionalFormatting>
  <conditionalFormatting sqref="CG40 DB40 CU40 CN40 BZ40 BS40">
    <cfRule type="expression" dxfId="23" priority="33">
      <formula>AND(TODAY()&gt;=BS$5,TODAY()&lt;CO$5)</formula>
    </cfRule>
  </conditionalFormatting>
  <conditionalFormatting sqref="CG40 DB40 CU40 CN40 BZ40 BS40">
    <cfRule type="expression" dxfId="22" priority="34">
      <formula>AND(task_start&lt;=BS$5,ROUNDDOWN((task_end-task_start+1)*task_progress,0)+task_start-1&gt;=BS$5)</formula>
    </cfRule>
    <cfRule type="expression" dxfId="21" priority="35" stopIfTrue="1">
      <formula>AND(task_end&gt;=BS$5,task_start&lt;CO$5)</formula>
    </cfRule>
  </conditionalFormatting>
  <conditionalFormatting sqref="D37">
    <cfRule type="dataBar" priority="22">
      <dataBar>
        <cfvo type="num" val="0"/>
        <cfvo type="num" val="1"/>
        <color theme="0" tint="-0.249977111117893"/>
      </dataBar>
      <extLst>
        <ext xmlns:x14="http://schemas.microsoft.com/office/spreadsheetml/2009/9/main" uri="{B025F937-C7B1-47D3-B67F-A62EFF666E3E}">
          <x14:id>{2500770E-4595-4A61-A4E6-DA0DC7C4F4DB}</x14:id>
        </ext>
      </extLst>
    </cfRule>
  </conditionalFormatting>
  <conditionalFormatting sqref="I37:BK37 BM37:BR37 BT37:BY37 CA37:CF37 CH37:CM37 CO37:CT37 CV37:DA37">
    <cfRule type="expression" dxfId="20" priority="25">
      <formula>AND(TODAY()&gt;=I$5,TODAY()&lt;J$5)</formula>
    </cfRule>
  </conditionalFormatting>
  <conditionalFormatting sqref="I37:BK37 BM37:BR37 BT37:BY37 CA37:CF37 CH37:CM37 CO37:CT37 CV37:DA37">
    <cfRule type="expression" dxfId="19" priority="23">
      <formula>AND(task_start&lt;=I$5,ROUNDDOWN((task_end-task_start+1)*task_progress,0)+task_start-1&gt;=I$5)</formula>
    </cfRule>
    <cfRule type="expression" dxfId="18" priority="24" stopIfTrue="1">
      <formula>AND(task_end&gt;=I$5,task_start&lt;J$5)</formula>
    </cfRule>
  </conditionalFormatting>
  <conditionalFormatting sqref="CG37 BS37 BZ37 CN37 CU37 DB37">
    <cfRule type="expression" dxfId="17" priority="26">
      <formula>AND(TODAY()&gt;=BS$5,TODAY()&lt;CO$5)</formula>
    </cfRule>
  </conditionalFormatting>
  <conditionalFormatting sqref="CG37 BS37 BZ37 CN37 CU37 DB37">
    <cfRule type="expression" dxfId="16" priority="27">
      <formula>AND(task_start&lt;=BS$5,ROUNDDOWN((task_end-task_start+1)*task_progress,0)+task_start-1&gt;=BS$5)</formula>
    </cfRule>
    <cfRule type="expression" dxfId="15" priority="28" stopIfTrue="1">
      <formula>AND(task_end&gt;=BS$5,task_start&lt;CO$5)</formula>
    </cfRule>
  </conditionalFormatting>
  <conditionalFormatting sqref="D20">
    <cfRule type="dataBar" priority="1">
      <dataBar>
        <cfvo type="num" val="0"/>
        <cfvo type="num" val="1"/>
        <color theme="0" tint="-0.249977111117893"/>
      </dataBar>
      <extLst>
        <ext xmlns:x14="http://schemas.microsoft.com/office/spreadsheetml/2009/9/main" uri="{B025F937-C7B1-47D3-B67F-A62EFF666E3E}">
          <x14:id>{CD99715D-DAD5-4F72-BCC5-FAB6CA1D8BA2}</x14:id>
        </ext>
      </extLst>
    </cfRule>
  </conditionalFormatting>
  <conditionalFormatting sqref="I20:BK20 BM20:BR20 BT20:BY20 CA20:CF20 CH20:CM20 CO20:CT20 CV20:DA20">
    <cfRule type="expression" dxfId="14" priority="4">
      <formula>AND(TODAY()&gt;=I$5,TODAY()&lt;J$5)</formula>
    </cfRule>
  </conditionalFormatting>
  <conditionalFormatting sqref="I20:BK20 BM20:BR20 BT20:BY20 CA20:CF20 CH20:CM20 CO20:CT20 CV20:DA20">
    <cfRule type="expression" dxfId="13" priority="2">
      <formula>AND(task_start&lt;=I$5,ROUNDDOWN((task_end-task_start+1)*task_progress,0)+task_start-1&gt;=I$5)</formula>
    </cfRule>
    <cfRule type="expression" dxfId="12" priority="3" stopIfTrue="1">
      <formula>AND(task_end&gt;=I$5,task_start&lt;J$5)</formula>
    </cfRule>
  </conditionalFormatting>
  <conditionalFormatting sqref="BL20 BS20 BZ20 CG20 CN20 CU20 DB20">
    <cfRule type="expression" dxfId="11" priority="5">
      <formula>AND(TODAY()&gt;=BL$5,TODAY()&lt;CH$5)</formula>
    </cfRule>
  </conditionalFormatting>
  <conditionalFormatting sqref="BL20 BS20 BZ20 CG20 CN20 CU20 DB20">
    <cfRule type="expression" dxfId="10" priority="6">
      <formula>AND(task_start&lt;=BL$5,ROUNDDOWN((task_end-task_start+1)*task_progress,0)+task_start-1&gt;=BL$5)</formula>
    </cfRule>
    <cfRule type="expression" dxfId="9" priority="7" stopIfTrue="1">
      <formula>AND(task_end&gt;=BL$5,task_start&lt;CH$5)</formula>
    </cfRule>
  </conditionalFormatting>
  <conditionalFormatting sqref="CH44">
    <cfRule type="expression" dxfId="8" priority="200">
      <formula>AND(TODAY()&gt;=BS$5,TODAY()&lt;CO$5)</formula>
    </cfRule>
  </conditionalFormatting>
  <conditionalFormatting sqref="CH44">
    <cfRule type="expression" dxfId="7" priority="203">
      <formula>AND(task_start&lt;=BS$5,ROUNDDOWN((task_end-task_start+1)*task_progress,0)+task_start-1&gt;=BS$5)</formula>
    </cfRule>
    <cfRule type="expression" dxfId="6" priority="204" stopIfTrue="1">
      <formula>AND(task_end&gt;=BS$5,task_start&lt;CO$5)</formula>
    </cfRule>
  </conditionalFormatting>
  <conditionalFormatting sqref="CH44">
    <cfRule type="expression" dxfId="5" priority="206">
      <formula>AND(TODAY()&gt;=BT$5,TODAY()&lt;BU$5)</formula>
    </cfRule>
  </conditionalFormatting>
  <conditionalFormatting sqref="CH44">
    <cfRule type="expression" dxfId="4" priority="209">
      <formula>AND(task_start&lt;=BT$5,ROUNDDOWN((task_end-task_start+1)*task_progress,0)+task_start-1&gt;=BT$5)</formula>
    </cfRule>
    <cfRule type="expression" dxfId="3" priority="210" stopIfTrue="1">
      <formula>AND(task_end&gt;=BT$5,task_start&lt;BU$5)</formula>
    </cfRule>
  </conditionalFormatting>
  <conditionalFormatting sqref="CG44">
    <cfRule type="expression" dxfId="2" priority="212">
      <formula>AND(TODAY()&gt;=BZ$5,TODAY()&lt;CV$5)</formula>
    </cfRule>
  </conditionalFormatting>
  <conditionalFormatting sqref="CG44">
    <cfRule type="expression" dxfId="1" priority="215">
      <formula>AND(task_start&lt;=BZ$5,ROUNDDOWN((task_end-task_start+1)*task_progress,0)+task_start-1&gt;=BZ$5)</formula>
    </cfRule>
    <cfRule type="expression" dxfId="0" priority="216" stopIfTrue="1">
      <formula>AND(task_end&gt;=BZ$5,task_start&lt;CV$5)</formula>
    </cfRule>
  </conditionalFormatting>
  <dataValidations count="1">
    <dataValidation type="whole" operator="greaterThanOrEqual" allowBlank="1" showInputMessage="1" promptTitle="Display Week" prompt="Changing this number will scroll the Gantt Chart view." sqref="E4" xr:uid="{94D1EE34-B17F-4DAC-901F-213D57CF7E94}">
      <formula1>1</formula1>
    </dataValidation>
  </dataValidations>
  <hyperlinks>
    <hyperlink ref="I1" r:id="rId1" xr:uid="{19BEA9CA-2416-4D65-A8EA-B8D70D57EB2D}"/>
    <hyperlink ref="I2" r:id="rId2" xr:uid="{5D28DB79-660B-426D-9A19-51596F414BA2}"/>
  </hyperlinks>
  <printOptions horizontalCentered="1"/>
  <pageMargins left="0" right="0" top="0.75" bottom="0" header="0" footer="0"/>
  <pageSetup paperSize="5" scale="41" orientation="landscape" r:id="rId3"/>
  <headerFooter differentFirst="1" scaleWithDoc="0">
    <oddFooter>Page &amp;P of &amp;N</oddFooter>
  </headerFooter>
  <ignoredErrors>
    <ignoredError sqref="H48" formula="1"/>
  </ignoredErrors>
  <extLst>
    <ext xmlns:x14="http://schemas.microsoft.com/office/spreadsheetml/2009/9/main" uri="{78C0D931-6437-407d-A8EE-F0AAD7539E65}">
      <x14:conditionalFormattings>
        <x14:conditionalFormatting xmlns:xm="http://schemas.microsoft.com/office/excel/2006/main">
          <x14:cfRule type="dataBar" id="{10341007-9156-45DF-9BA9-DB9334CED724}">
            <x14:dataBar minLength="0" maxLength="100" gradient="0">
              <x14:cfvo type="num">
                <xm:f>0</xm:f>
              </x14:cfvo>
              <x14:cfvo type="num">
                <xm:f>1</xm:f>
              </x14:cfvo>
              <x14:negativeFillColor rgb="FFFF0000"/>
              <x14:axisColor rgb="FF000000"/>
            </x14:dataBar>
          </x14:cfRule>
          <xm:sqref>D22:D23 D47:D49 D16 D18 D7:D13 D27:D33 D38:D39 D41:D45</xm:sqref>
        </x14:conditionalFormatting>
        <x14:conditionalFormatting xmlns:xm="http://schemas.microsoft.com/office/excel/2006/main">
          <x14:cfRule type="dataBar" id="{C3107AA7-E6A8-4DD0-929B-1ACFC38698B1}">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C6F78B8C-B8FA-4DFA-962F-B11E83316837}">
            <x14:dataBar minLength="0" maxLength="100" gradient="0">
              <x14:cfvo type="num">
                <xm:f>0</xm:f>
              </x14:cfvo>
              <x14:cfvo type="num">
                <xm:f>1</xm:f>
              </x14:cfvo>
              <x14:negativeFillColor rgb="FFFF0000"/>
              <x14:axisColor rgb="FF000000"/>
            </x14:dataBar>
          </x14:cfRule>
          <xm:sqref>D35:D36</xm:sqref>
        </x14:conditionalFormatting>
        <x14:conditionalFormatting xmlns:xm="http://schemas.microsoft.com/office/excel/2006/main">
          <x14:cfRule type="dataBar" id="{383D5C77-79D5-4B72-86FA-48978934A7E0}">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1776C6B2-CE8D-46CC-A214-2DB313136339}">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D48423A3-68C7-4B8D-9F39-9FA572A586BD}">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4883D53B-41F9-4F61-8CCB-391F744FE670}">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228A736F-3E18-4593-8CAA-5978B2EF04C7}">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51115403-45F2-45EC-BA36-F6DEC0C0BBBA}">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1E3B333E-AEDB-4CFA-B8C5-68B73364F43F}">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82A1FF8C-C561-4009-98D0-B72C71C4C055}">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2500770E-4595-4A61-A4E6-DA0DC7C4F4DB}">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CD99715D-DAD5-4F72-BCC5-FAB6CA1D8BA2}">
            <x14:dataBar minLength="0" maxLength="100" gradient="0">
              <x14:cfvo type="num">
                <xm:f>0</xm:f>
              </x14:cfvo>
              <x14:cfvo type="num">
                <xm:f>1</xm:f>
              </x14:cfvo>
              <x14:negativeFillColor rgb="FFFF0000"/>
              <x14:axisColor rgb="FF000000"/>
            </x14:dataBar>
          </x14:cfRule>
          <xm:sqref>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5" zoomScaleNormal="100" workbookViewId="0">
      <selection activeCell="A7" sqref="A7"/>
    </sheetView>
  </sheetViews>
  <sheetFormatPr defaultRowHeight="12.75" x14ac:dyDescent="0.2"/>
  <cols>
    <col min="1" max="1" width="87.140625" style="2" customWidth="1"/>
    <col min="2" max="16384" width="9.140625" style="1"/>
  </cols>
  <sheetData>
    <row r="1" spans="1:2" ht="46.5" customHeight="1" x14ac:dyDescent="0.2"/>
    <row r="2" spans="1:2" s="4" customFormat="1" ht="15.75" x14ac:dyDescent="0.25">
      <c r="A2" s="3" t="s">
        <v>12</v>
      </c>
      <c r="B2" s="3"/>
    </row>
    <row r="3" spans="1:2" s="8" customFormat="1" ht="27" customHeight="1" x14ac:dyDescent="0.25">
      <c r="A3" s="9" t="s">
        <v>17</v>
      </c>
      <c r="B3" s="9"/>
    </row>
    <row r="4" spans="1:2" s="5" customFormat="1" ht="26.25" x14ac:dyDescent="0.4">
      <c r="A4" s="6" t="s">
        <v>11</v>
      </c>
    </row>
    <row r="5" spans="1:2" ht="74.099999999999994" customHeight="1" x14ac:dyDescent="0.2">
      <c r="A5" s="7" t="s">
        <v>20</v>
      </c>
    </row>
    <row r="6" spans="1:2" ht="26.25" customHeight="1" x14ac:dyDescent="0.2">
      <c r="A6" s="6" t="s">
        <v>23</v>
      </c>
    </row>
    <row r="7" spans="1:2" s="2" customFormat="1" ht="204.95" customHeight="1" x14ac:dyDescent="0.25">
      <c r="A7" s="11" t="s">
        <v>22</v>
      </c>
    </row>
    <row r="8" spans="1:2" s="5" customFormat="1" ht="26.25" x14ac:dyDescent="0.4">
      <c r="A8" s="6" t="s">
        <v>13</v>
      </c>
    </row>
    <row r="9" spans="1:2" ht="60" x14ac:dyDescent="0.2">
      <c r="A9" s="7" t="s">
        <v>21</v>
      </c>
    </row>
    <row r="10" spans="1:2" s="2" customFormat="1" ht="27.95" customHeight="1" x14ac:dyDescent="0.25">
      <c r="A10" s="10" t="s">
        <v>19</v>
      </c>
    </row>
    <row r="11" spans="1:2" s="5" customFormat="1" ht="26.25" x14ac:dyDescent="0.4">
      <c r="A11" s="6" t="s">
        <v>10</v>
      </c>
    </row>
    <row r="12" spans="1:2" ht="30" x14ac:dyDescent="0.2">
      <c r="A12" s="7" t="s">
        <v>18</v>
      </c>
    </row>
    <row r="13" spans="1:2" s="2" customFormat="1" ht="27.95" customHeight="1" x14ac:dyDescent="0.25">
      <c r="A13" s="10" t="s">
        <v>4</v>
      </c>
    </row>
    <row r="14" spans="1:2" s="5" customFormat="1" ht="26.25" x14ac:dyDescent="0.4">
      <c r="A14" s="6" t="s">
        <v>14</v>
      </c>
    </row>
    <row r="15" spans="1:2" ht="75" customHeight="1" x14ac:dyDescent="0.2">
      <c r="A15" s="7" t="s">
        <v>15</v>
      </c>
    </row>
    <row r="16" spans="1:2" ht="75" x14ac:dyDescent="0.2">
      <c r="A16" s="7"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Chart</vt:lpstr>
      <vt:lpstr>About</vt:lpstr>
      <vt:lpstr>Chart!Display_Week</vt:lpstr>
      <vt:lpstr>Chart!Print_Titles</vt:lpstr>
      <vt:lpstr>Chart!Project_Start</vt:lpstr>
      <vt:lpstr>Chart!task_end</vt:lpstr>
      <vt:lpstr>Chart!task_progress</vt:lpstr>
      <vt:lpstr>Chart!task_start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2022-04-16T23:40:09Z</dcterms:modified>
</cp:coreProperties>
</file>