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104CD9F6-29BE-F544-9877-AA77993A5402}" xr6:coauthVersionLast="45" xr6:coauthVersionMax="45" xr10:uidLastSave="{00000000-0000-0000-0000-000000000000}"/>
  <bookViews>
    <workbookView xWindow="0" yWindow="460" windowWidth="35840" windowHeight="20560" activeTab="1" xr2:uid="{00000000-000D-0000-FFFF-FFFF00000000}"/>
  </bookViews>
  <sheets>
    <sheet name="Parts At ATA" sheetId="1" r:id="rId1"/>
    <sheet name="Feed Retrofit Overview" sheetId="2" r:id="rId2"/>
    <sheet name="Parts at SRI" sheetId="3" r:id="rId3"/>
    <sheet name="Parts at Minex" sheetId="4" r:id="rId4"/>
    <sheet name="Parts at SSL" sheetId="5" r:id="rId5"/>
    <sheet name="PAX Boxes" sheetId="6" r:id="rId6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B6" i="4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D17" i="1"/>
  <c r="A17" i="1"/>
  <c r="A16" i="1"/>
  <c r="A15" i="1"/>
  <c r="D14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<sst xmlns="http://schemas.openxmlformats.org/spreadsheetml/2006/main" count="809" uniqueCount="438">
  <si>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</si>
  <si>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</si>
  <si>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</si>
  <si>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</si>
  <si>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</si>
  <si>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</si>
  <si>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</si>
  <si>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</si>
  <si>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</si>
  <si>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</si>
  <si>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</si>
  <si>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</si>
  <si>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</si>
  <si>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</si>
  <si>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</si>
  <si>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</si>
  <si>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</si>
  <si>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</si>
  <si>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</si>
  <si>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</si>
  <si>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</si>
  <si>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</si>
  <si>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</si>
  <si>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</si>
  <si>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</si>
  <si>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</si>
  <si>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</si>
  <si>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</si>
  <si>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</si>
  <si>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</si>
  <si>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</si>
  <si>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</si>
  <si>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</si>
  <si>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</si>
  <si>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</si>
  <si>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</si>
  <si>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</si>
  <si>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</si>
  <si>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</si>
  <si>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</si>
  <si>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</si>
  <si>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</si>
  <si>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</si>
  <si>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</si>
  <si>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</si>
  <si>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</si>
  <si>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</si>
  <si>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</si>
  <si>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</si>
  <si>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</si>
  <si>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</si>
  <si>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</si>
  <si>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</si>
  <si>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</si>
  <si>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</si>
  <si>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</si>
  <si>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</si>
  <si>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</si>
  <si>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</si>
  <si>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</si>
  <si>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</si>
  <si>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</si>
  <si>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</si>
  <si>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</si>
  <si>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</si>
  <si>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</si>
  <si>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</si>
  <si>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</si>
  <si>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</si>
  <si>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</si>
  <si>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</si>
  <si>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</si>
  <si>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</si>
  <si>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</si>
  <si>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</si>
  <si>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</si>
  <si>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</si>
  <si>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</si>
  <si>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</si>
  <si>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</si>
  <si>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</si>
  <si>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</si>
  <si>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</si>
  <si>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</si>
  <si>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</si>
  <si>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</si>
  <si>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</si>
  <si>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</si>
  <si>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</si>
  <si>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</si>
  <si>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</si>
  <si>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</si>
  <si>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</si>
  <si>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</si>
  <si>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</si>
  <si>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</si>
  <si>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</si>
  <si>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</si>
  <si>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</si>
  <si>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</si>
  <si>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</si>
  <si>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</si>
  <si>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</si>
  <si>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</si>
  <si>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</si>
  <si>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</si>
  <si>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</si>
  <si>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</si>
  <si>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</si>
  <si>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</si>
  <si>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</si>
  <si>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</si>
  <si>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</si>
  <si>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</si>
  <si>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</si>
  <si>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</si>
  <si>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</si>
  <si>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</si>
  <si>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</si>
  <si>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</si>
  <si>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</si>
  <si>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</si>
  <si>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</si>
  <si>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</si>
  <si>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</si>
  <si>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</si>
  <si>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</si>
  <si>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</si>
  <si>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</si>
  <si>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</si>
  <si>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</si>
  <si>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</si>
  <si>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</si>
  <si>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</si>
  <si>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</si>
  <si>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</si>
  <si>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</si>
  <si>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</si>
  <si>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</si>
  <si>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</si>
  <si>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</si>
  <si>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</si>
  <si>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</si>
  <si>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</si>
  <si>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</si>
  <si>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</si>
  <si>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</si>
  <si>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</si>
  <si>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</si>
  <si>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</si>
  <si>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</si>
  <si>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</si>
  <si>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</si>
  <si>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</si>
  <si>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</si>
  <si>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</si>
  <si>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</si>
  <si>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</si>
  <si>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</si>
  <si>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</si>
  <si>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</si>
  <si>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</si>
  <si>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</si>
  <si>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</si>
  <si>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</si>
  <si>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</si>
  <si>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</si>
  <si>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</si>
  <si>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</si>
  <si>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</si>
  <si>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</si>
  <si>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</si>
  <si>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</si>
  <si>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</si>
  <si>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</si>
  <si>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</si>
  <si>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</si>
  <si>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</si>
  <si>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</si>
  <si>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</si>
  <si>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</si>
  <si>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</si>
  <si>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</si>
  <si>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</si>
  <si>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</si>
  <si>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</si>
  <si>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</si>
  <si>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</si>
  <si>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</si>
  <si>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</si>
  <si>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</si>
  <si>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CB-0022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</si>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</sst>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theme="1"/>
      <name val="Arial"/>
    </font>
    <font>
      <strike/>
      <sz val="12"/>
      <color theme="1"/>
      <name val="Arial"/>
    </font>
    <font>
      <strike/>
      <sz val="12"/>
      <color theme="1"/>
      <name val="Calibri"/>
    </font>
    <font>
      <strike/>
      <sz val="12"/>
      <color rgb="FF000000"/>
      <name val="Arial"/>
    </font>
    <font>
      <sz val="12"/>
      <color rgb="FF000000"/>
      <name val="Arial"/>
    </font>
    <font>
      <strike/>
      <sz val="12"/>
      <color rgb="FF000000"/>
      <name val="Calibri"/>
    </font>
    <font>
      <sz val="12"/>
      <color theme="1"/>
      <name val="Arial"/>
    </font>
    <font>
      <strike/>
      <sz val="12"/>
      <color theme="1"/>
      <name val="Arial"/>
    </font>
    <font>
      <sz val="12"/>
      <color rgb="FF000000"/>
      <name val="Roboto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4" xfId="0" applyFont="1" applyBorder="1" applyAlignment="1"/>
    <xf numFmtId="0" fontId="3" fillId="0" borderId="6" xfId="0" applyFont="1" applyBorder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5" borderId="5" xfId="0" applyFont="1" applyFill="1" applyBorder="1" applyAlignment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3" fillId="6" borderId="14" xfId="0" applyFont="1" applyFill="1" applyBorder="1" applyAlignment="1"/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G1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80" t="s">
        <v>0</v>
      </c>
      <c r="B1" s="81"/>
      <c r="C1" s="81"/>
      <c r="D1" s="81"/>
      <c r="E1" s="81"/>
      <c r="F1" s="81"/>
      <c r="G1" s="82"/>
      <c r="H1" s="80" t="s">
        <v>1</v>
      </c>
      <c r="I1" s="81"/>
      <c r="J1" s="82"/>
      <c r="K1" s="80" t="s">
        <v>2</v>
      </c>
      <c r="L1" s="81"/>
      <c r="M1" s="81"/>
      <c r="N1" s="81"/>
      <c r="O1" s="81"/>
      <c r="P1" s="81"/>
      <c r="Q1" s="82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4" t="s">
        <v>12</v>
      </c>
      <c r="K2" s="5" t="s">
        <v>13</v>
      </c>
      <c r="L2" s="3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6" t="s">
        <v>19</v>
      </c>
    </row>
    <row r="3" spans="1:17" ht="16">
      <c r="A3" s="7" t="str">
        <f>HYPERLINK("https://drive.google.com/open?id=1h79fqthLoRJDjhC2klnjbkG8MB2JL2Hy","1A")</f>
        <v>1A</v>
      </c>
      <c r="B3" s="8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H3" s="10"/>
      <c r="I3" s="11"/>
      <c r="J3" s="12"/>
      <c r="K3" s="13"/>
      <c r="L3" s="11"/>
      <c r="M3" s="13"/>
      <c r="N3" s="13"/>
      <c r="O3" s="13"/>
      <c r="P3" s="13"/>
      <c r="Q3" s="14"/>
    </row>
    <row r="4" spans="1:17" ht="16">
      <c r="A4" s="7" t="str">
        <f>HYPERLINK("https://drive.google.com/open?id=1OPl2VmHH1ZeMZjQWNCCkQkA6bOfyIeqj","1B")</f>
        <v>1B</v>
      </c>
      <c r="B4" s="8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H4" s="10"/>
      <c r="I4" s="11"/>
      <c r="J4" s="12"/>
      <c r="K4" s="13"/>
      <c r="L4" s="11"/>
      <c r="M4" s="13"/>
      <c r="N4" s="13"/>
      <c r="O4" s="13"/>
      <c r="P4" s="13"/>
      <c r="Q4" s="14"/>
    </row>
    <row r="5" spans="1:17" ht="16">
      <c r="A5" s="15" t="str">
        <f>HYPERLINK("https://drive.google.com/open?id=1_67Lwh4ATjaUkKTpdhqNA2vhhSxMhfoh","1C")</f>
        <v>1C</v>
      </c>
      <c r="B5" s="8" t="s">
        <v>30</v>
      </c>
      <c r="C5" s="8" t="s">
        <v>31</v>
      </c>
      <c r="D5" s="16" t="str">
        <f>HYPERLINK("https://drive.google.com/drive/folders/1x-FjLa7p2gJDSbRaODzjs8ijaA9SGLtW","5C4-019")</f>
        <v>5C4-019</v>
      </c>
      <c r="E5" s="17" t="s">
        <v>32</v>
      </c>
      <c r="F5" s="9" t="s">
        <v>33</v>
      </c>
      <c r="G5" s="17" t="s">
        <v>34</v>
      </c>
      <c r="H5" s="18" t="s">
        <v>35</v>
      </c>
      <c r="I5" s="19" t="s">
        <v>35</v>
      </c>
      <c r="J5" s="20" t="s">
        <v>35</v>
      </c>
      <c r="K5" s="13"/>
      <c r="L5" s="19" t="s">
        <v>35</v>
      </c>
      <c r="M5" s="19" t="s">
        <v>35</v>
      </c>
      <c r="N5" s="19" t="s">
        <v>35</v>
      </c>
      <c r="O5" s="19" t="s">
        <v>35</v>
      </c>
      <c r="P5" s="13"/>
      <c r="Q5" s="14"/>
    </row>
    <row r="6" spans="1:17" ht="16">
      <c r="A6" s="15" t="str">
        <f>HYPERLINK("https://drive.google.com/open?id=1RDZathABUe1AxNllos18oBRUGkUw-BAb","1D")</f>
        <v>1D</v>
      </c>
      <c r="B6" s="8" t="s">
        <v>36</v>
      </c>
      <c r="C6" s="9" t="s">
        <v>37</v>
      </c>
      <c r="D6" s="9" t="s">
        <v>38</v>
      </c>
      <c r="E6" s="9" t="s">
        <v>39</v>
      </c>
      <c r="F6" s="9" t="s">
        <v>40</v>
      </c>
      <c r="H6" s="10"/>
      <c r="I6" s="11"/>
      <c r="J6" s="12"/>
      <c r="K6" s="13"/>
      <c r="L6" s="11"/>
      <c r="M6" s="13"/>
      <c r="N6" s="13"/>
      <c r="O6" s="13"/>
      <c r="P6" s="13"/>
      <c r="Q6" s="14"/>
    </row>
    <row r="7" spans="1:17" ht="16">
      <c r="A7" s="15" t="str">
        <f>HYPERLINK("https://drive.google.com/open?id=1B7jEgQfvgjZIKbfW8eR9qm2PDLYRcFFX","1E")</f>
        <v>1E</v>
      </c>
      <c r="B7" s="8" t="s">
        <v>41</v>
      </c>
      <c r="C7" s="9" t="s">
        <v>42</v>
      </c>
      <c r="D7" s="16" t="str">
        <f>HYPERLINK("https://drive.google.com/drive/folders/1G8ecO5ODQmn8FX8jzQ962D928BpQ6iUm","5C4-002")</f>
        <v>5C4-002</v>
      </c>
      <c r="E7" s="17"/>
      <c r="F7" s="9" t="s">
        <v>43</v>
      </c>
      <c r="G7" s="17" t="s">
        <v>44</v>
      </c>
      <c r="H7" s="10"/>
      <c r="I7" s="11"/>
      <c r="J7" s="12"/>
      <c r="K7" s="13"/>
      <c r="L7" s="11"/>
      <c r="M7" s="13"/>
      <c r="N7" s="13"/>
      <c r="O7" s="13"/>
      <c r="P7" s="13"/>
      <c r="Q7" s="14"/>
    </row>
    <row r="8" spans="1:17" ht="16">
      <c r="A8" s="15" t="str">
        <f>HYPERLINK("https://drive.google.com/open?id=1y8psJsldf8GOPKXdI3_7jAN-0VefmuVb","1F")</f>
        <v>1F</v>
      </c>
      <c r="B8" s="8" t="s">
        <v>45</v>
      </c>
      <c r="C8" s="9" t="s">
        <v>46</v>
      </c>
      <c r="D8" s="9" t="s">
        <v>47</v>
      </c>
      <c r="E8" s="9" t="s">
        <v>48</v>
      </c>
      <c r="F8" s="9" t="s">
        <v>49</v>
      </c>
      <c r="H8" s="10"/>
      <c r="I8" s="11"/>
      <c r="J8" s="12"/>
      <c r="K8" s="13"/>
      <c r="L8" s="11"/>
      <c r="M8" s="13"/>
      <c r="N8" s="13"/>
      <c r="O8" s="13"/>
      <c r="P8" s="13"/>
      <c r="Q8" s="14"/>
    </row>
    <row r="9" spans="1:17" ht="16">
      <c r="A9" s="7" t="str">
        <f>HYPERLINK("https://drive.google.com/open?id=1Ak0bagtonjeBe0T45ml7mh9V5vKH_FoI","1G")</f>
        <v>1G</v>
      </c>
      <c r="B9" s="8" t="s">
        <v>50</v>
      </c>
      <c r="C9" s="9" t="s">
        <v>51</v>
      </c>
      <c r="D9" s="21" t="str">
        <f>HYPERLINK("https://drive.google.com/drive/folders/1-3h2_HbCYYPIJxLORcasFd7NqbLvOw-C","5C4-008")</f>
        <v>5C4-008</v>
      </c>
      <c r="E9" s="9" t="s">
        <v>52</v>
      </c>
      <c r="F9" s="9" t="s">
        <v>53</v>
      </c>
      <c r="G9" s="9" t="s">
        <v>54</v>
      </c>
      <c r="H9" s="10"/>
      <c r="I9" s="11"/>
      <c r="J9" s="12"/>
      <c r="K9" s="13"/>
      <c r="L9" s="11"/>
      <c r="M9" s="13"/>
      <c r="N9" s="13"/>
      <c r="O9" s="13"/>
      <c r="P9" s="13"/>
      <c r="Q9" s="14"/>
    </row>
    <row r="10" spans="1:17" ht="16">
      <c r="A10" s="7" t="str">
        <f>HYPERLINK("https://drive.google.com/open?id=15tp_vGgbK5-4zzthz0W8wuq2zgKokja6","1H")</f>
        <v>1H</v>
      </c>
      <c r="B10" s="8" t="s">
        <v>55</v>
      </c>
      <c r="C10" s="9" t="s">
        <v>56</v>
      </c>
      <c r="D10" s="21" t="str">
        <f>HYPERLINK("https://drive.google.com/drive/folders/19GonN6xbnfrGARLvh-LLFUsxF-EngP3u","5C4-013")</f>
        <v>5C4-013</v>
      </c>
      <c r="E10" s="9" t="s">
        <v>57</v>
      </c>
      <c r="F10" s="9" t="s">
        <v>58</v>
      </c>
      <c r="H10" s="10"/>
      <c r="I10" s="11"/>
      <c r="J10" s="12"/>
      <c r="K10" s="13"/>
      <c r="L10" s="11"/>
      <c r="M10" s="13"/>
      <c r="N10" s="13"/>
      <c r="O10" s="13"/>
      <c r="P10" s="13"/>
      <c r="Q10" s="14"/>
    </row>
    <row r="11" spans="1:17" ht="16">
      <c r="A11" s="7" t="str">
        <f>HYPERLINK("https://drive.google.com/open?id=1EMft8Du0dvrSSlstsShqV16Nnrlb4EO_","1J")</f>
        <v>1J</v>
      </c>
      <c r="B11" s="8" t="s">
        <v>59</v>
      </c>
      <c r="C11" s="8" t="s">
        <v>60</v>
      </c>
      <c r="D11" s="9" t="s">
        <v>61</v>
      </c>
      <c r="E11" s="9" t="s">
        <v>61</v>
      </c>
      <c r="F11" s="9" t="s">
        <v>61</v>
      </c>
      <c r="G11" s="9" t="s">
        <v>62</v>
      </c>
      <c r="H11" s="10"/>
      <c r="I11" s="11"/>
      <c r="J11" s="12"/>
      <c r="K11" s="13"/>
      <c r="L11" s="11"/>
      <c r="M11" s="13"/>
      <c r="N11" s="13"/>
      <c r="O11" s="13"/>
      <c r="P11" s="13"/>
      <c r="Q11" s="14"/>
    </row>
    <row r="12" spans="1:17" ht="16">
      <c r="A12" s="7" t="str">
        <f>HYPERLINK("https://drive.google.com/open?id=1B-AwkTkUdHQS0dThuP6mM5L_0XIFZ2QS","1K")</f>
        <v>1K</v>
      </c>
      <c r="B12" s="8" t="s">
        <v>63</v>
      </c>
      <c r="C12" s="9" t="s">
        <v>64</v>
      </c>
      <c r="D12" s="21" t="str">
        <f>HYPERLINK("https://drive.google.com/drive/folders/1MyuBrs08Ryi2pvVUeI0hW4p24qsMsUL4","5C4-012")</f>
        <v>5C4-012</v>
      </c>
      <c r="E12" s="9" t="s">
        <v>65</v>
      </c>
      <c r="F12" s="9" t="s">
        <v>66</v>
      </c>
      <c r="H12" s="10"/>
      <c r="I12" s="11"/>
      <c r="J12" s="12"/>
      <c r="K12" s="13"/>
      <c r="L12" s="11"/>
      <c r="M12" s="13"/>
      <c r="N12" s="13"/>
      <c r="O12" s="13"/>
      <c r="P12" s="13"/>
      <c r="Q12" s="14"/>
    </row>
    <row r="13" spans="1:17" ht="16">
      <c r="A13" s="7" t="str">
        <f>HYPERLINK("https://drive.google.com/open?id=1XILFfrJerwAeHeN4xKdQH-99VN9y0QS7","2A")</f>
        <v>2A</v>
      </c>
      <c r="B13" s="8" t="s">
        <v>67</v>
      </c>
      <c r="C13" s="9" t="s">
        <v>68</v>
      </c>
      <c r="D13" s="21" t="str">
        <f>HYPERLINK("https://drive.google.com/drive/folders/1rFsrgDjf_nAuKofi6JoxLvoaGo8A4adh","5C4-005")</f>
        <v>5C4-005</v>
      </c>
      <c r="E13" s="9" t="s">
        <v>69</v>
      </c>
      <c r="F13" s="9" t="s">
        <v>70</v>
      </c>
      <c r="H13" s="10"/>
      <c r="I13" s="11"/>
      <c r="J13" s="20" t="s">
        <v>35</v>
      </c>
      <c r="K13" s="13"/>
      <c r="L13" s="11"/>
      <c r="M13" s="13"/>
      <c r="N13" s="13"/>
      <c r="O13" s="13"/>
      <c r="P13" s="13"/>
      <c r="Q13" s="14"/>
    </row>
    <row r="14" spans="1:17" ht="16">
      <c r="A14" s="7" t="str">
        <f>HYPERLINK("https://drive.google.com/open?id=1i7lErxBcw13LxRubiAB_0upxTGrTLBvi","2B")</f>
        <v>2B</v>
      </c>
      <c r="B14" s="8" t="s">
        <v>71</v>
      </c>
      <c r="C14" s="9" t="s">
        <v>72</v>
      </c>
      <c r="D14" s="21" t="str">
        <f>HYPERLINK("https://drive.google.com/drive/folders/1FrnQUGPHDhAq4DHWLuBTTfQpLNsdUckc","5C4-010")</f>
        <v>5C4-010</v>
      </c>
      <c r="E14" s="9" t="s">
        <v>73</v>
      </c>
      <c r="F14" s="9" t="s">
        <v>74</v>
      </c>
      <c r="H14" s="10"/>
      <c r="I14" s="11"/>
      <c r="J14" s="20" t="s">
        <v>35</v>
      </c>
      <c r="K14" s="13"/>
      <c r="L14" s="11"/>
      <c r="M14" s="13"/>
      <c r="N14" s="13"/>
      <c r="O14" s="13"/>
      <c r="P14" s="13"/>
      <c r="Q14" s="14"/>
    </row>
    <row r="15" spans="1:17" ht="16">
      <c r="A15" s="7" t="str">
        <f>HYPERLINK("https://drive.google.com/open?id=1HmSkhlRiy_w_xIcPrlD-Gu21Q1sHCajk","2C")</f>
        <v>2C</v>
      </c>
      <c r="B15" s="8" t="s">
        <v>75</v>
      </c>
      <c r="C15" s="9" t="s">
        <v>76</v>
      </c>
      <c r="D15" s="9" t="s">
        <v>77</v>
      </c>
      <c r="E15" s="9" t="s">
        <v>78</v>
      </c>
      <c r="F15" s="9" t="s">
        <v>79</v>
      </c>
      <c r="H15" s="10"/>
      <c r="I15" s="11"/>
      <c r="J15" s="12"/>
      <c r="K15" s="13"/>
      <c r="L15" s="11"/>
      <c r="M15" s="13"/>
      <c r="N15" s="13"/>
      <c r="O15" s="13"/>
      <c r="P15" s="13"/>
      <c r="Q15" s="14"/>
    </row>
    <row r="16" spans="1:17" ht="16">
      <c r="A16" s="7" t="str">
        <f>HYPERLINK("https://drive.google.com/open?id=1ih9AM9nSu6WpURV8EnXu6Q1HkOh5dSXM","2D")</f>
        <v>2D</v>
      </c>
      <c r="B16" s="8" t="s">
        <v>80</v>
      </c>
      <c r="C16" s="8" t="s">
        <v>81</v>
      </c>
      <c r="D16" s="9" t="s">
        <v>82</v>
      </c>
      <c r="E16" s="9" t="s">
        <v>83</v>
      </c>
      <c r="F16" s="9" t="s">
        <v>84</v>
      </c>
      <c r="H16" s="10"/>
      <c r="I16" s="11"/>
      <c r="J16" s="12"/>
      <c r="K16" s="13"/>
      <c r="L16" s="11"/>
      <c r="M16" s="13"/>
      <c r="N16" s="13"/>
      <c r="O16" s="13"/>
      <c r="P16" s="13"/>
      <c r="Q16" s="14"/>
    </row>
    <row r="17" spans="1:17" ht="16">
      <c r="A17" s="7" t="str">
        <f>HYPERLINK("https://drive.google.com/open?id=1ilbwUzFLn2Zr9CQ_v673T9KjSALf_GzB","2E")</f>
        <v>2E</v>
      </c>
      <c r="B17" s="9" t="s">
        <v>85</v>
      </c>
      <c r="C17" s="9" t="s">
        <v>86</v>
      </c>
      <c r="D17" s="21" t="str">
        <f>HYPERLINK("https://drive.google.com/drive/folders/1WeIiiMAp6TYYdsybsr5MvXeiX_cVX9j0","5C4-004")</f>
        <v>5C4-004</v>
      </c>
      <c r="E17" s="9" t="s">
        <v>87</v>
      </c>
      <c r="F17" s="9" t="s">
        <v>88</v>
      </c>
      <c r="H17" s="18" t="s">
        <v>35</v>
      </c>
      <c r="I17" s="11"/>
      <c r="J17" s="20" t="s">
        <v>35</v>
      </c>
      <c r="K17" s="13"/>
      <c r="L17" s="19" t="s">
        <v>35</v>
      </c>
      <c r="M17" s="13"/>
      <c r="N17" s="13"/>
      <c r="O17" s="13"/>
      <c r="P17" s="13"/>
      <c r="Q17" s="14"/>
    </row>
    <row r="18" spans="1:17" ht="16">
      <c r="A18" s="7" t="str">
        <f>HYPERLINK("https://drive.google.com/open?id=1H2B7fJmOymk8ZeyITqVgqJIR9EbewGjs","2F")</f>
        <v>2F</v>
      </c>
      <c r="B18" s="8" t="s">
        <v>89</v>
      </c>
      <c r="C18" s="9" t="s">
        <v>90</v>
      </c>
      <c r="D18" s="9" t="s">
        <v>91</v>
      </c>
      <c r="E18" s="9" t="s">
        <v>92</v>
      </c>
      <c r="F18" s="9" t="s">
        <v>93</v>
      </c>
      <c r="H18" s="10"/>
      <c r="I18" s="11"/>
      <c r="J18" s="12"/>
      <c r="K18" s="13"/>
      <c r="L18" s="11"/>
      <c r="M18" s="13"/>
      <c r="N18" s="13"/>
      <c r="O18" s="13"/>
      <c r="P18" s="13"/>
      <c r="Q18" s="14"/>
    </row>
    <row r="19" spans="1:17" ht="16">
      <c r="A19" s="7" t="str">
        <f>HYPERLINK("https://drive.google.com/open?id=1GXDi1coA9HtIo5F2GTLcPhpAh_IiHrmJ","2G")</f>
        <v>2G</v>
      </c>
      <c r="B19" s="8" t="s">
        <v>94</v>
      </c>
      <c r="C19" s="9" t="s">
        <v>95</v>
      </c>
      <c r="D19" s="9" t="s">
        <v>96</v>
      </c>
      <c r="E19" s="9" t="s">
        <v>97</v>
      </c>
      <c r="F19" s="9" t="s">
        <v>61</v>
      </c>
      <c r="G19" s="9" t="s">
        <v>54</v>
      </c>
      <c r="H19" s="10"/>
      <c r="I19" s="11"/>
      <c r="J19" s="12"/>
      <c r="K19" s="13"/>
      <c r="L19" s="11"/>
      <c r="M19" s="13"/>
      <c r="N19" s="13"/>
      <c r="O19" s="13"/>
      <c r="P19" s="13"/>
      <c r="Q19" s="14"/>
    </row>
    <row r="20" spans="1:17" ht="16">
      <c r="A20" s="7" t="str">
        <f>HYPERLINK("https://drive.google.com/open?id=18itspidwzvb4KFHkqj1122TxuhHxILwX","2H")</f>
        <v>2H</v>
      </c>
      <c r="B20" s="8" t="s">
        <v>98</v>
      </c>
      <c r="C20" s="9" t="s">
        <v>99</v>
      </c>
      <c r="D20" s="22" t="s">
        <v>100</v>
      </c>
      <c r="E20" s="8" t="s">
        <v>101</v>
      </c>
      <c r="F20" s="9" t="s">
        <v>102</v>
      </c>
      <c r="H20" s="18" t="s">
        <v>35</v>
      </c>
      <c r="I20" s="19" t="s">
        <v>35</v>
      </c>
      <c r="J20" s="20" t="s">
        <v>35</v>
      </c>
      <c r="K20" s="19" t="s">
        <v>35</v>
      </c>
      <c r="L20" s="19" t="s">
        <v>35</v>
      </c>
      <c r="M20" s="19" t="s">
        <v>35</v>
      </c>
      <c r="N20" s="19" t="s">
        <v>35</v>
      </c>
      <c r="O20" s="19" t="s">
        <v>35</v>
      </c>
      <c r="P20" s="19" t="s">
        <v>35</v>
      </c>
      <c r="Q20" s="20" t="s">
        <v>35</v>
      </c>
    </row>
    <row r="21" spans="1:17" ht="16">
      <c r="A21" s="7" t="str">
        <f>HYPERLINK("https://drive.google.com/open?id=12YgGEJrua5a-agu15lV4vezflw1cOjQ4","2J")</f>
        <v>2J</v>
      </c>
      <c r="B21" s="8" t="s">
        <v>103</v>
      </c>
      <c r="C21" s="9" t="s">
        <v>104</v>
      </c>
      <c r="D21" s="21" t="str">
        <f>HYPERLINK("https://drive.google.com/drive/folders/1LUZSYEAIfX8EFKKfjUSeyrC0JCfBfe8h","5C4-014")</f>
        <v>5C4-014</v>
      </c>
      <c r="E21" s="9" t="s">
        <v>105</v>
      </c>
      <c r="F21" s="9" t="s">
        <v>106</v>
      </c>
      <c r="H21" s="10"/>
      <c r="I21" s="11"/>
      <c r="J21" s="20" t="s">
        <v>35</v>
      </c>
      <c r="K21" s="13"/>
      <c r="L21" s="11"/>
      <c r="M21" s="13"/>
      <c r="N21" s="13"/>
      <c r="O21" s="13"/>
      <c r="P21" s="13"/>
      <c r="Q21" s="14"/>
    </row>
    <row r="22" spans="1:17" ht="15.75" customHeight="1">
      <c r="A22" s="7" t="str">
        <f>HYPERLINK("https://drive.google.com/open?id=1mdMrKj4CCNPy7BlChSDOU2hQAJONhZzU","2K")</f>
        <v>2K</v>
      </c>
      <c r="B22" s="8" t="s">
        <v>107</v>
      </c>
      <c r="C22" s="9" t="s">
        <v>108</v>
      </c>
      <c r="D22" s="9" t="s">
        <v>109</v>
      </c>
      <c r="E22" s="9" t="s">
        <v>110</v>
      </c>
      <c r="F22" s="17" t="s">
        <v>111</v>
      </c>
      <c r="H22" s="10"/>
      <c r="I22" s="11"/>
      <c r="J22" s="12"/>
      <c r="K22" s="13"/>
      <c r="L22" s="11"/>
      <c r="M22" s="13"/>
      <c r="N22" s="13"/>
      <c r="O22" s="13"/>
      <c r="P22" s="13"/>
      <c r="Q22" s="14"/>
    </row>
    <row r="23" spans="1:17" ht="15.75" customHeight="1">
      <c r="A23" s="7" t="str">
        <f>HYPERLINK("https://drive.google.com/open?id=14mzIl-szkFL_WWXlsFZ9T_x3Mt5RAOn0","2L")</f>
        <v>2L</v>
      </c>
      <c r="B23" s="8" t="s">
        <v>112</v>
      </c>
      <c r="C23" s="9" t="s">
        <v>113</v>
      </c>
      <c r="D23" s="9" t="s">
        <v>114</v>
      </c>
      <c r="E23" s="9" t="s">
        <v>115</v>
      </c>
      <c r="F23" s="9" t="s">
        <v>116</v>
      </c>
      <c r="H23" s="10"/>
      <c r="I23" s="11"/>
      <c r="J23" s="12"/>
      <c r="K23" s="13"/>
      <c r="L23" s="11"/>
      <c r="M23" s="13"/>
      <c r="N23" s="13"/>
      <c r="O23" s="13"/>
      <c r="P23" s="13"/>
      <c r="Q23" s="14"/>
    </row>
    <row r="24" spans="1:17" ht="15.75" customHeight="1">
      <c r="A24" s="7" t="str">
        <f>HYPERLINK("https://drive.google.com/open?id=1-X_VRvOqUUm_bcQ792NJw8TTxR5Kl3lr","2M")</f>
        <v>2M</v>
      </c>
      <c r="B24" s="8" t="s">
        <v>117</v>
      </c>
      <c r="C24" s="9" t="s">
        <v>118</v>
      </c>
      <c r="D24" s="16" t="str">
        <f>HYPERLINK("https://drive.google.com/drive/folders/1GhnG5G_BN5lBSXzegcxU-3TuUUTEd6xm","5C4-015")</f>
        <v>5C4-015</v>
      </c>
      <c r="E24" s="17"/>
      <c r="F24" s="9" t="s">
        <v>119</v>
      </c>
      <c r="G24" s="17" t="s">
        <v>44</v>
      </c>
      <c r="H24" s="10"/>
      <c r="I24" s="11"/>
      <c r="J24" s="12"/>
      <c r="K24" s="13"/>
      <c r="L24" s="11"/>
      <c r="M24" s="13"/>
      <c r="N24" s="13"/>
      <c r="O24" s="13"/>
      <c r="P24" s="13"/>
      <c r="Q24" s="14"/>
    </row>
    <row r="25" spans="1:17" ht="15.75" customHeight="1">
      <c r="A25" s="7" t="str">
        <f>HYPERLINK("https://drive.google.com/open?id=1ofYuI7zJYOx0Em5kOgymDe9L2TWaIZ-_","3C")</f>
        <v>3C</v>
      </c>
      <c r="B25" s="8" t="s">
        <v>120</v>
      </c>
      <c r="C25" s="9" t="s">
        <v>121</v>
      </c>
      <c r="D25" s="16" t="str">
        <f>HYPERLINK("https://drive.google.com/drive/folders/1wMVARUxnYHeiTbbEodCmZFb_vx9FkRVr","5C4-020")</f>
        <v>5C4-020</v>
      </c>
      <c r="E25" s="8" t="s">
        <v>122</v>
      </c>
      <c r="F25" s="9" t="s">
        <v>123</v>
      </c>
      <c r="H25" s="18" t="s">
        <v>35</v>
      </c>
      <c r="I25" s="19" t="s">
        <v>35</v>
      </c>
      <c r="J25" s="12"/>
      <c r="K25" s="19"/>
      <c r="L25" s="19" t="s">
        <v>35</v>
      </c>
      <c r="M25" s="19" t="s">
        <v>35</v>
      </c>
      <c r="N25" s="19" t="s">
        <v>35</v>
      </c>
      <c r="O25" s="19" t="s">
        <v>35</v>
      </c>
      <c r="P25" s="19" t="s">
        <v>35</v>
      </c>
      <c r="Q25" s="14"/>
    </row>
    <row r="26" spans="1:17" ht="15.75" customHeight="1">
      <c r="A26" s="7" t="str">
        <f>HYPERLINK("https://drive.google.com/open?id=1X9eTLHcdh-lSX2OXG4OLDNwPRG5eoz9l","3D")</f>
        <v>3D</v>
      </c>
      <c r="B26" s="8" t="s">
        <v>124</v>
      </c>
      <c r="C26" s="8" t="s">
        <v>125</v>
      </c>
      <c r="D26" s="16" t="str">
        <f>HYPERLINK("https://drive.google.com/drive/folders/1wcHyiuVUbBeL9ODgyYP-lyy7yM1vMH3u","5C4-017")</f>
        <v>5C4-017</v>
      </c>
      <c r="E26" s="17" t="s">
        <v>126</v>
      </c>
      <c r="F26" s="9" t="s">
        <v>127</v>
      </c>
      <c r="G26" s="17" t="s">
        <v>44</v>
      </c>
      <c r="H26" s="10"/>
      <c r="I26" s="11"/>
      <c r="J26" s="12"/>
      <c r="K26" s="13"/>
      <c r="L26" s="11"/>
      <c r="M26" s="13"/>
      <c r="N26" s="13"/>
      <c r="O26" s="13"/>
      <c r="P26" s="13"/>
      <c r="Q26" s="14"/>
    </row>
    <row r="27" spans="1:17" ht="15.75" customHeight="1">
      <c r="A27" s="7" t="str">
        <f>HYPERLINK("https://drive.google.com/open?id=1m_ACLfEw9sFFcCd16wQnkI9wa3WI7gK9","3E")</f>
        <v>3E</v>
      </c>
      <c r="B27" s="8" t="s">
        <v>128</v>
      </c>
      <c r="C27" s="9" t="s">
        <v>129</v>
      </c>
      <c r="D27" s="9" t="s">
        <v>130</v>
      </c>
      <c r="E27" s="9" t="s">
        <v>131</v>
      </c>
      <c r="F27" s="8" t="s">
        <v>132</v>
      </c>
      <c r="H27" s="10"/>
      <c r="I27" s="11"/>
      <c r="J27" s="12"/>
      <c r="K27" s="13"/>
      <c r="L27" s="11"/>
      <c r="M27" s="13"/>
      <c r="N27" s="13"/>
      <c r="O27" s="13"/>
      <c r="P27" s="13"/>
      <c r="Q27" s="14"/>
    </row>
    <row r="28" spans="1:17" ht="15.75" customHeight="1">
      <c r="A28" s="7" t="str">
        <f>HYPERLINK("https://drive.google.com/open?id=1CIBdXiHhWBrM6LwlY-yGooPill1DRTQ7","3F")</f>
        <v>3F</v>
      </c>
      <c r="B28" s="9" t="s">
        <v>61</v>
      </c>
      <c r="C28" s="9" t="s">
        <v>61</v>
      </c>
      <c r="D28" s="9" t="s">
        <v>61</v>
      </c>
      <c r="E28" s="9" t="s">
        <v>61</v>
      </c>
      <c r="F28" s="17" t="s">
        <v>61</v>
      </c>
      <c r="G28" s="8" t="s">
        <v>133</v>
      </c>
      <c r="H28" s="10"/>
      <c r="I28" s="11"/>
      <c r="J28" s="12"/>
      <c r="K28" s="13"/>
      <c r="L28" s="11"/>
      <c r="M28" s="13"/>
      <c r="N28" s="13"/>
      <c r="O28" s="13"/>
      <c r="P28" s="13"/>
      <c r="Q28" s="14"/>
    </row>
    <row r="29" spans="1:17" ht="15.75" customHeight="1">
      <c r="A29" s="7" t="str">
        <f>HYPERLINK("https://drive.google.com/open?id=1c2xmouFbs4cNAvpeHuAdgNreh8kFEC2V","3G")</f>
        <v>3G</v>
      </c>
      <c r="B29" s="9" t="s">
        <v>61</v>
      </c>
      <c r="C29" s="9" t="s">
        <v>61</v>
      </c>
      <c r="D29" s="9" t="s">
        <v>61</v>
      </c>
      <c r="E29" s="9" t="s">
        <v>61</v>
      </c>
      <c r="F29" s="17" t="s">
        <v>61</v>
      </c>
      <c r="G29" s="9" t="s">
        <v>134</v>
      </c>
      <c r="H29" s="10"/>
      <c r="I29" s="11"/>
      <c r="J29" s="12"/>
      <c r="K29" s="13"/>
      <c r="L29" s="11"/>
      <c r="M29" s="13"/>
      <c r="N29" s="13"/>
      <c r="O29" s="13"/>
      <c r="P29" s="13"/>
      <c r="Q29" s="14"/>
    </row>
    <row r="30" spans="1:17" ht="15.75" customHeight="1">
      <c r="A30" s="7" t="str">
        <f>HYPERLINK("https://drive.google.com/open?id=1t7wkFvS4sGjdMU60zYacdFSrl4pYayl_","3H")</f>
        <v>3H</v>
      </c>
      <c r="B30" s="9" t="s">
        <v>61</v>
      </c>
      <c r="C30" s="9" t="s">
        <v>61</v>
      </c>
      <c r="D30" s="9" t="s">
        <v>61</v>
      </c>
      <c r="E30" s="9" t="s">
        <v>61</v>
      </c>
      <c r="F30" s="17" t="s">
        <v>61</v>
      </c>
      <c r="G30" s="9" t="s">
        <v>135</v>
      </c>
      <c r="H30" s="10"/>
      <c r="I30" s="11"/>
      <c r="J30" s="12"/>
      <c r="K30" s="13"/>
      <c r="L30" s="11"/>
      <c r="M30" s="13"/>
      <c r="N30" s="13"/>
      <c r="O30" s="13"/>
      <c r="P30" s="13"/>
      <c r="Q30" s="14"/>
    </row>
    <row r="31" spans="1:17" ht="15.75" customHeight="1">
      <c r="A31" s="7" t="str">
        <f>HYPERLINK("https://drive.google.com/open?id=1N0-R1KTkpoZjXWmN7r0U_myR9XBY5SDj","3J")</f>
        <v>3J</v>
      </c>
      <c r="B31" s="8" t="s">
        <v>136</v>
      </c>
      <c r="C31" s="9" t="s">
        <v>137</v>
      </c>
      <c r="D31" s="9" t="s">
        <v>138</v>
      </c>
      <c r="E31" s="9" t="s">
        <v>139</v>
      </c>
      <c r="F31" s="9" t="s">
        <v>140</v>
      </c>
      <c r="H31" s="10"/>
      <c r="I31" s="11"/>
      <c r="J31" s="12"/>
      <c r="K31" s="13"/>
      <c r="L31" s="11"/>
      <c r="M31" s="13"/>
      <c r="N31" s="13"/>
      <c r="O31" s="13"/>
      <c r="P31" s="13"/>
      <c r="Q31" s="14"/>
    </row>
    <row r="32" spans="1:17" ht="15.75" customHeight="1">
      <c r="A32" s="7" t="str">
        <f>HYPERLINK("https://drive.google.com/open?id=13pmWKIsTMFsSuBTJ-HZb5DVIowIXTS_s","3L")</f>
        <v>3L</v>
      </c>
      <c r="B32" s="8" t="s">
        <v>141</v>
      </c>
      <c r="C32" s="9" t="s">
        <v>142</v>
      </c>
      <c r="D32" s="21" t="str">
        <f>HYPERLINK("https://drive.google.com/drive/folders/1hJ1DyO35m4DO0phNhkoobK76R8Ql-DTn","5C4-011")</f>
        <v>5C4-011</v>
      </c>
      <c r="E32" s="9" t="s">
        <v>143</v>
      </c>
      <c r="F32" s="9" t="s">
        <v>144</v>
      </c>
      <c r="H32" s="18" t="s">
        <v>35</v>
      </c>
      <c r="I32" s="11"/>
      <c r="J32" s="20" t="s">
        <v>35</v>
      </c>
      <c r="K32" s="13"/>
      <c r="L32" s="11"/>
      <c r="M32" s="13"/>
      <c r="N32" s="13"/>
      <c r="O32" s="13"/>
      <c r="P32" s="13"/>
      <c r="Q32" s="14"/>
    </row>
    <row r="33" spans="1:17" ht="15.75" customHeight="1">
      <c r="A33" s="7" t="str">
        <f>HYPERLINK("https://drive.google.com/open?id=16nGNQgv2r19h9agxYjXmQ8rC4v330dYf","4E")</f>
        <v>4E</v>
      </c>
      <c r="B33" s="8" t="s">
        <v>145</v>
      </c>
      <c r="C33" s="8" t="s">
        <v>146</v>
      </c>
      <c r="D33" s="9" t="s">
        <v>61</v>
      </c>
      <c r="E33" s="9" t="s">
        <v>61</v>
      </c>
      <c r="F33" s="9" t="s">
        <v>147</v>
      </c>
      <c r="G33" s="9" t="s">
        <v>134</v>
      </c>
      <c r="H33" s="10"/>
      <c r="I33" s="11"/>
      <c r="J33" s="12"/>
      <c r="K33" s="13"/>
      <c r="L33" s="11"/>
      <c r="M33" s="13"/>
      <c r="N33" s="13"/>
      <c r="O33" s="13"/>
      <c r="P33" s="13"/>
      <c r="Q33" s="14"/>
    </row>
    <row r="34" spans="1:17" ht="15.75" customHeight="1">
      <c r="A34" s="7" t="str">
        <f>HYPERLINK("https://drive.google.com/open?id=1bmJc7h6PrfobWHjtATEPhVDZqxi3ORaa","4F")</f>
        <v>4F</v>
      </c>
      <c r="B34" s="8" t="s">
        <v>148</v>
      </c>
      <c r="C34" s="8" t="s">
        <v>149</v>
      </c>
      <c r="D34" s="9" t="s">
        <v>61</v>
      </c>
      <c r="E34" s="9" t="s">
        <v>61</v>
      </c>
      <c r="F34" s="9" t="s">
        <v>150</v>
      </c>
      <c r="G34" s="9" t="s">
        <v>134</v>
      </c>
      <c r="H34" s="10"/>
      <c r="I34" s="11"/>
      <c r="J34" s="12"/>
      <c r="K34" s="13"/>
      <c r="L34" s="11"/>
      <c r="M34" s="13"/>
      <c r="N34" s="13"/>
      <c r="O34" s="13"/>
      <c r="P34" s="13"/>
      <c r="Q34" s="14"/>
    </row>
    <row r="35" spans="1:17" ht="15.75" customHeight="1">
      <c r="A35" s="7" t="str">
        <f>HYPERLINK("https://drive.google.com/open?id=1nHAP6VZOPX4PWClDeQpEHh4MuzIQchEa","4G")</f>
        <v>4G</v>
      </c>
      <c r="B35" s="8" t="s">
        <v>151</v>
      </c>
      <c r="C35" s="9" t="s">
        <v>152</v>
      </c>
      <c r="D35" s="9" t="s">
        <v>153</v>
      </c>
      <c r="E35" s="17" t="s">
        <v>154</v>
      </c>
      <c r="F35" s="9" t="s">
        <v>155</v>
      </c>
      <c r="H35" s="10"/>
      <c r="I35" s="11"/>
      <c r="J35" s="12"/>
      <c r="K35" s="13"/>
      <c r="L35" s="11"/>
      <c r="M35" s="13"/>
      <c r="N35" s="13"/>
      <c r="O35" s="13"/>
      <c r="P35" s="13"/>
      <c r="Q35" s="14"/>
    </row>
    <row r="36" spans="1:17" ht="15.75" customHeight="1">
      <c r="A36" s="7" t="str">
        <f>HYPERLINK("https://drive.google.com/open?id=1a78u8iOyRFbuJtQlj9X51FknS9EfCDih","4H")</f>
        <v>4H</v>
      </c>
      <c r="B36" s="8" t="s">
        <v>156</v>
      </c>
      <c r="C36" s="8" t="s">
        <v>157</v>
      </c>
      <c r="D36" s="9" t="s">
        <v>61</v>
      </c>
      <c r="E36" s="9" t="s">
        <v>61</v>
      </c>
      <c r="F36" s="9" t="s">
        <v>158</v>
      </c>
      <c r="G36" s="9" t="s">
        <v>159</v>
      </c>
      <c r="H36" s="10"/>
      <c r="I36" s="11"/>
      <c r="J36" s="12"/>
      <c r="K36" s="13"/>
      <c r="L36" s="11"/>
      <c r="M36" s="13"/>
      <c r="N36" s="13"/>
      <c r="O36" s="13"/>
      <c r="P36" s="13"/>
      <c r="Q36" s="14"/>
    </row>
    <row r="37" spans="1:17" ht="15.75" customHeight="1">
      <c r="A37" s="7" t="str">
        <f>HYPERLINK("https://drive.google.com/open?id=1zZjefBVzFC9BP-YmMKfQZMWa1XGkqomj","4J")</f>
        <v>4J</v>
      </c>
      <c r="B37" s="8" t="s">
        <v>160</v>
      </c>
      <c r="C37" s="9" t="s">
        <v>161</v>
      </c>
      <c r="D37" s="21" t="str">
        <f>HYPERLINK("https://drive.google.com/drive/folders/1vHgkPcaz684Ip98C0QpWVB-bTK7EvvdW","5C4-006")</f>
        <v>5C4-006</v>
      </c>
      <c r="E37" s="8" t="s">
        <v>143</v>
      </c>
      <c r="F37" s="9" t="s">
        <v>162</v>
      </c>
      <c r="H37" s="18" t="s">
        <v>35</v>
      </c>
      <c r="I37" s="19" t="s">
        <v>35</v>
      </c>
      <c r="J37" s="20" t="s">
        <v>35</v>
      </c>
      <c r="K37" s="13"/>
      <c r="L37" s="19" t="s">
        <v>35</v>
      </c>
      <c r="M37" s="19" t="s">
        <v>35</v>
      </c>
      <c r="N37" s="19" t="s">
        <v>35</v>
      </c>
      <c r="O37" s="13"/>
      <c r="P37" s="19" t="s">
        <v>35</v>
      </c>
      <c r="Q37" s="14"/>
    </row>
    <row r="38" spans="1:17" ht="15.75" customHeight="1">
      <c r="A38" s="7" t="str">
        <f>HYPERLINK("https://drive.google.com/open?id=1qWFlabv0TeVOBvOIJQuvHlR1H3AMOPvN","4K")</f>
        <v>4K</v>
      </c>
      <c r="B38" s="8" t="s">
        <v>163</v>
      </c>
      <c r="C38" s="9" t="s">
        <v>164</v>
      </c>
      <c r="D38" s="9" t="s">
        <v>165</v>
      </c>
      <c r="E38" s="9" t="s">
        <v>166</v>
      </c>
      <c r="F38" s="9" t="s">
        <v>167</v>
      </c>
      <c r="H38" s="10"/>
      <c r="I38" s="11"/>
      <c r="J38" s="12"/>
      <c r="K38" s="13"/>
      <c r="L38" s="11"/>
      <c r="M38" s="13"/>
      <c r="N38" s="13"/>
      <c r="O38" s="13"/>
      <c r="P38" s="13"/>
      <c r="Q38" s="14"/>
    </row>
    <row r="39" spans="1:17" ht="15.75" customHeight="1">
      <c r="A39" s="7" t="str">
        <f>HYPERLINK("https://drive.google.com/open?id=176NV2NM9yvfuW1EMU3iBS768FxgmXjUS","4L")</f>
        <v>4L</v>
      </c>
      <c r="B39" s="8" t="s">
        <v>168</v>
      </c>
      <c r="C39" s="9" t="s">
        <v>169</v>
      </c>
      <c r="D39" s="9" t="s">
        <v>170</v>
      </c>
      <c r="E39" s="9" t="s">
        <v>171</v>
      </c>
      <c r="F39" s="9" t="s">
        <v>172</v>
      </c>
      <c r="H39" s="10"/>
      <c r="I39" s="11"/>
      <c r="J39" s="12"/>
      <c r="K39" s="13"/>
      <c r="L39" s="11"/>
      <c r="M39" s="13"/>
      <c r="N39" s="13"/>
      <c r="O39" s="13"/>
      <c r="P39" s="13"/>
      <c r="Q39" s="14"/>
    </row>
    <row r="40" spans="1:17" ht="15.75" customHeight="1">
      <c r="A40" s="7" t="str">
        <f>HYPERLINK("https://drive.google.com/open?id=1cC0P-G66cPSNnf6v6z8opZCNyporo74Y","5B")</f>
        <v>5B</v>
      </c>
      <c r="B40" s="8" t="s">
        <v>173</v>
      </c>
      <c r="C40" s="9" t="s">
        <v>174</v>
      </c>
      <c r="D40" s="21" t="str">
        <f>HYPERLINK("https://drive.google.com/drive/folders/1X_yNido1T9NRAtsXoJ-h2bFXlpLfFW-N","5C4-003")</f>
        <v>5C4-003</v>
      </c>
      <c r="E40" s="8" t="s">
        <v>175</v>
      </c>
      <c r="F40" s="9" t="s">
        <v>176</v>
      </c>
      <c r="H40" s="10"/>
      <c r="I40" s="11"/>
      <c r="J40" s="20" t="s">
        <v>35</v>
      </c>
      <c r="K40" s="13"/>
      <c r="L40" s="11"/>
      <c r="M40" s="13"/>
      <c r="N40" s="13"/>
      <c r="O40" s="13"/>
      <c r="P40" s="13"/>
      <c r="Q40" s="14"/>
    </row>
    <row r="41" spans="1:17" ht="15.75" customHeight="1">
      <c r="A41" s="7" t="str">
        <f>HYPERLINK("https://drive.google.com/open?id=1q_N74b1OZrCze7zuXy5fm0ASU07tWzh3","5C")</f>
        <v>5C</v>
      </c>
      <c r="B41" s="8" t="s">
        <v>177</v>
      </c>
      <c r="C41" s="9" t="s">
        <v>178</v>
      </c>
      <c r="D41" s="9" t="s">
        <v>179</v>
      </c>
      <c r="E41" s="9" t="s">
        <v>180</v>
      </c>
      <c r="F41" s="9" t="s">
        <v>181</v>
      </c>
      <c r="H41" s="10"/>
      <c r="I41" s="11"/>
      <c r="J41" s="12"/>
      <c r="K41" s="13"/>
      <c r="L41" s="11"/>
      <c r="M41" s="13"/>
      <c r="N41" s="13"/>
      <c r="O41" s="13"/>
      <c r="P41" s="13"/>
      <c r="Q41" s="14"/>
    </row>
    <row r="42" spans="1:17" ht="15.75" customHeight="1">
      <c r="A42" s="7" t="str">
        <f>HYPERLINK("https://drive.google.com/open?id=1aKSCelAY002Ihje9mdJi7jFh0OB4j8XZ","5E")</f>
        <v>5E</v>
      </c>
      <c r="B42" s="8" t="s">
        <v>182</v>
      </c>
      <c r="C42" s="9" t="s">
        <v>183</v>
      </c>
      <c r="D42" s="9" t="s">
        <v>184</v>
      </c>
      <c r="E42" s="9" t="s">
        <v>122</v>
      </c>
      <c r="F42" s="9" t="s">
        <v>185</v>
      </c>
      <c r="H42" s="10"/>
      <c r="I42" s="11"/>
      <c r="J42" s="12"/>
      <c r="K42" s="13"/>
      <c r="L42" s="11"/>
      <c r="M42" s="13"/>
      <c r="N42" s="13"/>
      <c r="O42" s="13"/>
      <c r="P42" s="13"/>
      <c r="Q42" s="14"/>
    </row>
    <row r="43" spans="1:17" ht="15.75" customHeight="1">
      <c r="A43" s="7" t="str">
        <f>HYPERLINK("https://drive.google.com/open?id=1ghdX_COwJq4oYlhj-qYPypK_2GlrWyQZ","5G")</f>
        <v>5G</v>
      </c>
      <c r="B43" s="8" t="s">
        <v>186</v>
      </c>
      <c r="C43" s="9" t="s">
        <v>187</v>
      </c>
      <c r="D43" s="9" t="s">
        <v>188</v>
      </c>
      <c r="E43" s="9" t="s">
        <v>189</v>
      </c>
      <c r="F43" s="9" t="s">
        <v>190</v>
      </c>
      <c r="H43" s="10"/>
      <c r="I43" s="11"/>
      <c r="J43" s="12"/>
      <c r="K43" s="13"/>
      <c r="L43" s="11"/>
      <c r="M43" s="13"/>
      <c r="N43" s="13"/>
      <c r="O43" s="13"/>
      <c r="P43" s="13"/>
      <c r="Q43" s="14"/>
    </row>
    <row r="44" spans="1:17" ht="15.75" customHeight="1">
      <c r="A44" s="7" t="str">
        <f>HYPERLINK("https://drive.google.com/open?id=1MR24L4GDI5x861k8SMrgm71xRfm55Hiv","5H")</f>
        <v>5H</v>
      </c>
      <c r="B44" s="8" t="s">
        <v>191</v>
      </c>
      <c r="C44" s="9" t="s">
        <v>192</v>
      </c>
      <c r="D44" s="9" t="s">
        <v>193</v>
      </c>
      <c r="E44" s="9" t="s">
        <v>194</v>
      </c>
      <c r="F44" s="9" t="s">
        <v>195</v>
      </c>
      <c r="H44" s="10"/>
      <c r="I44" s="11"/>
      <c r="J44" s="12"/>
      <c r="K44" s="13"/>
      <c r="L44" s="11"/>
      <c r="M44" s="13"/>
      <c r="N44" s="13"/>
      <c r="O44" s="13"/>
      <c r="P44" s="13"/>
      <c r="Q44" s="14"/>
    </row>
    <row r="45" spans="1:17" ht="15.75" customHeight="1">
      <c r="K45" s="13"/>
      <c r="L45" s="13"/>
      <c r="M45" s="13"/>
      <c r="N45" s="13"/>
      <c r="O45" s="13"/>
      <c r="P45" s="13"/>
      <c r="Q45" s="14"/>
    </row>
    <row r="46" spans="1:17" ht="15.75" customHeight="1"/>
    <row r="47" spans="1:17" ht="15.75" customHeight="1">
      <c r="A47" s="17" t="s">
        <v>196</v>
      </c>
    </row>
    <row r="48" spans="1:17" ht="15.75" customHeight="1">
      <c r="A48" s="9" t="s">
        <v>197</v>
      </c>
    </row>
    <row r="49" spans="1:6" ht="15.75" customHeight="1">
      <c r="A49" s="17" t="s">
        <v>198</v>
      </c>
    </row>
    <row r="50" spans="1:6" ht="15.75" customHeight="1">
      <c r="A50" s="17" t="s">
        <v>199</v>
      </c>
    </row>
    <row r="51" spans="1:6" ht="15.75" customHeight="1">
      <c r="A51" s="17" t="s">
        <v>200</v>
      </c>
    </row>
    <row r="52" spans="1:6" ht="15.75" customHeight="1"/>
    <row r="53" spans="1:6" ht="15.75" customHeight="1">
      <c r="A53" s="23" t="s">
        <v>201</v>
      </c>
    </row>
    <row r="54" spans="1:6" ht="15.75" customHeight="1">
      <c r="A54" s="17"/>
      <c r="C54" s="17"/>
    </row>
    <row r="55" spans="1:6" ht="15.75" customHeight="1">
      <c r="A55" s="8" t="s">
        <v>202</v>
      </c>
      <c r="C55" s="8" t="s">
        <v>203</v>
      </c>
      <c r="D55" s="8" t="s">
        <v>204</v>
      </c>
    </row>
    <row r="56" spans="1:6" ht="15.75" customHeight="1">
      <c r="A56" s="8" t="s">
        <v>205</v>
      </c>
      <c r="C56" s="8" t="s">
        <v>206</v>
      </c>
      <c r="D56" s="8" t="s">
        <v>207</v>
      </c>
    </row>
    <row r="57" spans="1:6" ht="15.75" customHeight="1">
      <c r="A57" s="24" t="s">
        <v>208</v>
      </c>
      <c r="D57" s="8" t="s">
        <v>209</v>
      </c>
    </row>
    <row r="58" spans="1:6" ht="15.75" customHeight="1">
      <c r="A58" s="17"/>
    </row>
    <row r="59" spans="1:6" ht="15.75" customHeight="1">
      <c r="A59" s="83" t="s">
        <v>210</v>
      </c>
      <c r="B59" s="84"/>
      <c r="C59" s="84"/>
    </row>
    <row r="60" spans="1:6" ht="15.75" customHeight="1">
      <c r="A60" s="23"/>
    </row>
    <row r="61" spans="1:6" ht="15.75" customHeight="1">
      <c r="A61" s="85" t="s">
        <v>202</v>
      </c>
      <c r="B61" s="84"/>
      <c r="C61" s="85" t="s">
        <v>211</v>
      </c>
      <c r="D61" s="84"/>
      <c r="E61" s="84"/>
      <c r="F61" s="84"/>
    </row>
    <row r="62" spans="1:6" ht="15.75" customHeight="1">
      <c r="A62" s="85" t="s">
        <v>212</v>
      </c>
      <c r="B62" s="84"/>
      <c r="C62" s="85" t="s">
        <v>213</v>
      </c>
      <c r="D62" s="84"/>
      <c r="E62" s="84"/>
      <c r="F62" s="84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23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1"/>
  <sheetViews>
    <sheetView tabSelected="1" workbookViewId="0">
      <selection activeCell="G30" sqref="G30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</cols>
  <sheetData>
    <row r="1" spans="1:10">
      <c r="A1" s="80" t="s">
        <v>214</v>
      </c>
      <c r="B1" s="82"/>
      <c r="C1" s="80" t="s">
        <v>2</v>
      </c>
      <c r="D1" s="81"/>
      <c r="E1" s="81"/>
      <c r="F1" s="81"/>
      <c r="G1" s="81"/>
      <c r="H1" s="81"/>
      <c r="I1" s="81"/>
      <c r="J1" s="82"/>
    </row>
    <row r="2" spans="1:10">
      <c r="A2" s="26" t="s">
        <v>215</v>
      </c>
      <c r="B2" s="26" t="s">
        <v>216</v>
      </c>
      <c r="C2" s="26" t="s">
        <v>13</v>
      </c>
      <c r="D2" s="27" t="s">
        <v>14</v>
      </c>
      <c r="E2" s="26" t="s">
        <v>15</v>
      </c>
      <c r="F2" s="26" t="s">
        <v>16</v>
      </c>
      <c r="G2" s="26" t="s">
        <v>17</v>
      </c>
      <c r="H2" s="26" t="s">
        <v>18</v>
      </c>
      <c r="I2" s="28" t="s">
        <v>19</v>
      </c>
      <c r="J2" s="28" t="s">
        <v>217</v>
      </c>
    </row>
    <row r="3" spans="1:10">
      <c r="A3" s="29" t="str">
        <f>HYPERLINK("https://drive.google.com/drive/folders/1G8ecO5ODQmn8FX8jzQ962D928BpQ6iUm","5C4-002")</f>
        <v>5C4-002</v>
      </c>
      <c r="B3" s="30" t="s">
        <v>218</v>
      </c>
      <c r="C3" s="31"/>
      <c r="D3" s="32"/>
      <c r="E3" s="32"/>
      <c r="F3" s="32"/>
      <c r="G3" s="32"/>
      <c r="H3" s="32"/>
      <c r="I3" s="32"/>
      <c r="J3" s="32"/>
    </row>
    <row r="4" spans="1:10">
      <c r="A4" s="33" t="str">
        <f>HYPERLINK("https://drive.google.com/drive/folders/1X_yNido1T9NRAtsXoJ-h2bFXlpLfFW-N","5C4-003")</f>
        <v>5C4-003</v>
      </c>
      <c r="B4" s="34" t="s">
        <v>219</v>
      </c>
      <c r="C4" s="35"/>
      <c r="D4" s="36" t="s">
        <v>220</v>
      </c>
      <c r="E4" s="36" t="s">
        <v>220</v>
      </c>
      <c r="F4" s="36" t="s">
        <v>220</v>
      </c>
      <c r="G4" s="37"/>
      <c r="H4" s="37"/>
      <c r="I4" s="36" t="s">
        <v>220</v>
      </c>
      <c r="J4" s="37"/>
    </row>
    <row r="5" spans="1:10">
      <c r="A5" s="33" t="str">
        <f>HYPERLINK("https://drive.google.com/drive/folders/1WeIiiMAp6TYYdsybsr5MvXeiX_cVX9j0","5C4-004")</f>
        <v>5C4-004</v>
      </c>
      <c r="B5" s="34" t="s">
        <v>221</v>
      </c>
      <c r="C5" s="35"/>
      <c r="D5" s="36" t="s">
        <v>220</v>
      </c>
      <c r="E5" s="36" t="s">
        <v>220</v>
      </c>
      <c r="F5" s="36" t="s">
        <v>220</v>
      </c>
      <c r="G5" s="37"/>
      <c r="H5" s="37"/>
      <c r="I5" s="36" t="s">
        <v>220</v>
      </c>
      <c r="J5" s="37"/>
    </row>
    <row r="6" spans="1:10">
      <c r="A6" s="33" t="str">
        <f>HYPERLINK("https://drive.google.com/drive/folders/1rFsrgDjf_nAuKofi6JoxLvoaGo8A4adh","5C4-005")</f>
        <v>5C4-005</v>
      </c>
      <c r="B6" s="38" t="s">
        <v>222</v>
      </c>
      <c r="C6" s="35"/>
      <c r="D6" s="37"/>
      <c r="E6" s="37"/>
      <c r="F6" s="37"/>
      <c r="G6" s="37"/>
      <c r="H6" s="37"/>
      <c r="I6" s="37"/>
      <c r="J6" s="37"/>
    </row>
    <row r="7" spans="1:10">
      <c r="A7" s="33" t="str">
        <f>HYPERLINK("https://drive.google.com/drive/folders/1vHgkPcaz684Ip98C0QpWVB-bTK7EvvdW","5C4-006")</f>
        <v>5C4-006</v>
      </c>
      <c r="B7" s="38" t="s">
        <v>223</v>
      </c>
      <c r="C7" s="39" t="s">
        <v>35</v>
      </c>
      <c r="D7" s="39" t="s">
        <v>35</v>
      </c>
      <c r="E7" s="39" t="s">
        <v>35</v>
      </c>
      <c r="F7" s="39" t="s">
        <v>35</v>
      </c>
      <c r="G7" s="39" t="s">
        <v>35</v>
      </c>
      <c r="H7" s="39" t="s">
        <v>35</v>
      </c>
      <c r="I7" s="39" t="s">
        <v>35</v>
      </c>
      <c r="J7" s="39" t="s">
        <v>35</v>
      </c>
    </row>
    <row r="8" spans="1:10">
      <c r="A8" s="40" t="s">
        <v>224</v>
      </c>
      <c r="B8" s="34" t="s">
        <v>218</v>
      </c>
      <c r="C8" s="35"/>
      <c r="D8" s="37"/>
      <c r="E8" s="37"/>
      <c r="F8" s="37"/>
      <c r="G8" s="37"/>
      <c r="H8" s="37"/>
      <c r="J8" s="37"/>
    </row>
    <row r="9" spans="1:10">
      <c r="A9" s="33" t="str">
        <f>HYPERLINK("https://drive.google.com/drive/folders/1-3h2_HbCYYPIJxLORcasFd7NqbLvOw-C","5C4-008")</f>
        <v>5C4-008</v>
      </c>
      <c r="B9" s="34" t="s">
        <v>225</v>
      </c>
      <c r="C9" s="35"/>
      <c r="D9" s="36" t="s">
        <v>220</v>
      </c>
      <c r="E9" s="36" t="s">
        <v>220</v>
      </c>
      <c r="F9" s="36" t="s">
        <v>220</v>
      </c>
      <c r="G9" s="37"/>
      <c r="H9" s="37"/>
      <c r="I9" s="36" t="s">
        <v>220</v>
      </c>
      <c r="J9" s="37"/>
    </row>
    <row r="10" spans="1:10">
      <c r="A10" s="33" t="str">
        <f>HYPERLINK("https://drive.google.com/drive/folders/1EhIIjKRxAQ858Wo2OYQq3GdqbI2ok5Af","5C4-009")</f>
        <v>5C4-009</v>
      </c>
      <c r="B10" s="41" t="s">
        <v>226</v>
      </c>
      <c r="C10" s="35"/>
      <c r="D10" s="37"/>
      <c r="E10" s="37"/>
      <c r="F10" s="37"/>
      <c r="G10" s="37"/>
      <c r="H10" s="37"/>
      <c r="I10" s="37"/>
      <c r="J10" s="37"/>
    </row>
    <row r="11" spans="1:10">
      <c r="A11" s="33" t="str">
        <f>HYPERLINK("https://drive.google.com/drive/folders/1FrnQUGPHDhAq4DHWLuBTTfQpLNsdUckc","5C4-010")</f>
        <v>5C4-010</v>
      </c>
      <c r="B11" s="34" t="s">
        <v>227</v>
      </c>
      <c r="C11" s="35"/>
      <c r="D11" s="36" t="s">
        <v>220</v>
      </c>
      <c r="E11" s="36" t="s">
        <v>220</v>
      </c>
      <c r="F11" s="36" t="s">
        <v>220</v>
      </c>
      <c r="G11" s="37"/>
      <c r="H11" s="37"/>
      <c r="I11" s="36" t="s">
        <v>220</v>
      </c>
      <c r="J11" s="42" t="s">
        <v>437</v>
      </c>
    </row>
    <row r="12" spans="1:10">
      <c r="A12" s="33" t="str">
        <f>HYPERLINK("https://drive.google.com/drive/folders/1hJ1DyO35m4DO0phNhkoobK76R8Ql-DTn","5C4-011")</f>
        <v>5C4-011</v>
      </c>
      <c r="B12" s="34" t="s">
        <v>228</v>
      </c>
      <c r="C12" s="35"/>
      <c r="D12" s="36" t="s">
        <v>220</v>
      </c>
      <c r="E12" s="36" t="s">
        <v>220</v>
      </c>
      <c r="F12" s="36" t="s">
        <v>220</v>
      </c>
      <c r="G12" s="37"/>
      <c r="H12" s="37"/>
      <c r="I12" s="36" t="s">
        <v>220</v>
      </c>
      <c r="J12" s="37"/>
    </row>
    <row r="13" spans="1:10">
      <c r="A13" s="33" t="str">
        <f>HYPERLINK("https://drive.google.com/drive/folders/1MyuBrs08Ryi2pvVUeI0hW4p24qsMsUL4","5C4-012")</f>
        <v>5C4-012</v>
      </c>
      <c r="B13" s="38" t="s">
        <v>229</v>
      </c>
      <c r="C13" s="43" t="s">
        <v>35</v>
      </c>
      <c r="D13" s="39" t="s">
        <v>35</v>
      </c>
      <c r="E13" s="39" t="s">
        <v>35</v>
      </c>
      <c r="F13" s="39" t="s">
        <v>35</v>
      </c>
      <c r="G13" s="39" t="s">
        <v>35</v>
      </c>
      <c r="H13" s="39" t="s">
        <v>35</v>
      </c>
      <c r="I13" s="39" t="s">
        <v>35</v>
      </c>
      <c r="J13" s="44" t="s">
        <v>230</v>
      </c>
    </row>
    <row r="14" spans="1:10">
      <c r="A14" s="33" t="str">
        <f>HYPERLINK("https://drive.google.com/drive/folders/19GonN6xbnfrGARLvh-LLFUsxF-EngP3u","5C4-013")</f>
        <v>5C4-013</v>
      </c>
      <c r="B14" s="38" t="s">
        <v>231</v>
      </c>
      <c r="C14" s="39" t="s">
        <v>35</v>
      </c>
      <c r="D14" s="39" t="s">
        <v>35</v>
      </c>
      <c r="E14" s="39" t="s">
        <v>35</v>
      </c>
      <c r="F14" s="39" t="s">
        <v>35</v>
      </c>
      <c r="G14" s="39" t="s">
        <v>35</v>
      </c>
      <c r="H14" s="39" t="s">
        <v>35</v>
      </c>
      <c r="I14" s="39" t="s">
        <v>35</v>
      </c>
      <c r="J14" s="39" t="s">
        <v>35</v>
      </c>
    </row>
    <row r="15" spans="1:10">
      <c r="A15" s="33" t="str">
        <f>HYPERLINK("https://drive.google.com/drive/folders/1LUZSYEAIfX8EFKKfjUSeyrC0JCfBfe8h","5C4-014")</f>
        <v>5C4-014</v>
      </c>
      <c r="B15" s="34" t="s">
        <v>232</v>
      </c>
      <c r="C15" s="35"/>
      <c r="D15" s="36" t="s">
        <v>220</v>
      </c>
      <c r="E15" s="36" t="s">
        <v>220</v>
      </c>
      <c r="F15" s="36" t="s">
        <v>220</v>
      </c>
      <c r="G15" s="37"/>
      <c r="H15" s="37"/>
      <c r="I15" s="36" t="s">
        <v>220</v>
      </c>
      <c r="J15" s="37"/>
    </row>
    <row r="16" spans="1:10">
      <c r="A16" s="33" t="str">
        <f>HYPERLINK("https://drive.google.com/drive/folders/1GhnG5G_BN5lBSXzegcxU-3TuUUTEd6xm","5C4-015")</f>
        <v>5C4-015</v>
      </c>
      <c r="B16" s="41" t="s">
        <v>226</v>
      </c>
      <c r="C16" s="35"/>
      <c r="D16" s="37"/>
      <c r="E16" s="37"/>
      <c r="F16" s="37"/>
      <c r="G16" s="37"/>
      <c r="H16" s="37"/>
      <c r="I16" s="37"/>
      <c r="J16" s="37"/>
    </row>
    <row r="17" spans="1:10">
      <c r="A17" s="45" t="s">
        <v>233</v>
      </c>
      <c r="B17" s="41" t="s">
        <v>226</v>
      </c>
      <c r="C17" s="35"/>
      <c r="D17" s="37"/>
      <c r="E17" s="37"/>
      <c r="F17" s="37"/>
      <c r="G17" s="37"/>
      <c r="H17" s="37"/>
      <c r="I17" s="37"/>
      <c r="J17" s="37"/>
    </row>
    <row r="18" spans="1:10">
      <c r="A18" s="33" t="str">
        <f>HYPERLINK("https://drive.google.com/drive/folders/1wcHyiuVUbBeL9ODgyYP-lyy7yM1vMH3u","5C4-017")</f>
        <v>5C4-017</v>
      </c>
      <c r="B18" s="41" t="s">
        <v>226</v>
      </c>
      <c r="C18" s="35"/>
      <c r="D18" s="37"/>
      <c r="E18" s="37"/>
      <c r="F18" s="37"/>
      <c r="G18" s="37"/>
      <c r="H18" s="37"/>
      <c r="I18" s="37"/>
      <c r="J18" s="37"/>
    </row>
    <row r="19" spans="1:10">
      <c r="A19" s="46" t="s">
        <v>100</v>
      </c>
      <c r="B19" s="38" t="s">
        <v>234</v>
      </c>
      <c r="C19" s="43" t="s">
        <v>35</v>
      </c>
      <c r="D19" s="39" t="s">
        <v>35</v>
      </c>
      <c r="E19" s="39" t="s">
        <v>35</v>
      </c>
      <c r="F19" s="39" t="s">
        <v>35</v>
      </c>
      <c r="G19" s="39" t="s">
        <v>35</v>
      </c>
      <c r="H19" s="39" t="s">
        <v>35</v>
      </c>
      <c r="I19" s="39" t="s">
        <v>35</v>
      </c>
      <c r="J19" s="47" t="s">
        <v>230</v>
      </c>
    </row>
    <row r="20" spans="1:10">
      <c r="A20" s="33" t="str">
        <f>HYPERLINK("https://drive.google.com/drive/folders/1x-FjLa7p2gJDSbRaODzjs8ijaA9SGLtW","5C4-019")</f>
        <v>5C4-019</v>
      </c>
      <c r="B20" s="38" t="s">
        <v>235</v>
      </c>
      <c r="C20" s="35"/>
      <c r="D20" s="39" t="s">
        <v>35</v>
      </c>
      <c r="E20" s="39" t="s">
        <v>35</v>
      </c>
      <c r="F20" s="39" t="s">
        <v>35</v>
      </c>
      <c r="G20" s="39" t="s">
        <v>35</v>
      </c>
      <c r="H20" s="37"/>
      <c r="I20" s="37"/>
      <c r="J20" s="37"/>
    </row>
    <row r="21" spans="1:10">
      <c r="A21" s="33" t="str">
        <f>HYPERLINK("https://drive.google.com/drive/folders/1wMVARUxnYHeiTbbEodCmZFb_vx9FkRVr","5C4-020")</f>
        <v>5C4-020</v>
      </c>
      <c r="B21" s="48" t="s">
        <v>236</v>
      </c>
      <c r="C21" s="43" t="s">
        <v>35</v>
      </c>
      <c r="D21" s="39" t="s">
        <v>35</v>
      </c>
      <c r="E21" s="39" t="s">
        <v>35</v>
      </c>
      <c r="F21" s="39" t="s">
        <v>35</v>
      </c>
      <c r="G21" s="39" t="s">
        <v>35</v>
      </c>
      <c r="H21" s="39" t="s">
        <v>35</v>
      </c>
      <c r="I21" s="39" t="s">
        <v>35</v>
      </c>
      <c r="J21" s="39" t="s">
        <v>35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9" t="s">
        <v>237</v>
      </c>
      <c r="B1" s="49" t="s">
        <v>238</v>
      </c>
      <c r="C1" s="49" t="s">
        <v>239</v>
      </c>
      <c r="D1" s="49" t="s">
        <v>240</v>
      </c>
      <c r="E1" s="17" t="s">
        <v>241</v>
      </c>
    </row>
    <row r="2" spans="1:5" ht="16">
      <c r="A2" s="50" t="s">
        <v>242</v>
      </c>
      <c r="B2" s="50" t="s">
        <v>243</v>
      </c>
      <c r="C2" s="50"/>
      <c r="D2" s="50"/>
      <c r="E2" s="17" t="s">
        <v>244</v>
      </c>
    </row>
    <row r="3" spans="1:5" ht="16">
      <c r="A3" s="51" t="s">
        <v>148</v>
      </c>
      <c r="B3" s="51" t="s">
        <v>245</v>
      </c>
      <c r="C3" s="52"/>
      <c r="D3" s="52"/>
      <c r="E3" s="53" t="s">
        <v>246</v>
      </c>
    </row>
    <row r="4" spans="1:5" ht="16">
      <c r="A4" s="51" t="s">
        <v>247</v>
      </c>
      <c r="B4" s="51" t="s">
        <v>245</v>
      </c>
      <c r="C4" s="52"/>
      <c r="D4" s="52"/>
      <c r="E4" s="53" t="s">
        <v>246</v>
      </c>
    </row>
    <row r="5" spans="1:5" ht="16">
      <c r="A5" s="51" t="s">
        <v>45</v>
      </c>
      <c r="B5" s="51" t="s">
        <v>245</v>
      </c>
      <c r="C5" s="52"/>
      <c r="D5" s="52"/>
      <c r="E5" s="53" t="s">
        <v>246</v>
      </c>
    </row>
    <row r="6" spans="1:5" ht="16">
      <c r="A6" s="54" t="s">
        <v>248</v>
      </c>
      <c r="B6" s="54" t="s">
        <v>249</v>
      </c>
      <c r="C6" s="50"/>
      <c r="D6" s="50"/>
      <c r="E6" s="55"/>
    </row>
    <row r="7" spans="1:5" ht="16">
      <c r="A7" s="54" t="s">
        <v>250</v>
      </c>
      <c r="B7" s="54" t="s">
        <v>251</v>
      </c>
      <c r="C7" s="50"/>
      <c r="D7" s="50"/>
      <c r="E7" s="55"/>
    </row>
    <row r="8" spans="1:5" ht="16">
      <c r="A8" s="54" t="s">
        <v>252</v>
      </c>
      <c r="B8" s="54" t="s">
        <v>253</v>
      </c>
      <c r="C8" s="50"/>
      <c r="D8" s="50"/>
      <c r="E8" s="55"/>
    </row>
    <row r="9" spans="1:5" ht="16">
      <c r="A9" s="50"/>
      <c r="B9" s="50"/>
      <c r="C9" s="50"/>
      <c r="D9" s="50"/>
      <c r="E9" s="55"/>
    </row>
    <row r="10" spans="1:5" ht="16">
      <c r="A10" s="52" t="s">
        <v>254</v>
      </c>
      <c r="B10" s="51" t="s">
        <v>245</v>
      </c>
      <c r="C10" s="52" t="s">
        <v>255</v>
      </c>
      <c r="D10" s="52" t="s">
        <v>256</v>
      </c>
      <c r="E10" s="56"/>
    </row>
    <row r="11" spans="1:5" ht="16">
      <c r="A11" s="52" t="s">
        <v>146</v>
      </c>
      <c r="B11" s="51" t="s">
        <v>245</v>
      </c>
      <c r="C11" s="52" t="s">
        <v>257</v>
      </c>
      <c r="D11" s="52" t="s">
        <v>258</v>
      </c>
      <c r="E11" s="57" t="s">
        <v>259</v>
      </c>
    </row>
    <row r="12" spans="1:5" ht="16">
      <c r="A12" s="52" t="s">
        <v>260</v>
      </c>
      <c r="B12" s="51" t="s">
        <v>245</v>
      </c>
      <c r="C12" s="52" t="s">
        <v>255</v>
      </c>
      <c r="D12" s="52" t="s">
        <v>261</v>
      </c>
      <c r="E12" s="57" t="s">
        <v>262</v>
      </c>
    </row>
    <row r="13" spans="1:5" ht="16" outlineLevel="1">
      <c r="A13" s="52" t="s">
        <v>263</v>
      </c>
      <c r="B13" s="51" t="s">
        <v>245</v>
      </c>
      <c r="C13" s="52" t="s">
        <v>264</v>
      </c>
      <c r="D13" s="52" t="s">
        <v>265</v>
      </c>
    </row>
    <row r="14" spans="1:5" ht="16">
      <c r="A14" s="50" t="s">
        <v>266</v>
      </c>
      <c r="B14" s="54" t="s">
        <v>267</v>
      </c>
      <c r="C14" s="50" t="s">
        <v>268</v>
      </c>
      <c r="D14" s="50" t="s">
        <v>269</v>
      </c>
      <c r="E14" s="55" t="s">
        <v>270</v>
      </c>
    </row>
    <row r="15" spans="1:5" ht="16">
      <c r="A15" s="52" t="s">
        <v>271</v>
      </c>
      <c r="B15" s="51" t="s">
        <v>245</v>
      </c>
      <c r="C15" s="52" t="s">
        <v>255</v>
      </c>
      <c r="D15" s="52" t="s">
        <v>256</v>
      </c>
      <c r="E15" s="56"/>
    </row>
    <row r="16" spans="1:5" ht="16">
      <c r="A16" s="52" t="s">
        <v>272</v>
      </c>
      <c r="B16" s="51" t="s">
        <v>245</v>
      </c>
      <c r="C16" s="52" t="s">
        <v>273</v>
      </c>
      <c r="D16" s="52" t="s">
        <v>274</v>
      </c>
      <c r="E16" s="58" t="s">
        <v>275</v>
      </c>
    </row>
    <row r="17" spans="1:5" ht="30" customHeight="1">
      <c r="A17" s="52" t="s">
        <v>254</v>
      </c>
      <c r="B17" s="51" t="s">
        <v>245</v>
      </c>
      <c r="C17" s="59" t="s">
        <v>276</v>
      </c>
      <c r="D17" s="52" t="s">
        <v>277</v>
      </c>
      <c r="E17" s="60" t="s">
        <v>278</v>
      </c>
    </row>
    <row r="18" spans="1:5" ht="15" customHeight="1">
      <c r="A18" s="51" t="s">
        <v>279</v>
      </c>
      <c r="B18" s="51" t="s">
        <v>245</v>
      </c>
      <c r="C18" s="61"/>
      <c r="D18" s="50"/>
      <c r="E18" s="62"/>
    </row>
    <row r="19" spans="1:5" ht="18.75" customHeight="1">
      <c r="A19" s="51" t="s">
        <v>81</v>
      </c>
      <c r="B19" s="63" t="s">
        <v>245</v>
      </c>
      <c r="C19" s="64" t="s">
        <v>280</v>
      </c>
      <c r="D19" s="51" t="s">
        <v>281</v>
      </c>
      <c r="E19" s="65" t="s">
        <v>282</v>
      </c>
    </row>
    <row r="20" spans="1:5" ht="16">
      <c r="A20" s="50"/>
      <c r="B20" s="50"/>
      <c r="C20" s="66"/>
      <c r="D20" s="50"/>
      <c r="E20" s="62"/>
    </row>
    <row r="21" spans="1:5" ht="15.75" customHeight="1">
      <c r="A21" s="67" t="s">
        <v>283</v>
      </c>
      <c r="B21" s="54" t="s">
        <v>284</v>
      </c>
    </row>
    <row r="22" spans="1:5" ht="15.75" customHeight="1">
      <c r="A22" s="67" t="s">
        <v>285</v>
      </c>
      <c r="B22" s="54" t="s">
        <v>284</v>
      </c>
    </row>
    <row r="23" spans="1:5" ht="15.75" customHeight="1">
      <c r="A23" s="68"/>
      <c r="B23" s="51"/>
    </row>
    <row r="24" spans="1:5" ht="15.75" customHeight="1">
      <c r="A24" s="68" t="s">
        <v>286</v>
      </c>
      <c r="B24" s="51" t="s">
        <v>245</v>
      </c>
    </row>
    <row r="25" spans="1:5" ht="15.75" customHeight="1">
      <c r="A25" s="57" t="s">
        <v>287</v>
      </c>
      <c r="B25" s="51" t="s">
        <v>245</v>
      </c>
    </row>
    <row r="26" spans="1:5" ht="15.75" customHeight="1">
      <c r="A26" s="55" t="s">
        <v>288</v>
      </c>
      <c r="B26" s="8" t="s">
        <v>289</v>
      </c>
    </row>
    <row r="27" spans="1:5" ht="15.75" customHeight="1">
      <c r="A27" s="55" t="s">
        <v>290</v>
      </c>
      <c r="B27" s="8" t="s">
        <v>289</v>
      </c>
    </row>
    <row r="28" spans="1:5" ht="15.75" customHeight="1">
      <c r="A28" s="55" t="s">
        <v>291</v>
      </c>
      <c r="B28" s="8" t="s">
        <v>289</v>
      </c>
    </row>
    <row r="29" spans="1:5" ht="15.75" customHeight="1">
      <c r="A29" s="55" t="s">
        <v>292</v>
      </c>
      <c r="B29" s="8" t="s">
        <v>289</v>
      </c>
    </row>
    <row r="30" spans="1:5" ht="15.75" customHeight="1">
      <c r="A30" s="55" t="s">
        <v>293</v>
      </c>
      <c r="B30" s="8" t="s">
        <v>289</v>
      </c>
    </row>
    <row r="31" spans="1:5" ht="15.75" customHeight="1">
      <c r="A31" s="55" t="s">
        <v>294</v>
      </c>
      <c r="B31" s="8" t="s">
        <v>289</v>
      </c>
    </row>
    <row r="32" spans="1:5" ht="15.75" customHeight="1">
      <c r="A32" s="55" t="s">
        <v>295</v>
      </c>
      <c r="B32" s="8" t="s">
        <v>289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7" t="s">
        <v>296</v>
      </c>
    </row>
    <row r="3" spans="1:3" ht="16">
      <c r="A3" s="69" t="s">
        <v>297</v>
      </c>
      <c r="B3" s="69" t="s">
        <v>298</v>
      </c>
    </row>
    <row r="4" spans="1:3" ht="16">
      <c r="A4" s="17" t="s">
        <v>299</v>
      </c>
      <c r="B4" s="17" t="s">
        <v>224</v>
      </c>
    </row>
    <row r="5" spans="1:3" ht="16">
      <c r="A5" s="17" t="s">
        <v>300</v>
      </c>
      <c r="B5" s="17" t="s">
        <v>301</v>
      </c>
    </row>
    <row r="6" spans="1:3" ht="16">
      <c r="A6" s="17" t="s">
        <v>302</v>
      </c>
      <c r="B6" s="21" t="str">
        <f>HYPERLINK("https://drive.google.com/drive/folders/1EhIIjKRxAQ858Wo2OYQq3GdqbI2ok5Af","5C4-009")</f>
        <v>5C4-009</v>
      </c>
    </row>
    <row r="7" spans="1:3" ht="16">
      <c r="A7" s="17" t="s">
        <v>303</v>
      </c>
      <c r="B7" s="17" t="s">
        <v>304</v>
      </c>
    </row>
    <row r="8" spans="1:3" ht="16">
      <c r="A8" s="17" t="s">
        <v>305</v>
      </c>
      <c r="B8" s="17" t="s">
        <v>306</v>
      </c>
    </row>
    <row r="9" spans="1:3" ht="16">
      <c r="A9" s="8" t="s">
        <v>307</v>
      </c>
      <c r="B9" s="70" t="s">
        <v>233</v>
      </c>
    </row>
    <row r="11" spans="1:3" ht="16">
      <c r="A11" s="25" t="s">
        <v>308</v>
      </c>
    </row>
    <row r="13" spans="1:3" ht="16">
      <c r="A13" s="8" t="s">
        <v>309</v>
      </c>
      <c r="B13" s="8" t="s">
        <v>310</v>
      </c>
      <c r="C13" s="8" t="s">
        <v>311</v>
      </c>
    </row>
    <row r="14" spans="1:3" ht="16">
      <c r="A14" s="8" t="s">
        <v>309</v>
      </c>
      <c r="B14" s="8" t="s">
        <v>312</v>
      </c>
      <c r="C14" s="8" t="s">
        <v>311</v>
      </c>
    </row>
    <row r="15" spans="1:3" ht="16">
      <c r="A15" s="8" t="s">
        <v>313</v>
      </c>
      <c r="B15" s="8" t="s">
        <v>314</v>
      </c>
    </row>
    <row r="16" spans="1:3" ht="16">
      <c r="A16" s="8" t="s">
        <v>313</v>
      </c>
      <c r="B16" s="8" t="s">
        <v>315</v>
      </c>
    </row>
    <row r="17" spans="1:3" ht="16">
      <c r="A17" s="8" t="s">
        <v>316</v>
      </c>
      <c r="B17" s="8" t="s">
        <v>317</v>
      </c>
      <c r="C17" s="8" t="s">
        <v>318</v>
      </c>
    </row>
    <row r="18" spans="1:3" ht="16">
      <c r="A18" s="8" t="s">
        <v>319</v>
      </c>
      <c r="B18" s="8" t="s">
        <v>320</v>
      </c>
      <c r="C18" s="8" t="s">
        <v>318</v>
      </c>
    </row>
    <row r="20" spans="1:3" ht="16">
      <c r="A20" s="8" t="s">
        <v>289</v>
      </c>
      <c r="B20" s="8" t="s">
        <v>321</v>
      </c>
      <c r="C20" s="8" t="s">
        <v>322</v>
      </c>
    </row>
    <row r="21" spans="1:3" ht="15.75" customHeight="1">
      <c r="A21" s="8" t="s">
        <v>289</v>
      </c>
      <c r="B21" s="8" t="s">
        <v>323</v>
      </c>
      <c r="C21" s="8" t="s">
        <v>324</v>
      </c>
    </row>
    <row r="22" spans="1:3" ht="15.75" customHeight="1"/>
    <row r="23" spans="1:3" ht="15.75" customHeight="1">
      <c r="A23" s="25" t="s">
        <v>325</v>
      </c>
    </row>
    <row r="24" spans="1:3" ht="15.75" customHeight="1"/>
    <row r="25" spans="1:3" ht="15.75" customHeight="1">
      <c r="A25" s="8" t="s">
        <v>326</v>
      </c>
      <c r="B25" s="71" t="s">
        <v>327</v>
      </c>
      <c r="C25" s="8" t="s">
        <v>328</v>
      </c>
    </row>
    <row r="26" spans="1:3" ht="15.75" customHeight="1">
      <c r="A26" s="8" t="s">
        <v>326</v>
      </c>
      <c r="B26" s="71" t="s">
        <v>329</v>
      </c>
      <c r="C26" s="8" t="s">
        <v>328</v>
      </c>
    </row>
    <row r="27" spans="1:3" ht="15.75" customHeight="1"/>
    <row r="28" spans="1:3" ht="15.75" customHeight="1">
      <c r="A28" s="8" t="s">
        <v>330</v>
      </c>
      <c r="B28" s="71" t="s">
        <v>331</v>
      </c>
      <c r="C28" s="8" t="s">
        <v>328</v>
      </c>
    </row>
    <row r="29" spans="1:3" ht="15.75" customHeight="1">
      <c r="A29" s="8" t="s">
        <v>330</v>
      </c>
      <c r="B29" s="71" t="s">
        <v>332</v>
      </c>
      <c r="C29" s="8" t="s">
        <v>328</v>
      </c>
    </row>
    <row r="30" spans="1:3" ht="15.75" customHeight="1"/>
    <row r="31" spans="1:3" ht="15.75" customHeight="1">
      <c r="A31" s="8" t="s">
        <v>333</v>
      </c>
      <c r="B31" s="71" t="s">
        <v>334</v>
      </c>
    </row>
    <row r="32" spans="1:3" ht="15.75" customHeight="1">
      <c r="A32" s="8" t="s">
        <v>333</v>
      </c>
      <c r="B32" s="71" t="s">
        <v>335</v>
      </c>
    </row>
    <row r="33" spans="1:3" ht="15.75" customHeight="1"/>
    <row r="34" spans="1:3" ht="15.75" customHeight="1">
      <c r="A34" s="8" t="s">
        <v>336</v>
      </c>
      <c r="B34" s="71" t="s">
        <v>337</v>
      </c>
      <c r="C34" s="8" t="s">
        <v>338</v>
      </c>
    </row>
    <row r="35" spans="1:3" ht="15.75" customHeight="1">
      <c r="A35" s="8" t="s">
        <v>336</v>
      </c>
      <c r="B35" s="71" t="s">
        <v>339</v>
      </c>
      <c r="C35" s="8" t="s">
        <v>338</v>
      </c>
    </row>
    <row r="36" spans="1:3" ht="15.75" customHeight="1"/>
    <row r="37" spans="1:3" ht="15.75" customHeight="1">
      <c r="A37" s="8" t="s">
        <v>340</v>
      </c>
      <c r="B37" s="71" t="s">
        <v>341</v>
      </c>
      <c r="C37" s="8" t="s">
        <v>338</v>
      </c>
    </row>
    <row r="38" spans="1:3" ht="15.75" customHeight="1">
      <c r="A38" s="8" t="s">
        <v>340</v>
      </c>
      <c r="B38" s="71" t="s">
        <v>342</v>
      </c>
      <c r="C38" s="8" t="s">
        <v>338</v>
      </c>
    </row>
    <row r="39" spans="1:3" ht="15.75" customHeight="1"/>
    <row r="40" spans="1:3" ht="15.75" customHeight="1">
      <c r="A40" s="8" t="s">
        <v>343</v>
      </c>
      <c r="B40" s="71" t="s">
        <v>344</v>
      </c>
      <c r="C40" s="8" t="s">
        <v>338</v>
      </c>
    </row>
    <row r="41" spans="1:3" ht="15.75" customHeight="1">
      <c r="A41" s="8" t="s">
        <v>343</v>
      </c>
      <c r="B41" s="71" t="s">
        <v>345</v>
      </c>
      <c r="C41" s="8" t="s">
        <v>338</v>
      </c>
    </row>
    <row r="42" spans="1:3" ht="15.75" customHeight="1"/>
    <row r="43" spans="1:3" ht="15.75" customHeight="1"/>
    <row r="44" spans="1:3" ht="15.75" customHeight="1">
      <c r="A44" s="25" t="s">
        <v>346</v>
      </c>
    </row>
    <row r="45" spans="1:3" ht="15.75" customHeight="1"/>
    <row r="46" spans="1:3" ht="15.75" customHeight="1">
      <c r="A46" s="8" t="s">
        <v>347</v>
      </c>
    </row>
    <row r="47" spans="1:3" ht="15.75" customHeight="1">
      <c r="A47" s="8" t="s">
        <v>348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7" t="s">
        <v>297</v>
      </c>
      <c r="B1" s="17" t="s">
        <v>298</v>
      </c>
    </row>
    <row r="2" spans="1:2" ht="16">
      <c r="A2" s="17"/>
      <c r="B2" s="70"/>
    </row>
    <row r="4" spans="1:2" ht="16">
      <c r="A4" s="8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72" t="s">
        <v>350</v>
      </c>
      <c r="B1" s="72" t="s">
        <v>351</v>
      </c>
      <c r="C1" s="72" t="s">
        <v>352</v>
      </c>
      <c r="D1" s="72" t="s">
        <v>353</v>
      </c>
      <c r="E1" s="72" t="s">
        <v>354</v>
      </c>
      <c r="F1" s="72" t="s">
        <v>355</v>
      </c>
    </row>
    <row r="2" spans="1:6">
      <c r="A2" s="72" t="s">
        <v>28</v>
      </c>
      <c r="B2" s="72" t="s">
        <v>356</v>
      </c>
      <c r="C2" s="72" t="s">
        <v>357</v>
      </c>
      <c r="D2" s="72" t="s">
        <v>358</v>
      </c>
      <c r="E2" s="72" t="s">
        <v>359</v>
      </c>
      <c r="F2" s="72" t="s">
        <v>360</v>
      </c>
    </row>
    <row r="3" spans="1:6">
      <c r="A3" s="73" t="s">
        <v>126</v>
      </c>
      <c r="B3" s="73" t="s">
        <v>361</v>
      </c>
      <c r="C3" s="73" t="s">
        <v>362</v>
      </c>
      <c r="D3" s="73" t="s">
        <v>363</v>
      </c>
      <c r="E3" s="74"/>
      <c r="F3" s="74"/>
    </row>
    <row r="4" spans="1:6">
      <c r="A4" s="72" t="s">
        <v>78</v>
      </c>
      <c r="B4" s="72" t="s">
        <v>364</v>
      </c>
      <c r="C4" s="72" t="s">
        <v>357</v>
      </c>
      <c r="D4" s="72" t="s">
        <v>358</v>
      </c>
      <c r="E4" s="72" t="s">
        <v>365</v>
      </c>
      <c r="F4" s="72" t="s">
        <v>366</v>
      </c>
    </row>
    <row r="5" spans="1:6">
      <c r="A5" s="72" t="s">
        <v>194</v>
      </c>
      <c r="B5" s="72" t="s">
        <v>367</v>
      </c>
      <c r="C5" s="72" t="s">
        <v>362</v>
      </c>
      <c r="D5" s="72" t="s">
        <v>358</v>
      </c>
      <c r="E5" s="72" t="s">
        <v>359</v>
      </c>
      <c r="F5" s="75"/>
    </row>
    <row r="6" spans="1:6">
      <c r="A6" s="72" t="s">
        <v>73</v>
      </c>
      <c r="B6" s="72" t="s">
        <v>368</v>
      </c>
      <c r="C6" s="72" t="s">
        <v>362</v>
      </c>
      <c r="D6" s="72" t="s">
        <v>368</v>
      </c>
      <c r="E6" s="72" t="s">
        <v>369</v>
      </c>
      <c r="F6" s="75"/>
    </row>
    <row r="7" spans="1:6">
      <c r="A7" s="72" t="s">
        <v>101</v>
      </c>
      <c r="B7" s="72" t="s">
        <v>234</v>
      </c>
      <c r="C7" s="72" t="s">
        <v>362</v>
      </c>
      <c r="D7" s="72" t="s">
        <v>234</v>
      </c>
      <c r="E7" s="72" t="s">
        <v>369</v>
      </c>
      <c r="F7" s="75"/>
    </row>
    <row r="8" spans="1:6">
      <c r="A8" s="72" t="s">
        <v>370</v>
      </c>
      <c r="B8" s="72" t="s">
        <v>371</v>
      </c>
      <c r="C8" s="72" t="s">
        <v>372</v>
      </c>
      <c r="D8" s="72" t="s">
        <v>373</v>
      </c>
      <c r="E8" s="72" t="s">
        <v>374</v>
      </c>
      <c r="F8" s="72" t="s">
        <v>375</v>
      </c>
    </row>
    <row r="9" spans="1:6">
      <c r="A9" s="72" t="s">
        <v>143</v>
      </c>
      <c r="B9" s="72" t="s">
        <v>376</v>
      </c>
      <c r="C9" s="72" t="s">
        <v>362</v>
      </c>
      <c r="D9" s="72" t="s">
        <v>358</v>
      </c>
      <c r="E9" s="72" t="s">
        <v>359</v>
      </c>
      <c r="F9" s="75"/>
    </row>
    <row r="10" spans="1:6">
      <c r="A10" s="72" t="s">
        <v>377</v>
      </c>
      <c r="B10" s="72" t="s">
        <v>236</v>
      </c>
      <c r="C10" s="72" t="s">
        <v>362</v>
      </c>
      <c r="D10" s="72" t="s">
        <v>373</v>
      </c>
      <c r="E10" s="72" t="s">
        <v>359</v>
      </c>
      <c r="F10" s="72" t="s">
        <v>378</v>
      </c>
    </row>
    <row r="11" spans="1:6">
      <c r="A11" s="72" t="s">
        <v>379</v>
      </c>
      <c r="B11" s="72" t="s">
        <v>371</v>
      </c>
      <c r="C11" s="72" t="s">
        <v>372</v>
      </c>
      <c r="D11" s="72" t="s">
        <v>358</v>
      </c>
      <c r="E11" s="72" t="s">
        <v>359</v>
      </c>
      <c r="F11" s="72" t="s">
        <v>380</v>
      </c>
    </row>
    <row r="12" spans="1:6">
      <c r="A12" s="72" t="s">
        <v>105</v>
      </c>
      <c r="B12" s="72" t="s">
        <v>381</v>
      </c>
      <c r="C12" s="72" t="s">
        <v>362</v>
      </c>
      <c r="D12" s="72" t="s">
        <v>358</v>
      </c>
      <c r="E12" s="72" t="s">
        <v>382</v>
      </c>
      <c r="F12" s="72" t="s">
        <v>383</v>
      </c>
    </row>
    <row r="13" spans="1:6">
      <c r="A13" s="73" t="s">
        <v>23</v>
      </c>
      <c r="B13" s="73" t="s">
        <v>384</v>
      </c>
      <c r="C13" s="73" t="s">
        <v>362</v>
      </c>
      <c r="D13" s="73" t="s">
        <v>363</v>
      </c>
      <c r="E13" s="73" t="s">
        <v>385</v>
      </c>
      <c r="F13" s="74"/>
    </row>
    <row r="14" spans="1:6">
      <c r="A14" s="72" t="s">
        <v>69</v>
      </c>
      <c r="B14" s="72" t="s">
        <v>222</v>
      </c>
      <c r="C14" s="72" t="s">
        <v>362</v>
      </c>
      <c r="D14" s="72" t="s">
        <v>222</v>
      </c>
      <c r="E14" s="72" t="s">
        <v>369</v>
      </c>
      <c r="F14" s="72" t="s">
        <v>386</v>
      </c>
    </row>
    <row r="15" spans="1:6">
      <c r="A15" s="72" t="s">
        <v>110</v>
      </c>
      <c r="B15" s="72" t="s">
        <v>387</v>
      </c>
      <c r="C15" s="72" t="s">
        <v>357</v>
      </c>
      <c r="D15" s="72" t="s">
        <v>358</v>
      </c>
      <c r="E15" s="72" t="s">
        <v>359</v>
      </c>
      <c r="F15" s="75"/>
    </row>
    <row r="16" spans="1:6">
      <c r="A16" s="72" t="s">
        <v>388</v>
      </c>
      <c r="B16" s="72" t="s">
        <v>371</v>
      </c>
      <c r="C16" s="72" t="s">
        <v>372</v>
      </c>
      <c r="D16" s="72" t="s">
        <v>358</v>
      </c>
      <c r="E16" s="72" t="s">
        <v>359</v>
      </c>
      <c r="F16" s="72" t="s">
        <v>389</v>
      </c>
    </row>
    <row r="17" spans="1:6">
      <c r="A17" s="72" t="s">
        <v>122</v>
      </c>
      <c r="B17" s="72" t="s">
        <v>390</v>
      </c>
      <c r="C17" s="72" t="s">
        <v>362</v>
      </c>
      <c r="D17" s="72" t="s">
        <v>391</v>
      </c>
      <c r="E17" s="72" t="s">
        <v>359</v>
      </c>
      <c r="F17" s="72" t="s">
        <v>392</v>
      </c>
    </row>
    <row r="18" spans="1:6">
      <c r="A18" s="72" t="s">
        <v>393</v>
      </c>
      <c r="B18" s="72" t="s">
        <v>223</v>
      </c>
      <c r="C18" s="72" t="s">
        <v>394</v>
      </c>
      <c r="D18" s="72" t="s">
        <v>373</v>
      </c>
      <c r="E18" s="72" t="s">
        <v>374</v>
      </c>
      <c r="F18" s="72" t="s">
        <v>375</v>
      </c>
    </row>
    <row r="19" spans="1:6">
      <c r="A19" s="76" t="s">
        <v>395</v>
      </c>
      <c r="B19" s="76" t="s">
        <v>371</v>
      </c>
      <c r="C19" s="76" t="s">
        <v>372</v>
      </c>
      <c r="D19" s="76" t="s">
        <v>396</v>
      </c>
      <c r="E19" s="77"/>
      <c r="F19" s="77"/>
    </row>
    <row r="20" spans="1:6">
      <c r="A20" s="72" t="s">
        <v>189</v>
      </c>
      <c r="B20" s="72" t="s">
        <v>397</v>
      </c>
      <c r="C20" s="72" t="s">
        <v>362</v>
      </c>
      <c r="D20" s="72" t="s">
        <v>358</v>
      </c>
      <c r="E20" s="72" t="s">
        <v>359</v>
      </c>
      <c r="F20" s="72" t="s">
        <v>392</v>
      </c>
    </row>
    <row r="21" spans="1:6">
      <c r="A21" s="72" t="s">
        <v>398</v>
      </c>
      <c r="B21" s="72" t="s">
        <v>371</v>
      </c>
      <c r="C21" s="72" t="s">
        <v>372</v>
      </c>
      <c r="D21" s="72" t="s">
        <v>226</v>
      </c>
      <c r="E21" s="75"/>
      <c r="F21" s="75"/>
    </row>
    <row r="22" spans="1:6">
      <c r="A22" s="72" t="s">
        <v>92</v>
      </c>
      <c r="B22" s="72" t="s">
        <v>399</v>
      </c>
      <c r="C22" s="72" t="s">
        <v>357</v>
      </c>
      <c r="D22" s="72" t="s">
        <v>373</v>
      </c>
      <c r="E22" s="72" t="s">
        <v>400</v>
      </c>
      <c r="F22" s="72" t="s">
        <v>375</v>
      </c>
    </row>
    <row r="23" spans="1:6">
      <c r="A23" s="72" t="s">
        <v>48</v>
      </c>
      <c r="B23" s="72" t="s">
        <v>401</v>
      </c>
      <c r="C23" s="72" t="s">
        <v>362</v>
      </c>
      <c r="D23" s="72" t="s">
        <v>401</v>
      </c>
      <c r="E23" s="72" t="s">
        <v>369</v>
      </c>
      <c r="F23" s="72" t="s">
        <v>402</v>
      </c>
    </row>
    <row r="24" spans="1:6">
      <c r="A24" s="76" t="s">
        <v>403</v>
      </c>
      <c r="B24" s="76" t="s">
        <v>371</v>
      </c>
      <c r="C24" s="76" t="s">
        <v>372</v>
      </c>
      <c r="D24" s="76" t="s">
        <v>396</v>
      </c>
      <c r="E24" s="77"/>
      <c r="F24" s="77"/>
    </row>
    <row r="25" spans="1:6">
      <c r="A25" s="72" t="s">
        <v>39</v>
      </c>
      <c r="B25" s="72" t="s">
        <v>404</v>
      </c>
      <c r="C25" s="72" t="s">
        <v>357</v>
      </c>
      <c r="D25" s="72" t="s">
        <v>358</v>
      </c>
      <c r="E25" s="72" t="s">
        <v>359</v>
      </c>
      <c r="F25" s="72" t="s">
        <v>405</v>
      </c>
    </row>
    <row r="26" spans="1:6">
      <c r="A26" s="72" t="s">
        <v>406</v>
      </c>
      <c r="B26" s="72" t="s">
        <v>371</v>
      </c>
      <c r="C26" s="72" t="s">
        <v>372</v>
      </c>
      <c r="D26" s="72" t="s">
        <v>358</v>
      </c>
      <c r="E26" s="72" t="s">
        <v>382</v>
      </c>
      <c r="F26" s="72" t="s">
        <v>407</v>
      </c>
    </row>
    <row r="27" spans="1:6">
      <c r="A27" s="72" t="s">
        <v>65</v>
      </c>
      <c r="B27" s="72" t="s">
        <v>229</v>
      </c>
      <c r="C27" s="72" t="s">
        <v>362</v>
      </c>
      <c r="D27" s="72" t="s">
        <v>229</v>
      </c>
      <c r="E27" s="72" t="s">
        <v>369</v>
      </c>
      <c r="F27" s="75"/>
    </row>
    <row r="28" spans="1:6">
      <c r="A28" s="72" t="s">
        <v>139</v>
      </c>
      <c r="B28" s="72" t="s">
        <v>408</v>
      </c>
      <c r="C28" s="72" t="s">
        <v>357</v>
      </c>
      <c r="D28" s="72" t="s">
        <v>373</v>
      </c>
      <c r="E28" s="72" t="s">
        <v>382</v>
      </c>
      <c r="F28" s="72" t="s">
        <v>409</v>
      </c>
    </row>
    <row r="29" spans="1:6">
      <c r="A29" s="72" t="s">
        <v>410</v>
      </c>
      <c r="B29" s="72" t="s">
        <v>371</v>
      </c>
      <c r="C29" s="72" t="s">
        <v>372</v>
      </c>
      <c r="D29" s="72" t="s">
        <v>358</v>
      </c>
      <c r="E29" s="72" t="s">
        <v>382</v>
      </c>
      <c r="F29" s="72" t="s">
        <v>411</v>
      </c>
    </row>
    <row r="30" spans="1:6">
      <c r="A30" s="72" t="s">
        <v>87</v>
      </c>
      <c r="B30" s="72" t="s">
        <v>412</v>
      </c>
      <c r="C30" s="72" t="s">
        <v>362</v>
      </c>
      <c r="D30" s="72" t="s">
        <v>358</v>
      </c>
      <c r="E30" s="72" t="s">
        <v>359</v>
      </c>
      <c r="F30" s="72" t="s">
        <v>413</v>
      </c>
    </row>
    <row r="31" spans="1:6">
      <c r="A31" s="72" t="s">
        <v>414</v>
      </c>
      <c r="B31" s="72" t="s">
        <v>371</v>
      </c>
      <c r="C31" s="72" t="s">
        <v>372</v>
      </c>
      <c r="D31" s="72" t="s">
        <v>358</v>
      </c>
      <c r="E31" s="72" t="s">
        <v>359</v>
      </c>
      <c r="F31" s="72" t="s">
        <v>415</v>
      </c>
    </row>
    <row r="32" spans="1:6">
      <c r="A32" s="72" t="s">
        <v>180</v>
      </c>
      <c r="B32" s="72" t="s">
        <v>416</v>
      </c>
      <c r="C32" s="72" t="s">
        <v>362</v>
      </c>
      <c r="D32" s="72" t="s">
        <v>416</v>
      </c>
      <c r="E32" s="72" t="s">
        <v>369</v>
      </c>
      <c r="F32" s="72" t="s">
        <v>417</v>
      </c>
    </row>
    <row r="33" spans="1:6">
      <c r="A33" s="72" t="s">
        <v>97</v>
      </c>
      <c r="B33" s="72" t="s">
        <v>418</v>
      </c>
      <c r="C33" s="72" t="s">
        <v>357</v>
      </c>
      <c r="D33" s="72" t="s">
        <v>373</v>
      </c>
      <c r="E33" s="78"/>
      <c r="F33" s="72" t="s">
        <v>419</v>
      </c>
    </row>
    <row r="34" spans="1:6">
      <c r="A34" s="72" t="s">
        <v>171</v>
      </c>
      <c r="B34" s="72" t="s">
        <v>420</v>
      </c>
      <c r="C34" s="72" t="s">
        <v>357</v>
      </c>
      <c r="D34" s="72" t="s">
        <v>358</v>
      </c>
      <c r="E34" s="72" t="s">
        <v>359</v>
      </c>
      <c r="F34" s="75"/>
    </row>
    <row r="35" spans="1:6">
      <c r="A35" s="72" t="s">
        <v>52</v>
      </c>
      <c r="B35" s="72" t="s">
        <v>421</v>
      </c>
      <c r="C35" s="72" t="s">
        <v>362</v>
      </c>
      <c r="D35" s="72" t="s">
        <v>358</v>
      </c>
      <c r="E35" s="72" t="s">
        <v>359</v>
      </c>
      <c r="F35" s="72" t="s">
        <v>389</v>
      </c>
    </row>
    <row r="36" spans="1:6">
      <c r="A36" s="72" t="s">
        <v>131</v>
      </c>
      <c r="B36" s="72" t="s">
        <v>422</v>
      </c>
      <c r="C36" s="72" t="s">
        <v>357</v>
      </c>
      <c r="D36" s="72" t="s">
        <v>358</v>
      </c>
      <c r="E36" s="72" t="s">
        <v>359</v>
      </c>
      <c r="F36" s="72" t="s">
        <v>423</v>
      </c>
    </row>
    <row r="37" spans="1:6">
      <c r="A37" s="76" t="s">
        <v>424</v>
      </c>
      <c r="B37" s="76" t="s">
        <v>371</v>
      </c>
      <c r="C37" s="76" t="s">
        <v>372</v>
      </c>
      <c r="D37" s="76" t="s">
        <v>396</v>
      </c>
      <c r="E37" s="77"/>
      <c r="F37" s="77"/>
    </row>
    <row r="38" spans="1:6">
      <c r="A38" s="72" t="s">
        <v>154</v>
      </c>
      <c r="B38" s="72" t="s">
        <v>425</v>
      </c>
      <c r="C38" s="72" t="s">
        <v>362</v>
      </c>
      <c r="D38" s="72" t="s">
        <v>425</v>
      </c>
      <c r="E38" s="72" t="s">
        <v>369</v>
      </c>
      <c r="F38" s="72" t="s">
        <v>426</v>
      </c>
    </row>
    <row r="39" spans="1:6">
      <c r="A39" s="72" t="s">
        <v>427</v>
      </c>
      <c r="B39" s="72" t="s">
        <v>371</v>
      </c>
      <c r="C39" s="72" t="s">
        <v>372</v>
      </c>
      <c r="D39" s="72" t="s">
        <v>358</v>
      </c>
      <c r="E39" s="72" t="s">
        <v>359</v>
      </c>
      <c r="F39" s="72" t="s">
        <v>428</v>
      </c>
    </row>
    <row r="40" spans="1:6">
      <c r="A40" s="72" t="s">
        <v>57</v>
      </c>
      <c r="B40" s="72" t="s">
        <v>429</v>
      </c>
      <c r="C40" s="72" t="s">
        <v>362</v>
      </c>
      <c r="D40" s="72" t="s">
        <v>358</v>
      </c>
      <c r="E40" s="72" t="s">
        <v>359</v>
      </c>
      <c r="F40" s="75"/>
    </row>
    <row r="41" spans="1:6">
      <c r="A41" s="72" t="s">
        <v>32</v>
      </c>
      <c r="B41" s="72" t="s">
        <v>235</v>
      </c>
      <c r="C41" s="72" t="s">
        <v>362</v>
      </c>
      <c r="D41" s="72" t="s">
        <v>235</v>
      </c>
      <c r="E41" s="72" t="s">
        <v>369</v>
      </c>
      <c r="F41" s="72" t="s">
        <v>430</v>
      </c>
    </row>
    <row r="42" spans="1:6">
      <c r="A42" s="72" t="s">
        <v>83</v>
      </c>
      <c r="B42" s="72" t="s">
        <v>431</v>
      </c>
      <c r="C42" s="72" t="s">
        <v>357</v>
      </c>
      <c r="D42" s="72" t="s">
        <v>373</v>
      </c>
      <c r="E42" s="72" t="s">
        <v>400</v>
      </c>
      <c r="F42" s="72" t="s">
        <v>375</v>
      </c>
    </row>
    <row r="43" spans="1:6">
      <c r="A43" s="72" t="s">
        <v>166</v>
      </c>
      <c r="B43" s="72" t="s">
        <v>432</v>
      </c>
      <c r="C43" s="72" t="s">
        <v>357</v>
      </c>
      <c r="D43" s="72" t="s">
        <v>358</v>
      </c>
      <c r="E43" s="72" t="s">
        <v>359</v>
      </c>
      <c r="F43" s="75"/>
    </row>
    <row r="44" spans="1:6">
      <c r="A44" s="72" t="s">
        <v>433</v>
      </c>
      <c r="B44" s="72" t="s">
        <v>371</v>
      </c>
      <c r="C44" s="72" t="s">
        <v>372</v>
      </c>
      <c r="D44" s="72" t="s">
        <v>358</v>
      </c>
      <c r="E44" s="72" t="s">
        <v>359</v>
      </c>
      <c r="F44" s="75"/>
    </row>
    <row r="45" spans="1:6">
      <c r="A45" s="72" t="s">
        <v>115</v>
      </c>
      <c r="B45" s="72" t="s">
        <v>434</v>
      </c>
      <c r="C45" s="72" t="s">
        <v>357</v>
      </c>
      <c r="D45" s="72" t="s">
        <v>358</v>
      </c>
      <c r="E45" s="72" t="s">
        <v>359</v>
      </c>
      <c r="F45" s="72" t="s">
        <v>435</v>
      </c>
    </row>
    <row r="46" spans="1:6">
      <c r="A46" s="72" t="s">
        <v>175</v>
      </c>
      <c r="B46" s="72" t="s">
        <v>436</v>
      </c>
      <c r="C46" s="72" t="s">
        <v>362</v>
      </c>
      <c r="D46" s="72" t="s">
        <v>358</v>
      </c>
      <c r="E46" s="72" t="s">
        <v>359</v>
      </c>
      <c r="F46" s="72" t="s">
        <v>389</v>
      </c>
    </row>
    <row r="47" spans="1:6">
      <c r="A47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Parts At ATA</vt:lpstr>
      <vt:lpstr>Feed Retrofit Overview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dcterms:created xsi:type="dcterms:W3CDTF">2019-07-18T17:06:20Z</dcterms:created>
  <dcterms:modified xsi:type="dcterms:W3CDTF">2020-11-21T23:30:39Z</dcterms:modified>
</cp:coreProperties>
</file>