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13_ncr:1_{01A955C9-F48F-49F2-B347-9E8AA3D557F5}" xr6:coauthVersionLast="47" xr6:coauthVersionMax="47" xr10:uidLastSave="{00000000-0000-0000-0000-000000000000}"/>
  <bookViews>
    <workbookView xWindow="-96" yWindow="-96" windowWidth="23232" windowHeight="12552" xr2:uid="{F368CAF9-3D32-214C-B86F-9C96E4720285}"/>
  </bookViews>
  <sheets>
    <sheet name="SF Cash Aid" sheetId="1" r:id="rId1"/>
    <sheet name="Eligibility Formu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E19" i="1"/>
  <c r="F19" i="1"/>
  <c r="G19" i="1"/>
  <c r="G20" i="1" s="1"/>
  <c r="H19" i="1"/>
  <c r="I19" i="1"/>
  <c r="I20" i="1" s="1"/>
  <c r="J19" i="1"/>
  <c r="J20" i="1" s="1"/>
  <c r="K19" i="1"/>
  <c r="K20" i="1" s="1"/>
  <c r="L19" i="1"/>
  <c r="C19" i="1"/>
  <c r="D17" i="1"/>
  <c r="E17" i="1"/>
  <c r="F17" i="1"/>
  <c r="F18" i="1" s="1"/>
  <c r="G17" i="1"/>
  <c r="H17" i="1"/>
  <c r="H18" i="1" s="1"/>
  <c r="I17" i="1"/>
  <c r="I18" i="1" s="1"/>
  <c r="J17" i="1"/>
  <c r="J18" i="1" s="1"/>
  <c r="K17" i="1"/>
  <c r="K18" i="1" s="1"/>
  <c r="L17" i="1"/>
  <c r="C17" i="1"/>
  <c r="C18" i="1" s="1"/>
  <c r="H20" i="1"/>
  <c r="D20" i="1"/>
  <c r="E20" i="1"/>
  <c r="F20" i="1"/>
  <c r="L20" i="1"/>
  <c r="G18" i="1"/>
  <c r="L18" i="1"/>
  <c r="D18" i="1"/>
  <c r="E18" i="1"/>
  <c r="C20" i="1"/>
  <c r="L64" i="1"/>
  <c r="K64" i="1"/>
  <c r="J64" i="1"/>
  <c r="I64" i="1"/>
  <c r="H64" i="1"/>
  <c r="G64" i="1"/>
  <c r="F64" i="1"/>
  <c r="F63" i="1"/>
  <c r="E64" i="1"/>
  <c r="D64" i="1"/>
  <c r="C64" i="1"/>
  <c r="C63" i="1"/>
  <c r="L63" i="1"/>
  <c r="K63" i="1"/>
  <c r="J63" i="1"/>
  <c r="I63" i="1"/>
  <c r="H63" i="1"/>
  <c r="D63" i="1"/>
  <c r="E63" i="1"/>
  <c r="G63" i="1"/>
</calcChain>
</file>

<file path=xl/sharedStrings.xml><?xml version="1.0" encoding="utf-8"?>
<sst xmlns="http://schemas.openxmlformats.org/spreadsheetml/2006/main" count="63" uniqueCount="29">
  <si>
    <t>Persons on Aid</t>
  </si>
  <si>
    <t>NON-EXEMPT MAP</t>
  </si>
  <si>
    <t>EXEMPT</t>
  </si>
  <si>
    <t>10 or more</t>
  </si>
  <si>
    <t>Source</t>
  </si>
  <si>
    <t>https://www.sfhsa.org/sites/default/files/media/document/2024-01/CW%2015%20CalWORKs%20Fact%20Sheet.pdf</t>
  </si>
  <si>
    <t>Income Eligibility Formula</t>
  </si>
  <si>
    <t>Total Income (Earned and Unearned)</t>
  </si>
  <si>
    <t>Eligibility Status</t>
  </si>
  <si>
    <t>Region 1 Maximum Aid Payment (MAP)
Effective October 1, 2023</t>
  </si>
  <si>
    <t>Region 2 Maximum Aid Payment (MAP)
Effective October 1, 2023</t>
  </si>
  <si>
    <t>https://ca.db101.org/ca/programs/income_support/calworks/resources.htm</t>
  </si>
  <si>
    <t>Family size</t>
  </si>
  <si>
    <t>https://hhsaprogramguides.sandiegocounty.gov/CalWORKS/45-200/Resources_and_Desk_Aids/CalWORKs_Assistance_Standards_Chart.pdf</t>
  </si>
  <si>
    <t>Family Size</t>
  </si>
  <si>
    <t>Region 1</t>
  </si>
  <si>
    <t>Region 2</t>
  </si>
  <si>
    <t>Eligible</t>
  </si>
  <si>
    <t>Eligibility Status (Region 1)</t>
  </si>
  <si>
    <t>Eligibility Status (Region 2)</t>
  </si>
  <si>
    <t>Note:</t>
  </si>
  <si>
    <t>Add $34 for each extra person</t>
  </si>
  <si>
    <t>Minimum Basic Standard of Adequate Care (MBSAC) Limit
 Effective through 7/1/23 thru 6/30/24</t>
  </si>
  <si>
    <t>Minimum Basic Standard of Adequate Care (MBSAC) Limit
 Estimates for FY24/25</t>
  </si>
  <si>
    <t>MBSAC 1 Increase
FY24/25</t>
  </si>
  <si>
    <t>MBSAC 2 Increase
FY24/25</t>
  </si>
  <si>
    <t>Add $35 for each extra person</t>
  </si>
  <si>
    <t>Region 1 Maximum Aid Payment (MAP)
Effective October 1, 2024</t>
  </si>
  <si>
    <t>Region 2 Maximum Aid Payment (MAP)
Effective October 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</si>
</sst>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Calibri (Body)"/>
    </font>
    <font>
      <b/>
      <sz val="16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D9E1F2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Protection="1">
      <protection locked="0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4" fillId="0" borderId="13" xfId="0" applyFont="1" applyBorder="1" applyProtection="1">
      <protection locked="0"/>
    </xf>
    <xf numFmtId="0" fontId="4" fillId="0" borderId="0" xfId="0" applyFont="1"/>
    <xf numFmtId="0" fontId="4" fillId="0" borderId="0" xfId="0" applyFont="1" applyAlignment="1">
      <alignment wrapText="1"/>
    </xf>
    <xf numFmtId="8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5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0" borderId="0" xfId="0"/>
    <xf numFmtId="0" fontId="1" fillId="6" borderId="7" xfId="0" applyFont="1" applyFill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6" xfId="0" applyBorder="1" applyAlignment="1">
      <alignment wrapText="1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4" borderId="4" xfId="0" applyFill="1" applyBorder="1" applyProtection="1">
      <protection locked="0"/>
    </xf>
    <xf numFmtId="0" fontId="0" fillId="4" borderId="5" xfId="0" applyFill="1" applyBorder="1"/>
    <xf numFmtId="0" fontId="3" fillId="7" borderId="8" xfId="0" applyFont="1" applyFill="1" applyBorder="1" applyAlignment="1" applyProtection="1">
      <alignment horizontal="center" vertical="center" wrapText="1"/>
      <protection locked="0"/>
    </xf>
    <xf numFmtId="0" fontId="3" fillId="7" borderId="9" xfId="0" applyFont="1" applyFill="1" applyBorder="1" applyAlignment="1" applyProtection="1">
      <alignment horizontal="center" vertical="center" wrapText="1"/>
      <protection locked="0"/>
    </xf>
    <xf numFmtId="0" fontId="3" fillId="7" borderId="10" xfId="0" applyFont="1" applyFill="1" applyBorder="1" applyAlignment="1" applyProtection="1">
      <alignment horizontal="center" vertical="center" wrapText="1"/>
      <protection locked="0"/>
    </xf>
    <xf numFmtId="0" fontId="3" fillId="7" borderId="11" xfId="0" applyFont="1" applyFill="1" applyBorder="1" applyAlignment="1" applyProtection="1">
      <alignment horizontal="center" vertical="center" wrapText="1"/>
      <protection locked="0"/>
    </xf>
    <xf numFmtId="0" fontId="3" fillId="7" borderId="12" xfId="0" applyFont="1" applyFill="1" applyBorder="1" applyAlignment="1" applyProtection="1">
      <alignment horizontal="center" vertical="center" wrapText="1"/>
      <protection locked="0"/>
    </xf>
    <xf numFmtId="0" fontId="3" fillId="7" borderId="13" xfId="0" applyFont="1" applyFill="1" applyBorder="1" applyAlignment="1" applyProtection="1">
      <alignment horizontal="center" vertical="center" wrapText="1"/>
      <protection locked="0"/>
    </xf>
    <xf numFmtId="0" fontId="4" fillId="8" borderId="14" xfId="0" applyFont="1" applyFill="1" applyBorder="1" applyProtection="1">
      <protection locked="0"/>
    </xf>
    <xf numFmtId="0" fontId="4" fillId="8" borderId="15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960E-C851-8F44-98C3-4AFB040CD5A8}">
  <dimension ref="A5:M66"/>
  <sheetViews>
    <sheetView tabSelected="1" topLeftCell="A40" zoomScale="98" zoomScaleNormal="75" workbookViewId="0">
      <selection activeCell="B45" sqref="B45:M47"/>
    </sheetView>
  </sheetViews>
  <sheetFormatPr defaultColWidth="10.796875" defaultRowHeight="15.6"/>
  <cols>
    <col min="1" max="2" width="16.1484375" customWidth="1"/>
    <col min="3" max="3" width="18.84765625" customWidth="1"/>
    <col min="4" max="13" width="14.6484375" customWidth="1"/>
    <col min="14" max="14" width="11.6484375" customWidth="1"/>
  </cols>
  <sheetData>
    <row r="5" spans="2:13" ht="16" customHeight="1">
      <c r="B5" s="22" t="s">
        <v>22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</row>
    <row r="6" spans="2:13" ht="16" customHeight="1">
      <c r="B6" s="25"/>
      <c r="C6" s="23"/>
      <c r="D6" s="23"/>
      <c r="E6" s="23"/>
      <c r="F6" s="23"/>
      <c r="G6" s="23"/>
      <c r="H6" s="23"/>
      <c r="I6" s="23"/>
      <c r="J6" s="23"/>
      <c r="K6" s="23"/>
      <c r="L6" s="23"/>
      <c r="M6" s="24"/>
    </row>
    <row r="7" spans="2:13" ht="16" customHeight="1">
      <c r="B7" s="25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2:13">
      <c r="B8" s="6" t="s">
        <v>14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5" t="s">
        <v>20</v>
      </c>
    </row>
    <row r="9" spans="2:13">
      <c r="B9" s="6" t="s">
        <v>15</v>
      </c>
      <c r="C9" s="2">
        <v>862</v>
      </c>
      <c r="D9" s="2">
        <v>1415</v>
      </c>
      <c r="E9" s="2">
        <v>1753</v>
      </c>
      <c r="F9" s="2">
        <v>2080</v>
      </c>
      <c r="G9" s="2">
        <v>2373</v>
      </c>
      <c r="H9" s="2">
        <v>2670</v>
      </c>
      <c r="I9" s="2">
        <v>2934</v>
      </c>
      <c r="J9" s="2">
        <v>3193</v>
      </c>
      <c r="K9" s="2">
        <v>3464</v>
      </c>
      <c r="L9" s="2">
        <v>3760</v>
      </c>
      <c r="M9" s="21" t="s">
        <v>21</v>
      </c>
    </row>
    <row r="10" spans="2:13">
      <c r="B10" s="6" t="s">
        <v>16</v>
      </c>
      <c r="C10" s="2">
        <v>818</v>
      </c>
      <c r="D10" s="2">
        <v>1343</v>
      </c>
      <c r="E10" s="2">
        <v>1664</v>
      </c>
      <c r="F10" s="2">
        <v>1978</v>
      </c>
      <c r="G10" s="2">
        <v>2262</v>
      </c>
      <c r="H10" s="2">
        <v>2540</v>
      </c>
      <c r="I10" s="2">
        <v>2783</v>
      </c>
      <c r="J10" s="2">
        <v>3040</v>
      </c>
      <c r="K10" s="2">
        <v>3285</v>
      </c>
      <c r="L10" s="2">
        <v>3576</v>
      </c>
      <c r="M10" s="21"/>
    </row>
    <row r="12" spans="2:13" ht="16" customHeight="1"/>
    <row r="13" spans="2:13" ht="16" customHeight="1">
      <c r="B13" s="22" t="s">
        <v>23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</row>
    <row r="14" spans="2:13">
      <c r="B14" s="25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2:13">
      <c r="B15" s="25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</row>
    <row r="16" spans="2:13">
      <c r="B16" s="6" t="s">
        <v>14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5" t="s">
        <v>20</v>
      </c>
    </row>
    <row r="17" spans="2:13" ht="31.2">
      <c r="B17" s="11" t="s">
        <v>24</v>
      </c>
      <c r="C17" s="10">
        <f xml:space="preserve"> C9 * 3.66%</f>
        <v>31.549199999999999</v>
      </c>
      <c r="D17" s="10">
        <f t="shared" ref="D17:L17" si="0" xml:space="preserve"> D9 * 3.66%</f>
        <v>51.789000000000001</v>
      </c>
      <c r="E17" s="10">
        <f t="shared" si="0"/>
        <v>64.159800000000004</v>
      </c>
      <c r="F17" s="10">
        <f t="shared" si="0"/>
        <v>76.128</v>
      </c>
      <c r="G17" s="10">
        <f t="shared" si="0"/>
        <v>86.851799999999997</v>
      </c>
      <c r="H17" s="10">
        <f t="shared" si="0"/>
        <v>97.722000000000008</v>
      </c>
      <c r="I17" s="10">
        <f t="shared" si="0"/>
        <v>107.3844</v>
      </c>
      <c r="J17" s="10">
        <f t="shared" si="0"/>
        <v>116.8638</v>
      </c>
      <c r="K17" s="10">
        <f t="shared" si="0"/>
        <v>126.7824</v>
      </c>
      <c r="L17" s="10">
        <f t="shared" si="0"/>
        <v>137.61600000000001</v>
      </c>
      <c r="M17" s="26" t="s">
        <v>26</v>
      </c>
    </row>
    <row r="18" spans="2:13" ht="16" customHeight="1">
      <c r="B18" s="6" t="s">
        <v>15</v>
      </c>
      <c r="C18" s="2">
        <f xml:space="preserve"> SUM(C9,C17)</f>
        <v>893.54920000000004</v>
      </c>
      <c r="D18" s="2">
        <f t="shared" ref="D18:L18" si="1" xml:space="preserve"> SUM(D9,D17)</f>
        <v>1466.789</v>
      </c>
      <c r="E18" s="2">
        <f t="shared" si="1"/>
        <v>1817.1597999999999</v>
      </c>
      <c r="F18" s="2">
        <f t="shared" si="1"/>
        <v>2156.1280000000002</v>
      </c>
      <c r="G18" s="2">
        <f t="shared" si="1"/>
        <v>2459.8517999999999</v>
      </c>
      <c r="H18" s="2">
        <f t="shared" si="1"/>
        <v>2767.7220000000002</v>
      </c>
      <c r="I18" s="2">
        <f t="shared" si="1"/>
        <v>3041.3843999999999</v>
      </c>
      <c r="J18" s="2">
        <f t="shared" si="1"/>
        <v>3309.8638000000001</v>
      </c>
      <c r="K18" s="2">
        <f t="shared" si="1"/>
        <v>3590.7824000000001</v>
      </c>
      <c r="L18" s="2">
        <f t="shared" si="1"/>
        <v>3897.616</v>
      </c>
      <c r="M18" s="27"/>
    </row>
    <row r="19" spans="2:13" ht="31.2">
      <c r="B19" s="11" t="s">
        <v>25</v>
      </c>
      <c r="C19" s="2">
        <f xml:space="preserve"> C10 * 3.66%</f>
        <v>29.938800000000001</v>
      </c>
      <c r="D19" s="2">
        <f t="shared" ref="D19:L19" si="2" xml:space="preserve"> D10 * 3.66%</f>
        <v>49.153800000000004</v>
      </c>
      <c r="E19" s="2">
        <f t="shared" si="2"/>
        <v>60.9024</v>
      </c>
      <c r="F19" s="2">
        <f t="shared" si="2"/>
        <v>72.394800000000004</v>
      </c>
      <c r="G19" s="2">
        <f t="shared" si="2"/>
        <v>82.789200000000008</v>
      </c>
      <c r="H19" s="2">
        <f t="shared" si="2"/>
        <v>92.963999999999999</v>
      </c>
      <c r="I19" s="2">
        <f t="shared" si="2"/>
        <v>101.8578</v>
      </c>
      <c r="J19" s="2">
        <f t="shared" si="2"/>
        <v>111.264</v>
      </c>
      <c r="K19" s="2">
        <f t="shared" si="2"/>
        <v>120.23100000000001</v>
      </c>
      <c r="L19" s="2">
        <f t="shared" si="2"/>
        <v>130.88159999999999</v>
      </c>
      <c r="M19" s="27"/>
    </row>
    <row r="20" spans="2:13">
      <c r="B20" s="6" t="s">
        <v>16</v>
      </c>
      <c r="C20" s="2">
        <f xml:space="preserve"> SUM(C10,C19)</f>
        <v>847.93880000000001</v>
      </c>
      <c r="D20" s="2">
        <f t="shared" ref="D20:L20" si="3" xml:space="preserve"> SUM(D10,D19)</f>
        <v>1392.1538</v>
      </c>
      <c r="E20" s="2">
        <f t="shared" si="3"/>
        <v>1724.9023999999999</v>
      </c>
      <c r="F20" s="2">
        <f t="shared" si="3"/>
        <v>2050.3948</v>
      </c>
      <c r="G20" s="2">
        <f t="shared" si="3"/>
        <v>2344.7892000000002</v>
      </c>
      <c r="H20" s="2">
        <f t="shared" si="3"/>
        <v>2632.9639999999999</v>
      </c>
      <c r="I20" s="2">
        <f t="shared" si="3"/>
        <v>2884.8577999999998</v>
      </c>
      <c r="J20" s="2">
        <f t="shared" si="3"/>
        <v>3151.2640000000001</v>
      </c>
      <c r="K20" s="2">
        <f t="shared" si="3"/>
        <v>3405.2310000000002</v>
      </c>
      <c r="L20" s="2">
        <f t="shared" si="3"/>
        <v>3706.8816000000002</v>
      </c>
      <c r="M20" s="28"/>
    </row>
    <row r="23" spans="2:13">
      <c r="B23" s="13" t="s">
        <v>9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2:13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2:13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2:13">
      <c r="B26" s="12" t="s">
        <v>0</v>
      </c>
      <c r="C26" s="12"/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 t="s">
        <v>3</v>
      </c>
    </row>
    <row r="27" spans="2:13">
      <c r="B27" s="12" t="s">
        <v>1</v>
      </c>
      <c r="C27" s="12"/>
      <c r="D27" s="2">
        <v>732</v>
      </c>
      <c r="E27" s="2">
        <v>927</v>
      </c>
      <c r="F27" s="2">
        <v>1171</v>
      </c>
      <c r="G27" s="2">
        <v>1412</v>
      </c>
      <c r="H27" s="2">
        <v>1654</v>
      </c>
      <c r="I27" s="2">
        <v>1896</v>
      </c>
      <c r="J27" s="2">
        <v>2139</v>
      </c>
      <c r="K27" s="2">
        <v>2382</v>
      </c>
      <c r="L27" s="2">
        <v>2623</v>
      </c>
      <c r="M27" s="2">
        <v>2867</v>
      </c>
    </row>
    <row r="28" spans="2:13">
      <c r="B28" s="12" t="s">
        <v>2</v>
      </c>
      <c r="C28" s="12"/>
      <c r="D28" s="2">
        <v>807</v>
      </c>
      <c r="E28" s="2">
        <v>1036</v>
      </c>
      <c r="F28" s="2">
        <v>1310</v>
      </c>
      <c r="G28" s="2">
        <v>1574</v>
      </c>
      <c r="H28" s="2">
        <v>1844</v>
      </c>
      <c r="I28" s="2">
        <v>2117</v>
      </c>
      <c r="J28" s="2">
        <v>2388</v>
      </c>
      <c r="K28" s="2">
        <v>2661</v>
      </c>
      <c r="L28" s="2">
        <v>2930</v>
      </c>
      <c r="M28" s="2">
        <v>3205</v>
      </c>
    </row>
    <row r="30" spans="2:13" ht="15.6" customHeight="1">
      <c r="B30" s="13" t="s">
        <v>10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ht="15.6" customHeight="1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2:13" ht="15.6" customHeight="1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2:13">
      <c r="B33" s="15" t="s">
        <v>0</v>
      </c>
      <c r="C33" s="16"/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M33" s="1" t="s">
        <v>3</v>
      </c>
    </row>
    <row r="34" spans="2:13">
      <c r="B34" s="15" t="s">
        <v>1</v>
      </c>
      <c r="C34" s="16"/>
      <c r="D34" s="2">
        <v>693</v>
      </c>
      <c r="E34" s="2">
        <v>881</v>
      </c>
      <c r="F34" s="2">
        <v>1112</v>
      </c>
      <c r="G34" s="2">
        <v>1342</v>
      </c>
      <c r="H34" s="2">
        <v>1573</v>
      </c>
      <c r="I34" s="2">
        <v>1803</v>
      </c>
      <c r="J34" s="2">
        <v>2033</v>
      </c>
      <c r="K34" s="2">
        <v>2264</v>
      </c>
      <c r="L34" s="2">
        <v>2494</v>
      </c>
      <c r="M34" s="2">
        <v>2723</v>
      </c>
    </row>
    <row r="35" spans="2:13">
      <c r="B35" s="12" t="s">
        <v>2</v>
      </c>
      <c r="C35" s="12"/>
      <c r="D35" s="2">
        <v>768</v>
      </c>
      <c r="E35" s="2">
        <v>984</v>
      </c>
      <c r="F35" s="2">
        <v>1244</v>
      </c>
      <c r="G35" s="2">
        <v>1494</v>
      </c>
      <c r="H35" s="2">
        <v>1753</v>
      </c>
      <c r="I35" s="2">
        <v>2012</v>
      </c>
      <c r="J35" s="2">
        <v>2267</v>
      </c>
      <c r="K35" s="2">
        <v>2529</v>
      </c>
      <c r="L35" s="2">
        <v>2783</v>
      </c>
      <c r="M35" s="2">
        <v>3045</v>
      </c>
    </row>
    <row r="38" spans="2:13">
      <c r="B38" s="13" t="s">
        <v>27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2:13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2:13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2:13">
      <c r="B41" s="12" t="s">
        <v>0</v>
      </c>
      <c r="C41" s="12"/>
      <c r="D41" s="1">
        <v>1</v>
      </c>
      <c r="E41" s="1">
        <v>2</v>
      </c>
      <c r="F41" s="1">
        <v>3</v>
      </c>
      <c r="G41" s="1">
        <v>4</v>
      </c>
      <c r="H41" s="1">
        <v>5</v>
      </c>
      <c r="I41" s="1">
        <v>6</v>
      </c>
      <c r="J41" s="1">
        <v>7</v>
      </c>
      <c r="K41" s="1">
        <v>8</v>
      </c>
      <c r="L41" s="1">
        <v>9</v>
      </c>
      <c r="M41" s="1" t="s">
        <v>3</v>
      </c>
    </row>
    <row r="42" spans="2:13">
      <c r="B42" s="12" t="s">
        <v>1</v>
      </c>
      <c r="C42" s="12"/>
      <c r="D42" s="2">
        <v>734</v>
      </c>
      <c r="E42" s="2">
        <v>930</v>
      </c>
      <c r="F42" s="2">
        <v>1175</v>
      </c>
      <c r="G42" s="2">
        <v>1416</v>
      </c>
      <c r="H42" s="2">
        <v>1659</v>
      </c>
      <c r="I42" s="2">
        <v>1902</v>
      </c>
      <c r="J42" s="2">
        <v>2145</v>
      </c>
      <c r="K42" s="2">
        <v>2389</v>
      </c>
      <c r="L42" s="2">
        <v>2631</v>
      </c>
      <c r="M42" s="2">
        <v>2876</v>
      </c>
    </row>
    <row r="43" spans="2:13">
      <c r="B43" s="12" t="s">
        <v>2</v>
      </c>
      <c r="C43" s="12"/>
      <c r="D43" s="2">
        <v>809</v>
      </c>
      <c r="E43" s="2">
        <v>1039</v>
      </c>
      <c r="F43" s="2">
        <v>1314</v>
      </c>
      <c r="G43" s="2">
        <v>1579</v>
      </c>
      <c r="H43" s="2">
        <v>1850</v>
      </c>
      <c r="I43" s="2">
        <v>2123</v>
      </c>
      <c r="J43" s="2">
        <v>2395</v>
      </c>
      <c r="K43" s="2">
        <v>2669</v>
      </c>
      <c r="L43" s="2">
        <v>2939</v>
      </c>
      <c r="M43" s="2">
        <v>3215</v>
      </c>
    </row>
    <row r="45" spans="2:13">
      <c r="B45" s="13" t="s">
        <v>28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2:13">
      <c r="B48" s="15" t="s">
        <v>0</v>
      </c>
      <c r="C48" s="16"/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M48" s="1" t="s">
        <v>3</v>
      </c>
    </row>
    <row r="49" spans="1:13">
      <c r="B49" s="15" t="s">
        <v>1</v>
      </c>
      <c r="C49" s="16"/>
      <c r="D49" s="2">
        <v>695</v>
      </c>
      <c r="E49" s="2">
        <v>884</v>
      </c>
      <c r="F49" s="2">
        <v>1115</v>
      </c>
      <c r="G49" s="2">
        <v>1346</v>
      </c>
      <c r="H49" s="2">
        <v>1578</v>
      </c>
      <c r="I49" s="2">
        <v>1808</v>
      </c>
      <c r="J49" s="2">
        <v>2039</v>
      </c>
      <c r="K49" s="2">
        <v>2271</v>
      </c>
      <c r="L49" s="2">
        <v>2501</v>
      </c>
      <c r="M49" s="2">
        <v>2731</v>
      </c>
    </row>
    <row r="50" spans="1:13">
      <c r="B50" s="12" t="s">
        <v>2</v>
      </c>
      <c r="C50" s="12"/>
      <c r="D50" s="2">
        <v>770</v>
      </c>
      <c r="E50" s="2">
        <v>987</v>
      </c>
      <c r="F50" s="2">
        <v>1248</v>
      </c>
      <c r="G50" s="2">
        <v>1498</v>
      </c>
      <c r="H50" s="2">
        <v>1758</v>
      </c>
      <c r="I50" s="2">
        <v>2018</v>
      </c>
      <c r="J50" s="2">
        <v>2274</v>
      </c>
      <c r="K50" s="2">
        <v>2537</v>
      </c>
      <c r="L50" s="2">
        <v>2791</v>
      </c>
      <c r="M50" s="2">
        <v>3054</v>
      </c>
    </row>
    <row r="51" spans="1:13">
      <c r="M51">
        <v>809</v>
      </c>
    </row>
    <row r="59" spans="1:13">
      <c r="A59" s="29" t="s">
        <v>6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spans="1:1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</row>
    <row r="61" spans="1:13">
      <c r="A61" s="32" t="s">
        <v>12</v>
      </c>
      <c r="B61" s="33"/>
      <c r="C61" s="4">
        <v>1</v>
      </c>
      <c r="D61" s="4">
        <v>2</v>
      </c>
      <c r="E61" s="4">
        <v>3</v>
      </c>
      <c r="F61" s="4">
        <v>4</v>
      </c>
      <c r="G61" s="4">
        <v>5</v>
      </c>
      <c r="H61" s="4">
        <v>6</v>
      </c>
      <c r="I61" s="4">
        <v>7</v>
      </c>
      <c r="J61" s="4">
        <v>8</v>
      </c>
      <c r="K61" s="4">
        <v>9</v>
      </c>
      <c r="L61" s="4" t="s">
        <v>3</v>
      </c>
    </row>
    <row r="62" spans="1:13">
      <c r="A62" s="32" t="s">
        <v>7</v>
      </c>
      <c r="B62" s="33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3">
      <c r="A63" s="32" t="s">
        <v>18</v>
      </c>
      <c r="B63" s="33"/>
      <c r="C63" s="4" t="str">
        <f>IF((C62 - 450)&lt;=C9, "Eligible", "Not Eligible")</f>
        <v>Eligible</v>
      </c>
      <c r="D63" s="4" t="str">
        <f>IF((D62 - 900)&lt;=D9, "Eligible", "Not Eligible")</f>
        <v>Eligible</v>
      </c>
      <c r="E63" s="4" t="str">
        <f>IF((E62 - 1350)&lt;=E9, "Eligible", "Not Eligible")</f>
        <v>Eligible</v>
      </c>
      <c r="F63" s="4" t="str">
        <f>IF((F62 - 1800)&lt;=F9, "Eligible", "Not Eligible")</f>
        <v>Eligible</v>
      </c>
      <c r="G63" s="4" t="str">
        <f>IF((G62 - 2250)&lt;=G9, "Eligible", "Not Eligible")</f>
        <v>Eligible</v>
      </c>
      <c r="H63" s="4" t="str">
        <f>IF((H62 - 2700)&lt;=H9, "Eligible", "Not Eligible")</f>
        <v>Eligible</v>
      </c>
      <c r="I63" s="4" t="str">
        <f>IF((I62 - 3150)&lt;=I9, "Eligible", "Not Eligible")</f>
        <v>Eligible</v>
      </c>
      <c r="J63" s="4" t="str">
        <f>IF((J62 - 3600)&lt;=J9, "Eligible", "Not Eligible")</f>
        <v>Eligible</v>
      </c>
      <c r="K63" s="4" t="str">
        <f>IF((K62 - 4050)&lt;=K9, "Eligible", "Not Eligible")</f>
        <v>Eligible</v>
      </c>
      <c r="L63" s="4" t="str">
        <f>IF((L62 - 4500)&lt;=L9, "Eligible", "Not Eligible")</f>
        <v>Eligible</v>
      </c>
    </row>
    <row r="64" spans="1:13">
      <c r="A64" s="19" t="s">
        <v>19</v>
      </c>
      <c r="B64" s="20"/>
      <c r="C64" s="4" t="str">
        <f>IF((C62 - 450)&lt;=C10, "Eligible", "Not Eligible")</f>
        <v>Eligible</v>
      </c>
      <c r="D64" s="4" t="str">
        <f>IF((D62 - 900)&lt;=D10, "Eligible", "Not Eligible")</f>
        <v>Eligible</v>
      </c>
      <c r="E64" s="4" t="str">
        <f>IF((E62 - 1350)&lt;=E10, "Eligible", "Not Eligible")</f>
        <v>Eligible</v>
      </c>
      <c r="F64" s="4" t="str">
        <f>IF((F62 - 1800)&lt;=F10, "Eligible", "Not Eligible")</f>
        <v>Eligible</v>
      </c>
      <c r="G64" s="4" t="str">
        <f>IF((G62 - 2250)&lt;=G10, "Eligible", "Not Eligible")</f>
        <v>Eligible</v>
      </c>
      <c r="H64" s="4" t="str">
        <f>IF((H62 - 2700)&lt;=H10, "Eligible", "Not Eligible")</f>
        <v>Eligible</v>
      </c>
      <c r="I64" s="4" t="str">
        <f>IF((I62 - 3150)&lt;=I10, "Eligible", "Not Eligible")</f>
        <v>Eligible</v>
      </c>
      <c r="J64" s="4" t="str">
        <f>IF((J62 - 3600)&lt;=J10, "Eligible", "Not Eligible")</f>
        <v>Eligible</v>
      </c>
      <c r="K64" s="4" t="str">
        <f>IF((K62 - 4050)&lt;=K10, "Eligible", "Not Eligible")</f>
        <v>Eligible</v>
      </c>
      <c r="L64" s="4" t="str">
        <f>IF((L62 - 4500)&lt;=L10, "Eligible", "Not Eligible")</f>
        <v>Eligible</v>
      </c>
    </row>
    <row r="66" spans="1:4" ht="140.4">
      <c r="A66" t="s">
        <v>4</v>
      </c>
      <c r="B66" s="3" t="s">
        <v>5</v>
      </c>
      <c r="C66" s="3" t="s">
        <v>11</v>
      </c>
      <c r="D66" s="3" t="s">
        <v>13</v>
      </c>
    </row>
  </sheetData>
  <mergeCells count="25">
    <mergeCell ref="B27:C27"/>
    <mergeCell ref="B28:C28"/>
    <mergeCell ref="B23:M25"/>
    <mergeCell ref="A59:L60"/>
    <mergeCell ref="A61:B61"/>
    <mergeCell ref="B30:M32"/>
    <mergeCell ref="B33:C33"/>
    <mergeCell ref="M9:M10"/>
    <mergeCell ref="B5:M7"/>
    <mergeCell ref="B13:M15"/>
    <mergeCell ref="M17:M20"/>
    <mergeCell ref="B26:C26"/>
    <mergeCell ref="B34:C34"/>
    <mergeCell ref="B38:M40"/>
    <mergeCell ref="B41:C41"/>
    <mergeCell ref="B35:C35"/>
    <mergeCell ref="A64:B64"/>
    <mergeCell ref="A62:B62"/>
    <mergeCell ref="A63:B63"/>
    <mergeCell ref="B50:C50"/>
    <mergeCell ref="B42:C42"/>
    <mergeCell ref="B43:C43"/>
    <mergeCell ref="B45:M47"/>
    <mergeCell ref="B48:C48"/>
    <mergeCell ref="B49:C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61F0-66ED-AC42-84E7-A6F9A3C80A06}">
  <dimension ref="B4:M12"/>
  <sheetViews>
    <sheetView workbookViewId="0">
      <selection activeCell="D8" sqref="D8"/>
    </sheetView>
  </sheetViews>
  <sheetFormatPr defaultColWidth="10.796875" defaultRowHeight="15.6"/>
  <sheetData>
    <row r="4" spans="2:13">
      <c r="B4" s="34" t="s">
        <v>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6"/>
    </row>
    <row r="5" spans="2:13"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2:13">
      <c r="B6" s="40" t="s">
        <v>12</v>
      </c>
      <c r="C6" s="41"/>
      <c r="D6" s="7">
        <v>1</v>
      </c>
      <c r="E6" s="7">
        <v>2</v>
      </c>
      <c r="F6" s="7">
        <v>3</v>
      </c>
      <c r="G6" s="7">
        <v>4</v>
      </c>
      <c r="H6" s="7">
        <v>5</v>
      </c>
      <c r="I6" s="7">
        <v>6</v>
      </c>
      <c r="J6" s="7">
        <v>7</v>
      </c>
      <c r="K6" s="7">
        <v>8</v>
      </c>
      <c r="L6" s="7">
        <v>9</v>
      </c>
      <c r="M6" s="7" t="s">
        <v>3</v>
      </c>
    </row>
    <row r="7" spans="2:13">
      <c r="B7" s="40" t="s">
        <v>7</v>
      </c>
      <c r="C7" s="41"/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>
      <c r="B8" s="40" t="s">
        <v>8</v>
      </c>
      <c r="C8" s="41"/>
      <c r="D8" s="7" t="s">
        <v>17</v>
      </c>
      <c r="E8" s="7" t="s">
        <v>17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  <c r="K8" s="7" t="s">
        <v>17</v>
      </c>
      <c r="L8" s="7" t="s">
        <v>17</v>
      </c>
      <c r="M8" s="7" t="s">
        <v>17</v>
      </c>
    </row>
    <row r="9" spans="2:13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2:13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13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2:13" ht="202.8">
      <c r="B12" s="8" t="s">
        <v>4</v>
      </c>
      <c r="C12" s="9" t="s">
        <v>5</v>
      </c>
      <c r="D12" s="9" t="s">
        <v>11</v>
      </c>
      <c r="E12" s="9" t="s">
        <v>13</v>
      </c>
      <c r="F12" s="8"/>
      <c r="G12" s="8"/>
      <c r="H12" s="8"/>
      <c r="I12" s="8"/>
      <c r="J12" s="8"/>
      <c r="K12" s="8"/>
      <c r="L12" s="8"/>
      <c r="M12" s="8"/>
    </row>
  </sheetData>
  <mergeCells count="4">
    <mergeCell ref="B4:M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 Cash Aid</vt:lpstr>
      <vt:lpstr>Eligibility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Khademi, Maryam</dc:creator>
  <cp:lastModifiedBy>Emily Huang</cp:lastModifiedBy>
  <dcterms:created xsi:type="dcterms:W3CDTF">2024-01-11T21:10:24Z</dcterms:created>
  <dcterms:modified xsi:type="dcterms:W3CDTF">2024-11-13T19:23:32Z</dcterms:modified>
</cp:coreProperties>
</file>